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96" yWindow="3012" windowWidth="15516" windowHeight="3576"/>
  </bookViews>
  <sheets>
    <sheet name="Tables" sheetId="1" r:id="rId1"/>
    <sheet name="Core" sheetId="11" r:id="rId2"/>
  </sheets>
  <definedNames>
    <definedName name="_xlnm._FilterDatabase" localSheetId="0" hidden="1">Tables!#REF!</definedName>
  </definedNames>
  <calcPr calcId="162913"/>
</workbook>
</file>

<file path=xl/calcChain.xml><?xml version="1.0" encoding="utf-8"?>
<calcChain xmlns="http://schemas.openxmlformats.org/spreadsheetml/2006/main">
  <c r="W1017" i="1" l="1"/>
  <c r="Z1017" i="1" s="1"/>
  <c r="N1017" i="1"/>
  <c r="K1017" i="1" s="1"/>
  <c r="M1017" i="1"/>
  <c r="W1016" i="1"/>
  <c r="Y1016" i="1" s="1"/>
  <c r="N1016" i="1"/>
  <c r="J1016" i="1" s="1"/>
  <c r="M1016" i="1"/>
  <c r="W1015" i="1"/>
  <c r="Y1015" i="1" s="1"/>
  <c r="N1015" i="1"/>
  <c r="J1015" i="1" s="1"/>
  <c r="M1015" i="1"/>
  <c r="W1014" i="1"/>
  <c r="Z1014" i="1" s="1"/>
  <c r="N1014" i="1"/>
  <c r="J1014" i="1" s="1"/>
  <c r="M1014" i="1"/>
  <c r="W1013" i="1"/>
  <c r="Z1013" i="1" s="1"/>
  <c r="N1013" i="1"/>
  <c r="J1013" i="1" s="1"/>
  <c r="M1013" i="1"/>
  <c r="W1012" i="1"/>
  <c r="Y1012" i="1" s="1"/>
  <c r="N1012" i="1"/>
  <c r="J1012" i="1" s="1"/>
  <c r="M1012" i="1"/>
  <c r="K1012" i="1"/>
  <c r="W1011" i="1"/>
  <c r="Y1011" i="1" s="1"/>
  <c r="N1011" i="1"/>
  <c r="J1011" i="1" s="1"/>
  <c r="M1011" i="1"/>
  <c r="W1010" i="1"/>
  <c r="Z1010" i="1" s="1"/>
  <c r="N1010" i="1"/>
  <c r="J1010" i="1" s="1"/>
  <c r="M1010" i="1"/>
  <c r="K1010" i="1"/>
  <c r="W1009" i="1"/>
  <c r="Y1009" i="1" s="1"/>
  <c r="N1009" i="1"/>
  <c r="M1009" i="1"/>
  <c r="W1008" i="1"/>
  <c r="Z1008" i="1" s="1"/>
  <c r="N1008" i="1"/>
  <c r="M1008" i="1"/>
  <c r="N1007" i="1"/>
  <c r="I1007" i="1"/>
  <c r="I1008" i="1" s="1"/>
  <c r="I1009" i="1" s="1"/>
  <c r="I1010" i="1" s="1"/>
  <c r="I1011" i="1" s="1"/>
  <c r="Z1015" i="1" l="1"/>
  <c r="X1008" i="1"/>
  <c r="Z1011" i="1"/>
  <c r="J1017" i="1"/>
  <c r="K1011" i="1"/>
  <c r="K1016" i="1"/>
  <c r="K1015" i="1"/>
  <c r="K1014" i="1"/>
  <c r="K1013" i="1"/>
  <c r="I1012" i="1"/>
  <c r="I1014" i="1" s="1"/>
  <c r="I1016" i="1" s="1"/>
  <c r="I1013" i="1"/>
  <c r="I1015" i="1" s="1"/>
  <c r="I1017" i="1" s="1"/>
  <c r="Z1009" i="1"/>
  <c r="Z1016" i="1"/>
  <c r="Y1008" i="1"/>
  <c r="X1011" i="1"/>
  <c r="X1015" i="1"/>
  <c r="Z1012" i="1"/>
  <c r="X1010" i="1"/>
  <c r="X1014" i="1"/>
  <c r="Y1010" i="1"/>
  <c r="Y1014" i="1"/>
  <c r="X1009" i="1"/>
  <c r="X1013" i="1"/>
  <c r="X1017" i="1"/>
  <c r="Y1013" i="1"/>
  <c r="Y1017" i="1"/>
  <c r="X1012" i="1"/>
  <c r="X1016" i="1"/>
  <c r="W714" i="1"/>
  <c r="Z714" i="1" s="1"/>
  <c r="N714" i="1"/>
  <c r="K714" i="1" s="1"/>
  <c r="M714" i="1"/>
  <c r="W688" i="1"/>
  <c r="Z688" i="1" s="1"/>
  <c r="N688" i="1"/>
  <c r="K688" i="1" s="1"/>
  <c r="M688" i="1"/>
  <c r="J714" i="1" l="1"/>
  <c r="X714" i="1"/>
  <c r="Y714" i="1"/>
  <c r="X688" i="1"/>
  <c r="J688" i="1"/>
  <c r="Y688" i="1"/>
  <c r="W620" i="1"/>
  <c r="Y620" i="1" s="1"/>
  <c r="N620" i="1"/>
  <c r="K620" i="1" s="1"/>
  <c r="M620" i="1"/>
  <c r="W619" i="1"/>
  <c r="Z619" i="1" s="1"/>
  <c r="N619" i="1"/>
  <c r="K619" i="1" s="1"/>
  <c r="M619" i="1"/>
  <c r="W618" i="1"/>
  <c r="Z618" i="1" s="1"/>
  <c r="N618" i="1"/>
  <c r="K618" i="1" s="1"/>
  <c r="M618" i="1"/>
  <c r="W617" i="1"/>
  <c r="Z617" i="1" s="1"/>
  <c r="N617" i="1"/>
  <c r="K617" i="1" s="1"/>
  <c r="M617" i="1"/>
  <c r="X618" i="1" l="1"/>
  <c r="Y618" i="1"/>
  <c r="J620" i="1"/>
  <c r="J619" i="1"/>
  <c r="J618" i="1"/>
  <c r="Z620" i="1"/>
  <c r="X619" i="1"/>
  <c r="X620" i="1"/>
  <c r="J617" i="1"/>
  <c r="Y619" i="1"/>
  <c r="X617" i="1"/>
  <c r="Y617" i="1"/>
  <c r="K549" i="1"/>
  <c r="K422" i="1" l="1"/>
  <c r="K421" i="1"/>
  <c r="W422" i="1"/>
  <c r="Z422" i="1" s="1"/>
  <c r="N422" i="1"/>
  <c r="J422" i="1" s="1"/>
  <c r="M422" i="1"/>
  <c r="W421" i="1"/>
  <c r="Z421" i="1" s="1"/>
  <c r="N421" i="1"/>
  <c r="J421" i="1" s="1"/>
  <c r="M421" i="1"/>
  <c r="W387" i="1"/>
  <c r="Z387" i="1" s="1"/>
  <c r="N387" i="1"/>
  <c r="J387" i="1" s="1"/>
  <c r="M387" i="1"/>
  <c r="W386" i="1"/>
  <c r="Z386" i="1" s="1"/>
  <c r="N386" i="1"/>
  <c r="M386" i="1"/>
  <c r="J386" i="1"/>
  <c r="K572" i="1"/>
  <c r="K571" i="1"/>
  <c r="W572" i="1"/>
  <c r="Z572" i="1" s="1"/>
  <c r="N572" i="1"/>
  <c r="J572" i="1" s="1"/>
  <c r="M572" i="1"/>
  <c r="W571" i="1"/>
  <c r="Z571" i="1" s="1"/>
  <c r="N571" i="1"/>
  <c r="J571" i="1" s="1"/>
  <c r="M571" i="1"/>
  <c r="I571" i="1"/>
  <c r="W526" i="1"/>
  <c r="Z526" i="1" s="1"/>
  <c r="N526" i="1"/>
  <c r="J526" i="1" s="1"/>
  <c r="M526" i="1"/>
  <c r="W527" i="1"/>
  <c r="X527" i="1" s="1"/>
  <c r="N527" i="1"/>
  <c r="J527" i="1" s="1"/>
  <c r="M527" i="1"/>
  <c r="K97" i="1"/>
  <c r="K96" i="1"/>
  <c r="K95" i="1"/>
  <c r="K94" i="1"/>
  <c r="W97" i="1"/>
  <c r="Z97" i="1" s="1"/>
  <c r="N97" i="1"/>
  <c r="M97" i="1"/>
  <c r="W96" i="1"/>
  <c r="Z96" i="1" s="1"/>
  <c r="N96" i="1"/>
  <c r="J96" i="1" s="1"/>
  <c r="W95" i="1"/>
  <c r="Y95" i="1" s="1"/>
  <c r="N95" i="1"/>
  <c r="J95" i="1" s="1"/>
  <c r="W94" i="1"/>
  <c r="X94" i="1" s="1"/>
  <c r="N94" i="1"/>
  <c r="J94" i="1" s="1"/>
  <c r="M94" i="1"/>
  <c r="W51" i="1"/>
  <c r="X51" i="1" s="1"/>
  <c r="N51" i="1"/>
  <c r="K51" i="1" s="1"/>
  <c r="M51" i="1"/>
  <c r="W50" i="1"/>
  <c r="Z50" i="1" s="1"/>
  <c r="N50" i="1"/>
  <c r="J50" i="1" s="1"/>
  <c r="M50" i="1"/>
  <c r="W49" i="1"/>
  <c r="X49" i="1" s="1"/>
  <c r="N49" i="1"/>
  <c r="K49" i="1" s="1"/>
  <c r="W48" i="1"/>
  <c r="X48" i="1" s="1"/>
  <c r="N48" i="1"/>
  <c r="J48" i="1" s="1"/>
  <c r="K99" i="1"/>
  <c r="K98" i="1"/>
  <c r="W99" i="1"/>
  <c r="Z99" i="1" s="1"/>
  <c r="N99" i="1"/>
  <c r="J99" i="1" s="1"/>
  <c r="M99" i="1"/>
  <c r="W98" i="1"/>
  <c r="Z98" i="1" s="1"/>
  <c r="N98" i="1"/>
  <c r="M98" i="1"/>
  <c r="W56" i="1"/>
  <c r="Z56" i="1" s="1"/>
  <c r="N56" i="1"/>
  <c r="J56" i="1" s="1"/>
  <c r="M56" i="1"/>
  <c r="W55" i="1"/>
  <c r="Z55" i="1" s="1"/>
  <c r="N55" i="1"/>
  <c r="K55" i="1" s="1"/>
  <c r="M55" i="1"/>
  <c r="K209" i="1"/>
  <c r="W209" i="1"/>
  <c r="Y209" i="1" s="1"/>
  <c r="N209" i="1"/>
  <c r="M209" i="1"/>
  <c r="W172" i="1"/>
  <c r="Z172" i="1" s="1"/>
  <c r="N172" i="1"/>
  <c r="K172" i="1" s="1"/>
  <c r="M172" i="1"/>
  <c r="W926" i="1"/>
  <c r="Z926" i="1" s="1"/>
  <c r="N926" i="1"/>
  <c r="J926" i="1" s="1"/>
  <c r="M926" i="1"/>
  <c r="W927" i="1"/>
  <c r="Z927" i="1" s="1"/>
  <c r="N927" i="1"/>
  <c r="K927" i="1" s="1"/>
  <c r="M927" i="1"/>
  <c r="W925" i="1"/>
  <c r="Z925" i="1" s="1"/>
  <c r="N925" i="1"/>
  <c r="K925" i="1" s="1"/>
  <c r="M925" i="1"/>
  <c r="W924" i="1"/>
  <c r="Z924" i="1" s="1"/>
  <c r="N924" i="1"/>
  <c r="K924" i="1" s="1"/>
  <c r="M924" i="1"/>
  <c r="W923" i="1"/>
  <c r="Z923" i="1" s="1"/>
  <c r="N923" i="1"/>
  <c r="K923" i="1" s="1"/>
  <c r="M923" i="1"/>
  <c r="W922" i="1"/>
  <c r="Y922" i="1" s="1"/>
  <c r="N922" i="1"/>
  <c r="K922" i="1" s="1"/>
  <c r="M922" i="1"/>
  <c r="W921" i="1"/>
  <c r="Z921" i="1" s="1"/>
  <c r="N921" i="1"/>
  <c r="K921" i="1" s="1"/>
  <c r="M921" i="1"/>
  <c r="W920" i="1"/>
  <c r="Z920" i="1" s="1"/>
  <c r="N920" i="1"/>
  <c r="K920" i="1" s="1"/>
  <c r="M920" i="1"/>
  <c r="W919" i="1"/>
  <c r="Z919" i="1" s="1"/>
  <c r="N919" i="1"/>
  <c r="J919" i="1" s="1"/>
  <c r="M919" i="1"/>
  <c r="W918" i="1"/>
  <c r="Y918" i="1" s="1"/>
  <c r="N918" i="1"/>
  <c r="J918" i="1" s="1"/>
  <c r="M918" i="1"/>
  <c r="K918" i="1"/>
  <c r="W917" i="1"/>
  <c r="Z917" i="1" s="1"/>
  <c r="N917" i="1"/>
  <c r="J917" i="1" s="1"/>
  <c r="M917" i="1"/>
  <c r="W916" i="1"/>
  <c r="Z916" i="1" s="1"/>
  <c r="N916" i="1"/>
  <c r="M916" i="1"/>
  <c r="W915" i="1"/>
  <c r="X915" i="1" s="1"/>
  <c r="N915" i="1"/>
  <c r="M915" i="1"/>
  <c r="N914" i="1"/>
  <c r="I914" i="1"/>
  <c r="I915" i="1" s="1"/>
  <c r="I916" i="1" s="1"/>
  <c r="I917" i="1" s="1"/>
  <c r="I918" i="1" s="1"/>
  <c r="X572" i="1" l="1"/>
  <c r="Y572" i="1"/>
  <c r="X571" i="1"/>
  <c r="Y571" i="1"/>
  <c r="X422" i="1"/>
  <c r="Y422" i="1"/>
  <c r="X421" i="1"/>
  <c r="Y421" i="1"/>
  <c r="X386" i="1"/>
  <c r="Y386" i="1"/>
  <c r="X387" i="1"/>
  <c r="Y387" i="1"/>
  <c r="Y526" i="1"/>
  <c r="X526" i="1"/>
  <c r="K48" i="1"/>
  <c r="Z94" i="1"/>
  <c r="X97" i="1"/>
  <c r="Y527" i="1"/>
  <c r="Y97" i="1"/>
  <c r="Z527" i="1"/>
  <c r="Y94" i="1"/>
  <c r="Z95" i="1"/>
  <c r="X96" i="1"/>
  <c r="Y96" i="1"/>
  <c r="Y98" i="1"/>
  <c r="J49" i="1"/>
  <c r="X95" i="1"/>
  <c r="J97" i="1"/>
  <c r="K50" i="1"/>
  <c r="J51" i="1"/>
  <c r="Z51" i="1"/>
  <c r="X50" i="1"/>
  <c r="Y51" i="1"/>
  <c r="Y50" i="1"/>
  <c r="Y48" i="1"/>
  <c r="Z48" i="1"/>
  <c r="Y49" i="1"/>
  <c r="Z49" i="1"/>
  <c r="Y99" i="1"/>
  <c r="X98" i="1"/>
  <c r="J98" i="1"/>
  <c r="X99" i="1"/>
  <c r="K56" i="1"/>
  <c r="Y56" i="1"/>
  <c r="X56" i="1"/>
  <c r="J55" i="1"/>
  <c r="X55" i="1"/>
  <c r="Y55" i="1"/>
  <c r="X209" i="1"/>
  <c r="Z209" i="1"/>
  <c r="J209" i="1"/>
  <c r="Y172" i="1"/>
  <c r="J172" i="1"/>
  <c r="X172" i="1"/>
  <c r="K926" i="1"/>
  <c r="Y926" i="1"/>
  <c r="X926" i="1"/>
  <c r="K917" i="1"/>
  <c r="J925" i="1"/>
  <c r="J924" i="1"/>
  <c r="J921" i="1"/>
  <c r="J920" i="1"/>
  <c r="K919" i="1"/>
  <c r="I920" i="1"/>
  <c r="I922" i="1" s="1"/>
  <c r="I924" i="1" s="1"/>
  <c r="I927" i="1" s="1"/>
  <c r="I919" i="1"/>
  <c r="I921" i="1" s="1"/>
  <c r="I923" i="1" s="1"/>
  <c r="Z918" i="1"/>
  <c r="X925" i="1"/>
  <c r="Z922" i="1"/>
  <c r="X917" i="1"/>
  <c r="X921" i="1"/>
  <c r="Y917" i="1"/>
  <c r="Y921" i="1"/>
  <c r="J923" i="1"/>
  <c r="Y925" i="1"/>
  <c r="X916" i="1"/>
  <c r="X920" i="1"/>
  <c r="X924" i="1"/>
  <c r="Y916" i="1"/>
  <c r="Y920" i="1"/>
  <c r="J922" i="1"/>
  <c r="Y924" i="1"/>
  <c r="J927" i="1"/>
  <c r="X919" i="1"/>
  <c r="X923" i="1"/>
  <c r="Y919" i="1"/>
  <c r="Y923" i="1"/>
  <c r="Y915" i="1"/>
  <c r="X918" i="1"/>
  <c r="X922" i="1"/>
  <c r="X927" i="1"/>
  <c r="Z915" i="1"/>
  <c r="Y927" i="1"/>
  <c r="J382" i="1"/>
  <c r="W382" i="1"/>
  <c r="Z382" i="1" s="1"/>
  <c r="N382" i="1"/>
  <c r="K382" i="1" s="1"/>
  <c r="W381" i="1"/>
  <c r="Y381" i="1" s="1"/>
  <c r="N381" i="1"/>
  <c r="K381" i="1" s="1"/>
  <c r="W910" i="1"/>
  <c r="Z910" i="1" s="1"/>
  <c r="N910" i="1"/>
  <c r="K910" i="1" s="1"/>
  <c r="M910" i="1"/>
  <c r="W909" i="1"/>
  <c r="Z909" i="1" s="1"/>
  <c r="N909" i="1"/>
  <c r="K909" i="1" s="1"/>
  <c r="M909" i="1"/>
  <c r="W908" i="1"/>
  <c r="X908" i="1" s="1"/>
  <c r="N908" i="1"/>
  <c r="K908" i="1" s="1"/>
  <c r="M908" i="1"/>
  <c r="W907" i="1"/>
  <c r="Z907" i="1" s="1"/>
  <c r="N907" i="1"/>
  <c r="K907" i="1" s="1"/>
  <c r="M907" i="1"/>
  <c r="W906" i="1"/>
  <c r="Z906" i="1" s="1"/>
  <c r="N906" i="1"/>
  <c r="J906" i="1" s="1"/>
  <c r="M906" i="1"/>
  <c r="W905" i="1"/>
  <c r="Z905" i="1" s="1"/>
  <c r="N905" i="1"/>
  <c r="J905" i="1" s="1"/>
  <c r="M905" i="1"/>
  <c r="W904" i="1"/>
  <c r="X904" i="1" s="1"/>
  <c r="N904" i="1"/>
  <c r="K904" i="1" s="1"/>
  <c r="M904" i="1"/>
  <c r="W903" i="1"/>
  <c r="Z903" i="1" s="1"/>
  <c r="N903" i="1"/>
  <c r="K903" i="1" s="1"/>
  <c r="M903" i="1"/>
  <c r="W902" i="1"/>
  <c r="Z902" i="1" s="1"/>
  <c r="N902" i="1"/>
  <c r="K902" i="1" s="1"/>
  <c r="M902" i="1"/>
  <c r="W901" i="1"/>
  <c r="Z901" i="1" s="1"/>
  <c r="N901" i="1"/>
  <c r="J901" i="1" s="1"/>
  <c r="M901" i="1"/>
  <c r="W900" i="1"/>
  <c r="X900" i="1" s="1"/>
  <c r="N900" i="1"/>
  <c r="M900" i="1"/>
  <c r="W899" i="1"/>
  <c r="Z899" i="1" s="1"/>
  <c r="N899" i="1"/>
  <c r="M899" i="1"/>
  <c r="N898" i="1"/>
  <c r="I898" i="1"/>
  <c r="I899" i="1" s="1"/>
  <c r="I900" i="1" s="1"/>
  <c r="I901" i="1" s="1"/>
  <c r="I902" i="1" s="1"/>
  <c r="I925" i="1" l="1"/>
  <c r="I926" i="1"/>
  <c r="J381" i="1"/>
  <c r="K906" i="1"/>
  <c r="X382" i="1"/>
  <c r="Y382" i="1"/>
  <c r="Z381" i="1"/>
  <c r="X381" i="1"/>
  <c r="J902" i="1"/>
  <c r="Z904" i="1"/>
  <c r="Y904" i="1"/>
  <c r="K905" i="1"/>
  <c r="Z908" i="1"/>
  <c r="Y900" i="1"/>
  <c r="Z900" i="1"/>
  <c r="Y908" i="1"/>
  <c r="K901" i="1"/>
  <c r="J910" i="1"/>
  <c r="J909" i="1"/>
  <c r="J908" i="1"/>
  <c r="J904" i="1"/>
  <c r="I903" i="1"/>
  <c r="I905" i="1" s="1"/>
  <c r="I907" i="1" s="1"/>
  <c r="I909" i="1" s="1"/>
  <c r="I904" i="1"/>
  <c r="I906" i="1" s="1"/>
  <c r="I908" i="1" s="1"/>
  <c r="I910" i="1" s="1"/>
  <c r="X903" i="1"/>
  <c r="X907" i="1"/>
  <c r="Y903" i="1"/>
  <c r="Y907" i="1"/>
  <c r="X899" i="1"/>
  <c r="Y899" i="1"/>
  <c r="X902" i="1"/>
  <c r="X906" i="1"/>
  <c r="X910" i="1"/>
  <c r="Y902" i="1"/>
  <c r="Y906" i="1"/>
  <c r="Y910" i="1"/>
  <c r="X901" i="1"/>
  <c r="X905" i="1"/>
  <c r="X909" i="1"/>
  <c r="Y901" i="1"/>
  <c r="J903" i="1"/>
  <c r="Y905" i="1"/>
  <c r="J907" i="1"/>
  <c r="Y909" i="1"/>
  <c r="K426" i="1"/>
  <c r="K425" i="1"/>
  <c r="K424" i="1"/>
  <c r="K423" i="1"/>
  <c r="K419" i="1"/>
  <c r="K420" i="1"/>
  <c r="K418" i="1"/>
  <c r="K417" i="1"/>
  <c r="K416" i="1"/>
  <c r="W426" i="1"/>
  <c r="X426" i="1" s="1"/>
  <c r="N426" i="1"/>
  <c r="J426" i="1" s="1"/>
  <c r="M426" i="1"/>
  <c r="W425" i="1"/>
  <c r="Y425" i="1" s="1"/>
  <c r="N425" i="1"/>
  <c r="J425" i="1" s="1"/>
  <c r="M425" i="1"/>
  <c r="W424" i="1"/>
  <c r="X424" i="1" s="1"/>
  <c r="N424" i="1"/>
  <c r="J424" i="1" s="1"/>
  <c r="M424" i="1"/>
  <c r="W423" i="1"/>
  <c r="Y423" i="1" s="1"/>
  <c r="N423" i="1"/>
  <c r="J423" i="1" s="1"/>
  <c r="M423" i="1"/>
  <c r="W420" i="1"/>
  <c r="Y420" i="1" s="1"/>
  <c r="N420" i="1"/>
  <c r="J420" i="1" s="1"/>
  <c r="M420" i="1"/>
  <c r="W419" i="1"/>
  <c r="Z419" i="1" s="1"/>
  <c r="N419" i="1"/>
  <c r="J419" i="1" s="1"/>
  <c r="M419" i="1"/>
  <c r="I419" i="1"/>
  <c r="I425" i="1" s="1"/>
  <c r="W418" i="1"/>
  <c r="Z418" i="1" s="1"/>
  <c r="N418" i="1"/>
  <c r="J418" i="1" s="1"/>
  <c r="M418" i="1"/>
  <c r="W417" i="1"/>
  <c r="Y417" i="1" s="1"/>
  <c r="N417" i="1"/>
  <c r="M417" i="1"/>
  <c r="W416" i="1"/>
  <c r="Z416" i="1" s="1"/>
  <c r="N416" i="1"/>
  <c r="J416" i="1" s="1"/>
  <c r="M416" i="1"/>
  <c r="W393" i="1"/>
  <c r="Z393" i="1" s="1"/>
  <c r="N393" i="1"/>
  <c r="J393" i="1" s="1"/>
  <c r="M393" i="1"/>
  <c r="W392" i="1"/>
  <c r="Y392" i="1" s="1"/>
  <c r="N392" i="1"/>
  <c r="J392" i="1" s="1"/>
  <c r="M392" i="1"/>
  <c r="W391" i="1"/>
  <c r="Z391" i="1" s="1"/>
  <c r="N391" i="1"/>
  <c r="J391" i="1" s="1"/>
  <c r="M391" i="1"/>
  <c r="W390" i="1"/>
  <c r="Z390" i="1" s="1"/>
  <c r="N390" i="1"/>
  <c r="J390" i="1" s="1"/>
  <c r="M390" i="1"/>
  <c r="W389" i="1"/>
  <c r="Z389" i="1" s="1"/>
  <c r="N389" i="1"/>
  <c r="J389" i="1" s="1"/>
  <c r="M389" i="1"/>
  <c r="W388" i="1"/>
  <c r="Z388" i="1" s="1"/>
  <c r="N388" i="1"/>
  <c r="J388" i="1" s="1"/>
  <c r="M388" i="1"/>
  <c r="W385" i="1"/>
  <c r="X385" i="1" s="1"/>
  <c r="N385" i="1"/>
  <c r="J385" i="1" s="1"/>
  <c r="M385" i="1"/>
  <c r="W384" i="1"/>
  <c r="Z384" i="1" s="1"/>
  <c r="N384" i="1"/>
  <c r="K384" i="1" s="1"/>
  <c r="M384" i="1"/>
  <c r="W383" i="1"/>
  <c r="Y383" i="1" s="1"/>
  <c r="N383" i="1"/>
  <c r="K383" i="1" s="1"/>
  <c r="M383" i="1"/>
  <c r="N394" i="1"/>
  <c r="W394" i="1"/>
  <c r="X394" i="1" s="1"/>
  <c r="I398" i="1"/>
  <c r="I399" i="1" s="1"/>
  <c r="I400" i="1" s="1"/>
  <c r="I401" i="1" s="1"/>
  <c r="I402" i="1" s="1"/>
  <c r="K398" i="1"/>
  <c r="N398" i="1"/>
  <c r="K399" i="1"/>
  <c r="M399" i="1"/>
  <c r="N399" i="1"/>
  <c r="W399" i="1"/>
  <c r="X399" i="1" s="1"/>
  <c r="K400" i="1"/>
  <c r="M400" i="1"/>
  <c r="N400" i="1"/>
  <c r="W400" i="1"/>
  <c r="Y400" i="1" s="1"/>
  <c r="K401" i="1"/>
  <c r="M401" i="1"/>
  <c r="N401" i="1"/>
  <c r="W401" i="1"/>
  <c r="X401" i="1" s="1"/>
  <c r="K402" i="1"/>
  <c r="M402" i="1"/>
  <c r="N402" i="1"/>
  <c r="W402" i="1"/>
  <c r="X402" i="1" s="1"/>
  <c r="K403" i="1"/>
  <c r="M403" i="1"/>
  <c r="N403" i="1"/>
  <c r="W403" i="1"/>
  <c r="Y403" i="1" s="1"/>
  <c r="N404" i="1"/>
  <c r="W404" i="1"/>
  <c r="X404" i="1" s="1"/>
  <c r="N405" i="1"/>
  <c r="W405" i="1"/>
  <c r="X405" i="1" s="1"/>
  <c r="K406" i="1"/>
  <c r="N406" i="1"/>
  <c r="W406" i="1"/>
  <c r="X406" i="1" s="1"/>
  <c r="K407" i="1"/>
  <c r="N407" i="1"/>
  <c r="W407" i="1"/>
  <c r="X407" i="1" s="1"/>
  <c r="K408" i="1"/>
  <c r="M408" i="1"/>
  <c r="N408" i="1"/>
  <c r="W408" i="1"/>
  <c r="X408" i="1" s="1"/>
  <c r="K409" i="1"/>
  <c r="M409" i="1"/>
  <c r="N409" i="1"/>
  <c r="W409" i="1"/>
  <c r="Y409" i="1" s="1"/>
  <c r="W130" i="1"/>
  <c r="Z130" i="1" s="1"/>
  <c r="M130" i="1"/>
  <c r="W131" i="1"/>
  <c r="Y131" i="1" s="1"/>
  <c r="M131" i="1"/>
  <c r="Z423" i="1" l="1"/>
  <c r="Z426" i="1"/>
  <c r="Y426" i="1"/>
  <c r="Y424" i="1"/>
  <c r="Y419" i="1"/>
  <c r="Z424" i="1"/>
  <c r="Z417" i="1"/>
  <c r="Z420" i="1"/>
  <c r="Z425" i="1"/>
  <c r="J384" i="1"/>
  <c r="X417" i="1"/>
  <c r="X420" i="1"/>
  <c r="X425" i="1"/>
  <c r="X416" i="1"/>
  <c r="Y416" i="1"/>
  <c r="X419" i="1"/>
  <c r="J417" i="1"/>
  <c r="J383" i="1"/>
  <c r="X418" i="1"/>
  <c r="X423" i="1"/>
  <c r="Y418" i="1"/>
  <c r="Z400" i="1"/>
  <c r="Z392" i="1"/>
  <c r="X403" i="1"/>
  <c r="X409" i="1"/>
  <c r="Z403" i="1"/>
  <c r="Z409" i="1"/>
  <c r="X400" i="1"/>
  <c r="X383" i="1"/>
  <c r="Y385" i="1"/>
  <c r="Z407" i="1"/>
  <c r="Z405" i="1"/>
  <c r="Z383" i="1"/>
  <c r="Z385" i="1"/>
  <c r="Y407" i="1"/>
  <c r="Y405" i="1"/>
  <c r="Z401" i="1"/>
  <c r="Y401" i="1"/>
  <c r="Z408" i="1"/>
  <c r="Z404" i="1"/>
  <c r="Z399" i="1"/>
  <c r="Y404" i="1"/>
  <c r="Y408" i="1"/>
  <c r="Z406" i="1"/>
  <c r="Z402" i="1"/>
  <c r="Y399" i="1"/>
  <c r="Y406" i="1"/>
  <c r="Y402" i="1"/>
  <c r="X384" i="1"/>
  <c r="Y394" i="1"/>
  <c r="X392" i="1"/>
  <c r="Z394" i="1"/>
  <c r="X389" i="1"/>
  <c r="X391" i="1"/>
  <c r="Y389" i="1"/>
  <c r="Y391" i="1"/>
  <c r="Y384" i="1"/>
  <c r="X388" i="1"/>
  <c r="X390" i="1"/>
  <c r="X393" i="1"/>
  <c r="Y388" i="1"/>
  <c r="Y390" i="1"/>
  <c r="Y393" i="1"/>
  <c r="X130" i="1"/>
  <c r="Y130" i="1"/>
  <c r="X131" i="1"/>
  <c r="Z131" i="1"/>
  <c r="W138" i="1"/>
  <c r="X138" i="1" s="1"/>
  <c r="M138" i="1"/>
  <c r="Y138" i="1" l="1"/>
  <c r="Z138" i="1"/>
  <c r="W136" i="1"/>
  <c r="Y136" i="1" s="1"/>
  <c r="M136" i="1"/>
  <c r="Z136" i="1" l="1"/>
  <c r="X136" i="1"/>
  <c r="W812" i="1" l="1"/>
  <c r="X812" i="1" s="1"/>
  <c r="N812" i="1"/>
  <c r="K812" i="1" s="1"/>
  <c r="M812" i="1"/>
  <c r="W814" i="1"/>
  <c r="Y814" i="1" s="1"/>
  <c r="N814" i="1"/>
  <c r="K814" i="1" s="1"/>
  <c r="M814" i="1"/>
  <c r="W813" i="1"/>
  <c r="Y813" i="1" s="1"/>
  <c r="N813" i="1"/>
  <c r="K813" i="1" s="1"/>
  <c r="M813" i="1"/>
  <c r="W810" i="1"/>
  <c r="Y810" i="1" s="1"/>
  <c r="N810" i="1"/>
  <c r="J810" i="1" s="1"/>
  <c r="M810" i="1"/>
  <c r="Z812" i="1" l="1"/>
  <c r="Y812" i="1"/>
  <c r="J812" i="1"/>
  <c r="Z814" i="1"/>
  <c r="J814" i="1"/>
  <c r="X814" i="1"/>
  <c r="Z813" i="1"/>
  <c r="J813" i="1"/>
  <c r="X813" i="1"/>
  <c r="Z810" i="1"/>
  <c r="K810" i="1"/>
  <c r="X810" i="1"/>
  <c r="K94" i="11"/>
  <c r="W94" i="11"/>
  <c r="Z94" i="11" s="1"/>
  <c r="N94" i="11"/>
  <c r="K415" i="1"/>
  <c r="W415" i="1"/>
  <c r="X415" i="1" s="1"/>
  <c r="N415" i="1"/>
  <c r="K739" i="1"/>
  <c r="W279" i="11"/>
  <c r="Z279" i="11" s="1"/>
  <c r="N279" i="11"/>
  <c r="J279" i="11" s="1"/>
  <c r="K279" i="11"/>
  <c r="X94" i="11" l="1"/>
  <c r="Y94" i="11"/>
  <c r="Z415" i="1"/>
  <c r="Y415" i="1"/>
  <c r="X279" i="11"/>
  <c r="Y279" i="11"/>
  <c r="N150" i="1"/>
  <c r="W135" i="1"/>
  <c r="Z135" i="1" s="1"/>
  <c r="M135" i="1"/>
  <c r="W134" i="1"/>
  <c r="Z134" i="1" s="1"/>
  <c r="M134" i="1"/>
  <c r="W144" i="1"/>
  <c r="J119" i="1"/>
  <c r="J127" i="1"/>
  <c r="W142" i="1"/>
  <c r="X142" i="1" s="1"/>
  <c r="W143" i="1"/>
  <c r="Z143" i="1" s="1"/>
  <c r="M143" i="1"/>
  <c r="I143" i="1"/>
  <c r="W141" i="1"/>
  <c r="Z141" i="1" s="1"/>
  <c r="M141" i="1"/>
  <c r="I141" i="1"/>
  <c r="W140" i="1"/>
  <c r="Z140" i="1" s="1"/>
  <c r="M140" i="1"/>
  <c r="I140" i="1"/>
  <c r="W139" i="1"/>
  <c r="Z139" i="1" s="1"/>
  <c r="M139" i="1"/>
  <c r="W137" i="1"/>
  <c r="Z137" i="1" s="1"/>
  <c r="M137" i="1"/>
  <c r="W133" i="1"/>
  <c r="Z133" i="1" s="1"/>
  <c r="M133" i="1"/>
  <c r="W132" i="1"/>
  <c r="Z132" i="1" s="1"/>
  <c r="M132" i="1"/>
  <c r="I132" i="1"/>
  <c r="W129" i="1"/>
  <c r="X129" i="1" s="1"/>
  <c r="M129" i="1"/>
  <c r="W128" i="1"/>
  <c r="Z128" i="1" s="1"/>
  <c r="M128" i="1"/>
  <c r="I128" i="1"/>
  <c r="W127" i="1"/>
  <c r="Z127" i="1" s="1"/>
  <c r="M127" i="1"/>
  <c r="W126" i="1"/>
  <c r="X126" i="1" s="1"/>
  <c r="M126" i="1"/>
  <c r="I126" i="1"/>
  <c r="I139" i="1" s="1"/>
  <c r="W125" i="1"/>
  <c r="Y125" i="1" s="1"/>
  <c r="M125" i="1"/>
  <c r="I125" i="1"/>
  <c r="W124" i="1"/>
  <c r="X124" i="1" s="1"/>
  <c r="M124" i="1"/>
  <c r="I124" i="1"/>
  <c r="I133" i="1" s="1"/>
  <c r="W123" i="1"/>
  <c r="Z123" i="1" s="1"/>
  <c r="W122" i="1"/>
  <c r="X122" i="1" s="1"/>
  <c r="M122" i="1"/>
  <c r="I122" i="1"/>
  <c r="I131" i="1" s="1"/>
  <c r="W121" i="1"/>
  <c r="Z121" i="1" s="1"/>
  <c r="M121" i="1"/>
  <c r="I121" i="1"/>
  <c r="I130" i="1" s="1"/>
  <c r="W120" i="1"/>
  <c r="Z120" i="1" s="1"/>
  <c r="J120" i="1"/>
  <c r="M120" i="1"/>
  <c r="I120" i="1"/>
  <c r="W119" i="1"/>
  <c r="X119" i="1" s="1"/>
  <c r="M119" i="1"/>
  <c r="W118" i="1"/>
  <c r="Z118" i="1" s="1"/>
  <c r="M118" i="1"/>
  <c r="I118" i="1"/>
  <c r="W117" i="1"/>
  <c r="Y117" i="1" s="1"/>
  <c r="W116" i="1"/>
  <c r="Z116" i="1" s="1"/>
  <c r="M116" i="1"/>
  <c r="I116" i="1"/>
  <c r="I119" i="1" s="1"/>
  <c r="W115" i="1"/>
  <c r="Y115" i="1" s="1"/>
  <c r="M115" i="1"/>
  <c r="I115" i="1"/>
  <c r="W114" i="1"/>
  <c r="Y114" i="1" s="1"/>
  <c r="W113" i="1"/>
  <c r="Z113" i="1" s="1"/>
  <c r="W112" i="1"/>
  <c r="Y112" i="1" s="1"/>
  <c r="W111" i="1"/>
  <c r="Z111" i="1" s="1"/>
  <c r="M111" i="1"/>
  <c r="I111" i="1"/>
  <c r="W110" i="1"/>
  <c r="Y110" i="1" s="1"/>
  <c r="M110" i="1"/>
  <c r="I110" i="1"/>
  <c r="W109" i="1"/>
  <c r="Z109" i="1" s="1"/>
  <c r="M109" i="1"/>
  <c r="W108" i="1"/>
  <c r="Z108" i="1" s="1"/>
  <c r="M108" i="1"/>
  <c r="W107" i="1"/>
  <c r="Z107" i="1" s="1"/>
  <c r="M107" i="1"/>
  <c r="W106" i="1"/>
  <c r="Z106" i="1" s="1"/>
  <c r="M106" i="1"/>
  <c r="I105" i="1"/>
  <c r="I106" i="1" s="1"/>
  <c r="I107" i="1" s="1"/>
  <c r="I108" i="1" s="1"/>
  <c r="I109" i="1" s="1"/>
  <c r="I138" i="1" l="1"/>
  <c r="I136" i="1"/>
  <c r="I134" i="1"/>
  <c r="Y134" i="1"/>
  <c r="I135" i="1"/>
  <c r="X135" i="1"/>
  <c r="Y135" i="1"/>
  <c r="X134" i="1"/>
  <c r="Y139" i="1"/>
  <c r="Z142" i="1"/>
  <c r="Y142" i="1"/>
  <c r="I137" i="1"/>
  <c r="I127" i="1"/>
  <c r="Z122" i="1"/>
  <c r="Z124" i="1"/>
  <c r="Z117" i="1"/>
  <c r="Z125" i="1"/>
  <c r="X123" i="1"/>
  <c r="X139" i="1"/>
  <c r="Z115" i="1"/>
  <c r="Y106" i="1"/>
  <c r="Y124" i="1"/>
  <c r="Y122" i="1"/>
  <c r="Y137" i="1"/>
  <c r="Y119" i="1"/>
  <c r="Y126" i="1"/>
  <c r="Y129" i="1"/>
  <c r="X141" i="1"/>
  <c r="X110" i="1"/>
  <c r="Z110" i="1"/>
  <c r="X112" i="1"/>
  <c r="X114" i="1"/>
  <c r="Z119" i="1"/>
  <c r="Z126" i="1"/>
  <c r="Z129" i="1"/>
  <c r="X133" i="1"/>
  <c r="Y141" i="1"/>
  <c r="X107" i="1"/>
  <c r="Y133" i="1"/>
  <c r="X121" i="1"/>
  <c r="Z112" i="1"/>
  <c r="Z114" i="1"/>
  <c r="X116" i="1"/>
  <c r="X118" i="1"/>
  <c r="Y121" i="1"/>
  <c r="Y123" i="1"/>
  <c r="X128" i="1"/>
  <c r="X137" i="1"/>
  <c r="Y107" i="1"/>
  <c r="Y109" i="1"/>
  <c r="Y116" i="1"/>
  <c r="Y118" i="1"/>
  <c r="X125" i="1"/>
  <c r="Y128" i="1"/>
  <c r="X109" i="1"/>
  <c r="X106" i="1"/>
  <c r="X140" i="1"/>
  <c r="I129" i="1"/>
  <c r="X132" i="1"/>
  <c r="Y140" i="1"/>
  <c r="X120" i="1"/>
  <c r="X127" i="1"/>
  <c r="Y132" i="1"/>
  <c r="X143" i="1"/>
  <c r="X108" i="1"/>
  <c r="X111" i="1"/>
  <c r="X113" i="1"/>
  <c r="Y127" i="1"/>
  <c r="Y143" i="1"/>
  <c r="Y108" i="1"/>
  <c r="Y111" i="1"/>
  <c r="Y113" i="1"/>
  <c r="X115" i="1"/>
  <c r="X117" i="1"/>
  <c r="Y120" i="1"/>
  <c r="K313" i="1"/>
  <c r="W313" i="1"/>
  <c r="Z313" i="1" s="1"/>
  <c r="N313" i="1"/>
  <c r="J313" i="1" s="1"/>
  <c r="W298" i="1"/>
  <c r="Z298" i="1" s="1"/>
  <c r="N298" i="1"/>
  <c r="K298" i="1" s="1"/>
  <c r="K567" i="1"/>
  <c r="K566" i="1"/>
  <c r="K565" i="1"/>
  <c r="W567" i="1"/>
  <c r="X567" i="1" s="1"/>
  <c r="N567" i="1"/>
  <c r="J567" i="1" s="1"/>
  <c r="M567" i="1"/>
  <c r="I567" i="1"/>
  <c r="W566" i="1"/>
  <c r="Y566" i="1" s="1"/>
  <c r="N566" i="1"/>
  <c r="J566" i="1" s="1"/>
  <c r="M566" i="1"/>
  <c r="I566" i="1"/>
  <c r="W565" i="1"/>
  <c r="Y565" i="1" s="1"/>
  <c r="N565" i="1"/>
  <c r="J565" i="1" s="1"/>
  <c r="M565" i="1"/>
  <c r="I565" i="1"/>
  <c r="I572" i="1" s="1"/>
  <c r="W523" i="1"/>
  <c r="Z523" i="1" s="1"/>
  <c r="N523" i="1"/>
  <c r="J523" i="1" s="1"/>
  <c r="M523" i="1"/>
  <c r="W522" i="1"/>
  <c r="Z522" i="1" s="1"/>
  <c r="N522" i="1"/>
  <c r="J522" i="1" s="1"/>
  <c r="M522" i="1"/>
  <c r="W524" i="1"/>
  <c r="Z524" i="1" s="1"/>
  <c r="N524" i="1"/>
  <c r="J524" i="1" s="1"/>
  <c r="M524" i="1"/>
  <c r="W57" i="1"/>
  <c r="Z57" i="1" s="1"/>
  <c r="N57" i="1"/>
  <c r="K57" i="1" s="1"/>
  <c r="M57" i="1"/>
  <c r="K86" i="1"/>
  <c r="K85" i="1"/>
  <c r="K71" i="1"/>
  <c r="K70" i="1"/>
  <c r="K69" i="1"/>
  <c r="K68" i="1"/>
  <c r="K67" i="1"/>
  <c r="K66" i="1"/>
  <c r="W54" i="1"/>
  <c r="Z54" i="1" s="1"/>
  <c r="N54" i="1"/>
  <c r="K54" i="1" s="1"/>
  <c r="M54" i="1"/>
  <c r="W53" i="1"/>
  <c r="X53" i="1" s="1"/>
  <c r="N53" i="1"/>
  <c r="J53" i="1" s="1"/>
  <c r="W52" i="1"/>
  <c r="Z52" i="1" s="1"/>
  <c r="N52" i="1"/>
  <c r="K52" i="1" s="1"/>
  <c r="W47" i="1"/>
  <c r="Z47" i="1" s="1"/>
  <c r="N47" i="1"/>
  <c r="K47" i="1" s="1"/>
  <c r="W46" i="1"/>
  <c r="Y46" i="1" s="1"/>
  <c r="N46" i="1"/>
  <c r="K46" i="1" s="1"/>
  <c r="M46" i="1"/>
  <c r="W45" i="1"/>
  <c r="Z45" i="1" s="1"/>
  <c r="N45" i="1"/>
  <c r="J45" i="1" s="1"/>
  <c r="M45" i="1"/>
  <c r="J298" i="1" l="1"/>
  <c r="Y313" i="1"/>
  <c r="Z565" i="1"/>
  <c r="X313" i="1"/>
  <c r="X298" i="1"/>
  <c r="Y298" i="1"/>
  <c r="X566" i="1"/>
  <c r="Z566" i="1"/>
  <c r="K53" i="1"/>
  <c r="X565" i="1"/>
  <c r="Z567" i="1"/>
  <c r="Y567" i="1"/>
  <c r="Y523" i="1"/>
  <c r="X522" i="1"/>
  <c r="X523" i="1"/>
  <c r="Y522" i="1"/>
  <c r="X524" i="1"/>
  <c r="Y524" i="1"/>
  <c r="K45" i="1"/>
  <c r="J47" i="1"/>
  <c r="J46" i="1"/>
  <c r="J54" i="1"/>
  <c r="J52" i="1"/>
  <c r="J57" i="1"/>
  <c r="X57" i="1"/>
  <c r="Y57" i="1"/>
  <c r="Z46" i="1"/>
  <c r="X54" i="1"/>
  <c r="Y54" i="1"/>
  <c r="X52" i="1"/>
  <c r="Y53" i="1"/>
  <c r="X45" i="1"/>
  <c r="X47" i="1"/>
  <c r="Z53" i="1"/>
  <c r="Y45" i="1"/>
  <c r="Y47" i="1"/>
  <c r="Y52" i="1"/>
  <c r="X46" i="1"/>
  <c r="W952" i="1"/>
  <c r="Z952" i="1" s="1"/>
  <c r="N952" i="1"/>
  <c r="W545" i="1"/>
  <c r="Y545" i="1" s="1"/>
  <c r="N545" i="1"/>
  <c r="Y952" i="1" l="1"/>
  <c r="X952" i="1"/>
  <c r="Z545" i="1"/>
  <c r="X545" i="1"/>
  <c r="K893" i="1"/>
  <c r="K892" i="1"/>
  <c r="W893" i="1"/>
  <c r="X893" i="1" s="1"/>
  <c r="N893" i="1"/>
  <c r="J893" i="1" s="1"/>
  <c r="M893" i="1"/>
  <c r="I893" i="1"/>
  <c r="W892" i="1"/>
  <c r="X892" i="1" s="1"/>
  <c r="N892" i="1"/>
  <c r="M892" i="1"/>
  <c r="I892" i="1"/>
  <c r="W832" i="1"/>
  <c r="X832" i="1" s="1"/>
  <c r="N832" i="1"/>
  <c r="J832" i="1" s="1"/>
  <c r="M832" i="1"/>
  <c r="W833" i="1"/>
  <c r="X833" i="1" s="1"/>
  <c r="N833" i="1"/>
  <c r="J833" i="1" s="1"/>
  <c r="M833" i="1"/>
  <c r="J892" i="1" l="1"/>
  <c r="Z892" i="1"/>
  <c r="Y893" i="1"/>
  <c r="Z893" i="1"/>
  <c r="Y892" i="1"/>
  <c r="Z832" i="1"/>
  <c r="Y832" i="1"/>
  <c r="K832" i="1"/>
  <c r="Z833" i="1"/>
  <c r="Y833" i="1"/>
  <c r="K833" i="1"/>
  <c r="K568" i="1"/>
  <c r="W568" i="1"/>
  <c r="Z568" i="1" s="1"/>
  <c r="N568" i="1"/>
  <c r="J568" i="1" s="1"/>
  <c r="M568" i="1"/>
  <c r="I568" i="1"/>
  <c r="W528" i="1"/>
  <c r="Z528" i="1" s="1"/>
  <c r="N528" i="1"/>
  <c r="J528" i="1" s="1"/>
  <c r="M528" i="1"/>
  <c r="Y568" i="1" l="1"/>
  <c r="X568" i="1"/>
  <c r="X528" i="1"/>
  <c r="Y528" i="1"/>
  <c r="W885" i="1"/>
  <c r="Y885" i="1" s="1"/>
  <c r="N885" i="1"/>
  <c r="J885" i="1" s="1"/>
  <c r="M885" i="1"/>
  <c r="K895" i="1"/>
  <c r="K884" i="1"/>
  <c r="W884" i="1"/>
  <c r="Z884" i="1" s="1"/>
  <c r="N884" i="1"/>
  <c r="J884" i="1" s="1"/>
  <c r="M884" i="1"/>
  <c r="W886" i="1"/>
  <c r="Z886" i="1" s="1"/>
  <c r="N886" i="1"/>
  <c r="M886" i="1"/>
  <c r="W826" i="1"/>
  <c r="Z826" i="1" s="1"/>
  <c r="N826" i="1"/>
  <c r="K826" i="1" s="1"/>
  <c r="M826" i="1"/>
  <c r="W806" i="1"/>
  <c r="Z806" i="1" s="1"/>
  <c r="N806" i="1"/>
  <c r="K806" i="1" s="1"/>
  <c r="M806" i="1"/>
  <c r="K879" i="1"/>
  <c r="K880" i="1"/>
  <c r="K881" i="1"/>
  <c r="K882" i="1"/>
  <c r="K883" i="1"/>
  <c r="K887" i="1"/>
  <c r="K888" i="1"/>
  <c r="K889" i="1"/>
  <c r="K890" i="1"/>
  <c r="K891" i="1"/>
  <c r="K894" i="1"/>
  <c r="W895" i="1"/>
  <c r="Z895" i="1" s="1"/>
  <c r="N895" i="1"/>
  <c r="J895" i="1" s="1"/>
  <c r="M895" i="1"/>
  <c r="I895" i="1"/>
  <c r="W894" i="1"/>
  <c r="Z894" i="1" s="1"/>
  <c r="N894" i="1"/>
  <c r="J894" i="1" s="1"/>
  <c r="M894" i="1"/>
  <c r="W891" i="1"/>
  <c r="Z891" i="1" s="1"/>
  <c r="N891" i="1"/>
  <c r="J891" i="1" s="1"/>
  <c r="M891" i="1"/>
  <c r="W890" i="1"/>
  <c r="Z890" i="1" s="1"/>
  <c r="N890" i="1"/>
  <c r="M890" i="1"/>
  <c r="W889" i="1"/>
  <c r="Z889" i="1" s="1"/>
  <c r="N889" i="1"/>
  <c r="J889" i="1" s="1"/>
  <c r="M889" i="1"/>
  <c r="I889" i="1"/>
  <c r="W888" i="1"/>
  <c r="Z888" i="1" s="1"/>
  <c r="N888" i="1"/>
  <c r="J888" i="1" s="1"/>
  <c r="M888" i="1"/>
  <c r="W887" i="1"/>
  <c r="Z887" i="1" s="1"/>
  <c r="N887" i="1"/>
  <c r="J887" i="1" s="1"/>
  <c r="M887" i="1"/>
  <c r="I887" i="1"/>
  <c r="W883" i="1"/>
  <c r="X883" i="1" s="1"/>
  <c r="N883" i="1"/>
  <c r="M883" i="1"/>
  <c r="W882" i="1"/>
  <c r="Z882" i="1" s="1"/>
  <c r="N882" i="1"/>
  <c r="J882" i="1" s="1"/>
  <c r="M882" i="1"/>
  <c r="W881" i="1"/>
  <c r="Z881" i="1" s="1"/>
  <c r="N881" i="1"/>
  <c r="J881" i="1" s="1"/>
  <c r="M881" i="1"/>
  <c r="W880" i="1"/>
  <c r="Z880" i="1" s="1"/>
  <c r="N880" i="1"/>
  <c r="M880" i="1"/>
  <c r="W879" i="1"/>
  <c r="Z879" i="1" s="1"/>
  <c r="N879" i="1"/>
  <c r="M879" i="1"/>
  <c r="K896" i="1"/>
  <c r="N878" i="1"/>
  <c r="K878" i="1"/>
  <c r="I878" i="1"/>
  <c r="I879" i="1" s="1"/>
  <c r="I880" i="1" s="1"/>
  <c r="I881" i="1" s="1"/>
  <c r="I885" i="1" s="1"/>
  <c r="K462" i="1"/>
  <c r="Y891" i="1" l="1"/>
  <c r="Y890" i="1"/>
  <c r="Y887" i="1"/>
  <c r="X890" i="1"/>
  <c r="Z883" i="1"/>
  <c r="Y883" i="1"/>
  <c r="X891" i="1"/>
  <c r="X894" i="1"/>
  <c r="Z885" i="1"/>
  <c r="X885" i="1"/>
  <c r="I882" i="1"/>
  <c r="I884" i="1"/>
  <c r="X879" i="1"/>
  <c r="X880" i="1"/>
  <c r="X888" i="1"/>
  <c r="J826" i="1"/>
  <c r="Y880" i="1"/>
  <c r="X881" i="1"/>
  <c r="X887" i="1"/>
  <c r="J886" i="1"/>
  <c r="X884" i="1"/>
  <c r="Y884" i="1"/>
  <c r="X886" i="1"/>
  <c r="Y886" i="1"/>
  <c r="X826" i="1"/>
  <c r="Y826" i="1"/>
  <c r="J806" i="1"/>
  <c r="X806" i="1"/>
  <c r="Y806" i="1"/>
  <c r="Y879" i="1"/>
  <c r="Y881" i="1"/>
  <c r="X882" i="1"/>
  <c r="J883" i="1"/>
  <c r="Y888" i="1"/>
  <c r="X889" i="1"/>
  <c r="J890" i="1"/>
  <c r="Y894" i="1"/>
  <c r="X895" i="1"/>
  <c r="Y882" i="1"/>
  <c r="Y889" i="1"/>
  <c r="Y895" i="1"/>
  <c r="W835" i="1"/>
  <c r="Z835" i="1" s="1"/>
  <c r="N835" i="1"/>
  <c r="K835" i="1" s="1"/>
  <c r="M835" i="1"/>
  <c r="W834" i="1"/>
  <c r="Z834" i="1" s="1"/>
  <c r="N834" i="1"/>
  <c r="K834" i="1" s="1"/>
  <c r="M834" i="1"/>
  <c r="W831" i="1"/>
  <c r="Z831" i="1" s="1"/>
  <c r="N831" i="1"/>
  <c r="K831" i="1" s="1"/>
  <c r="M831" i="1"/>
  <c r="W830" i="1"/>
  <c r="Z830" i="1" s="1"/>
  <c r="N830" i="1"/>
  <c r="K830" i="1" s="1"/>
  <c r="M830" i="1"/>
  <c r="W829" i="1"/>
  <c r="Z829" i="1" s="1"/>
  <c r="N829" i="1"/>
  <c r="K829" i="1" s="1"/>
  <c r="M829" i="1"/>
  <c r="W828" i="1"/>
  <c r="Z828" i="1" s="1"/>
  <c r="N828" i="1"/>
  <c r="K828" i="1" s="1"/>
  <c r="M828" i="1"/>
  <c r="W827" i="1"/>
  <c r="Z827" i="1" s="1"/>
  <c r="N827" i="1"/>
  <c r="K827" i="1" s="1"/>
  <c r="M827" i="1"/>
  <c r="W825" i="1"/>
  <c r="X825" i="1" s="1"/>
  <c r="N825" i="1"/>
  <c r="K825" i="1" s="1"/>
  <c r="M825" i="1"/>
  <c r="W824" i="1"/>
  <c r="Z824" i="1" s="1"/>
  <c r="N824" i="1"/>
  <c r="K824" i="1" s="1"/>
  <c r="M824" i="1"/>
  <c r="W823" i="1"/>
  <c r="Z823" i="1" s="1"/>
  <c r="N823" i="1"/>
  <c r="K823" i="1" s="1"/>
  <c r="M823" i="1"/>
  <c r="W822" i="1"/>
  <c r="Z822" i="1" s="1"/>
  <c r="N822" i="1"/>
  <c r="M822" i="1"/>
  <c r="W821" i="1"/>
  <c r="Z821" i="1" s="1"/>
  <c r="N821" i="1"/>
  <c r="M821" i="1"/>
  <c r="N820" i="1"/>
  <c r="I820" i="1"/>
  <c r="I821" i="1" s="1"/>
  <c r="I822" i="1" s="1"/>
  <c r="I823" i="1" s="1"/>
  <c r="I824" i="1" s="1"/>
  <c r="W809" i="1"/>
  <c r="Z809" i="1" s="1"/>
  <c r="N809" i="1"/>
  <c r="K809" i="1" s="1"/>
  <c r="M809" i="1"/>
  <c r="W811" i="1"/>
  <c r="Z811" i="1" s="1"/>
  <c r="N811" i="1"/>
  <c r="K811" i="1" s="1"/>
  <c r="M811" i="1"/>
  <c r="J809" i="1" l="1"/>
  <c r="J823" i="1"/>
  <c r="X822" i="1"/>
  <c r="J835" i="1"/>
  <c r="I825" i="1"/>
  <c r="I827" i="1" s="1"/>
  <c r="I829" i="1" s="1"/>
  <c r="I831" i="1" s="1"/>
  <c r="I833" i="1" s="1"/>
  <c r="I826" i="1"/>
  <c r="I828" i="1" s="1"/>
  <c r="I830" i="1" s="1"/>
  <c r="I832" i="1" s="1"/>
  <c r="I834" i="1" s="1"/>
  <c r="J824" i="1"/>
  <c r="Y822" i="1"/>
  <c r="J829" i="1"/>
  <c r="I883" i="1"/>
  <c r="I886" i="1"/>
  <c r="X834" i="1"/>
  <c r="Y831" i="1"/>
  <c r="X831" i="1"/>
  <c r="X830" i="1"/>
  <c r="Y830" i="1"/>
  <c r="X828" i="1"/>
  <c r="X827" i="1"/>
  <c r="Y827" i="1"/>
  <c r="Y825" i="1"/>
  <c r="Z825" i="1"/>
  <c r="J831" i="1"/>
  <c r="J834" i="1"/>
  <c r="J828" i="1"/>
  <c r="J827" i="1"/>
  <c r="Y821" i="1"/>
  <c r="Y823" i="1"/>
  <c r="X824" i="1"/>
  <c r="J825" i="1"/>
  <c r="Y828" i="1"/>
  <c r="X829" i="1"/>
  <c r="J830" i="1"/>
  <c r="Y834" i="1"/>
  <c r="X835" i="1"/>
  <c r="X821" i="1"/>
  <c r="X823" i="1"/>
  <c r="Y824" i="1"/>
  <c r="Y829" i="1"/>
  <c r="Y835" i="1"/>
  <c r="X809" i="1"/>
  <c r="Y809" i="1"/>
  <c r="J811" i="1"/>
  <c r="X811" i="1"/>
  <c r="Y811" i="1"/>
  <c r="W815" i="1"/>
  <c r="Z815" i="1" s="1"/>
  <c r="N815" i="1"/>
  <c r="K815" i="1" s="1"/>
  <c r="M815" i="1"/>
  <c r="W807" i="1"/>
  <c r="Z807" i="1" s="1"/>
  <c r="N807" i="1"/>
  <c r="J807" i="1" s="1"/>
  <c r="M807" i="1"/>
  <c r="W805" i="1"/>
  <c r="Z805" i="1" s="1"/>
  <c r="N805" i="1"/>
  <c r="K805" i="1" s="1"/>
  <c r="M805" i="1"/>
  <c r="W816" i="1"/>
  <c r="Z816" i="1" s="1"/>
  <c r="N816" i="1"/>
  <c r="K816" i="1" s="1"/>
  <c r="M816" i="1"/>
  <c r="W808" i="1"/>
  <c r="Z808" i="1" s="1"/>
  <c r="N808" i="1"/>
  <c r="K808" i="1" s="1"/>
  <c r="M808" i="1"/>
  <c r="W804" i="1"/>
  <c r="Z804" i="1" s="1"/>
  <c r="N804" i="1"/>
  <c r="K804" i="1" s="1"/>
  <c r="M804" i="1"/>
  <c r="W803" i="1"/>
  <c r="Z803" i="1" s="1"/>
  <c r="N803" i="1"/>
  <c r="K803" i="1" s="1"/>
  <c r="M803" i="1"/>
  <c r="W802" i="1"/>
  <c r="Z802" i="1" s="1"/>
  <c r="N802" i="1"/>
  <c r="J802" i="1" s="1"/>
  <c r="M802" i="1"/>
  <c r="W801" i="1"/>
  <c r="X801" i="1" s="1"/>
  <c r="N801" i="1"/>
  <c r="M801" i="1"/>
  <c r="W800" i="1"/>
  <c r="Z800" i="1" s="1"/>
  <c r="N800" i="1"/>
  <c r="M800" i="1"/>
  <c r="N799" i="1"/>
  <c r="I799" i="1"/>
  <c r="I800" i="1" s="1"/>
  <c r="I801" i="1" s="1"/>
  <c r="I802" i="1" s="1"/>
  <c r="I803" i="1" s="1"/>
  <c r="I804" i="1" s="1"/>
  <c r="I806" i="1" l="1"/>
  <c r="I805" i="1"/>
  <c r="I807" i="1" s="1"/>
  <c r="I808" i="1" s="1"/>
  <c r="J803" i="1"/>
  <c r="J804" i="1"/>
  <c r="X800" i="1"/>
  <c r="Z801" i="1"/>
  <c r="K802" i="1"/>
  <c r="X802" i="1"/>
  <c r="J815" i="1"/>
  <c r="Y800" i="1"/>
  <c r="Y802" i="1"/>
  <c r="J805" i="1"/>
  <c r="Y801" i="1"/>
  <c r="Y805" i="1"/>
  <c r="X805" i="1"/>
  <c r="J808" i="1"/>
  <c r="K807" i="1"/>
  <c r="J816" i="1"/>
  <c r="X815" i="1"/>
  <c r="Y815" i="1"/>
  <c r="Y807" i="1"/>
  <c r="X807" i="1"/>
  <c r="X803" i="1"/>
  <c r="Y803" i="1"/>
  <c r="X804" i="1"/>
  <c r="Y804" i="1"/>
  <c r="X808" i="1"/>
  <c r="Y808" i="1"/>
  <c r="X816" i="1"/>
  <c r="Y816" i="1"/>
  <c r="I809" i="1" l="1"/>
  <c r="I812" i="1" s="1"/>
  <c r="I632" i="1"/>
  <c r="W622" i="1"/>
  <c r="Z622" i="1" s="1"/>
  <c r="N622" i="1"/>
  <c r="K622" i="1" s="1"/>
  <c r="M622" i="1"/>
  <c r="W621" i="1"/>
  <c r="Z621" i="1" s="1"/>
  <c r="N621" i="1"/>
  <c r="K621" i="1" s="1"/>
  <c r="M621" i="1"/>
  <c r="W623" i="1"/>
  <c r="Z623" i="1" s="1"/>
  <c r="N623" i="1"/>
  <c r="K623" i="1" s="1"/>
  <c r="M623" i="1"/>
  <c r="W615" i="1"/>
  <c r="Z615" i="1" s="1"/>
  <c r="N615" i="1"/>
  <c r="J615" i="1" s="1"/>
  <c r="M615" i="1"/>
  <c r="W614" i="1"/>
  <c r="Z614" i="1" s="1"/>
  <c r="N614" i="1"/>
  <c r="K614" i="1" s="1"/>
  <c r="M614" i="1"/>
  <c r="W613" i="1"/>
  <c r="Y613" i="1" s="1"/>
  <c r="N613" i="1"/>
  <c r="K613" i="1" s="1"/>
  <c r="M613" i="1"/>
  <c r="W616" i="1"/>
  <c r="Z616" i="1" s="1"/>
  <c r="N616" i="1"/>
  <c r="J616" i="1" s="1"/>
  <c r="M616" i="1"/>
  <c r="W612" i="1"/>
  <c r="Y612" i="1" s="1"/>
  <c r="N612" i="1"/>
  <c r="J612" i="1" s="1"/>
  <c r="M612" i="1"/>
  <c r="W624" i="1"/>
  <c r="Y624" i="1" s="1"/>
  <c r="N624" i="1"/>
  <c r="J624" i="1" s="1"/>
  <c r="M624" i="1"/>
  <c r="I811" i="1" l="1"/>
  <c r="I815" i="1" s="1"/>
  <c r="I816" i="1" s="1"/>
  <c r="I810" i="1"/>
  <c r="J621" i="1"/>
  <c r="J623" i="1"/>
  <c r="J622" i="1"/>
  <c r="Y621" i="1"/>
  <c r="X622" i="1"/>
  <c r="X621" i="1"/>
  <c r="Y622" i="1"/>
  <c r="X623" i="1"/>
  <c r="Y623" i="1"/>
  <c r="Y614" i="1"/>
  <c r="X613" i="1"/>
  <c r="Z613" i="1"/>
  <c r="J614" i="1"/>
  <c r="X614" i="1"/>
  <c r="K615" i="1"/>
  <c r="X615" i="1"/>
  <c r="J613" i="1"/>
  <c r="Y615" i="1"/>
  <c r="X612" i="1"/>
  <c r="Z612" i="1"/>
  <c r="K616" i="1"/>
  <c r="K612" i="1"/>
  <c r="X616" i="1"/>
  <c r="Y616" i="1"/>
  <c r="K624" i="1"/>
  <c r="X624" i="1"/>
  <c r="Z624" i="1"/>
  <c r="K414" i="1"/>
  <c r="K413" i="1"/>
  <c r="K412" i="1"/>
  <c r="K411" i="1"/>
  <c r="W414" i="1"/>
  <c r="Z414" i="1" s="1"/>
  <c r="N414" i="1"/>
  <c r="J414" i="1" s="1"/>
  <c r="M414" i="1"/>
  <c r="W413" i="1"/>
  <c r="Z413" i="1" s="1"/>
  <c r="N413" i="1"/>
  <c r="J413" i="1" s="1"/>
  <c r="M413" i="1"/>
  <c r="W412" i="1"/>
  <c r="X412" i="1" s="1"/>
  <c r="N412" i="1"/>
  <c r="M412" i="1"/>
  <c r="W411" i="1"/>
  <c r="Y411" i="1" s="1"/>
  <c r="N411" i="1"/>
  <c r="J411" i="1" s="1"/>
  <c r="M411" i="1"/>
  <c r="W378" i="1"/>
  <c r="Z378" i="1" s="1"/>
  <c r="N378" i="1"/>
  <c r="K378" i="1" s="1"/>
  <c r="M378" i="1"/>
  <c r="W379" i="1"/>
  <c r="Y379" i="1" s="1"/>
  <c r="N379" i="1"/>
  <c r="J379" i="1" s="1"/>
  <c r="M379" i="1"/>
  <c r="W377" i="1"/>
  <c r="Z377" i="1" s="1"/>
  <c r="N377" i="1"/>
  <c r="K377" i="1" s="1"/>
  <c r="M377" i="1"/>
  <c r="I813" i="1" l="1"/>
  <c r="I814" i="1"/>
  <c r="J378" i="1"/>
  <c r="X413" i="1"/>
  <c r="Y412" i="1"/>
  <c r="Y413" i="1"/>
  <c r="Z411" i="1"/>
  <c r="Z412" i="1"/>
  <c r="J412" i="1"/>
  <c r="Y414" i="1"/>
  <c r="X414" i="1"/>
  <c r="X411" i="1"/>
  <c r="X378" i="1"/>
  <c r="Y378" i="1"/>
  <c r="K379" i="1"/>
  <c r="X379" i="1"/>
  <c r="Z379" i="1"/>
  <c r="J377" i="1"/>
  <c r="X377" i="1"/>
  <c r="Y377" i="1"/>
  <c r="W380" i="1"/>
  <c r="Z380" i="1" s="1"/>
  <c r="N380" i="1"/>
  <c r="K380" i="1" s="1"/>
  <c r="M380" i="1"/>
  <c r="Y380" i="1" l="1"/>
  <c r="J380" i="1"/>
  <c r="X380" i="1"/>
  <c r="K794" i="1"/>
  <c r="K792" i="1"/>
  <c r="K791" i="1"/>
  <c r="K790" i="1"/>
  <c r="K789" i="1"/>
  <c r="K788" i="1"/>
  <c r="K787" i="1"/>
  <c r="K786" i="1"/>
  <c r="W794" i="1"/>
  <c r="Z794" i="1" s="1"/>
  <c r="N794" i="1"/>
  <c r="M794" i="1"/>
  <c r="W792" i="1"/>
  <c r="Z792" i="1" s="1"/>
  <c r="N792" i="1"/>
  <c r="M792" i="1"/>
  <c r="I792" i="1"/>
  <c r="W795" i="1"/>
  <c r="Z795" i="1" s="1"/>
  <c r="N795" i="1"/>
  <c r="M795" i="1"/>
  <c r="W793" i="1"/>
  <c r="Z793" i="1" s="1"/>
  <c r="N793" i="1"/>
  <c r="M793" i="1"/>
  <c r="I793" i="1"/>
  <c r="W791" i="1"/>
  <c r="Y791" i="1" s="1"/>
  <c r="N791" i="1"/>
  <c r="M791" i="1"/>
  <c r="W790" i="1"/>
  <c r="Y790" i="1" s="1"/>
  <c r="N790" i="1"/>
  <c r="M790" i="1"/>
  <c r="W789" i="1"/>
  <c r="Z789" i="1" s="1"/>
  <c r="N789" i="1"/>
  <c r="M789" i="1"/>
  <c r="W788" i="1"/>
  <c r="Z788" i="1" s="1"/>
  <c r="N788" i="1"/>
  <c r="M788" i="1"/>
  <c r="W787" i="1"/>
  <c r="Z787" i="1" s="1"/>
  <c r="N787" i="1"/>
  <c r="M787" i="1"/>
  <c r="N786" i="1"/>
  <c r="I786" i="1"/>
  <c r="I787" i="1" s="1"/>
  <c r="I788" i="1" s="1"/>
  <c r="I789" i="1" s="1"/>
  <c r="I790" i="1" s="1"/>
  <c r="I791" i="1" s="1"/>
  <c r="W780" i="1"/>
  <c r="Z780" i="1" s="1"/>
  <c r="N780" i="1"/>
  <c r="K780" i="1" s="1"/>
  <c r="M780" i="1"/>
  <c r="W779" i="1"/>
  <c r="Z779" i="1" s="1"/>
  <c r="N779" i="1"/>
  <c r="J779" i="1" s="1"/>
  <c r="M779" i="1"/>
  <c r="W778" i="1"/>
  <c r="X778" i="1" s="1"/>
  <c r="N778" i="1"/>
  <c r="K778" i="1" s="1"/>
  <c r="M778" i="1"/>
  <c r="W777" i="1"/>
  <c r="Z777" i="1" s="1"/>
  <c r="N777" i="1"/>
  <c r="K777" i="1" s="1"/>
  <c r="M777" i="1"/>
  <c r="W776" i="1"/>
  <c r="Z776" i="1" s="1"/>
  <c r="N776" i="1"/>
  <c r="K776" i="1" s="1"/>
  <c r="M776" i="1"/>
  <c r="W775" i="1"/>
  <c r="X775" i="1" s="1"/>
  <c r="N775" i="1"/>
  <c r="M775" i="1"/>
  <c r="W774" i="1"/>
  <c r="Z774" i="1" s="1"/>
  <c r="N774" i="1"/>
  <c r="M774" i="1"/>
  <c r="N773" i="1"/>
  <c r="I773" i="1"/>
  <c r="Z791" i="1" l="1"/>
  <c r="X788" i="1"/>
  <c r="Z790" i="1"/>
  <c r="X791" i="1"/>
  <c r="Y775" i="1"/>
  <c r="Y788" i="1"/>
  <c r="X793" i="1"/>
  <c r="Y793" i="1"/>
  <c r="J780" i="1"/>
  <c r="X794" i="1"/>
  <c r="Y794" i="1"/>
  <c r="Y792" i="1"/>
  <c r="X792" i="1"/>
  <c r="X787" i="1"/>
  <c r="X789" i="1"/>
  <c r="X795" i="1"/>
  <c r="Y787" i="1"/>
  <c r="Y789" i="1"/>
  <c r="X790" i="1"/>
  <c r="Y795" i="1"/>
  <c r="Z775" i="1"/>
  <c r="K779" i="1"/>
  <c r="X779" i="1"/>
  <c r="Y779" i="1"/>
  <c r="J776" i="1"/>
  <c r="Z778" i="1"/>
  <c r="Y778" i="1"/>
  <c r="I774" i="1"/>
  <c r="I775" i="1" s="1"/>
  <c r="I776" i="1" s="1"/>
  <c r="I777" i="1" s="1"/>
  <c r="I778" i="1" s="1"/>
  <c r="X776" i="1"/>
  <c r="J777" i="1"/>
  <c r="Y774" i="1"/>
  <c r="Y776" i="1"/>
  <c r="X777" i="1"/>
  <c r="J778" i="1"/>
  <c r="Y780" i="1"/>
  <c r="X774" i="1"/>
  <c r="X780" i="1"/>
  <c r="Y777" i="1"/>
  <c r="W665" i="1"/>
  <c r="Y665" i="1" s="1"/>
  <c r="N665" i="1"/>
  <c r="J665" i="1" s="1"/>
  <c r="M665" i="1"/>
  <c r="K665" i="1"/>
  <c r="W666" i="1"/>
  <c r="Z666" i="1" s="1"/>
  <c r="N666" i="1"/>
  <c r="J666" i="1" s="1"/>
  <c r="M666" i="1"/>
  <c r="W647" i="1"/>
  <c r="Y647" i="1" s="1"/>
  <c r="N647" i="1"/>
  <c r="K647" i="1" s="1"/>
  <c r="M647" i="1"/>
  <c r="K677" i="1"/>
  <c r="K676" i="1"/>
  <c r="K675" i="1"/>
  <c r="W677" i="1"/>
  <c r="Z677" i="1" s="1"/>
  <c r="N677" i="1"/>
  <c r="J677" i="1" s="1"/>
  <c r="M677" i="1"/>
  <c r="W676" i="1"/>
  <c r="Z676" i="1" s="1"/>
  <c r="N676" i="1"/>
  <c r="J676" i="1" s="1"/>
  <c r="M676" i="1"/>
  <c r="W675" i="1"/>
  <c r="X675" i="1" s="1"/>
  <c r="N675" i="1"/>
  <c r="M675" i="1"/>
  <c r="W653" i="1"/>
  <c r="Z653" i="1" s="1"/>
  <c r="N653" i="1"/>
  <c r="K653" i="1" s="1"/>
  <c r="M653" i="1"/>
  <c r="W654" i="1"/>
  <c r="Z654" i="1" s="1"/>
  <c r="N654" i="1"/>
  <c r="K654" i="1" s="1"/>
  <c r="M654" i="1"/>
  <c r="W655" i="1"/>
  <c r="Z655" i="1" s="1"/>
  <c r="N655" i="1"/>
  <c r="J655" i="1" s="1"/>
  <c r="M655" i="1"/>
  <c r="W69" i="1"/>
  <c r="Z69" i="1" s="1"/>
  <c r="N69" i="1"/>
  <c r="W70" i="1"/>
  <c r="Z70" i="1" s="1"/>
  <c r="N70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Z675" i="1" l="1"/>
  <c r="X676" i="1"/>
  <c r="Y676" i="1"/>
  <c r="Y675" i="1"/>
  <c r="X665" i="1"/>
  <c r="Z665" i="1"/>
  <c r="X666" i="1"/>
  <c r="Y666" i="1"/>
  <c r="Z647" i="1"/>
  <c r="J647" i="1"/>
  <c r="X647" i="1"/>
  <c r="X677" i="1"/>
  <c r="J675" i="1"/>
  <c r="Y677" i="1"/>
  <c r="J654" i="1"/>
  <c r="J653" i="1"/>
  <c r="X653" i="1"/>
  <c r="Y653" i="1"/>
  <c r="X654" i="1"/>
  <c r="Y654" i="1"/>
  <c r="K655" i="1"/>
  <c r="X655" i="1"/>
  <c r="Y655" i="1"/>
  <c r="X69" i="1"/>
  <c r="Y69" i="1"/>
  <c r="X70" i="1"/>
  <c r="Y70" i="1"/>
  <c r="M761" i="1"/>
  <c r="N761" i="1"/>
  <c r="J761" i="1" s="1"/>
  <c r="W761" i="1"/>
  <c r="Z761" i="1" s="1"/>
  <c r="W769" i="1"/>
  <c r="Z769" i="1" s="1"/>
  <c r="N769" i="1"/>
  <c r="K769" i="1" s="1"/>
  <c r="M769" i="1"/>
  <c r="W768" i="1"/>
  <c r="Z768" i="1" s="1"/>
  <c r="N768" i="1"/>
  <c r="K768" i="1" s="1"/>
  <c r="M768" i="1"/>
  <c r="W767" i="1"/>
  <c r="Z767" i="1" s="1"/>
  <c r="N767" i="1"/>
  <c r="K767" i="1" s="1"/>
  <c r="M767" i="1"/>
  <c r="W766" i="1"/>
  <c r="Z766" i="1" s="1"/>
  <c r="N766" i="1"/>
  <c r="K766" i="1" s="1"/>
  <c r="M766" i="1"/>
  <c r="W765" i="1"/>
  <c r="Z765" i="1" s="1"/>
  <c r="N765" i="1"/>
  <c r="K765" i="1" s="1"/>
  <c r="M765" i="1"/>
  <c r="I765" i="1"/>
  <c r="W764" i="1"/>
  <c r="Z764" i="1" s="1"/>
  <c r="N764" i="1"/>
  <c r="K764" i="1" s="1"/>
  <c r="M764" i="1"/>
  <c r="I764" i="1"/>
  <c r="W763" i="1"/>
  <c r="Z763" i="1" s="1"/>
  <c r="N763" i="1"/>
  <c r="K763" i="1" s="1"/>
  <c r="M763" i="1"/>
  <c r="I763" i="1"/>
  <c r="W762" i="1"/>
  <c r="Z762" i="1" s="1"/>
  <c r="N762" i="1"/>
  <c r="K762" i="1" s="1"/>
  <c r="M762" i="1"/>
  <c r="I762" i="1"/>
  <c r="W760" i="1"/>
  <c r="X760" i="1" s="1"/>
  <c r="N760" i="1"/>
  <c r="J760" i="1" s="1"/>
  <c r="M760" i="1"/>
  <c r="W759" i="1"/>
  <c r="Y759" i="1" s="1"/>
  <c r="N759" i="1"/>
  <c r="K759" i="1" s="1"/>
  <c r="M759" i="1"/>
  <c r="W758" i="1"/>
  <c r="Z758" i="1" s="1"/>
  <c r="N758" i="1"/>
  <c r="M758" i="1"/>
  <c r="W757" i="1"/>
  <c r="Y757" i="1" s="1"/>
  <c r="N757" i="1"/>
  <c r="M757" i="1"/>
  <c r="N756" i="1"/>
  <c r="I756" i="1"/>
  <c r="I757" i="1" s="1"/>
  <c r="I758" i="1" s="1"/>
  <c r="I759" i="1" s="1"/>
  <c r="I760" i="1" s="1"/>
  <c r="I761" i="1" s="1"/>
  <c r="W71" i="1"/>
  <c r="Z71" i="1" s="1"/>
  <c r="N71" i="1"/>
  <c r="W68" i="1"/>
  <c r="Z68" i="1" s="1"/>
  <c r="N68" i="1"/>
  <c r="M68" i="1"/>
  <c r="I68" i="1"/>
  <c r="W67" i="1"/>
  <c r="Y67" i="1" s="1"/>
  <c r="N67" i="1"/>
  <c r="M67" i="1"/>
  <c r="I67" i="1"/>
  <c r="K314" i="1"/>
  <c r="K315" i="1"/>
  <c r="K311" i="1"/>
  <c r="K310" i="1"/>
  <c r="K309" i="1"/>
  <c r="K308" i="1"/>
  <c r="K307" i="1"/>
  <c r="K306" i="1"/>
  <c r="K305" i="1"/>
  <c r="W312" i="1"/>
  <c r="Z312" i="1" s="1"/>
  <c r="N312" i="1"/>
  <c r="I312" i="1"/>
  <c r="I313" i="1" s="1"/>
  <c r="W314" i="1"/>
  <c r="Z314" i="1" s="1"/>
  <c r="N314" i="1"/>
  <c r="W311" i="1"/>
  <c r="Z311" i="1" s="1"/>
  <c r="N311" i="1"/>
  <c r="M311" i="1"/>
  <c r="W310" i="1"/>
  <c r="X310" i="1" s="1"/>
  <c r="N310" i="1"/>
  <c r="M310" i="1"/>
  <c r="I310" i="1"/>
  <c r="W309" i="1"/>
  <c r="Y309" i="1" s="1"/>
  <c r="N309" i="1"/>
  <c r="M309" i="1"/>
  <c r="W308" i="1"/>
  <c r="Z308" i="1" s="1"/>
  <c r="N308" i="1"/>
  <c r="M308" i="1"/>
  <c r="W307" i="1"/>
  <c r="Z307" i="1" s="1"/>
  <c r="N307" i="1"/>
  <c r="M307" i="1"/>
  <c r="W306" i="1"/>
  <c r="X306" i="1" s="1"/>
  <c r="N306" i="1"/>
  <c r="M306" i="1"/>
  <c r="N305" i="1"/>
  <c r="I305" i="1"/>
  <c r="I306" i="1" s="1"/>
  <c r="I307" i="1" s="1"/>
  <c r="I308" i="1" s="1"/>
  <c r="I309" i="1" s="1"/>
  <c r="K347" i="1"/>
  <c r="W346" i="1"/>
  <c r="Z346" i="1" s="1"/>
  <c r="N346" i="1"/>
  <c r="K342" i="1"/>
  <c r="K341" i="1"/>
  <c r="K348" i="1"/>
  <c r="K349" i="1"/>
  <c r="K345" i="1"/>
  <c r="K344" i="1"/>
  <c r="K343" i="1"/>
  <c r="K340" i="1"/>
  <c r="K339" i="1"/>
  <c r="K338" i="1"/>
  <c r="K337" i="1"/>
  <c r="K336" i="1"/>
  <c r="K335" i="1"/>
  <c r="W347" i="1"/>
  <c r="Z347" i="1" s="1"/>
  <c r="N347" i="1"/>
  <c r="I347" i="1"/>
  <c r="W345" i="1"/>
  <c r="Y345" i="1" s="1"/>
  <c r="N345" i="1"/>
  <c r="W344" i="1"/>
  <c r="X344" i="1" s="1"/>
  <c r="N344" i="1"/>
  <c r="I344" i="1"/>
  <c r="W343" i="1"/>
  <c r="Z343" i="1" s="1"/>
  <c r="N343" i="1"/>
  <c r="W342" i="1"/>
  <c r="Z342" i="1" s="1"/>
  <c r="N342" i="1"/>
  <c r="M342" i="1"/>
  <c r="W341" i="1"/>
  <c r="Z341" i="1" s="1"/>
  <c r="N341" i="1"/>
  <c r="W340" i="1"/>
  <c r="X340" i="1" s="1"/>
  <c r="N340" i="1"/>
  <c r="M340" i="1"/>
  <c r="W339" i="1"/>
  <c r="Y339" i="1" s="1"/>
  <c r="N339" i="1"/>
  <c r="M339" i="1"/>
  <c r="W338" i="1"/>
  <c r="Z338" i="1" s="1"/>
  <c r="N338" i="1"/>
  <c r="M338" i="1"/>
  <c r="W337" i="1"/>
  <c r="Z337" i="1" s="1"/>
  <c r="N337" i="1"/>
  <c r="M337" i="1"/>
  <c r="W336" i="1"/>
  <c r="X336" i="1" s="1"/>
  <c r="N336" i="1"/>
  <c r="M336" i="1"/>
  <c r="N335" i="1"/>
  <c r="I335" i="1"/>
  <c r="I336" i="1" s="1"/>
  <c r="I337" i="1" s="1"/>
  <c r="I338" i="1" s="1"/>
  <c r="I339" i="1" s="1"/>
  <c r="K738" i="1"/>
  <c r="W726" i="1"/>
  <c r="Z726" i="1" s="1"/>
  <c r="N726" i="1"/>
  <c r="M726" i="1"/>
  <c r="I726" i="1"/>
  <c r="W92" i="1"/>
  <c r="X92" i="1" s="1"/>
  <c r="N92" i="1"/>
  <c r="M92" i="1"/>
  <c r="I92" i="1"/>
  <c r="W751" i="1"/>
  <c r="Z751" i="1" s="1"/>
  <c r="N751" i="1"/>
  <c r="M751" i="1"/>
  <c r="I751" i="1"/>
  <c r="W750" i="1"/>
  <c r="Y750" i="1" s="1"/>
  <c r="N750" i="1"/>
  <c r="M750" i="1"/>
  <c r="W749" i="1"/>
  <c r="Z749" i="1" s="1"/>
  <c r="N749" i="1"/>
  <c r="M749" i="1"/>
  <c r="I749" i="1"/>
  <c r="W748" i="1"/>
  <c r="Z748" i="1" s="1"/>
  <c r="N748" i="1"/>
  <c r="M748" i="1"/>
  <c r="W747" i="1"/>
  <c r="Z747" i="1" s="1"/>
  <c r="N747" i="1"/>
  <c r="M747" i="1"/>
  <c r="I747" i="1"/>
  <c r="W746" i="1"/>
  <c r="Y746" i="1" s="1"/>
  <c r="N746" i="1"/>
  <c r="M746" i="1"/>
  <c r="W745" i="1"/>
  <c r="Z745" i="1" s="1"/>
  <c r="N745" i="1"/>
  <c r="M745" i="1"/>
  <c r="I745" i="1"/>
  <c r="W744" i="1"/>
  <c r="Z744" i="1" s="1"/>
  <c r="N744" i="1"/>
  <c r="M744" i="1"/>
  <c r="I744" i="1"/>
  <c r="W743" i="1"/>
  <c r="Z743" i="1" s="1"/>
  <c r="N743" i="1"/>
  <c r="M743" i="1"/>
  <c r="I743" i="1"/>
  <c r="W742" i="1"/>
  <c r="Z742" i="1" s="1"/>
  <c r="N742" i="1"/>
  <c r="M742" i="1"/>
  <c r="W741" i="1"/>
  <c r="Z741" i="1" s="1"/>
  <c r="N741" i="1"/>
  <c r="M741" i="1"/>
  <c r="W740" i="1"/>
  <c r="Z740" i="1" s="1"/>
  <c r="N740" i="1"/>
  <c r="M740" i="1"/>
  <c r="W739" i="1"/>
  <c r="Z739" i="1" s="1"/>
  <c r="N739" i="1"/>
  <c r="M739" i="1"/>
  <c r="N738" i="1"/>
  <c r="I738" i="1"/>
  <c r="I739" i="1" s="1"/>
  <c r="I740" i="1" s="1"/>
  <c r="I741" i="1" s="1"/>
  <c r="I742" i="1" s="1"/>
  <c r="K535" i="1"/>
  <c r="K536" i="1"/>
  <c r="K537" i="1"/>
  <c r="K538" i="1"/>
  <c r="K539" i="1"/>
  <c r="K540" i="1"/>
  <c r="K541" i="1"/>
  <c r="K542" i="1"/>
  <c r="K544" i="1"/>
  <c r="K551" i="1"/>
  <c r="K552" i="1"/>
  <c r="K553" i="1"/>
  <c r="K554" i="1"/>
  <c r="K555" i="1"/>
  <c r="K556" i="1"/>
  <c r="K559" i="1"/>
  <c r="K560" i="1"/>
  <c r="K562" i="1"/>
  <c r="K563" i="1"/>
  <c r="K564" i="1"/>
  <c r="K569" i="1"/>
  <c r="K570" i="1"/>
  <c r="K573" i="1"/>
  <c r="W93" i="1"/>
  <c r="Z93" i="1" s="1"/>
  <c r="N93" i="1"/>
  <c r="M93" i="1"/>
  <c r="I93" i="1"/>
  <c r="W87" i="1"/>
  <c r="Z87" i="1" s="1"/>
  <c r="N87" i="1"/>
  <c r="M87" i="1"/>
  <c r="I87" i="1"/>
  <c r="W88" i="1"/>
  <c r="Z88" i="1" s="1"/>
  <c r="N88" i="1"/>
  <c r="M88" i="1"/>
  <c r="W89" i="1"/>
  <c r="Z89" i="1" s="1"/>
  <c r="N89" i="1"/>
  <c r="M89" i="1"/>
  <c r="W82" i="1"/>
  <c r="Z82" i="1" s="1"/>
  <c r="N82" i="1"/>
  <c r="M82" i="1"/>
  <c r="I82" i="1"/>
  <c r="I89" i="1" s="1"/>
  <c r="I95" i="1" s="1"/>
  <c r="I97" i="1" s="1"/>
  <c r="W570" i="1"/>
  <c r="Z570" i="1" s="1"/>
  <c r="N570" i="1"/>
  <c r="J570" i="1" s="1"/>
  <c r="M570" i="1"/>
  <c r="I570" i="1"/>
  <c r="W521" i="1"/>
  <c r="Z521" i="1" s="1"/>
  <c r="N521" i="1"/>
  <c r="J521" i="1" s="1"/>
  <c r="M521" i="1"/>
  <c r="Y761" i="1" l="1"/>
  <c r="X761" i="1"/>
  <c r="K761" i="1"/>
  <c r="J763" i="1"/>
  <c r="J769" i="1"/>
  <c r="K760" i="1"/>
  <c r="X762" i="1"/>
  <c r="I766" i="1"/>
  <c r="X757" i="1"/>
  <c r="X759" i="1"/>
  <c r="J762" i="1"/>
  <c r="Z757" i="1"/>
  <c r="Z759" i="1"/>
  <c r="I768" i="1"/>
  <c r="Y306" i="1"/>
  <c r="Y307" i="1"/>
  <c r="X768" i="1"/>
  <c r="X767" i="1"/>
  <c r="Y767" i="1"/>
  <c r="X766" i="1"/>
  <c r="Y766" i="1"/>
  <c r="X764" i="1"/>
  <c r="J768" i="1"/>
  <c r="J767" i="1"/>
  <c r="J765" i="1"/>
  <c r="J764" i="1"/>
  <c r="J766" i="1"/>
  <c r="Y768" i="1"/>
  <c r="X769" i="1"/>
  <c r="Y769" i="1"/>
  <c r="Y764" i="1"/>
  <c r="X765" i="1"/>
  <c r="Y765" i="1"/>
  <c r="Y760" i="1"/>
  <c r="X758" i="1"/>
  <c r="J759" i="1"/>
  <c r="Z760" i="1"/>
  <c r="Y762" i="1"/>
  <c r="X763" i="1"/>
  <c r="Y763" i="1"/>
  <c r="Y758" i="1"/>
  <c r="X68" i="1"/>
  <c r="X67" i="1"/>
  <c r="Y68" i="1"/>
  <c r="X71" i="1"/>
  <c r="Z67" i="1"/>
  <c r="Y71" i="1"/>
  <c r="Z310" i="1"/>
  <c r="Y310" i="1"/>
  <c r="Z306" i="1"/>
  <c r="Z309" i="1"/>
  <c r="X312" i="1"/>
  <c r="X311" i="1"/>
  <c r="Y312" i="1"/>
  <c r="X307" i="1"/>
  <c r="Y311" i="1"/>
  <c r="X308" i="1"/>
  <c r="X314" i="1"/>
  <c r="Y308" i="1"/>
  <c r="X309" i="1"/>
  <c r="Y314" i="1"/>
  <c r="X346" i="1"/>
  <c r="Y336" i="1"/>
  <c r="Y343" i="1"/>
  <c r="Y346" i="1"/>
  <c r="X726" i="1"/>
  <c r="Z336" i="1"/>
  <c r="Y726" i="1"/>
  <c r="X343" i="1"/>
  <c r="X337" i="1"/>
  <c r="Z339" i="1"/>
  <c r="Y337" i="1"/>
  <c r="Y340" i="1"/>
  <c r="Z344" i="1"/>
  <c r="Z345" i="1"/>
  <c r="X341" i="1"/>
  <c r="Y344" i="1"/>
  <c r="X338" i="1"/>
  <c r="Z340" i="1"/>
  <c r="Y341" i="1"/>
  <c r="X342" i="1"/>
  <c r="X347" i="1"/>
  <c r="Y338" i="1"/>
  <c r="X339" i="1"/>
  <c r="Y342" i="1"/>
  <c r="X345" i="1"/>
  <c r="Y347" i="1"/>
  <c r="Y92" i="1"/>
  <c r="Z92" i="1"/>
  <c r="Z750" i="1"/>
  <c r="Y749" i="1"/>
  <c r="X749" i="1"/>
  <c r="Z746" i="1"/>
  <c r="X745" i="1"/>
  <c r="X748" i="1"/>
  <c r="Y748" i="1"/>
  <c r="X744" i="1"/>
  <c r="X751" i="1"/>
  <c r="X750" i="1"/>
  <c r="Y751" i="1"/>
  <c r="X739" i="1"/>
  <c r="X740" i="1"/>
  <c r="X741" i="1"/>
  <c r="X742" i="1"/>
  <c r="X743" i="1"/>
  <c r="Y744" i="1"/>
  <c r="Y745" i="1"/>
  <c r="X747" i="1"/>
  <c r="Y739" i="1"/>
  <c r="Y740" i="1"/>
  <c r="Y741" i="1"/>
  <c r="Y742" i="1"/>
  <c r="Y743" i="1"/>
  <c r="X746" i="1"/>
  <c r="Y747" i="1"/>
  <c r="X93" i="1"/>
  <c r="Y93" i="1"/>
  <c r="X87" i="1"/>
  <c r="Y87" i="1"/>
  <c r="X88" i="1"/>
  <c r="Y88" i="1"/>
  <c r="X89" i="1"/>
  <c r="Y89" i="1"/>
  <c r="X82" i="1"/>
  <c r="Y82" i="1"/>
  <c r="X570" i="1"/>
  <c r="Y570" i="1"/>
  <c r="X521" i="1"/>
  <c r="Y521" i="1"/>
  <c r="W540" i="1"/>
  <c r="Z540" i="1" s="1"/>
  <c r="N540" i="1"/>
  <c r="M540" i="1"/>
  <c r="X540" i="1" l="1"/>
  <c r="Y540" i="1"/>
  <c r="W730" i="1"/>
  <c r="Y730" i="1" s="1"/>
  <c r="N730" i="1"/>
  <c r="M730" i="1"/>
  <c r="I730" i="1"/>
  <c r="W729" i="1"/>
  <c r="Y729" i="1" s="1"/>
  <c r="N729" i="1"/>
  <c r="M729" i="1"/>
  <c r="W728" i="1"/>
  <c r="Z728" i="1" s="1"/>
  <c r="N728" i="1"/>
  <c r="M728" i="1"/>
  <c r="K728" i="1"/>
  <c r="I728" i="1"/>
  <c r="W727" i="1"/>
  <c r="Z727" i="1" s="1"/>
  <c r="N727" i="1"/>
  <c r="M727" i="1"/>
  <c r="W725" i="1"/>
  <c r="Z725" i="1" s="1"/>
  <c r="N725" i="1"/>
  <c r="M725" i="1"/>
  <c r="K725" i="1"/>
  <c r="I725" i="1"/>
  <c r="W724" i="1"/>
  <c r="Z724" i="1" s="1"/>
  <c r="N724" i="1"/>
  <c r="M724" i="1"/>
  <c r="K724" i="1"/>
  <c r="W723" i="1"/>
  <c r="Z723" i="1" s="1"/>
  <c r="N723" i="1"/>
  <c r="M723" i="1"/>
  <c r="K723" i="1"/>
  <c r="W722" i="1"/>
  <c r="Z722" i="1" s="1"/>
  <c r="N722" i="1"/>
  <c r="M722" i="1"/>
  <c r="K722" i="1"/>
  <c r="W721" i="1"/>
  <c r="Z721" i="1" s="1"/>
  <c r="N721" i="1"/>
  <c r="M721" i="1"/>
  <c r="K721" i="1"/>
  <c r="N720" i="1"/>
  <c r="K720" i="1"/>
  <c r="I720" i="1"/>
  <c r="I721" i="1" s="1"/>
  <c r="I722" i="1" s="1"/>
  <c r="W703" i="1"/>
  <c r="Z703" i="1" s="1"/>
  <c r="N703" i="1"/>
  <c r="M703" i="1"/>
  <c r="J708" i="1"/>
  <c r="K702" i="1"/>
  <c r="K700" i="1"/>
  <c r="K699" i="1"/>
  <c r="K698" i="1"/>
  <c r="K697" i="1"/>
  <c r="K696" i="1"/>
  <c r="K695" i="1"/>
  <c r="W700" i="1"/>
  <c r="Z700" i="1" s="1"/>
  <c r="N700" i="1"/>
  <c r="M700" i="1"/>
  <c r="W702" i="1"/>
  <c r="Z702" i="1" s="1"/>
  <c r="N702" i="1"/>
  <c r="M702" i="1"/>
  <c r="W690" i="1"/>
  <c r="Y690" i="1" s="1"/>
  <c r="N690" i="1"/>
  <c r="K690" i="1" s="1"/>
  <c r="M690" i="1"/>
  <c r="W689" i="1"/>
  <c r="Z689" i="1" s="1"/>
  <c r="N689" i="1"/>
  <c r="K689" i="1" s="1"/>
  <c r="M689" i="1"/>
  <c r="W687" i="1"/>
  <c r="Z687" i="1" s="1"/>
  <c r="N687" i="1"/>
  <c r="K687" i="1" s="1"/>
  <c r="M687" i="1"/>
  <c r="W686" i="1"/>
  <c r="X686" i="1" s="1"/>
  <c r="N686" i="1"/>
  <c r="K686" i="1" s="1"/>
  <c r="M686" i="1"/>
  <c r="W685" i="1"/>
  <c r="Y685" i="1" s="1"/>
  <c r="N685" i="1"/>
  <c r="K685" i="1" s="1"/>
  <c r="M685" i="1"/>
  <c r="W684" i="1"/>
  <c r="Z684" i="1" s="1"/>
  <c r="N684" i="1"/>
  <c r="K684" i="1" s="1"/>
  <c r="M684" i="1"/>
  <c r="N683" i="1"/>
  <c r="I683" i="1"/>
  <c r="I684" i="1" s="1"/>
  <c r="I685" i="1" s="1"/>
  <c r="I686" i="1" s="1"/>
  <c r="I687" i="1" s="1"/>
  <c r="W716" i="1"/>
  <c r="Z716" i="1" s="1"/>
  <c r="N716" i="1"/>
  <c r="K716" i="1" s="1"/>
  <c r="M716" i="1"/>
  <c r="I716" i="1"/>
  <c r="W715" i="1"/>
  <c r="Y715" i="1" s="1"/>
  <c r="N715" i="1"/>
  <c r="J715" i="1" s="1"/>
  <c r="M715" i="1"/>
  <c r="I715" i="1"/>
  <c r="W713" i="1"/>
  <c r="X713" i="1" s="1"/>
  <c r="N713" i="1"/>
  <c r="J713" i="1" s="1"/>
  <c r="M713" i="1"/>
  <c r="W712" i="1"/>
  <c r="Z712" i="1" s="1"/>
  <c r="N712" i="1"/>
  <c r="K712" i="1" s="1"/>
  <c r="M712" i="1"/>
  <c r="W711" i="1"/>
  <c r="Z711" i="1" s="1"/>
  <c r="N711" i="1"/>
  <c r="M711" i="1"/>
  <c r="W710" i="1"/>
  <c r="Y710" i="1" s="1"/>
  <c r="N710" i="1"/>
  <c r="M710" i="1"/>
  <c r="N709" i="1"/>
  <c r="I709" i="1"/>
  <c r="I710" i="1" s="1"/>
  <c r="I711" i="1" s="1"/>
  <c r="I712" i="1" s="1"/>
  <c r="I713" i="1" s="1"/>
  <c r="I714" i="1" s="1"/>
  <c r="W704" i="1"/>
  <c r="Z704" i="1" s="1"/>
  <c r="N704" i="1"/>
  <c r="M704" i="1"/>
  <c r="W701" i="1"/>
  <c r="Z701" i="1" s="1"/>
  <c r="N701" i="1"/>
  <c r="M701" i="1"/>
  <c r="I701" i="1"/>
  <c r="W699" i="1"/>
  <c r="Y699" i="1" s="1"/>
  <c r="N699" i="1"/>
  <c r="M699" i="1"/>
  <c r="W698" i="1"/>
  <c r="Z698" i="1" s="1"/>
  <c r="N698" i="1"/>
  <c r="M698" i="1"/>
  <c r="W697" i="1"/>
  <c r="Z697" i="1" s="1"/>
  <c r="N697" i="1"/>
  <c r="M697" i="1"/>
  <c r="W696" i="1"/>
  <c r="Z696" i="1" s="1"/>
  <c r="N696" i="1"/>
  <c r="M696" i="1"/>
  <c r="N695" i="1"/>
  <c r="I695" i="1"/>
  <c r="I696" i="1" s="1"/>
  <c r="I697" i="1" s="1"/>
  <c r="I698" i="1" s="1"/>
  <c r="I699" i="1" s="1"/>
  <c r="K674" i="1"/>
  <c r="W674" i="1"/>
  <c r="Y674" i="1" s="1"/>
  <c r="N674" i="1"/>
  <c r="J674" i="1" s="1"/>
  <c r="M674" i="1"/>
  <c r="W656" i="1"/>
  <c r="X656" i="1" s="1"/>
  <c r="N656" i="1"/>
  <c r="K656" i="1" s="1"/>
  <c r="M656" i="1"/>
  <c r="W547" i="1"/>
  <c r="Z547" i="1" s="1"/>
  <c r="N547" i="1"/>
  <c r="M547" i="1"/>
  <c r="W548" i="1"/>
  <c r="Z548" i="1" s="1"/>
  <c r="N548" i="1"/>
  <c r="M548" i="1"/>
  <c r="W85" i="1"/>
  <c r="Z85" i="1" s="1"/>
  <c r="N85" i="1"/>
  <c r="M85" i="1"/>
  <c r="I85" i="1"/>
  <c r="W86" i="1"/>
  <c r="Z86" i="1" s="1"/>
  <c r="N86" i="1"/>
  <c r="M86" i="1"/>
  <c r="I890" i="1" l="1"/>
  <c r="I688" i="1"/>
  <c r="I689" i="1" s="1"/>
  <c r="I690" i="1" s="1"/>
  <c r="I894" i="1" s="1"/>
  <c r="K713" i="1"/>
  <c r="I723" i="1"/>
  <c r="I724" i="1" s="1"/>
  <c r="I748" i="1"/>
  <c r="X710" i="1"/>
  <c r="Y713" i="1"/>
  <c r="Z686" i="1"/>
  <c r="Y728" i="1"/>
  <c r="Z730" i="1"/>
  <c r="J687" i="1"/>
  <c r="J689" i="1"/>
  <c r="X723" i="1"/>
  <c r="X712" i="1"/>
  <c r="X727" i="1"/>
  <c r="Z710" i="1"/>
  <c r="Y712" i="1"/>
  <c r="X687" i="1"/>
  <c r="Z690" i="1"/>
  <c r="X724" i="1"/>
  <c r="Y727" i="1"/>
  <c r="K715" i="1"/>
  <c r="X715" i="1"/>
  <c r="J684" i="1"/>
  <c r="Z685" i="1"/>
  <c r="Y686" i="1"/>
  <c r="Y687" i="1"/>
  <c r="Z715" i="1"/>
  <c r="X725" i="1"/>
  <c r="X728" i="1"/>
  <c r="Z729" i="1"/>
  <c r="X722" i="1"/>
  <c r="X730" i="1"/>
  <c r="Z699" i="1"/>
  <c r="Y721" i="1"/>
  <c r="Y722" i="1"/>
  <c r="Y723" i="1"/>
  <c r="Y724" i="1"/>
  <c r="Y725" i="1"/>
  <c r="X729" i="1"/>
  <c r="X721" i="1"/>
  <c r="Y701" i="1"/>
  <c r="X703" i="1"/>
  <c r="X699" i="1"/>
  <c r="Y703" i="1"/>
  <c r="X700" i="1"/>
  <c r="Y700" i="1"/>
  <c r="X697" i="1"/>
  <c r="X701" i="1"/>
  <c r="X702" i="1"/>
  <c r="Y702" i="1"/>
  <c r="X684" i="1"/>
  <c r="J685" i="1"/>
  <c r="X689" i="1"/>
  <c r="J690" i="1"/>
  <c r="Y696" i="1"/>
  <c r="Y684" i="1"/>
  <c r="X685" i="1"/>
  <c r="J686" i="1"/>
  <c r="Y689" i="1"/>
  <c r="X690" i="1"/>
  <c r="X696" i="1"/>
  <c r="J716" i="1"/>
  <c r="X711" i="1"/>
  <c r="J712" i="1"/>
  <c r="Z713" i="1"/>
  <c r="X716" i="1"/>
  <c r="Y711" i="1"/>
  <c r="Y716" i="1"/>
  <c r="X704" i="1"/>
  <c r="Y697" i="1"/>
  <c r="X698" i="1"/>
  <c r="Y704" i="1"/>
  <c r="Y698" i="1"/>
  <c r="X674" i="1"/>
  <c r="Z674" i="1"/>
  <c r="Y656" i="1"/>
  <c r="Z656" i="1"/>
  <c r="J656" i="1"/>
  <c r="X547" i="1"/>
  <c r="Y547" i="1"/>
  <c r="X548" i="1"/>
  <c r="Y548" i="1"/>
  <c r="X85" i="1"/>
  <c r="Y85" i="1"/>
  <c r="X86" i="1"/>
  <c r="Y86" i="1"/>
  <c r="W8" i="1" l="1"/>
  <c r="X8" i="1" s="1"/>
  <c r="N8" i="1"/>
  <c r="W7" i="1"/>
  <c r="Y7" i="1" s="1"/>
  <c r="N7" i="1"/>
  <c r="J7" i="1" s="1"/>
  <c r="M7" i="1"/>
  <c r="I7" i="1"/>
  <c r="W6" i="1"/>
  <c r="Z6" i="1" s="1"/>
  <c r="N6" i="1"/>
  <c r="K6" i="1" s="1"/>
  <c r="M6" i="1"/>
  <c r="W5" i="1"/>
  <c r="Y5" i="1" s="1"/>
  <c r="N5" i="1"/>
  <c r="J5" i="1" s="1"/>
  <c r="M5" i="1"/>
  <c r="W4" i="1"/>
  <c r="X4" i="1" s="1"/>
  <c r="N4" i="1"/>
  <c r="J4" i="1" s="1"/>
  <c r="M4" i="1"/>
  <c r="W3" i="1"/>
  <c r="Y3" i="1" s="1"/>
  <c r="N3" i="1"/>
  <c r="J3" i="1" s="1"/>
  <c r="M3" i="1"/>
  <c r="N2" i="1"/>
  <c r="I2" i="1"/>
  <c r="I3" i="1" s="1"/>
  <c r="I4" i="1" s="1"/>
  <c r="I5" i="1" s="1"/>
  <c r="I6" i="1" s="1"/>
  <c r="K678" i="1"/>
  <c r="K662" i="1"/>
  <c r="K663" i="1"/>
  <c r="K664" i="1"/>
  <c r="K667" i="1"/>
  <c r="K668" i="1"/>
  <c r="K669" i="1"/>
  <c r="K670" i="1"/>
  <c r="K671" i="1"/>
  <c r="K661" i="1"/>
  <c r="W672" i="1"/>
  <c r="Z672" i="1" s="1"/>
  <c r="N672" i="1"/>
  <c r="M672" i="1"/>
  <c r="W671" i="1"/>
  <c r="Z671" i="1" s="1"/>
  <c r="N671" i="1"/>
  <c r="M671" i="1"/>
  <c r="K660" i="1"/>
  <c r="W678" i="1"/>
  <c r="Z678" i="1" s="1"/>
  <c r="N678" i="1"/>
  <c r="M678" i="1"/>
  <c r="I678" i="1"/>
  <c r="I700" i="1" s="1"/>
  <c r="W673" i="1"/>
  <c r="Z673" i="1" s="1"/>
  <c r="N673" i="1"/>
  <c r="M673" i="1"/>
  <c r="W670" i="1"/>
  <c r="X670" i="1" s="1"/>
  <c r="N670" i="1"/>
  <c r="M670" i="1"/>
  <c r="I670" i="1"/>
  <c r="W669" i="1"/>
  <c r="Y669" i="1" s="1"/>
  <c r="N669" i="1"/>
  <c r="M669" i="1"/>
  <c r="I669" i="1"/>
  <c r="W668" i="1"/>
  <c r="Z668" i="1" s="1"/>
  <c r="N668" i="1"/>
  <c r="M668" i="1"/>
  <c r="I668" i="1"/>
  <c r="W667" i="1"/>
  <c r="Z667" i="1" s="1"/>
  <c r="N667" i="1"/>
  <c r="M667" i="1"/>
  <c r="W664" i="1"/>
  <c r="Y664" i="1" s="1"/>
  <c r="N664" i="1"/>
  <c r="M664" i="1"/>
  <c r="W663" i="1"/>
  <c r="Y663" i="1" s="1"/>
  <c r="N663" i="1"/>
  <c r="M663" i="1"/>
  <c r="W662" i="1"/>
  <c r="Z662" i="1" s="1"/>
  <c r="N662" i="1"/>
  <c r="M662" i="1"/>
  <c r="W661" i="1"/>
  <c r="Z661" i="1" s="1"/>
  <c r="N661" i="1"/>
  <c r="M661" i="1"/>
  <c r="N660" i="1"/>
  <c r="I660" i="1"/>
  <c r="I661" i="1" s="1"/>
  <c r="W651" i="1"/>
  <c r="Z651" i="1" s="1"/>
  <c r="N651" i="1"/>
  <c r="K651" i="1" s="1"/>
  <c r="M651" i="1"/>
  <c r="I651" i="1"/>
  <c r="W650" i="1"/>
  <c r="Z650" i="1" s="1"/>
  <c r="N650" i="1"/>
  <c r="K650" i="1" s="1"/>
  <c r="M650" i="1"/>
  <c r="I650" i="1"/>
  <c r="W649" i="1"/>
  <c r="Z649" i="1" s="1"/>
  <c r="N649" i="1"/>
  <c r="J649" i="1" s="1"/>
  <c r="M649" i="1"/>
  <c r="I649" i="1"/>
  <c r="W648" i="1"/>
  <c r="Z648" i="1" s="1"/>
  <c r="N648" i="1"/>
  <c r="K648" i="1" s="1"/>
  <c r="M648" i="1"/>
  <c r="W657" i="1"/>
  <c r="Z657" i="1" s="1"/>
  <c r="N657" i="1"/>
  <c r="J657" i="1" s="1"/>
  <c r="M657" i="1"/>
  <c r="I657" i="1"/>
  <c r="W652" i="1"/>
  <c r="Z652" i="1" s="1"/>
  <c r="N652" i="1"/>
  <c r="J652" i="1" s="1"/>
  <c r="M652" i="1"/>
  <c r="W646" i="1"/>
  <c r="X646" i="1" s="1"/>
  <c r="N646" i="1"/>
  <c r="J646" i="1" s="1"/>
  <c r="M646" i="1"/>
  <c r="W645" i="1"/>
  <c r="Y645" i="1" s="1"/>
  <c r="N645" i="1"/>
  <c r="J645" i="1" s="1"/>
  <c r="M645" i="1"/>
  <c r="W644" i="1"/>
  <c r="Z644" i="1" s="1"/>
  <c r="N644" i="1"/>
  <c r="K644" i="1" s="1"/>
  <c r="M644" i="1"/>
  <c r="W643" i="1"/>
  <c r="Y643" i="1" s="1"/>
  <c r="N643" i="1"/>
  <c r="J643" i="1" s="1"/>
  <c r="M643" i="1"/>
  <c r="N642" i="1"/>
  <c r="I642" i="1"/>
  <c r="W77" i="1"/>
  <c r="Z77" i="1" s="1"/>
  <c r="N77" i="1"/>
  <c r="J77" i="1" s="1"/>
  <c r="M77" i="1"/>
  <c r="I77" i="1"/>
  <c r="W76" i="1"/>
  <c r="Z76" i="1" s="1"/>
  <c r="N76" i="1"/>
  <c r="J76" i="1" s="1"/>
  <c r="M76" i="1"/>
  <c r="W41" i="1"/>
  <c r="Z41" i="1" s="1"/>
  <c r="N41" i="1"/>
  <c r="K41" i="1" s="1"/>
  <c r="M41" i="1"/>
  <c r="W84" i="1"/>
  <c r="Z84" i="1" s="1"/>
  <c r="N84" i="1"/>
  <c r="J84" i="1" s="1"/>
  <c r="M84" i="1"/>
  <c r="W40" i="1"/>
  <c r="Z40" i="1" s="1"/>
  <c r="N40" i="1"/>
  <c r="K40" i="1" s="1"/>
  <c r="M40" i="1"/>
  <c r="K410" i="1"/>
  <c r="W410" i="1"/>
  <c r="Z410" i="1" s="1"/>
  <c r="N410" i="1"/>
  <c r="J410" i="1" s="1"/>
  <c r="I366" i="1"/>
  <c r="I367" i="1" s="1"/>
  <c r="I368" i="1" s="1"/>
  <c r="I369" i="1" s="1"/>
  <c r="I370" i="1" s="1"/>
  <c r="I371" i="1" s="1"/>
  <c r="W376" i="1"/>
  <c r="Z376" i="1" s="1"/>
  <c r="N376" i="1"/>
  <c r="J376" i="1" s="1"/>
  <c r="W560" i="1"/>
  <c r="Z560" i="1" s="1"/>
  <c r="N560" i="1"/>
  <c r="M560" i="1"/>
  <c r="W556" i="1"/>
  <c r="Z556" i="1" s="1"/>
  <c r="N556" i="1"/>
  <c r="M556" i="1"/>
  <c r="W555" i="1"/>
  <c r="Y555" i="1" s="1"/>
  <c r="N555" i="1"/>
  <c r="W549" i="1"/>
  <c r="Z549" i="1" s="1"/>
  <c r="N549" i="1"/>
  <c r="M549" i="1"/>
  <c r="W544" i="1"/>
  <c r="Z544" i="1" s="1"/>
  <c r="N544" i="1"/>
  <c r="W542" i="1"/>
  <c r="Z542" i="1" s="1"/>
  <c r="N542" i="1"/>
  <c r="M542" i="1"/>
  <c r="W573" i="1"/>
  <c r="Z573" i="1" s="1"/>
  <c r="N573" i="1"/>
  <c r="M573" i="1"/>
  <c r="W569" i="1"/>
  <c r="Z569" i="1" s="1"/>
  <c r="N569" i="1"/>
  <c r="M569" i="1"/>
  <c r="W564" i="1"/>
  <c r="Z564" i="1" s="1"/>
  <c r="N564" i="1"/>
  <c r="M564" i="1"/>
  <c r="W563" i="1"/>
  <c r="Z563" i="1" s="1"/>
  <c r="N563" i="1"/>
  <c r="M563" i="1"/>
  <c r="W562" i="1"/>
  <c r="Z562" i="1" s="1"/>
  <c r="N562" i="1"/>
  <c r="M562" i="1"/>
  <c r="W561" i="1"/>
  <c r="Y561" i="1" s="1"/>
  <c r="N561" i="1"/>
  <c r="M561" i="1"/>
  <c r="W559" i="1"/>
  <c r="X559" i="1" s="1"/>
  <c r="N559" i="1"/>
  <c r="M559" i="1"/>
  <c r="W558" i="1"/>
  <c r="Y558" i="1" s="1"/>
  <c r="N558" i="1"/>
  <c r="M558" i="1"/>
  <c r="W557" i="1"/>
  <c r="Z557" i="1" s="1"/>
  <c r="N557" i="1"/>
  <c r="W554" i="1"/>
  <c r="Z554" i="1" s="1"/>
  <c r="N554" i="1"/>
  <c r="M554" i="1"/>
  <c r="W553" i="1"/>
  <c r="Y553" i="1" s="1"/>
  <c r="N553" i="1"/>
  <c r="M553" i="1"/>
  <c r="W552" i="1"/>
  <c r="X552" i="1" s="1"/>
  <c r="N552" i="1"/>
  <c r="W551" i="1"/>
  <c r="Y551" i="1" s="1"/>
  <c r="N551" i="1"/>
  <c r="M551" i="1"/>
  <c r="W550" i="1"/>
  <c r="Z550" i="1" s="1"/>
  <c r="N550" i="1"/>
  <c r="M550" i="1"/>
  <c r="W546" i="1"/>
  <c r="Z546" i="1" s="1"/>
  <c r="N546" i="1"/>
  <c r="W543" i="1"/>
  <c r="X543" i="1" s="1"/>
  <c r="N543" i="1"/>
  <c r="M543" i="1"/>
  <c r="W541" i="1"/>
  <c r="Y541" i="1" s="1"/>
  <c r="N541" i="1"/>
  <c r="M541" i="1"/>
  <c r="W539" i="1"/>
  <c r="Z539" i="1" s="1"/>
  <c r="N539" i="1"/>
  <c r="M539" i="1"/>
  <c r="W538" i="1"/>
  <c r="Z538" i="1" s="1"/>
  <c r="N538" i="1"/>
  <c r="M538" i="1"/>
  <c r="W537" i="1"/>
  <c r="X537" i="1" s="1"/>
  <c r="N537" i="1"/>
  <c r="M537" i="1"/>
  <c r="W536" i="1"/>
  <c r="Y536" i="1" s="1"/>
  <c r="N536" i="1"/>
  <c r="M536" i="1"/>
  <c r="N535" i="1"/>
  <c r="W525" i="1"/>
  <c r="Z525" i="1" s="1"/>
  <c r="N525" i="1"/>
  <c r="J525" i="1" s="1"/>
  <c r="M525" i="1"/>
  <c r="W583" i="1"/>
  <c r="Z583" i="1" s="1"/>
  <c r="N583" i="1"/>
  <c r="K583" i="1" s="1"/>
  <c r="M583" i="1"/>
  <c r="I583" i="1"/>
  <c r="W582" i="1"/>
  <c r="Z582" i="1" s="1"/>
  <c r="N582" i="1"/>
  <c r="K582" i="1" s="1"/>
  <c r="M582" i="1"/>
  <c r="W584" i="1"/>
  <c r="Z584" i="1" s="1"/>
  <c r="N584" i="1"/>
  <c r="J584" i="1" s="1"/>
  <c r="M584" i="1"/>
  <c r="W581" i="1"/>
  <c r="X581" i="1" s="1"/>
  <c r="N581" i="1"/>
  <c r="K581" i="1" s="1"/>
  <c r="M581" i="1"/>
  <c r="W580" i="1"/>
  <c r="Y580" i="1" s="1"/>
  <c r="N580" i="1"/>
  <c r="K580" i="1" s="1"/>
  <c r="M580" i="1"/>
  <c r="W579" i="1"/>
  <c r="Z579" i="1" s="1"/>
  <c r="N579" i="1"/>
  <c r="J579" i="1" s="1"/>
  <c r="M579" i="1"/>
  <c r="N578" i="1"/>
  <c r="I578" i="1"/>
  <c r="W529" i="1"/>
  <c r="Z529" i="1" s="1"/>
  <c r="N529" i="1"/>
  <c r="J529" i="1" s="1"/>
  <c r="M529" i="1"/>
  <c r="W520" i="1"/>
  <c r="Z520" i="1" s="1"/>
  <c r="N520" i="1"/>
  <c r="J520" i="1" s="1"/>
  <c r="M520" i="1"/>
  <c r="W507" i="1"/>
  <c r="Z507" i="1" s="1"/>
  <c r="N507" i="1"/>
  <c r="K507" i="1" s="1"/>
  <c r="M507" i="1"/>
  <c r="I507" i="1"/>
  <c r="W530" i="1"/>
  <c r="Z530" i="1" s="1"/>
  <c r="N530" i="1"/>
  <c r="J530" i="1" s="1"/>
  <c r="M530" i="1"/>
  <c r="W519" i="1"/>
  <c r="X519" i="1" s="1"/>
  <c r="N519" i="1"/>
  <c r="M519" i="1"/>
  <c r="W518" i="1"/>
  <c r="Z518" i="1" s="1"/>
  <c r="N518" i="1"/>
  <c r="M518" i="1"/>
  <c r="W517" i="1"/>
  <c r="Z517" i="1" s="1"/>
  <c r="N517" i="1"/>
  <c r="J517" i="1" s="1"/>
  <c r="M517" i="1"/>
  <c r="W516" i="1"/>
  <c r="Z516" i="1" s="1"/>
  <c r="N516" i="1"/>
  <c r="J516" i="1" s="1"/>
  <c r="M516" i="1"/>
  <c r="W515" i="1"/>
  <c r="X515" i="1" s="1"/>
  <c r="N515" i="1"/>
  <c r="W514" i="1"/>
  <c r="Y514" i="1" s="1"/>
  <c r="N514" i="1"/>
  <c r="K514" i="1" s="1"/>
  <c r="M514" i="1"/>
  <c r="W513" i="1"/>
  <c r="Z513" i="1" s="1"/>
  <c r="N513" i="1"/>
  <c r="K513" i="1" s="1"/>
  <c r="M513" i="1"/>
  <c r="W512" i="1"/>
  <c r="Z512" i="1" s="1"/>
  <c r="N512" i="1"/>
  <c r="W511" i="1"/>
  <c r="X511" i="1" s="1"/>
  <c r="N511" i="1"/>
  <c r="K511" i="1" s="1"/>
  <c r="M511" i="1"/>
  <c r="W510" i="1"/>
  <c r="Y510" i="1" s="1"/>
  <c r="N510" i="1"/>
  <c r="K510" i="1" s="1"/>
  <c r="M510" i="1"/>
  <c r="I510" i="1"/>
  <c r="W509" i="1"/>
  <c r="Z509" i="1" s="1"/>
  <c r="N509" i="1"/>
  <c r="W508" i="1"/>
  <c r="Z508" i="1" s="1"/>
  <c r="N508" i="1"/>
  <c r="J508" i="1" s="1"/>
  <c r="M508" i="1"/>
  <c r="I508" i="1"/>
  <c r="W506" i="1"/>
  <c r="X506" i="1" s="1"/>
  <c r="N506" i="1"/>
  <c r="K506" i="1" s="1"/>
  <c r="M506" i="1"/>
  <c r="W505" i="1"/>
  <c r="Y505" i="1" s="1"/>
  <c r="N505" i="1"/>
  <c r="K505" i="1" s="1"/>
  <c r="M505" i="1"/>
  <c r="W504" i="1"/>
  <c r="Z504" i="1" s="1"/>
  <c r="N504" i="1"/>
  <c r="J504" i="1" s="1"/>
  <c r="M504" i="1"/>
  <c r="W503" i="1"/>
  <c r="Z503" i="1" s="1"/>
  <c r="N503" i="1"/>
  <c r="J503" i="1" s="1"/>
  <c r="M503" i="1"/>
  <c r="N502" i="1"/>
  <c r="I502" i="1"/>
  <c r="I503" i="1" s="1"/>
  <c r="I702" i="1" s="1"/>
  <c r="W157" i="1"/>
  <c r="Z157" i="1" s="1"/>
  <c r="N157" i="1"/>
  <c r="K157" i="1" s="1"/>
  <c r="M157" i="1"/>
  <c r="I157" i="1"/>
  <c r="W158" i="1"/>
  <c r="Z158" i="1" s="1"/>
  <c r="N158" i="1"/>
  <c r="K158" i="1" s="1"/>
  <c r="M158" i="1"/>
  <c r="I158" i="1"/>
  <c r="W91" i="1"/>
  <c r="Z91" i="1" s="1"/>
  <c r="N91" i="1"/>
  <c r="M91" i="1"/>
  <c r="W44" i="1"/>
  <c r="Y44" i="1" s="1"/>
  <c r="N44" i="1"/>
  <c r="J44" i="1" s="1"/>
  <c r="M44" i="1"/>
  <c r="W90" i="1"/>
  <c r="Z90" i="1" s="1"/>
  <c r="N90" i="1"/>
  <c r="M90" i="1"/>
  <c r="I372" i="1" l="1"/>
  <c r="I643" i="1"/>
  <c r="I652" i="1" s="1"/>
  <c r="I667" i="1" s="1"/>
  <c r="I675" i="1" s="1"/>
  <c r="I654" i="1"/>
  <c r="I665" i="1" s="1"/>
  <c r="I579" i="1"/>
  <c r="I580" i="1" s="1"/>
  <c r="I767" i="1"/>
  <c r="J651" i="1"/>
  <c r="Z5" i="1"/>
  <c r="Y6" i="1"/>
  <c r="K4" i="1"/>
  <c r="Z7" i="1"/>
  <c r="X7" i="1"/>
  <c r="X5" i="1"/>
  <c r="J40" i="1"/>
  <c r="I672" i="1"/>
  <c r="K3" i="1"/>
  <c r="X3" i="1"/>
  <c r="J6" i="1"/>
  <c r="I671" i="1"/>
  <c r="Z3" i="1"/>
  <c r="K7" i="1"/>
  <c r="Y4" i="1"/>
  <c r="K5" i="1"/>
  <c r="Y8" i="1"/>
  <c r="Z4" i="1"/>
  <c r="X6" i="1"/>
  <c r="Z8" i="1"/>
  <c r="Z663" i="1"/>
  <c r="X664" i="1"/>
  <c r="X672" i="1"/>
  <c r="X661" i="1"/>
  <c r="Z664" i="1"/>
  <c r="Y670" i="1"/>
  <c r="Y672" i="1"/>
  <c r="X671" i="1"/>
  <c r="Y671" i="1"/>
  <c r="K649" i="1"/>
  <c r="X667" i="1"/>
  <c r="Z670" i="1"/>
  <c r="X673" i="1"/>
  <c r="J644" i="1"/>
  <c r="K645" i="1"/>
  <c r="K652" i="1"/>
  <c r="Y667" i="1"/>
  <c r="Y673" i="1"/>
  <c r="K657" i="1"/>
  <c r="Y661" i="1"/>
  <c r="X678" i="1"/>
  <c r="I662" i="1"/>
  <c r="I663" i="1" s="1"/>
  <c r="I676" i="1" s="1"/>
  <c r="I673" i="1"/>
  <c r="Z669" i="1"/>
  <c r="Y662" i="1"/>
  <c r="X663" i="1"/>
  <c r="Y668" i="1"/>
  <c r="X669" i="1"/>
  <c r="Y678" i="1"/>
  <c r="X662" i="1"/>
  <c r="X668" i="1"/>
  <c r="Y652" i="1"/>
  <c r="X652" i="1"/>
  <c r="X650" i="1"/>
  <c r="X649" i="1"/>
  <c r="Y649" i="1"/>
  <c r="Y648" i="1"/>
  <c r="X648" i="1"/>
  <c r="J650" i="1"/>
  <c r="J648" i="1"/>
  <c r="Y650" i="1"/>
  <c r="X651" i="1"/>
  <c r="Y651" i="1"/>
  <c r="Z645" i="1"/>
  <c r="X657" i="1"/>
  <c r="Y657" i="1"/>
  <c r="J41" i="1"/>
  <c r="X643" i="1"/>
  <c r="K646" i="1"/>
  <c r="Z643" i="1"/>
  <c r="Y644" i="1"/>
  <c r="X645" i="1"/>
  <c r="K643" i="1"/>
  <c r="Y646" i="1"/>
  <c r="X644" i="1"/>
  <c r="Z646" i="1"/>
  <c r="X77" i="1"/>
  <c r="Y77" i="1"/>
  <c r="X76" i="1"/>
  <c r="Y76" i="1"/>
  <c r="X41" i="1"/>
  <c r="Y41" i="1"/>
  <c r="Y84" i="1"/>
  <c r="X84" i="1"/>
  <c r="X40" i="1"/>
  <c r="Y40" i="1"/>
  <c r="Y410" i="1"/>
  <c r="X410" i="1"/>
  <c r="X376" i="1"/>
  <c r="Y376" i="1"/>
  <c r="Z555" i="1"/>
  <c r="X560" i="1"/>
  <c r="Y560" i="1"/>
  <c r="X556" i="1"/>
  <c r="X555" i="1"/>
  <c r="Y556" i="1"/>
  <c r="X549" i="1"/>
  <c r="Y549" i="1"/>
  <c r="X544" i="1"/>
  <c r="Y544" i="1"/>
  <c r="Z559" i="1"/>
  <c r="X542" i="1"/>
  <c r="Y542" i="1"/>
  <c r="J583" i="1"/>
  <c r="K579" i="1"/>
  <c r="I582" i="1"/>
  <c r="Z553" i="1"/>
  <c r="Y559" i="1"/>
  <c r="Y538" i="1"/>
  <c r="X553" i="1"/>
  <c r="X538" i="1"/>
  <c r="Z541" i="1"/>
  <c r="Z561" i="1"/>
  <c r="Y543" i="1"/>
  <c r="X546" i="1"/>
  <c r="Y552" i="1"/>
  <c r="Z536" i="1"/>
  <c r="Y537" i="1"/>
  <c r="Z543" i="1"/>
  <c r="Y546" i="1"/>
  <c r="Z551" i="1"/>
  <c r="Z552" i="1"/>
  <c r="Z537" i="1"/>
  <c r="Z558" i="1"/>
  <c r="Y581" i="1"/>
  <c r="X539" i="1"/>
  <c r="X550" i="1"/>
  <c r="X554" i="1"/>
  <c r="X536" i="1"/>
  <c r="Y539" i="1"/>
  <c r="X541" i="1"/>
  <c r="Y550" i="1"/>
  <c r="X551" i="1"/>
  <c r="Y554" i="1"/>
  <c r="X557" i="1"/>
  <c r="X562" i="1"/>
  <c r="X563" i="1"/>
  <c r="X564" i="1"/>
  <c r="X569" i="1"/>
  <c r="X573" i="1"/>
  <c r="Y557" i="1"/>
  <c r="X558" i="1"/>
  <c r="X561" i="1"/>
  <c r="Y562" i="1"/>
  <c r="Y563" i="1"/>
  <c r="Y564" i="1"/>
  <c r="Y569" i="1"/>
  <c r="Y573" i="1"/>
  <c r="Z581" i="1"/>
  <c r="X525" i="1"/>
  <c r="Y525" i="1"/>
  <c r="J582" i="1"/>
  <c r="K584" i="1"/>
  <c r="X584" i="1"/>
  <c r="X582" i="1"/>
  <c r="Z580" i="1"/>
  <c r="Y584" i="1"/>
  <c r="Y582" i="1"/>
  <c r="X583" i="1"/>
  <c r="Y583" i="1"/>
  <c r="X579" i="1"/>
  <c r="J580" i="1"/>
  <c r="Y579" i="1"/>
  <c r="X580" i="1"/>
  <c r="J581" i="1"/>
  <c r="X529" i="1"/>
  <c r="Y529" i="1"/>
  <c r="X520" i="1"/>
  <c r="Y520" i="1"/>
  <c r="Z506" i="1"/>
  <c r="Y515" i="1"/>
  <c r="Y519" i="1"/>
  <c r="K503" i="1"/>
  <c r="K504" i="1"/>
  <c r="J507" i="1"/>
  <c r="X512" i="1"/>
  <c r="X507" i="1"/>
  <c r="Y507" i="1"/>
  <c r="Z511" i="1"/>
  <c r="Y512" i="1"/>
  <c r="Y506" i="1"/>
  <c r="X517" i="1"/>
  <c r="Z519" i="1"/>
  <c r="J513" i="1"/>
  <c r="Z514" i="1"/>
  <c r="Z515" i="1"/>
  <c r="Y511" i="1"/>
  <c r="Z505" i="1"/>
  <c r="K517" i="1"/>
  <c r="X503" i="1"/>
  <c r="Y503" i="1"/>
  <c r="X508" i="1"/>
  <c r="X516" i="1"/>
  <c r="Y517" i="1"/>
  <c r="J157" i="1"/>
  <c r="Y508" i="1"/>
  <c r="Z510" i="1"/>
  <c r="Y516" i="1"/>
  <c r="K516" i="1"/>
  <c r="K508" i="1"/>
  <c r="I504" i="1"/>
  <c r="I704" i="1" s="1"/>
  <c r="I727" i="1" s="1"/>
  <c r="I517" i="1"/>
  <c r="I522" i="1" s="1"/>
  <c r="X504" i="1"/>
  <c r="J505" i="1"/>
  <c r="X513" i="1"/>
  <c r="J514" i="1"/>
  <c r="X510" i="1"/>
  <c r="J511" i="1"/>
  <c r="Y513" i="1"/>
  <c r="X514" i="1"/>
  <c r="Y518" i="1"/>
  <c r="Y530" i="1"/>
  <c r="X509" i="1"/>
  <c r="J510" i="1"/>
  <c r="X518" i="1"/>
  <c r="X530" i="1"/>
  <c r="Y504" i="1"/>
  <c r="X505" i="1"/>
  <c r="J506" i="1"/>
  <c r="Y509" i="1"/>
  <c r="X157" i="1"/>
  <c r="Y157" i="1"/>
  <c r="J158" i="1"/>
  <c r="X158" i="1"/>
  <c r="Y158" i="1"/>
  <c r="X91" i="1"/>
  <c r="Y91" i="1"/>
  <c r="K44" i="1"/>
  <c r="X44" i="1"/>
  <c r="Z44" i="1"/>
  <c r="X90" i="1"/>
  <c r="Y90" i="1"/>
  <c r="W43" i="1"/>
  <c r="Z43" i="1" s="1"/>
  <c r="N43" i="1"/>
  <c r="K43" i="1" s="1"/>
  <c r="M43" i="1"/>
  <c r="W638" i="1"/>
  <c r="Z638" i="1" s="1"/>
  <c r="N638" i="1"/>
  <c r="J638" i="1" s="1"/>
  <c r="M638" i="1"/>
  <c r="W637" i="1"/>
  <c r="X637" i="1" s="1"/>
  <c r="N637" i="1"/>
  <c r="K637" i="1" s="1"/>
  <c r="M637" i="1"/>
  <c r="W636" i="1"/>
  <c r="Y636" i="1" s="1"/>
  <c r="N636" i="1"/>
  <c r="K636" i="1" s="1"/>
  <c r="M636" i="1"/>
  <c r="W635" i="1"/>
  <c r="Z635" i="1" s="1"/>
  <c r="N635" i="1"/>
  <c r="K635" i="1" s="1"/>
  <c r="M635" i="1"/>
  <c r="W634" i="1"/>
  <c r="Z634" i="1" s="1"/>
  <c r="N634" i="1"/>
  <c r="J634" i="1" s="1"/>
  <c r="M634" i="1"/>
  <c r="W633" i="1"/>
  <c r="X633" i="1" s="1"/>
  <c r="N633" i="1"/>
  <c r="K633" i="1" s="1"/>
  <c r="M633" i="1"/>
  <c r="N632" i="1"/>
  <c r="I633" i="1"/>
  <c r="I373" i="1" l="1"/>
  <c r="I634" i="1"/>
  <c r="I644" i="1"/>
  <c r="I655" i="1"/>
  <c r="I666" i="1" s="1"/>
  <c r="I581" i="1"/>
  <c r="I584" i="1" s="1"/>
  <c r="I769" i="1"/>
  <c r="I779" i="1" s="1"/>
  <c r="I664" i="1"/>
  <c r="I505" i="1"/>
  <c r="I519" i="1" s="1"/>
  <c r="I526" i="1" s="1"/>
  <c r="I518" i="1"/>
  <c r="I523" i="1" s="1"/>
  <c r="J635" i="1"/>
  <c r="Y43" i="1"/>
  <c r="J43" i="1"/>
  <c r="J636" i="1"/>
  <c r="X636" i="1"/>
  <c r="X43" i="1"/>
  <c r="X634" i="1"/>
  <c r="X635" i="1"/>
  <c r="J637" i="1"/>
  <c r="X638" i="1"/>
  <c r="Y634" i="1"/>
  <c r="Y635" i="1"/>
  <c r="Y638" i="1"/>
  <c r="J633" i="1"/>
  <c r="Y633" i="1"/>
  <c r="K634" i="1"/>
  <c r="Z636" i="1"/>
  <c r="Y637" i="1"/>
  <c r="K638" i="1"/>
  <c r="Z633" i="1"/>
  <c r="Z637" i="1"/>
  <c r="W611" i="1"/>
  <c r="Z611" i="1" s="1"/>
  <c r="N611" i="1"/>
  <c r="K611" i="1" s="1"/>
  <c r="M611" i="1"/>
  <c r="W605" i="1"/>
  <c r="Z605" i="1" s="1"/>
  <c r="N605" i="1"/>
  <c r="J605" i="1" s="1"/>
  <c r="M605" i="1"/>
  <c r="W608" i="1"/>
  <c r="Z608" i="1" s="1"/>
  <c r="N608" i="1"/>
  <c r="W625" i="1"/>
  <c r="Z625" i="1" s="1"/>
  <c r="N625" i="1"/>
  <c r="K625" i="1" s="1"/>
  <c r="M625" i="1"/>
  <c r="W610" i="1"/>
  <c r="Z610" i="1" s="1"/>
  <c r="N610" i="1"/>
  <c r="W609" i="1"/>
  <c r="X609" i="1" s="1"/>
  <c r="N609" i="1"/>
  <c r="W607" i="1"/>
  <c r="Y607" i="1" s="1"/>
  <c r="N607" i="1"/>
  <c r="K607" i="1" s="1"/>
  <c r="M607" i="1"/>
  <c r="W606" i="1"/>
  <c r="Z606" i="1" s="1"/>
  <c r="N606" i="1"/>
  <c r="J606" i="1" s="1"/>
  <c r="M606" i="1"/>
  <c r="W604" i="1"/>
  <c r="Y604" i="1" s="1"/>
  <c r="N604" i="1"/>
  <c r="J604" i="1" s="1"/>
  <c r="M604" i="1"/>
  <c r="W603" i="1"/>
  <c r="X603" i="1" s="1"/>
  <c r="N603" i="1"/>
  <c r="K603" i="1" s="1"/>
  <c r="M603" i="1"/>
  <c r="W602" i="1"/>
  <c r="Y602" i="1" s="1"/>
  <c r="N602" i="1"/>
  <c r="K602" i="1" s="1"/>
  <c r="M602" i="1"/>
  <c r="N601" i="1"/>
  <c r="I601" i="1"/>
  <c r="I602" i="1" s="1"/>
  <c r="I374" i="1" l="1"/>
  <c r="I521" i="1"/>
  <c r="I528" i="1" s="1"/>
  <c r="I524" i="1"/>
  <c r="I635" i="1"/>
  <c r="I835" i="1" s="1"/>
  <c r="I891" i="1"/>
  <c r="I888" i="1"/>
  <c r="I674" i="1"/>
  <c r="I677" i="1"/>
  <c r="I653" i="1"/>
  <c r="I645" i="1"/>
  <c r="I646" i="1" s="1"/>
  <c r="I647" i="1" s="1"/>
  <c r="I656" i="1"/>
  <c r="I603" i="1"/>
  <c r="I506" i="1"/>
  <c r="I520" i="1" s="1"/>
  <c r="Y603" i="1"/>
  <c r="Z603" i="1"/>
  <c r="Z604" i="1"/>
  <c r="J611" i="1"/>
  <c r="Y611" i="1"/>
  <c r="X611" i="1"/>
  <c r="X610" i="1"/>
  <c r="Y610" i="1"/>
  <c r="Y609" i="1"/>
  <c r="Z609" i="1"/>
  <c r="K606" i="1"/>
  <c r="Z607" i="1"/>
  <c r="K604" i="1"/>
  <c r="X604" i="1"/>
  <c r="J625" i="1"/>
  <c r="K605" i="1"/>
  <c r="X605" i="1"/>
  <c r="Y605" i="1"/>
  <c r="X608" i="1"/>
  <c r="Y608" i="1"/>
  <c r="X606" i="1"/>
  <c r="J607" i="1"/>
  <c r="Y606" i="1"/>
  <c r="X607" i="1"/>
  <c r="Y625" i="1"/>
  <c r="Z602" i="1"/>
  <c r="J602" i="1"/>
  <c r="X625" i="1"/>
  <c r="X602" i="1"/>
  <c r="J603" i="1"/>
  <c r="W597" i="1"/>
  <c r="Z597" i="1" s="1"/>
  <c r="N597" i="1"/>
  <c r="W596" i="1"/>
  <c r="Z596" i="1" s="1"/>
  <c r="N596" i="1"/>
  <c r="J596" i="1" s="1"/>
  <c r="M596" i="1"/>
  <c r="W595" i="1"/>
  <c r="X595" i="1" s="1"/>
  <c r="N595" i="1"/>
  <c r="J595" i="1" s="1"/>
  <c r="M595" i="1"/>
  <c r="I595" i="1"/>
  <c r="W594" i="1"/>
  <c r="X594" i="1" s="1"/>
  <c r="N594" i="1"/>
  <c r="W593" i="1"/>
  <c r="Y593" i="1" s="1"/>
  <c r="N593" i="1"/>
  <c r="W592" i="1"/>
  <c r="Z592" i="1" s="1"/>
  <c r="N592" i="1"/>
  <c r="K592" i="1" s="1"/>
  <c r="M592" i="1"/>
  <c r="W591" i="1"/>
  <c r="Z591" i="1" s="1"/>
  <c r="N591" i="1"/>
  <c r="J591" i="1" s="1"/>
  <c r="M591" i="1"/>
  <c r="W590" i="1"/>
  <c r="X590" i="1" s="1"/>
  <c r="N590" i="1"/>
  <c r="K590" i="1" s="1"/>
  <c r="M590" i="1"/>
  <c r="W589" i="1"/>
  <c r="Y589" i="1" s="1"/>
  <c r="N589" i="1"/>
  <c r="K589" i="1" s="1"/>
  <c r="M589" i="1"/>
  <c r="W588" i="1"/>
  <c r="Z588" i="1" s="1"/>
  <c r="N588" i="1"/>
  <c r="K588" i="1" s="1"/>
  <c r="M588" i="1"/>
  <c r="N587" i="1"/>
  <c r="I587" i="1"/>
  <c r="I588" i="1" s="1"/>
  <c r="I589" i="1" s="1"/>
  <c r="I590" i="1" s="1"/>
  <c r="I591" i="1" s="1"/>
  <c r="I780" i="1" s="1"/>
  <c r="I525" i="1" l="1"/>
  <c r="I529" i="1" s="1"/>
  <c r="I530" i="1" s="1"/>
  <c r="I527" i="1"/>
  <c r="I375" i="1"/>
  <c r="I378" i="1"/>
  <c r="I386" i="1" s="1"/>
  <c r="I637" i="1"/>
  <c r="I636" i="1"/>
  <c r="I604" i="1"/>
  <c r="I606" i="1" s="1"/>
  <c r="I608" i="1" s="1"/>
  <c r="I610" i="1" s="1"/>
  <c r="I612" i="1" s="1"/>
  <c r="I794" i="1"/>
  <c r="Y591" i="1"/>
  <c r="X591" i="1"/>
  <c r="K591" i="1"/>
  <c r="X589" i="1"/>
  <c r="J588" i="1"/>
  <c r="Z589" i="1"/>
  <c r="J590" i="1"/>
  <c r="Y590" i="1"/>
  <c r="Y595" i="1"/>
  <c r="Z595" i="1"/>
  <c r="Y594" i="1"/>
  <c r="X593" i="1"/>
  <c r="Z593" i="1"/>
  <c r="J592" i="1"/>
  <c r="K596" i="1"/>
  <c r="K595" i="1"/>
  <c r="X588" i="1"/>
  <c r="J589" i="1"/>
  <c r="Z590" i="1"/>
  <c r="X592" i="1"/>
  <c r="Z594" i="1"/>
  <c r="X596" i="1"/>
  <c r="Y596" i="1"/>
  <c r="X597" i="1"/>
  <c r="Y588" i="1"/>
  <c r="Y592" i="1"/>
  <c r="Y597" i="1"/>
  <c r="K427" i="1"/>
  <c r="K428" i="1"/>
  <c r="W427" i="1"/>
  <c r="Z427" i="1" s="1"/>
  <c r="N427" i="1"/>
  <c r="W374" i="1"/>
  <c r="Z374" i="1" s="1"/>
  <c r="N374" i="1"/>
  <c r="M374" i="1"/>
  <c r="W83" i="1"/>
  <c r="Z83" i="1" s="1"/>
  <c r="N83" i="1"/>
  <c r="M83" i="1"/>
  <c r="I83" i="1"/>
  <c r="W81" i="1"/>
  <c r="Z81" i="1" s="1"/>
  <c r="N81" i="1"/>
  <c r="M81" i="1"/>
  <c r="I81" i="1"/>
  <c r="I88" i="1" s="1"/>
  <c r="W39" i="1"/>
  <c r="Z39" i="1" s="1"/>
  <c r="N39" i="1"/>
  <c r="J39" i="1" s="1"/>
  <c r="M39" i="1"/>
  <c r="W42" i="1"/>
  <c r="Y42" i="1" s="1"/>
  <c r="N42" i="1"/>
  <c r="K42" i="1" s="1"/>
  <c r="M42" i="1"/>
  <c r="W329" i="1"/>
  <c r="Z329" i="1" s="1"/>
  <c r="N329" i="1"/>
  <c r="J329" i="1" s="1"/>
  <c r="W328" i="1"/>
  <c r="Z328" i="1" s="1"/>
  <c r="N328" i="1"/>
  <c r="J328" i="1" s="1"/>
  <c r="W330" i="1"/>
  <c r="Y330" i="1" s="1"/>
  <c r="N330" i="1"/>
  <c r="J330" i="1" s="1"/>
  <c r="W331" i="1"/>
  <c r="Z331" i="1" s="1"/>
  <c r="N331" i="1"/>
  <c r="J331" i="1" s="1"/>
  <c r="W327" i="1"/>
  <c r="Z327" i="1" s="1"/>
  <c r="N327" i="1"/>
  <c r="K327" i="1" s="1"/>
  <c r="M327" i="1"/>
  <c r="W296" i="1"/>
  <c r="Z296" i="1" s="1"/>
  <c r="N296" i="1"/>
  <c r="K296" i="1" s="1"/>
  <c r="M296" i="1"/>
  <c r="W326" i="1"/>
  <c r="Z326" i="1" s="1"/>
  <c r="N326" i="1"/>
  <c r="W325" i="1"/>
  <c r="Z325" i="1" s="1"/>
  <c r="N325" i="1"/>
  <c r="K325" i="1" s="1"/>
  <c r="M325" i="1"/>
  <c r="I325" i="1"/>
  <c r="W324" i="1"/>
  <c r="Z324" i="1" s="1"/>
  <c r="N324" i="1"/>
  <c r="K324" i="1" s="1"/>
  <c r="M324" i="1"/>
  <c r="W323" i="1"/>
  <c r="Z323" i="1" s="1"/>
  <c r="N323" i="1"/>
  <c r="K323" i="1" s="1"/>
  <c r="M323" i="1"/>
  <c r="W322" i="1"/>
  <c r="Z322" i="1" s="1"/>
  <c r="N322" i="1"/>
  <c r="K322" i="1" s="1"/>
  <c r="M322" i="1"/>
  <c r="W321" i="1"/>
  <c r="Z321" i="1" s="1"/>
  <c r="N321" i="1"/>
  <c r="K321" i="1" s="1"/>
  <c r="M321" i="1"/>
  <c r="N320" i="1"/>
  <c r="I320" i="1"/>
  <c r="I321" i="1" s="1"/>
  <c r="I322" i="1" s="1"/>
  <c r="I323" i="1" s="1"/>
  <c r="I324" i="1" s="1"/>
  <c r="W299" i="1"/>
  <c r="Z299" i="1" s="1"/>
  <c r="N299" i="1"/>
  <c r="W297" i="1"/>
  <c r="Y297" i="1" s="1"/>
  <c r="N297" i="1"/>
  <c r="K297" i="1" s="1"/>
  <c r="M297" i="1"/>
  <c r="W295" i="1"/>
  <c r="Z295" i="1" s="1"/>
  <c r="N295" i="1"/>
  <c r="K295" i="1" s="1"/>
  <c r="M295" i="1"/>
  <c r="W294" i="1"/>
  <c r="Z294" i="1" s="1"/>
  <c r="N294" i="1"/>
  <c r="J294" i="1" s="1"/>
  <c r="M294" i="1"/>
  <c r="W293" i="1"/>
  <c r="Z293" i="1" s="1"/>
  <c r="N293" i="1"/>
  <c r="K293" i="1" s="1"/>
  <c r="M293" i="1"/>
  <c r="W292" i="1"/>
  <c r="Y292" i="1" s="1"/>
  <c r="N292" i="1"/>
  <c r="K292" i="1" s="1"/>
  <c r="M292" i="1"/>
  <c r="N291" i="1"/>
  <c r="I291" i="1"/>
  <c r="I292" i="1" s="1"/>
  <c r="I614" i="1" l="1"/>
  <c r="I616" i="1" s="1"/>
  <c r="I618" i="1"/>
  <c r="I620" i="1" s="1"/>
  <c r="I99" i="1"/>
  <c r="I98" i="1"/>
  <c r="I384" i="1"/>
  <c r="I390" i="1" s="1"/>
  <c r="I382" i="1"/>
  <c r="I293" i="1"/>
  <c r="I408" i="1"/>
  <c r="I412" i="1" s="1"/>
  <c r="I416" i="1" s="1"/>
  <c r="I422" i="1" s="1"/>
  <c r="I379" i="1"/>
  <c r="I385" i="1" s="1"/>
  <c r="I391" i="1" s="1"/>
  <c r="I376" i="1"/>
  <c r="I380" i="1" s="1"/>
  <c r="I388" i="1" s="1"/>
  <c r="I392" i="1" s="1"/>
  <c r="I377" i="1"/>
  <c r="K299" i="1"/>
  <c r="J299" i="1"/>
  <c r="I795" i="1"/>
  <c r="I605" i="1"/>
  <c r="I607" i="1" s="1"/>
  <c r="I609" i="1" s="1"/>
  <c r="I611" i="1" s="1"/>
  <c r="I84" i="1"/>
  <c r="I94" i="1" s="1"/>
  <c r="I86" i="1"/>
  <c r="K374" i="1"/>
  <c r="J374" i="1"/>
  <c r="I91" i="1"/>
  <c r="I90" i="1"/>
  <c r="I96" i="1" s="1"/>
  <c r="Y81" i="1"/>
  <c r="X427" i="1"/>
  <c r="Y427" i="1"/>
  <c r="J324" i="1"/>
  <c r="X374" i="1"/>
  <c r="Y374" i="1"/>
  <c r="X81" i="1"/>
  <c r="X83" i="1"/>
  <c r="Y83" i="1"/>
  <c r="K39" i="1"/>
  <c r="Y39" i="1"/>
  <c r="X39" i="1"/>
  <c r="Z42" i="1"/>
  <c r="J42" i="1"/>
  <c r="X42" i="1"/>
  <c r="X329" i="1"/>
  <c r="Y329" i="1"/>
  <c r="X328" i="1"/>
  <c r="Y328" i="1"/>
  <c r="K294" i="1"/>
  <c r="X294" i="1"/>
  <c r="Y294" i="1"/>
  <c r="X330" i="1"/>
  <c r="Z330" i="1"/>
  <c r="J296" i="1"/>
  <c r="J327" i="1"/>
  <c r="Y327" i="1"/>
  <c r="X331" i="1"/>
  <c r="X327" i="1"/>
  <c r="Y331" i="1"/>
  <c r="J325" i="1"/>
  <c r="X296" i="1"/>
  <c r="Y296" i="1"/>
  <c r="X324" i="1"/>
  <c r="X325" i="1"/>
  <c r="X293" i="1"/>
  <c r="J297" i="1"/>
  <c r="J321" i="1"/>
  <c r="Y323" i="1"/>
  <c r="Y324" i="1"/>
  <c r="X323" i="1"/>
  <c r="J322" i="1"/>
  <c r="Y321" i="1"/>
  <c r="X322" i="1"/>
  <c r="J323" i="1"/>
  <c r="Y325" i="1"/>
  <c r="X326" i="1"/>
  <c r="X321" i="1"/>
  <c r="Y322" i="1"/>
  <c r="Y326" i="1"/>
  <c r="Y299" i="1"/>
  <c r="J292" i="1"/>
  <c r="Y293" i="1"/>
  <c r="J295" i="1"/>
  <c r="X295" i="1"/>
  <c r="X299" i="1"/>
  <c r="Z292" i="1"/>
  <c r="Z297" i="1"/>
  <c r="X292" i="1"/>
  <c r="J293" i="1"/>
  <c r="Y295" i="1"/>
  <c r="X297" i="1"/>
  <c r="W78" i="1"/>
  <c r="Z78" i="1" s="1"/>
  <c r="N78" i="1"/>
  <c r="M78" i="1"/>
  <c r="I78" i="1"/>
  <c r="W74" i="1"/>
  <c r="Z74" i="1" s="1"/>
  <c r="N74" i="1"/>
  <c r="W100" i="1"/>
  <c r="Y100" i="1" s="1"/>
  <c r="N100" i="1"/>
  <c r="M100" i="1"/>
  <c r="I100" i="1"/>
  <c r="W80" i="1"/>
  <c r="Z80" i="1" s="1"/>
  <c r="N80" i="1"/>
  <c r="W79" i="1"/>
  <c r="Z79" i="1" s="1"/>
  <c r="N79" i="1"/>
  <c r="M79" i="1"/>
  <c r="I79" i="1"/>
  <c r="W75" i="1"/>
  <c r="Z75" i="1" s="1"/>
  <c r="N75" i="1"/>
  <c r="M75" i="1"/>
  <c r="I75" i="1"/>
  <c r="W73" i="1"/>
  <c r="Z73" i="1" s="1"/>
  <c r="N73" i="1"/>
  <c r="M73" i="1"/>
  <c r="I73" i="1"/>
  <c r="I76" i="1" s="1"/>
  <c r="W72" i="1"/>
  <c r="Z72" i="1" s="1"/>
  <c r="N72" i="1"/>
  <c r="M72" i="1"/>
  <c r="I72" i="1"/>
  <c r="W66" i="1"/>
  <c r="Z66" i="1" s="1"/>
  <c r="N66" i="1"/>
  <c r="M66" i="1"/>
  <c r="W65" i="1"/>
  <c r="Y65" i="1" s="1"/>
  <c r="N65" i="1"/>
  <c r="M65" i="1"/>
  <c r="W64" i="1"/>
  <c r="Z64" i="1" s="1"/>
  <c r="N64" i="1"/>
  <c r="M64" i="1"/>
  <c r="W63" i="1"/>
  <c r="Z63" i="1" s="1"/>
  <c r="N63" i="1"/>
  <c r="M63" i="1"/>
  <c r="N62" i="1"/>
  <c r="I62" i="1"/>
  <c r="I63" i="1" s="1"/>
  <c r="I64" i="1" s="1"/>
  <c r="I65" i="1" s="1"/>
  <c r="I66" i="1" s="1"/>
  <c r="W33" i="1"/>
  <c r="Z33" i="1" s="1"/>
  <c r="N33" i="1"/>
  <c r="K33" i="1" s="1"/>
  <c r="M33" i="1"/>
  <c r="W38" i="1"/>
  <c r="Z38" i="1" s="1"/>
  <c r="N38" i="1"/>
  <c r="W37" i="1"/>
  <c r="Z37" i="1" s="1"/>
  <c r="N37" i="1"/>
  <c r="J37" i="1" s="1"/>
  <c r="M37" i="1"/>
  <c r="W58" i="1"/>
  <c r="Z58" i="1" s="1"/>
  <c r="N58" i="1"/>
  <c r="K58" i="1" s="1"/>
  <c r="M58" i="1"/>
  <c r="W36" i="1"/>
  <c r="X36" i="1" s="1"/>
  <c r="N36" i="1"/>
  <c r="K36" i="1" s="1"/>
  <c r="M36" i="1"/>
  <c r="W35" i="1"/>
  <c r="Y35" i="1" s="1"/>
  <c r="N35" i="1"/>
  <c r="W34" i="1"/>
  <c r="X34" i="1" s="1"/>
  <c r="N34" i="1"/>
  <c r="J34" i="1" s="1"/>
  <c r="M34" i="1"/>
  <c r="W32" i="1"/>
  <c r="Y32" i="1" s="1"/>
  <c r="N32" i="1"/>
  <c r="K32" i="1" s="1"/>
  <c r="M32" i="1"/>
  <c r="W31" i="1"/>
  <c r="Z31" i="1" s="1"/>
  <c r="N31" i="1"/>
  <c r="J31" i="1" s="1"/>
  <c r="M31" i="1"/>
  <c r="W30" i="1"/>
  <c r="Y30" i="1" s="1"/>
  <c r="N30" i="1"/>
  <c r="J30" i="1" s="1"/>
  <c r="M30" i="1"/>
  <c r="W29" i="1"/>
  <c r="X29" i="1" s="1"/>
  <c r="N29" i="1"/>
  <c r="J29" i="1" s="1"/>
  <c r="M29" i="1"/>
  <c r="N28" i="1"/>
  <c r="I28" i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613" i="1" l="1"/>
  <c r="I617" i="1"/>
  <c r="I619" i="1" s="1"/>
  <c r="I420" i="1"/>
  <c r="I426" i="1" s="1"/>
  <c r="I383" i="1"/>
  <c r="I389" i="1" s="1"/>
  <c r="I393" i="1" s="1"/>
  <c r="I381" i="1"/>
  <c r="I387" i="1" s="1"/>
  <c r="I41" i="1"/>
  <c r="I51" i="1" s="1"/>
  <c r="I294" i="1"/>
  <c r="I295" i="1" s="1"/>
  <c r="I296" i="1" s="1"/>
  <c r="I297" i="1" s="1"/>
  <c r="I298" i="1" s="1"/>
  <c r="I299" i="1" s="1"/>
  <c r="I409" i="1"/>
  <c r="I410" i="1" s="1"/>
  <c r="I414" i="1" s="1"/>
  <c r="I418" i="1" s="1"/>
  <c r="I424" i="1" s="1"/>
  <c r="I615" i="1"/>
  <c r="I621" i="1" s="1"/>
  <c r="I623" i="1" s="1"/>
  <c r="I625" i="1" s="1"/>
  <c r="I622" i="1"/>
  <c r="I624" i="1" s="1"/>
  <c r="I638" i="1"/>
  <c r="I39" i="1"/>
  <c r="I42" i="1" s="1"/>
  <c r="I40" i="1"/>
  <c r="K37" i="1"/>
  <c r="J33" i="1"/>
  <c r="X63" i="1"/>
  <c r="X78" i="1"/>
  <c r="Y63" i="1"/>
  <c r="Y78" i="1"/>
  <c r="X66" i="1"/>
  <c r="Y66" i="1"/>
  <c r="X72" i="1"/>
  <c r="Y75" i="1"/>
  <c r="X79" i="1"/>
  <c r="Z100" i="1"/>
  <c r="Y74" i="1"/>
  <c r="Z65" i="1"/>
  <c r="X75" i="1"/>
  <c r="X74" i="1"/>
  <c r="Y72" i="1"/>
  <c r="Y79" i="1"/>
  <c r="Y64" i="1"/>
  <c r="X65" i="1"/>
  <c r="Y73" i="1"/>
  <c r="Y80" i="1"/>
  <c r="X100" i="1"/>
  <c r="X64" i="1"/>
  <c r="X73" i="1"/>
  <c r="X80" i="1"/>
  <c r="X37" i="1"/>
  <c r="J36" i="1"/>
  <c r="X33" i="1"/>
  <c r="X35" i="1"/>
  <c r="Y33" i="1"/>
  <c r="Y37" i="1"/>
  <c r="X38" i="1"/>
  <c r="J58" i="1"/>
  <c r="Y38" i="1"/>
  <c r="Z29" i="1"/>
  <c r="Z30" i="1"/>
  <c r="Z35" i="1"/>
  <c r="Y29" i="1"/>
  <c r="Z32" i="1"/>
  <c r="K30" i="1"/>
  <c r="X30" i="1"/>
  <c r="K31" i="1"/>
  <c r="Y34" i="1"/>
  <c r="Z34" i="1"/>
  <c r="X31" i="1"/>
  <c r="J32" i="1"/>
  <c r="Y31" i="1"/>
  <c r="X32" i="1"/>
  <c r="Y36" i="1"/>
  <c r="K29" i="1"/>
  <c r="K34" i="1"/>
  <c r="Z36" i="1"/>
  <c r="X58" i="1"/>
  <c r="Y58" i="1"/>
  <c r="Z425" i="11"/>
  <c r="Y425" i="11"/>
  <c r="X425" i="11"/>
  <c r="N425" i="11"/>
  <c r="I425" i="11"/>
  <c r="W424" i="11"/>
  <c r="Y424" i="11" s="1"/>
  <c r="N424" i="11"/>
  <c r="M424" i="11"/>
  <c r="I424" i="11"/>
  <c r="W423" i="11"/>
  <c r="N423" i="11"/>
  <c r="K423" i="11" s="1"/>
  <c r="M423" i="11"/>
  <c r="W422" i="11"/>
  <c r="Z422" i="11" s="1"/>
  <c r="N422" i="11"/>
  <c r="K422" i="11" s="1"/>
  <c r="M422" i="11"/>
  <c r="I422" i="11"/>
  <c r="I423" i="11" s="1"/>
  <c r="W421" i="11"/>
  <c r="Z421" i="11" s="1"/>
  <c r="N421" i="11"/>
  <c r="K421" i="11" s="1"/>
  <c r="M421" i="11"/>
  <c r="W420" i="11"/>
  <c r="Y420" i="11" s="1"/>
  <c r="N420" i="11"/>
  <c r="M420" i="11"/>
  <c r="W419" i="11"/>
  <c r="N419" i="11"/>
  <c r="K419" i="11" s="1"/>
  <c r="M419" i="11"/>
  <c r="W418" i="11"/>
  <c r="Z418" i="11" s="1"/>
  <c r="N418" i="11"/>
  <c r="J418" i="11" s="1"/>
  <c r="M418" i="11"/>
  <c r="K418" i="11"/>
  <c r="W417" i="11"/>
  <c r="Y417" i="11" s="1"/>
  <c r="N417" i="11"/>
  <c r="K417" i="11" s="1"/>
  <c r="M417" i="11"/>
  <c r="N416" i="11"/>
  <c r="I416" i="11"/>
  <c r="I417" i="11" s="1"/>
  <c r="I418" i="11" s="1"/>
  <c r="I419" i="11" s="1"/>
  <c r="I421" i="11" s="1"/>
  <c r="K415" i="11"/>
  <c r="K414" i="11"/>
  <c r="K413" i="11"/>
  <c r="K412" i="11"/>
  <c r="K411" i="11"/>
  <c r="W410" i="11"/>
  <c r="X410" i="11" s="1"/>
  <c r="N410" i="11"/>
  <c r="M410" i="11"/>
  <c r="K410" i="11"/>
  <c r="W409" i="11"/>
  <c r="Z409" i="11" s="1"/>
  <c r="N409" i="11"/>
  <c r="M409" i="11"/>
  <c r="J409" i="11"/>
  <c r="K409" i="11" s="1"/>
  <c r="W408" i="11"/>
  <c r="Z408" i="11" s="1"/>
  <c r="N408" i="11"/>
  <c r="M408" i="11"/>
  <c r="K408" i="11"/>
  <c r="W407" i="11"/>
  <c r="N407" i="11"/>
  <c r="M407" i="11"/>
  <c r="K407" i="11"/>
  <c r="W406" i="11"/>
  <c r="X406" i="11" s="1"/>
  <c r="N406" i="11"/>
  <c r="M406" i="11"/>
  <c r="K406" i="11"/>
  <c r="W405" i="11"/>
  <c r="Z405" i="11" s="1"/>
  <c r="N405" i="11"/>
  <c r="M405" i="11"/>
  <c r="K405" i="11"/>
  <c r="W404" i="11"/>
  <c r="Z404" i="11" s="1"/>
  <c r="N404" i="11"/>
  <c r="M404" i="11"/>
  <c r="K404" i="11"/>
  <c r="W403" i="11"/>
  <c r="N403" i="11"/>
  <c r="M403" i="11"/>
  <c r="K403" i="11"/>
  <c r="Y402" i="11"/>
  <c r="W402" i="11"/>
  <c r="X402" i="11" s="1"/>
  <c r="N402" i="11"/>
  <c r="M402" i="11"/>
  <c r="K402" i="11"/>
  <c r="X401" i="11"/>
  <c r="W401" i="11"/>
  <c r="Z401" i="11" s="1"/>
  <c r="N401" i="11"/>
  <c r="M401" i="11"/>
  <c r="K401" i="11"/>
  <c r="W400" i="11"/>
  <c r="Z400" i="11" s="1"/>
  <c r="N400" i="11"/>
  <c r="M400" i="11"/>
  <c r="K400" i="11"/>
  <c r="N399" i="11"/>
  <c r="M399" i="11"/>
  <c r="K399" i="11"/>
  <c r="W396" i="11"/>
  <c r="X396" i="11" s="1"/>
  <c r="N396" i="11"/>
  <c r="M396" i="11"/>
  <c r="W395" i="11"/>
  <c r="M395" i="11"/>
  <c r="K395" i="11"/>
  <c r="J395" i="11"/>
  <c r="W394" i="11"/>
  <c r="M394" i="11"/>
  <c r="K394" i="11"/>
  <c r="J394" i="11"/>
  <c r="W393" i="11"/>
  <c r="M393" i="11"/>
  <c r="K393" i="11"/>
  <c r="J393" i="11"/>
  <c r="W392" i="11"/>
  <c r="N392" i="11"/>
  <c r="K392" i="11" s="1"/>
  <c r="M392" i="11"/>
  <c r="W391" i="11"/>
  <c r="Z391" i="11" s="1"/>
  <c r="N391" i="11"/>
  <c r="K391" i="11" s="1"/>
  <c r="M391" i="11"/>
  <c r="W390" i="11"/>
  <c r="Z390" i="11" s="1"/>
  <c r="N390" i="11"/>
  <c r="J390" i="11" s="1"/>
  <c r="M390" i="11"/>
  <c r="K390" i="11"/>
  <c r="W389" i="11"/>
  <c r="X389" i="11" s="1"/>
  <c r="N389" i="11"/>
  <c r="M389" i="11"/>
  <c r="W388" i="11"/>
  <c r="N388" i="11"/>
  <c r="K388" i="11" s="1"/>
  <c r="M388" i="11"/>
  <c r="J388" i="11"/>
  <c r="W387" i="11"/>
  <c r="Z387" i="11" s="1"/>
  <c r="N387" i="11"/>
  <c r="M387" i="11"/>
  <c r="K387" i="11"/>
  <c r="J387" i="11"/>
  <c r="W386" i="11"/>
  <c r="Z386" i="11" s="1"/>
  <c r="N386" i="11"/>
  <c r="J386" i="11" s="1"/>
  <c r="M386" i="11"/>
  <c r="N385" i="11"/>
  <c r="M385" i="11"/>
  <c r="I385" i="11"/>
  <c r="I386" i="11" s="1"/>
  <c r="I387" i="11" s="1"/>
  <c r="I388" i="11" s="1"/>
  <c r="I389" i="11" s="1"/>
  <c r="I390" i="11" s="1"/>
  <c r="I391" i="11" s="1"/>
  <c r="I392" i="11" s="1"/>
  <c r="I393" i="11" s="1"/>
  <c r="I394" i="11" s="1"/>
  <c r="I395" i="11" s="1"/>
  <c r="I396" i="11" s="1"/>
  <c r="K381" i="11"/>
  <c r="W380" i="11"/>
  <c r="X380" i="11" s="1"/>
  <c r="N380" i="11"/>
  <c r="M380" i="11"/>
  <c r="K380" i="11"/>
  <c r="Y379" i="11"/>
  <c r="W379" i="11"/>
  <c r="X379" i="11" s="1"/>
  <c r="N379" i="11"/>
  <c r="M379" i="11"/>
  <c r="K379" i="11"/>
  <c r="W378" i="11"/>
  <c r="Z378" i="11" s="1"/>
  <c r="N378" i="11"/>
  <c r="K378" i="11"/>
  <c r="Z377" i="11"/>
  <c r="W377" i="11"/>
  <c r="X377" i="11" s="1"/>
  <c r="N377" i="11"/>
  <c r="K377" i="11"/>
  <c r="W376" i="11"/>
  <c r="Z376" i="11" s="1"/>
  <c r="N376" i="11"/>
  <c r="K376" i="11"/>
  <c r="W375" i="11"/>
  <c r="X375" i="11" s="1"/>
  <c r="N375" i="11"/>
  <c r="K375" i="11"/>
  <c r="X374" i="11"/>
  <c r="W374" i="11"/>
  <c r="Z374" i="11" s="1"/>
  <c r="N374" i="11"/>
  <c r="K374" i="11"/>
  <c r="W373" i="11"/>
  <c r="X373" i="11" s="1"/>
  <c r="N373" i="11"/>
  <c r="M373" i="11"/>
  <c r="K373" i="11"/>
  <c r="Z372" i="11"/>
  <c r="W372" i="11"/>
  <c r="Y372" i="11" s="1"/>
  <c r="N372" i="11"/>
  <c r="M372" i="11"/>
  <c r="K372" i="11"/>
  <c r="W371" i="11"/>
  <c r="Z371" i="11" s="1"/>
  <c r="N371" i="11"/>
  <c r="M371" i="11"/>
  <c r="K371" i="11"/>
  <c r="W370" i="11"/>
  <c r="N370" i="11"/>
  <c r="M370" i="11"/>
  <c r="K370" i="11"/>
  <c r="Y369" i="11"/>
  <c r="W369" i="11"/>
  <c r="X369" i="11" s="1"/>
  <c r="N369" i="11"/>
  <c r="M369" i="11"/>
  <c r="K369" i="11"/>
  <c r="Z368" i="11"/>
  <c r="W368" i="11"/>
  <c r="Y368" i="11" s="1"/>
  <c r="N368" i="11"/>
  <c r="M368" i="11"/>
  <c r="K368" i="11"/>
  <c r="W367" i="11"/>
  <c r="Z367" i="11" s="1"/>
  <c r="N367" i="11"/>
  <c r="M367" i="11"/>
  <c r="K367" i="11"/>
  <c r="W366" i="11"/>
  <c r="N366" i="11"/>
  <c r="M366" i="11"/>
  <c r="K366" i="11"/>
  <c r="N365" i="11"/>
  <c r="M365" i="11"/>
  <c r="K365" i="11"/>
  <c r="Y362" i="11"/>
  <c r="W362" i="11"/>
  <c r="X362" i="11" s="1"/>
  <c r="N362" i="11"/>
  <c r="K362" i="11" s="1"/>
  <c r="J362" i="11"/>
  <c r="Z361" i="11"/>
  <c r="W361" i="11"/>
  <c r="Y361" i="11" s="1"/>
  <c r="N361" i="11"/>
  <c r="K361" i="11" s="1"/>
  <c r="W360" i="11"/>
  <c r="Z360" i="11" s="1"/>
  <c r="N360" i="11"/>
  <c r="K360" i="11" s="1"/>
  <c r="W359" i="11"/>
  <c r="Z359" i="11" s="1"/>
  <c r="N359" i="11"/>
  <c r="K359" i="11" s="1"/>
  <c r="W358" i="11"/>
  <c r="Z358" i="11" s="1"/>
  <c r="N358" i="11"/>
  <c r="K358" i="11"/>
  <c r="J358" i="11"/>
  <c r="W357" i="11"/>
  <c r="Z357" i="11" s="1"/>
  <c r="N357" i="11"/>
  <c r="J357" i="11" s="1"/>
  <c r="K357" i="11"/>
  <c r="W356" i="11"/>
  <c r="Z356" i="11" s="1"/>
  <c r="N356" i="11"/>
  <c r="K356" i="11" s="1"/>
  <c r="W355" i="11"/>
  <c r="Z355" i="11" s="1"/>
  <c r="N355" i="11"/>
  <c r="K355" i="11"/>
  <c r="J355" i="11"/>
  <c r="W354" i="11"/>
  <c r="Z354" i="11" s="1"/>
  <c r="N354" i="11"/>
  <c r="J354" i="11" s="1"/>
  <c r="K354" i="11"/>
  <c r="W353" i="11"/>
  <c r="Z353" i="11" s="1"/>
  <c r="N353" i="11"/>
  <c r="K353" i="11" s="1"/>
  <c r="W352" i="11"/>
  <c r="Z352" i="11" s="1"/>
  <c r="N352" i="11"/>
  <c r="K352" i="11"/>
  <c r="J352" i="11"/>
  <c r="W351" i="11"/>
  <c r="Z351" i="11" s="1"/>
  <c r="N351" i="11"/>
  <c r="J351" i="11" s="1"/>
  <c r="K351" i="11"/>
  <c r="W350" i="11"/>
  <c r="Z350" i="11" s="1"/>
  <c r="N350" i="11"/>
  <c r="K350" i="11" s="1"/>
  <c r="N349" i="11"/>
  <c r="I349" i="11"/>
  <c r="I350" i="11" s="1"/>
  <c r="I351" i="11" s="1"/>
  <c r="I352" i="11" s="1"/>
  <c r="I353" i="11" s="1"/>
  <c r="I354" i="11" s="1"/>
  <c r="I355" i="11" s="1"/>
  <c r="I356" i="11" s="1"/>
  <c r="I357" i="11" s="1"/>
  <c r="I358" i="11" s="1"/>
  <c r="I359" i="11" s="1"/>
  <c r="I360" i="11" s="1"/>
  <c r="I361" i="11" s="1"/>
  <c r="I362" i="11" s="1"/>
  <c r="K347" i="11"/>
  <c r="K345" i="11"/>
  <c r="W344" i="11"/>
  <c r="Z344" i="11" s="1"/>
  <c r="N344" i="11"/>
  <c r="M344" i="11"/>
  <c r="W343" i="11"/>
  <c r="N343" i="11"/>
  <c r="M343" i="11"/>
  <c r="K343" i="11"/>
  <c r="W342" i="11"/>
  <c r="Z342" i="11" s="1"/>
  <c r="N342" i="11"/>
  <c r="M342" i="11"/>
  <c r="K342" i="11"/>
  <c r="Y341" i="11"/>
  <c r="W341" i="11"/>
  <c r="X341" i="11" s="1"/>
  <c r="N341" i="11"/>
  <c r="M341" i="11"/>
  <c r="K341" i="11"/>
  <c r="W340" i="11"/>
  <c r="Z340" i="11" s="1"/>
  <c r="N340" i="11"/>
  <c r="M340" i="11"/>
  <c r="K340" i="11"/>
  <c r="W339" i="11"/>
  <c r="N339" i="11"/>
  <c r="K339" i="11"/>
  <c r="I339" i="11"/>
  <c r="Y338" i="11"/>
  <c r="W338" i="11"/>
  <c r="X338" i="11" s="1"/>
  <c r="N338" i="11"/>
  <c r="M338" i="11"/>
  <c r="K338" i="11"/>
  <c r="W337" i="11"/>
  <c r="X337" i="11" s="1"/>
  <c r="N337" i="11"/>
  <c r="M337" i="11"/>
  <c r="K337" i="11"/>
  <c r="W336" i="11"/>
  <c r="Z336" i="11" s="1"/>
  <c r="N336" i="11"/>
  <c r="M336" i="11"/>
  <c r="K336" i="11"/>
  <c r="W335" i="11"/>
  <c r="M335" i="11"/>
  <c r="K335" i="11"/>
  <c r="W334" i="11"/>
  <c r="X334" i="11" s="1"/>
  <c r="N334" i="11"/>
  <c r="M334" i="11"/>
  <c r="K334" i="11"/>
  <c r="W333" i="11"/>
  <c r="Z333" i="11" s="1"/>
  <c r="N333" i="11"/>
  <c r="M333" i="11"/>
  <c r="K333" i="11"/>
  <c r="W332" i="11"/>
  <c r="N332" i="11"/>
  <c r="M332" i="11"/>
  <c r="J332" i="11"/>
  <c r="K332" i="11" s="1"/>
  <c r="W331" i="11"/>
  <c r="N331" i="11"/>
  <c r="M331" i="11"/>
  <c r="K331" i="11"/>
  <c r="W330" i="11"/>
  <c r="Z330" i="11" s="1"/>
  <c r="N330" i="11"/>
  <c r="M330" i="11"/>
  <c r="K330" i="11"/>
  <c r="X329" i="11"/>
  <c r="W329" i="11"/>
  <c r="Z329" i="11" s="1"/>
  <c r="N329" i="11"/>
  <c r="M329" i="11"/>
  <c r="K329" i="11"/>
  <c r="W328" i="11"/>
  <c r="Z328" i="11" s="1"/>
  <c r="N328" i="11"/>
  <c r="M328" i="11"/>
  <c r="K328" i="11"/>
  <c r="N327" i="11"/>
  <c r="M327" i="11"/>
  <c r="K327" i="11"/>
  <c r="Z324" i="11"/>
  <c r="Y324" i="11"/>
  <c r="X324" i="11"/>
  <c r="W324" i="11"/>
  <c r="N324" i="11"/>
  <c r="Z323" i="11"/>
  <c r="X323" i="11"/>
  <c r="W323" i="11"/>
  <c r="Y323" i="11" s="1"/>
  <c r="N323" i="11"/>
  <c r="Y322" i="11"/>
  <c r="W322" i="11"/>
  <c r="Z322" i="11" s="1"/>
  <c r="N322" i="11"/>
  <c r="W321" i="11"/>
  <c r="Z321" i="11" s="1"/>
  <c r="N321" i="11"/>
  <c r="W320" i="11"/>
  <c r="Z320" i="11" s="1"/>
  <c r="N320" i="11"/>
  <c r="W319" i="11"/>
  <c r="X319" i="11" s="1"/>
  <c r="N319" i="11"/>
  <c r="X318" i="11"/>
  <c r="W318" i="11"/>
  <c r="Z318" i="11" s="1"/>
  <c r="N318" i="11"/>
  <c r="W317" i="11"/>
  <c r="Z317" i="11" s="1"/>
  <c r="N317" i="11"/>
  <c r="W316" i="11"/>
  <c r="Z316" i="11" s="1"/>
  <c r="N316" i="11"/>
  <c r="W315" i="11"/>
  <c r="Z315" i="11" s="1"/>
  <c r="N315" i="11"/>
  <c r="Z314" i="11"/>
  <c r="W314" i="11"/>
  <c r="X314" i="11" s="1"/>
  <c r="N314" i="11"/>
  <c r="N313" i="11"/>
  <c r="I313" i="11"/>
  <c r="I314" i="11" s="1"/>
  <c r="I315" i="11" s="1"/>
  <c r="I316" i="11" s="1"/>
  <c r="I317" i="11" s="1"/>
  <c r="I318" i="11" s="1"/>
  <c r="I319" i="11" s="1"/>
  <c r="K312" i="11"/>
  <c r="W309" i="11"/>
  <c r="Z309" i="11" s="1"/>
  <c r="N309" i="11"/>
  <c r="M309" i="11"/>
  <c r="W308" i="11"/>
  <c r="N308" i="11"/>
  <c r="M308" i="11"/>
  <c r="W307" i="11"/>
  <c r="X307" i="11" s="1"/>
  <c r="N307" i="11"/>
  <c r="M307" i="11"/>
  <c r="W306" i="11"/>
  <c r="N306" i="11"/>
  <c r="M306" i="11"/>
  <c r="W305" i="11"/>
  <c r="X305" i="11" s="1"/>
  <c r="N305" i="11"/>
  <c r="M305" i="11"/>
  <c r="W304" i="11"/>
  <c r="N304" i="11"/>
  <c r="M304" i="11"/>
  <c r="W303" i="11"/>
  <c r="X303" i="11" s="1"/>
  <c r="N303" i="11"/>
  <c r="M303" i="11"/>
  <c r="W302" i="11"/>
  <c r="N302" i="11"/>
  <c r="M302" i="11"/>
  <c r="W301" i="11"/>
  <c r="N301" i="11"/>
  <c r="M301" i="11"/>
  <c r="W300" i="11"/>
  <c r="N300" i="11"/>
  <c r="M300" i="11"/>
  <c r="W299" i="11"/>
  <c r="N299" i="11"/>
  <c r="M299" i="11"/>
  <c r="N298" i="11"/>
  <c r="M298" i="11"/>
  <c r="W294" i="11"/>
  <c r="Y294" i="11" s="1"/>
  <c r="N294" i="11"/>
  <c r="W293" i="11"/>
  <c r="Z293" i="11" s="1"/>
  <c r="N293" i="11"/>
  <c r="W292" i="11"/>
  <c r="N292" i="11"/>
  <c r="W291" i="11"/>
  <c r="Y291" i="11" s="1"/>
  <c r="N291" i="11"/>
  <c r="W290" i="11"/>
  <c r="Z290" i="11" s="1"/>
  <c r="N290" i="11"/>
  <c r="X289" i="11"/>
  <c r="W289" i="11"/>
  <c r="Z289" i="11" s="1"/>
  <c r="N289" i="11"/>
  <c r="W288" i="11"/>
  <c r="X288" i="11" s="1"/>
  <c r="N288" i="11"/>
  <c r="W287" i="11"/>
  <c r="N287" i="11"/>
  <c r="X286" i="11"/>
  <c r="W286" i="11"/>
  <c r="Z286" i="11" s="1"/>
  <c r="N286" i="11"/>
  <c r="N285" i="11"/>
  <c r="W281" i="11"/>
  <c r="Y281" i="11" s="1"/>
  <c r="N281" i="11"/>
  <c r="J281" i="11" s="1"/>
  <c r="K281" i="11"/>
  <c r="W280" i="11"/>
  <c r="Y280" i="11" s="1"/>
  <c r="N280" i="11"/>
  <c r="J280" i="11" s="1"/>
  <c r="K280" i="11"/>
  <c r="W278" i="11"/>
  <c r="Y278" i="11" s="1"/>
  <c r="N278" i="11"/>
  <c r="J278" i="11" s="1"/>
  <c r="K278" i="11"/>
  <c r="W277" i="11"/>
  <c r="Y277" i="11" s="1"/>
  <c r="N277" i="11"/>
  <c r="M277" i="11"/>
  <c r="W276" i="11"/>
  <c r="N276" i="11"/>
  <c r="K276" i="11" s="1"/>
  <c r="M276" i="11"/>
  <c r="W275" i="11"/>
  <c r="Z275" i="11" s="1"/>
  <c r="N275" i="11"/>
  <c r="K275" i="11" s="1"/>
  <c r="M275" i="11"/>
  <c r="W274" i="11"/>
  <c r="X274" i="11" s="1"/>
  <c r="N274" i="11"/>
  <c r="M274" i="11"/>
  <c r="W273" i="11"/>
  <c r="N273" i="11"/>
  <c r="K273" i="11" s="1"/>
  <c r="M273" i="11"/>
  <c r="W272" i="11"/>
  <c r="N272" i="11"/>
  <c r="K272" i="11" s="1"/>
  <c r="M272" i="11"/>
  <c r="W271" i="11"/>
  <c r="Z271" i="11" s="1"/>
  <c r="N271" i="11"/>
  <c r="J271" i="11" s="1"/>
  <c r="K271" i="11"/>
  <c r="W270" i="11"/>
  <c r="Z270" i="11" s="1"/>
  <c r="N270" i="11"/>
  <c r="J270" i="11" s="1"/>
  <c r="K270" i="11"/>
  <c r="W269" i="11"/>
  <c r="Z269" i="11" s="1"/>
  <c r="N269" i="11"/>
  <c r="J269" i="11" s="1"/>
  <c r="K269" i="11"/>
  <c r="W268" i="11"/>
  <c r="Z268" i="11" s="1"/>
  <c r="N268" i="11"/>
  <c r="K268" i="11"/>
  <c r="J268" i="11"/>
  <c r="W267" i="11"/>
  <c r="Z267" i="11" s="1"/>
  <c r="N267" i="11"/>
  <c r="J267" i="11" s="1"/>
  <c r="K267" i="11"/>
  <c r="W266" i="11"/>
  <c r="Z266" i="11" s="1"/>
  <c r="N266" i="11"/>
  <c r="J266" i="11" s="1"/>
  <c r="K266" i="11"/>
  <c r="W265" i="11"/>
  <c r="Z265" i="11" s="1"/>
  <c r="N265" i="11"/>
  <c r="K265" i="11"/>
  <c r="J265" i="11"/>
  <c r="W264" i="11"/>
  <c r="Z264" i="11" s="1"/>
  <c r="N264" i="11"/>
  <c r="J264" i="11" s="1"/>
  <c r="K264" i="11"/>
  <c r="W263" i="11"/>
  <c r="Z263" i="11" s="1"/>
  <c r="N263" i="11"/>
  <c r="J263" i="11" s="1"/>
  <c r="K263" i="11"/>
  <c r="W262" i="11"/>
  <c r="Z262" i="11" s="1"/>
  <c r="N262" i="11"/>
  <c r="K262" i="11"/>
  <c r="J262" i="11"/>
  <c r="N261" i="11"/>
  <c r="J261" i="11" s="1"/>
  <c r="K261" i="11"/>
  <c r="I261" i="11"/>
  <c r="I262" i="11" s="1"/>
  <c r="I263" i="11" s="1"/>
  <c r="I264" i="11" s="1"/>
  <c r="I265" i="11" s="1"/>
  <c r="Y256" i="11"/>
  <c r="W256" i="11"/>
  <c r="Z256" i="11" s="1"/>
  <c r="N256" i="11"/>
  <c r="K256" i="11"/>
  <c r="J256" i="11"/>
  <c r="I256" i="11"/>
  <c r="W255" i="11"/>
  <c r="Z255" i="11" s="1"/>
  <c r="N255" i="11"/>
  <c r="J255" i="11" s="1"/>
  <c r="K255" i="11"/>
  <c r="W254" i="11"/>
  <c r="Z254" i="11" s="1"/>
  <c r="N254" i="11"/>
  <c r="J254" i="11" s="1"/>
  <c r="K254" i="11"/>
  <c r="W253" i="11"/>
  <c r="Z253" i="11" s="1"/>
  <c r="N253" i="11"/>
  <c r="J253" i="11" s="1"/>
  <c r="K253" i="11"/>
  <c r="W252" i="11"/>
  <c r="Z252" i="11" s="1"/>
  <c r="N252" i="11"/>
  <c r="J252" i="11" s="1"/>
  <c r="K252" i="11"/>
  <c r="W251" i="11"/>
  <c r="N251" i="11"/>
  <c r="K251" i="11"/>
  <c r="J251" i="11"/>
  <c r="N250" i="11"/>
  <c r="J250" i="11" s="1"/>
  <c r="K250" i="11"/>
  <c r="I250" i="11"/>
  <c r="I251" i="11" s="1"/>
  <c r="I252" i="11" s="1"/>
  <c r="I253" i="11" s="1"/>
  <c r="I254" i="11" s="1"/>
  <c r="I255" i="11" s="1"/>
  <c r="W243" i="11"/>
  <c r="Z243" i="11" s="1"/>
  <c r="N243" i="11"/>
  <c r="J243" i="11" s="1"/>
  <c r="K243" i="11"/>
  <c r="I243" i="11"/>
  <c r="W242" i="11"/>
  <c r="Z242" i="11" s="1"/>
  <c r="N242" i="11"/>
  <c r="J242" i="11" s="1"/>
  <c r="K242" i="11"/>
  <c r="I242" i="11"/>
  <c r="X241" i="11"/>
  <c r="W241" i="11"/>
  <c r="Z241" i="11" s="1"/>
  <c r="N241" i="11"/>
  <c r="J241" i="11" s="1"/>
  <c r="K241" i="11"/>
  <c r="I241" i="11"/>
  <c r="W240" i="11"/>
  <c r="N240" i="11"/>
  <c r="J240" i="11" s="1"/>
  <c r="K240" i="11"/>
  <c r="W239" i="11"/>
  <c r="Z239" i="11" s="1"/>
  <c r="N239" i="11"/>
  <c r="J239" i="11" s="1"/>
  <c r="K239" i="11"/>
  <c r="W238" i="11"/>
  <c r="Z238" i="11" s="1"/>
  <c r="N238" i="11"/>
  <c r="J238" i="11" s="1"/>
  <c r="K238" i="11"/>
  <c r="W237" i="11"/>
  <c r="Z237" i="11" s="1"/>
  <c r="N237" i="11"/>
  <c r="K237" i="11"/>
  <c r="J237" i="11"/>
  <c r="W236" i="11"/>
  <c r="N236" i="11"/>
  <c r="K236" i="11"/>
  <c r="J236" i="11"/>
  <c r="N235" i="11"/>
  <c r="J235" i="11" s="1"/>
  <c r="K235" i="11"/>
  <c r="I235" i="11"/>
  <c r="I236" i="11" s="1"/>
  <c r="I237" i="11" s="1"/>
  <c r="I238" i="11" s="1"/>
  <c r="I239" i="11" s="1"/>
  <c r="I240" i="11" s="1"/>
  <c r="K229" i="11"/>
  <c r="W228" i="11"/>
  <c r="Y228" i="11" s="1"/>
  <c r="N228" i="11"/>
  <c r="K228" i="11"/>
  <c r="W227" i="11"/>
  <c r="Z227" i="11" s="1"/>
  <c r="N227" i="11"/>
  <c r="K227" i="11"/>
  <c r="W226" i="11"/>
  <c r="Y226" i="11" s="1"/>
  <c r="N226" i="11"/>
  <c r="J226" i="11" s="1"/>
  <c r="K226" i="11"/>
  <c r="W225" i="11"/>
  <c r="N225" i="11"/>
  <c r="K225" i="11"/>
  <c r="W224" i="11"/>
  <c r="X224" i="11" s="1"/>
  <c r="N224" i="11"/>
  <c r="K224" i="11"/>
  <c r="X223" i="11"/>
  <c r="W223" i="11"/>
  <c r="Z223" i="11" s="1"/>
  <c r="N223" i="11"/>
  <c r="K223" i="11"/>
  <c r="W222" i="11"/>
  <c r="Z222" i="11" s="1"/>
  <c r="N222" i="11"/>
  <c r="K222" i="11"/>
  <c r="W221" i="11"/>
  <c r="N221" i="11"/>
  <c r="K221" i="11"/>
  <c r="W220" i="11"/>
  <c r="X220" i="11" s="1"/>
  <c r="N220" i="11"/>
  <c r="K220" i="11"/>
  <c r="W219" i="11"/>
  <c r="Z219" i="11" s="1"/>
  <c r="N219" i="11"/>
  <c r="K219" i="11"/>
  <c r="I219" i="11"/>
  <c r="W218" i="11"/>
  <c r="Z218" i="11" s="1"/>
  <c r="N218" i="11"/>
  <c r="K218" i="11"/>
  <c r="I218" i="11"/>
  <c r="W217" i="11"/>
  <c r="N217" i="11"/>
  <c r="K217" i="11"/>
  <c r="I217" i="11"/>
  <c r="I222" i="11" s="1"/>
  <c r="W216" i="11"/>
  <c r="X216" i="11" s="1"/>
  <c r="N216" i="11"/>
  <c r="K216" i="11"/>
  <c r="I216" i="11"/>
  <c r="I220" i="11" s="1"/>
  <c r="I224" i="11" s="1"/>
  <c r="I226" i="11" s="1"/>
  <c r="Y215" i="11"/>
  <c r="W215" i="11"/>
  <c r="X215" i="11" s="1"/>
  <c r="N215" i="11"/>
  <c r="K215" i="11"/>
  <c r="W214" i="11"/>
  <c r="Z214" i="11" s="1"/>
  <c r="N214" i="11"/>
  <c r="K214" i="11"/>
  <c r="W213" i="11"/>
  <c r="Y213" i="11" s="1"/>
  <c r="N213" i="11"/>
  <c r="K213" i="11"/>
  <c r="W212" i="11"/>
  <c r="X212" i="11" s="1"/>
  <c r="N212" i="11"/>
  <c r="J193" i="11" s="1"/>
  <c r="K212" i="11"/>
  <c r="N211" i="11"/>
  <c r="J192" i="11" s="1"/>
  <c r="K211" i="11"/>
  <c r="I211" i="11"/>
  <c r="W204" i="11"/>
  <c r="Z204" i="11" s="1"/>
  <c r="N204" i="11"/>
  <c r="W203" i="11"/>
  <c r="N203" i="11"/>
  <c r="W202" i="11"/>
  <c r="Z202" i="11" s="1"/>
  <c r="N202" i="11"/>
  <c r="J202" i="11" s="1"/>
  <c r="K202" i="11"/>
  <c r="W201" i="11"/>
  <c r="N201" i="11"/>
  <c r="W200" i="11"/>
  <c r="X200" i="11" s="1"/>
  <c r="N200" i="11"/>
  <c r="W199" i="11"/>
  <c r="Z199" i="11" s="1"/>
  <c r="N199" i="11"/>
  <c r="W198" i="11"/>
  <c r="X198" i="11" s="1"/>
  <c r="N198" i="11"/>
  <c r="W197" i="11"/>
  <c r="N197" i="11"/>
  <c r="I197" i="11"/>
  <c r="I198" i="11" s="1"/>
  <c r="I200" i="11" s="1"/>
  <c r="I202" i="11" s="1"/>
  <c r="W196" i="11"/>
  <c r="X196" i="11" s="1"/>
  <c r="N196" i="11"/>
  <c r="W195" i="11"/>
  <c r="Z195" i="11" s="1"/>
  <c r="N195" i="11"/>
  <c r="W194" i="11"/>
  <c r="X194" i="11" s="1"/>
  <c r="N194" i="11"/>
  <c r="W193" i="11"/>
  <c r="N193" i="11"/>
  <c r="N192" i="11"/>
  <c r="K192" i="11"/>
  <c r="I192" i="11"/>
  <c r="I203" i="11" s="1"/>
  <c r="I204" i="11" s="1"/>
  <c r="Z184" i="11"/>
  <c r="W184" i="11"/>
  <c r="Y184" i="11" s="1"/>
  <c r="N184" i="11"/>
  <c r="J184" i="11" s="1"/>
  <c r="K184" i="11"/>
  <c r="W183" i="11"/>
  <c r="Y183" i="11" s="1"/>
  <c r="N183" i="11"/>
  <c r="J183" i="11" s="1"/>
  <c r="K183" i="11"/>
  <c r="W182" i="11"/>
  <c r="N182" i="11"/>
  <c r="J182" i="11" s="1"/>
  <c r="K182" i="11"/>
  <c r="W181" i="11"/>
  <c r="Y181" i="11" s="1"/>
  <c r="N181" i="11"/>
  <c r="J181" i="11" s="1"/>
  <c r="K181" i="11"/>
  <c r="W180" i="11"/>
  <c r="Y180" i="11" s="1"/>
  <c r="N180" i="11"/>
  <c r="J180" i="11" s="1"/>
  <c r="K180" i="11"/>
  <c r="W179" i="11"/>
  <c r="Y179" i="11" s="1"/>
  <c r="N179" i="11"/>
  <c r="J179" i="11" s="1"/>
  <c r="K179" i="11"/>
  <c r="W178" i="11"/>
  <c r="N178" i="11"/>
  <c r="K178" i="11"/>
  <c r="J178" i="11"/>
  <c r="W177" i="11"/>
  <c r="Y177" i="11" s="1"/>
  <c r="N177" i="11"/>
  <c r="J177" i="11" s="1"/>
  <c r="K177" i="11"/>
  <c r="W176" i="11"/>
  <c r="Y176" i="11" s="1"/>
  <c r="N176" i="11"/>
  <c r="J176" i="11" s="1"/>
  <c r="K176" i="11"/>
  <c r="W175" i="11"/>
  <c r="Y175" i="11" s="1"/>
  <c r="N175" i="11"/>
  <c r="J175" i="11" s="1"/>
  <c r="K175" i="11"/>
  <c r="I175" i="11"/>
  <c r="I176" i="11" s="1"/>
  <c r="W174" i="11"/>
  <c r="Z174" i="11" s="1"/>
  <c r="N174" i="11"/>
  <c r="K174" i="11"/>
  <c r="J174" i="11"/>
  <c r="W173" i="11"/>
  <c r="Z173" i="11" s="1"/>
  <c r="N173" i="11"/>
  <c r="J173" i="11" s="1"/>
  <c r="K173" i="11"/>
  <c r="W172" i="11"/>
  <c r="Z172" i="11" s="1"/>
  <c r="N172" i="11"/>
  <c r="J172" i="11" s="1"/>
  <c r="K172" i="11"/>
  <c r="W171" i="11"/>
  <c r="Z171" i="11" s="1"/>
  <c r="N171" i="11"/>
  <c r="J171" i="11" s="1"/>
  <c r="K171" i="11"/>
  <c r="N170" i="11"/>
  <c r="J170" i="11" s="1"/>
  <c r="K170" i="11"/>
  <c r="I170" i="11"/>
  <c r="I171" i="11" s="1"/>
  <c r="I172" i="11" s="1"/>
  <c r="I173" i="11" s="1"/>
  <c r="I174" i="11" s="1"/>
  <c r="I184" i="11" s="1"/>
  <c r="W165" i="11"/>
  <c r="Z165" i="11" s="1"/>
  <c r="N165" i="11"/>
  <c r="J165" i="11" s="1"/>
  <c r="K165" i="11"/>
  <c r="W164" i="11"/>
  <c r="Z164" i="11" s="1"/>
  <c r="N164" i="11"/>
  <c r="J164" i="11" s="1"/>
  <c r="K164" i="11"/>
  <c r="W163" i="11"/>
  <c r="Z163" i="11" s="1"/>
  <c r="N163" i="11"/>
  <c r="K163" i="11"/>
  <c r="J163" i="11"/>
  <c r="W162" i="11"/>
  <c r="Z162" i="11" s="1"/>
  <c r="N162" i="11"/>
  <c r="K162" i="11"/>
  <c r="J162" i="11"/>
  <c r="W161" i="11"/>
  <c r="Z161" i="11" s="1"/>
  <c r="N161" i="11"/>
  <c r="K161" i="11"/>
  <c r="J161" i="11"/>
  <c r="Y160" i="11"/>
  <c r="X160" i="11"/>
  <c r="W160" i="11"/>
  <c r="Z160" i="11" s="1"/>
  <c r="N160" i="11"/>
  <c r="J160" i="11" s="1"/>
  <c r="K160" i="11"/>
  <c r="W159" i="11"/>
  <c r="Z159" i="11" s="1"/>
  <c r="N159" i="11"/>
  <c r="J159" i="11" s="1"/>
  <c r="K159" i="11"/>
  <c r="W158" i="11"/>
  <c r="Z158" i="11" s="1"/>
  <c r="N158" i="11"/>
  <c r="J158" i="11" s="1"/>
  <c r="K158" i="11"/>
  <c r="N157" i="11"/>
  <c r="J157" i="11" s="1"/>
  <c r="K157" i="11"/>
  <c r="I157" i="11"/>
  <c r="I158" i="11" s="1"/>
  <c r="I159" i="11" s="1"/>
  <c r="I160" i="11" s="1"/>
  <c r="I161" i="11" s="1"/>
  <c r="I162" i="11" s="1"/>
  <c r="I163" i="11" s="1"/>
  <c r="I164" i="11" s="1"/>
  <c r="I165" i="11" s="1"/>
  <c r="K154" i="11"/>
  <c r="W153" i="11"/>
  <c r="Y153" i="11" s="1"/>
  <c r="N153" i="11"/>
  <c r="K153" i="11"/>
  <c r="W152" i="11"/>
  <c r="N152" i="11"/>
  <c r="K152" i="11"/>
  <c r="W151" i="11"/>
  <c r="X151" i="11" s="1"/>
  <c r="N151" i="11"/>
  <c r="K151" i="11"/>
  <c r="W150" i="11"/>
  <c r="N150" i="11"/>
  <c r="K150" i="11"/>
  <c r="W149" i="11"/>
  <c r="Z149" i="11" s="1"/>
  <c r="N149" i="11"/>
  <c r="K149" i="11"/>
  <c r="W148" i="11"/>
  <c r="N148" i="11"/>
  <c r="K148" i="11"/>
  <c r="W147" i="11"/>
  <c r="Z147" i="11" s="1"/>
  <c r="N147" i="11"/>
  <c r="K147" i="11"/>
  <c r="W146" i="11"/>
  <c r="N146" i="11"/>
  <c r="K146" i="11"/>
  <c r="N145" i="11"/>
  <c r="K145" i="11"/>
  <c r="W140" i="11"/>
  <c r="N140" i="11"/>
  <c r="J140" i="11" s="1"/>
  <c r="K140" i="11"/>
  <c r="I140" i="11"/>
  <c r="W139" i="11"/>
  <c r="N139" i="11"/>
  <c r="J139" i="11" s="1"/>
  <c r="K139" i="11"/>
  <c r="W138" i="11"/>
  <c r="N138" i="11"/>
  <c r="K138" i="11"/>
  <c r="J138" i="11"/>
  <c r="W137" i="11"/>
  <c r="X137" i="11" s="1"/>
  <c r="N137" i="11"/>
  <c r="J137" i="11" s="1"/>
  <c r="K137" i="11"/>
  <c r="W136" i="11"/>
  <c r="N136" i="11"/>
  <c r="J136" i="11" s="1"/>
  <c r="K136" i="11"/>
  <c r="W135" i="11"/>
  <c r="X135" i="11" s="1"/>
  <c r="N135" i="11"/>
  <c r="J135" i="11" s="1"/>
  <c r="K135" i="11"/>
  <c r="N134" i="11"/>
  <c r="J134" i="11" s="1"/>
  <c r="K134" i="11"/>
  <c r="I134" i="11"/>
  <c r="I135" i="11" s="1"/>
  <c r="I136" i="11" s="1"/>
  <c r="I137" i="11" s="1"/>
  <c r="I138" i="11" s="1"/>
  <c r="I139" i="11" s="1"/>
  <c r="W129" i="11"/>
  <c r="N129" i="11"/>
  <c r="K129" i="11"/>
  <c r="J129" i="11"/>
  <c r="I129" i="11"/>
  <c r="W128" i="11"/>
  <c r="X128" i="11" s="1"/>
  <c r="N128" i="11"/>
  <c r="J128" i="11" s="1"/>
  <c r="K128" i="11"/>
  <c r="W127" i="11"/>
  <c r="N127" i="11"/>
  <c r="J127" i="11" s="1"/>
  <c r="K127" i="11"/>
  <c r="W126" i="11"/>
  <c r="X126" i="11" s="1"/>
  <c r="N126" i="11"/>
  <c r="J126" i="11" s="1"/>
  <c r="K126" i="11"/>
  <c r="W125" i="11"/>
  <c r="N125" i="11"/>
  <c r="J125" i="11" s="1"/>
  <c r="K125" i="11"/>
  <c r="W124" i="11"/>
  <c r="X124" i="11" s="1"/>
  <c r="N124" i="11"/>
  <c r="K124" i="11"/>
  <c r="J124" i="11"/>
  <c r="W123" i="11"/>
  <c r="N123" i="11"/>
  <c r="J123" i="11" s="1"/>
  <c r="K123" i="11"/>
  <c r="N122" i="11"/>
  <c r="J122" i="11" s="1"/>
  <c r="K122" i="11"/>
  <c r="I122" i="11"/>
  <c r="I123" i="11" s="1"/>
  <c r="I124" i="11" s="1"/>
  <c r="I125" i="11" s="1"/>
  <c r="W117" i="11"/>
  <c r="X117" i="11" s="1"/>
  <c r="N117" i="11"/>
  <c r="J117" i="11" s="1"/>
  <c r="K117" i="11"/>
  <c r="I117" i="11"/>
  <c r="W116" i="11"/>
  <c r="N116" i="11"/>
  <c r="J116" i="11" s="1"/>
  <c r="K116" i="11"/>
  <c r="W115" i="11"/>
  <c r="X115" i="11" s="1"/>
  <c r="N115" i="11"/>
  <c r="J115" i="11" s="1"/>
  <c r="K115" i="11"/>
  <c r="W114" i="11"/>
  <c r="N114" i="11"/>
  <c r="J114" i="11" s="1"/>
  <c r="K114" i="11"/>
  <c r="W113" i="11"/>
  <c r="X113" i="11" s="1"/>
  <c r="N113" i="11"/>
  <c r="K113" i="11"/>
  <c r="J113" i="11"/>
  <c r="W112" i="11"/>
  <c r="N112" i="11"/>
  <c r="J112" i="11" s="1"/>
  <c r="K112" i="11"/>
  <c r="W111" i="11"/>
  <c r="X111" i="11" s="1"/>
  <c r="N111" i="11"/>
  <c r="J111" i="11" s="1"/>
  <c r="K111" i="11"/>
  <c r="N110" i="11"/>
  <c r="K110" i="11"/>
  <c r="J110" i="11"/>
  <c r="I110" i="11"/>
  <c r="I111" i="11" s="1"/>
  <c r="I112" i="11" s="1"/>
  <c r="I113" i="11" s="1"/>
  <c r="I114" i="11" s="1"/>
  <c r="W106" i="11"/>
  <c r="N106" i="11"/>
  <c r="J106" i="11" s="1"/>
  <c r="K106" i="11"/>
  <c r="W105" i="11"/>
  <c r="X105" i="11" s="1"/>
  <c r="N105" i="11"/>
  <c r="J105" i="11" s="1"/>
  <c r="K105" i="11"/>
  <c r="W104" i="11"/>
  <c r="N104" i="11"/>
  <c r="J104" i="11" s="1"/>
  <c r="K104" i="11"/>
  <c r="W103" i="11"/>
  <c r="X103" i="11" s="1"/>
  <c r="N103" i="11"/>
  <c r="J103" i="11" s="1"/>
  <c r="K103" i="11"/>
  <c r="W102" i="11"/>
  <c r="N102" i="11"/>
  <c r="J102" i="11" s="1"/>
  <c r="K102" i="11"/>
  <c r="W101" i="11"/>
  <c r="X101" i="11" s="1"/>
  <c r="N101" i="11"/>
  <c r="K101" i="11"/>
  <c r="J101" i="11"/>
  <c r="W100" i="11"/>
  <c r="N100" i="11"/>
  <c r="J100" i="11" s="1"/>
  <c r="K100" i="11"/>
  <c r="W99" i="11"/>
  <c r="X99" i="11" s="1"/>
  <c r="N99" i="11"/>
  <c r="J99" i="11" s="1"/>
  <c r="K99" i="11"/>
  <c r="N98" i="11"/>
  <c r="J98" i="11" s="1"/>
  <c r="K98" i="11"/>
  <c r="I98" i="11"/>
  <c r="I99" i="11" s="1"/>
  <c r="I100" i="11" s="1"/>
  <c r="I101" i="11" s="1"/>
  <c r="I102" i="11" s="1"/>
  <c r="K96" i="11"/>
  <c r="W95" i="11"/>
  <c r="Z95" i="11" s="1"/>
  <c r="N95" i="11"/>
  <c r="K95" i="11"/>
  <c r="W93" i="11"/>
  <c r="Z93" i="11" s="1"/>
  <c r="N93" i="11"/>
  <c r="M93" i="11"/>
  <c r="K93" i="11"/>
  <c r="Y92" i="11"/>
  <c r="X92" i="11"/>
  <c r="W92" i="11"/>
  <c r="Z92" i="11" s="1"/>
  <c r="N92" i="11"/>
  <c r="M92" i="11"/>
  <c r="K92" i="11"/>
  <c r="W91" i="11"/>
  <c r="Z91" i="11" s="1"/>
  <c r="N91" i="11"/>
  <c r="M91" i="11"/>
  <c r="K91" i="11"/>
  <c r="W90" i="11"/>
  <c r="N90" i="11"/>
  <c r="M90" i="11"/>
  <c r="K90" i="11"/>
  <c r="W89" i="11"/>
  <c r="X89" i="11" s="1"/>
  <c r="N89" i="11"/>
  <c r="M89" i="11"/>
  <c r="K89" i="11"/>
  <c r="W88" i="11"/>
  <c r="Z88" i="11" s="1"/>
  <c r="N88" i="11"/>
  <c r="M88" i="11"/>
  <c r="K88" i="11"/>
  <c r="W87" i="11"/>
  <c r="Z87" i="11" s="1"/>
  <c r="N87" i="11"/>
  <c r="M87" i="11"/>
  <c r="K87" i="11"/>
  <c r="W86" i="11"/>
  <c r="Y86" i="11" s="1"/>
  <c r="N86" i="11"/>
  <c r="M86" i="11"/>
  <c r="W85" i="11"/>
  <c r="Z85" i="11" s="1"/>
  <c r="N85" i="11"/>
  <c r="M85" i="11"/>
  <c r="K85" i="11"/>
  <c r="W84" i="11"/>
  <c r="Z84" i="11" s="1"/>
  <c r="N84" i="11"/>
  <c r="M84" i="11"/>
  <c r="K84" i="11"/>
  <c r="W83" i="11"/>
  <c r="Y83" i="11" s="1"/>
  <c r="N83" i="11"/>
  <c r="M83" i="11"/>
  <c r="K83" i="11"/>
  <c r="W82" i="11"/>
  <c r="X82" i="11" s="1"/>
  <c r="N82" i="11"/>
  <c r="M82" i="11"/>
  <c r="K82" i="11"/>
  <c r="W81" i="11"/>
  <c r="Z81" i="11" s="1"/>
  <c r="N81" i="11"/>
  <c r="M81" i="11"/>
  <c r="K81" i="11"/>
  <c r="W80" i="11"/>
  <c r="Z80" i="11" s="1"/>
  <c r="N80" i="11"/>
  <c r="M80" i="11"/>
  <c r="K80" i="11"/>
  <c r="W79" i="11"/>
  <c r="Y79" i="11" s="1"/>
  <c r="N79" i="11"/>
  <c r="M79" i="11"/>
  <c r="K79" i="11"/>
  <c r="W78" i="11"/>
  <c r="X78" i="11" s="1"/>
  <c r="N78" i="11"/>
  <c r="M78" i="11"/>
  <c r="K78" i="11"/>
  <c r="W77" i="11"/>
  <c r="Y77" i="11" s="1"/>
  <c r="N77" i="11"/>
  <c r="M77" i="11"/>
  <c r="K77" i="11"/>
  <c r="Y76" i="11"/>
  <c r="W76" i="11"/>
  <c r="Z76" i="11" s="1"/>
  <c r="N76" i="11"/>
  <c r="K76" i="11"/>
  <c r="W75" i="11"/>
  <c r="X75" i="11" s="1"/>
  <c r="N75" i="11"/>
  <c r="K75" i="11"/>
  <c r="W74" i="11"/>
  <c r="Z74" i="11" s="1"/>
  <c r="N74" i="11"/>
  <c r="K74" i="11"/>
  <c r="W73" i="11"/>
  <c r="X73" i="11" s="1"/>
  <c r="N73" i="11"/>
  <c r="K73" i="11"/>
  <c r="W72" i="11"/>
  <c r="Z72" i="11" s="1"/>
  <c r="N72" i="11"/>
  <c r="K72" i="11"/>
  <c r="W71" i="11"/>
  <c r="X71" i="11" s="1"/>
  <c r="N71" i="11"/>
  <c r="K71" i="11"/>
  <c r="W70" i="11"/>
  <c r="Z70" i="11" s="1"/>
  <c r="N70" i="11"/>
  <c r="K70" i="11"/>
  <c r="W69" i="11"/>
  <c r="X69" i="11" s="1"/>
  <c r="N69" i="11"/>
  <c r="K69" i="11"/>
  <c r="W68" i="11"/>
  <c r="Z68" i="11" s="1"/>
  <c r="N68" i="11"/>
  <c r="K68" i="11"/>
  <c r="W67" i="11"/>
  <c r="X67" i="11" s="1"/>
  <c r="N67" i="11"/>
  <c r="K67" i="11"/>
  <c r="N66" i="11"/>
  <c r="K66" i="11"/>
  <c r="W61" i="11"/>
  <c r="X61" i="11" s="1"/>
  <c r="N61" i="11"/>
  <c r="J61" i="11" s="1"/>
  <c r="K61" i="11"/>
  <c r="W60" i="11"/>
  <c r="X60" i="11" s="1"/>
  <c r="N60" i="11"/>
  <c r="K60" i="11" s="1"/>
  <c r="M60" i="11"/>
  <c r="W59" i="11"/>
  <c r="Y59" i="11" s="1"/>
  <c r="N59" i="11"/>
  <c r="K59" i="11" s="1"/>
  <c r="M59" i="11"/>
  <c r="W58" i="11"/>
  <c r="Z58" i="11" s="1"/>
  <c r="N58" i="11"/>
  <c r="K58" i="11" s="1"/>
  <c r="M58" i="11"/>
  <c r="W57" i="11"/>
  <c r="Z57" i="11" s="1"/>
  <c r="N57" i="11"/>
  <c r="J57" i="11" s="1"/>
  <c r="M57" i="11"/>
  <c r="W56" i="11"/>
  <c r="X56" i="11" s="1"/>
  <c r="N56" i="11"/>
  <c r="K56" i="11" s="1"/>
  <c r="M56" i="11"/>
  <c r="W55" i="11"/>
  <c r="Y55" i="11" s="1"/>
  <c r="N55" i="11"/>
  <c r="K55" i="11" s="1"/>
  <c r="M55" i="11"/>
  <c r="J55" i="11"/>
  <c r="W54" i="11"/>
  <c r="Z54" i="11" s="1"/>
  <c r="N54" i="11"/>
  <c r="J54" i="11" s="1"/>
  <c r="M54" i="11"/>
  <c r="W53" i="11"/>
  <c r="Z53" i="11" s="1"/>
  <c r="N53" i="11"/>
  <c r="J53" i="11" s="1"/>
  <c r="M53" i="11"/>
  <c r="W52" i="11"/>
  <c r="X52" i="11" s="1"/>
  <c r="N52" i="11"/>
  <c r="K52" i="11" s="1"/>
  <c r="M52" i="11"/>
  <c r="W51" i="11"/>
  <c r="Y51" i="11" s="1"/>
  <c r="N51" i="11"/>
  <c r="K51" i="11" s="1"/>
  <c r="M51" i="11"/>
  <c r="W50" i="11"/>
  <c r="Z50" i="11" s="1"/>
  <c r="N50" i="11"/>
  <c r="K50" i="11" s="1"/>
  <c r="M50" i="11"/>
  <c r="W49" i="11"/>
  <c r="Y49" i="11" s="1"/>
  <c r="N49" i="11"/>
  <c r="J49" i="11" s="1"/>
  <c r="M49" i="11"/>
  <c r="W48" i="11"/>
  <c r="X48" i="11" s="1"/>
  <c r="N48" i="11"/>
  <c r="K48" i="11" s="1"/>
  <c r="M48" i="11"/>
  <c r="W47" i="11"/>
  <c r="Y47" i="11" s="1"/>
  <c r="N47" i="11"/>
  <c r="K47" i="11" s="1"/>
  <c r="M47" i="11"/>
  <c r="W46" i="11"/>
  <c r="Z46" i="11" s="1"/>
  <c r="N46" i="11"/>
  <c r="J46" i="11" s="1"/>
  <c r="M46" i="11"/>
  <c r="W45" i="11"/>
  <c r="X45" i="11" s="1"/>
  <c r="N45" i="11"/>
  <c r="J45" i="11" s="1"/>
  <c r="M45" i="11"/>
  <c r="W44" i="11"/>
  <c r="X44" i="11" s="1"/>
  <c r="N44" i="11"/>
  <c r="J44" i="11" s="1"/>
  <c r="K44" i="11"/>
  <c r="W43" i="11"/>
  <c r="X43" i="11" s="1"/>
  <c r="N43" i="11"/>
  <c r="J43" i="11" s="1"/>
  <c r="K43" i="11"/>
  <c r="W42" i="11"/>
  <c r="X42" i="11" s="1"/>
  <c r="N42" i="11"/>
  <c r="J42" i="11" s="1"/>
  <c r="K42" i="11"/>
  <c r="Y41" i="11"/>
  <c r="W41" i="11"/>
  <c r="X41" i="11" s="1"/>
  <c r="N41" i="11"/>
  <c r="J41" i="11" s="1"/>
  <c r="K41" i="11"/>
  <c r="W40" i="11"/>
  <c r="X40" i="11" s="1"/>
  <c r="N40" i="11"/>
  <c r="J40" i="11" s="1"/>
  <c r="K40" i="11"/>
  <c r="W39" i="11"/>
  <c r="X39" i="11" s="1"/>
  <c r="N39" i="11"/>
  <c r="J39" i="11" s="1"/>
  <c r="K39" i="11"/>
  <c r="W38" i="11"/>
  <c r="X38" i="11" s="1"/>
  <c r="N38" i="11"/>
  <c r="J38" i="11" s="1"/>
  <c r="K38" i="11"/>
  <c r="W37" i="11"/>
  <c r="X37" i="11" s="1"/>
  <c r="N37" i="11"/>
  <c r="J37" i="11" s="1"/>
  <c r="K37" i="11"/>
  <c r="W36" i="11"/>
  <c r="X36" i="11" s="1"/>
  <c r="N36" i="11"/>
  <c r="J36" i="11" s="1"/>
  <c r="K36" i="11"/>
  <c r="I36" i="1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N35" i="11"/>
  <c r="J35" i="11" s="1"/>
  <c r="K35" i="11"/>
  <c r="I35" i="11"/>
  <c r="K33" i="11"/>
  <c r="W28" i="11"/>
  <c r="Y28" i="11" s="1"/>
  <c r="N28" i="11"/>
  <c r="J28" i="11" s="1"/>
  <c r="K28" i="11"/>
  <c r="Z27" i="11"/>
  <c r="Y27" i="11"/>
  <c r="W27" i="11"/>
  <c r="X27" i="11" s="1"/>
  <c r="N27" i="11"/>
  <c r="J27" i="11" s="1"/>
  <c r="M27" i="11"/>
  <c r="W26" i="11"/>
  <c r="X26" i="11" s="1"/>
  <c r="N26" i="11"/>
  <c r="K26" i="11" s="1"/>
  <c r="M26" i="11"/>
  <c r="W25" i="11"/>
  <c r="Y25" i="11" s="1"/>
  <c r="N25" i="11"/>
  <c r="K25" i="11" s="1"/>
  <c r="M25" i="11"/>
  <c r="W24" i="11"/>
  <c r="Z24" i="11" s="1"/>
  <c r="N24" i="11"/>
  <c r="J24" i="11" s="1"/>
  <c r="M24" i="11"/>
  <c r="W23" i="11"/>
  <c r="Y23" i="11" s="1"/>
  <c r="N23" i="11"/>
  <c r="J23" i="11" s="1"/>
  <c r="M23" i="11"/>
  <c r="W22" i="11"/>
  <c r="X22" i="11" s="1"/>
  <c r="N22" i="11"/>
  <c r="K22" i="11" s="1"/>
  <c r="M22" i="11"/>
  <c r="W21" i="11"/>
  <c r="Y21" i="11" s="1"/>
  <c r="N21" i="11"/>
  <c r="K21" i="11" s="1"/>
  <c r="M21" i="11"/>
  <c r="W20" i="11"/>
  <c r="Z20" i="11" s="1"/>
  <c r="N20" i="11"/>
  <c r="J20" i="11" s="1"/>
  <c r="M20" i="11"/>
  <c r="W19" i="11"/>
  <c r="X19" i="11" s="1"/>
  <c r="N19" i="11"/>
  <c r="J19" i="11" s="1"/>
  <c r="M19" i="11"/>
  <c r="K19" i="11"/>
  <c r="W18" i="11"/>
  <c r="X18" i="11" s="1"/>
  <c r="N18" i="11"/>
  <c r="K18" i="11" s="1"/>
  <c r="M18" i="11"/>
  <c r="W17" i="11"/>
  <c r="Y17" i="11" s="1"/>
  <c r="N17" i="11"/>
  <c r="K17" i="11" s="1"/>
  <c r="M17" i="11"/>
  <c r="W16" i="11"/>
  <c r="Z16" i="11" s="1"/>
  <c r="N16" i="11"/>
  <c r="J16" i="11" s="1"/>
  <c r="M16" i="11"/>
  <c r="K16" i="11"/>
  <c r="W15" i="11"/>
  <c r="Z15" i="11" s="1"/>
  <c r="N15" i="11"/>
  <c r="J15" i="11" s="1"/>
  <c r="M15" i="11"/>
  <c r="W14" i="11"/>
  <c r="X14" i="11" s="1"/>
  <c r="N14" i="11"/>
  <c r="K14" i="11" s="1"/>
  <c r="M14" i="11"/>
  <c r="W13" i="11"/>
  <c r="Y13" i="11" s="1"/>
  <c r="N13" i="11"/>
  <c r="K13" i="11" s="1"/>
  <c r="M13" i="11"/>
  <c r="W12" i="11"/>
  <c r="Z12" i="11" s="1"/>
  <c r="N12" i="11"/>
  <c r="J12" i="11" s="1"/>
  <c r="M12" i="11"/>
  <c r="Y11" i="11"/>
  <c r="W11" i="11"/>
  <c r="Z11" i="11" s="1"/>
  <c r="N11" i="11"/>
  <c r="J11" i="11" s="1"/>
  <c r="M11" i="11"/>
  <c r="K11" i="11"/>
  <c r="W10" i="11"/>
  <c r="X10" i="11" s="1"/>
  <c r="N10" i="11"/>
  <c r="J10" i="11" s="1"/>
  <c r="W9" i="11"/>
  <c r="X9" i="11" s="1"/>
  <c r="N9" i="11"/>
  <c r="J9" i="11" s="1"/>
  <c r="K9" i="11"/>
  <c r="W8" i="11"/>
  <c r="X8" i="11" s="1"/>
  <c r="N8" i="11"/>
  <c r="J8" i="11" s="1"/>
  <c r="K8" i="11"/>
  <c r="W7" i="11"/>
  <c r="X7" i="11" s="1"/>
  <c r="N7" i="11"/>
  <c r="J7" i="11" s="1"/>
  <c r="K7" i="11"/>
  <c r="Z6" i="11"/>
  <c r="Y6" i="11"/>
  <c r="W6" i="11"/>
  <c r="X6" i="11" s="1"/>
  <c r="N6" i="11"/>
  <c r="J6" i="11" s="1"/>
  <c r="K6" i="11"/>
  <c r="W5" i="11"/>
  <c r="X5" i="11" s="1"/>
  <c r="N5" i="11"/>
  <c r="J5" i="11" s="1"/>
  <c r="K5" i="11"/>
  <c r="W4" i="11"/>
  <c r="X4" i="11" s="1"/>
  <c r="N4" i="11"/>
  <c r="J4" i="11" s="1"/>
  <c r="K4" i="11"/>
  <c r="W3" i="11"/>
  <c r="X3" i="11" s="1"/>
  <c r="N3" i="11"/>
  <c r="J3" i="11" s="1"/>
  <c r="K3" i="11"/>
  <c r="W2" i="11"/>
  <c r="X2" i="11" s="1"/>
  <c r="N2" i="11"/>
  <c r="J2" i="11" s="1"/>
  <c r="K2" i="11"/>
  <c r="N1" i="11"/>
  <c r="J1" i="11" s="1"/>
  <c r="K1" i="11"/>
  <c r="I1" i="11"/>
  <c r="I2" i="11" s="1"/>
  <c r="I3" i="11" s="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44" i="1" l="1"/>
  <c r="I46" i="1" s="1"/>
  <c r="I52" i="1" s="1"/>
  <c r="I54" i="1" s="1"/>
  <c r="I48" i="1"/>
  <c r="I50" i="1" s="1"/>
  <c r="I411" i="1"/>
  <c r="I413" i="1"/>
  <c r="I421" i="1" s="1"/>
  <c r="X11" i="11"/>
  <c r="Y18" i="11"/>
  <c r="J50" i="11"/>
  <c r="Z18" i="11"/>
  <c r="K27" i="11"/>
  <c r="Z59" i="11"/>
  <c r="Z67" i="11"/>
  <c r="I177" i="11"/>
  <c r="I179" i="11" s="1"/>
  <c r="I178" i="11"/>
  <c r="Y45" i="11"/>
  <c r="X315" i="11"/>
  <c r="Y319" i="11"/>
  <c r="X330" i="11"/>
  <c r="Z338" i="11"/>
  <c r="X359" i="11"/>
  <c r="X404" i="11"/>
  <c r="Z417" i="11"/>
  <c r="X91" i="11"/>
  <c r="K24" i="11"/>
  <c r="Z45" i="11"/>
  <c r="Z319" i="11"/>
  <c r="Y330" i="11"/>
  <c r="J360" i="11"/>
  <c r="K46" i="11"/>
  <c r="K53" i="11"/>
  <c r="I199" i="11"/>
  <c r="I201" i="11" s="1"/>
  <c r="X333" i="11"/>
  <c r="X344" i="11"/>
  <c r="Y344" i="11"/>
  <c r="Z424" i="11"/>
  <c r="Y255" i="11"/>
  <c r="Y289" i="11"/>
  <c r="Z362" i="11"/>
  <c r="X372" i="11"/>
  <c r="J422" i="11"/>
  <c r="Z176" i="11"/>
  <c r="I221" i="11"/>
  <c r="J361" i="11"/>
  <c r="J47" i="11"/>
  <c r="K54" i="11"/>
  <c r="X76" i="11"/>
  <c r="X321" i="11"/>
  <c r="Y337" i="11"/>
  <c r="Y342" i="11"/>
  <c r="Y321" i="11"/>
  <c r="Y237" i="11"/>
  <c r="Y286" i="11"/>
  <c r="Y303" i="11"/>
  <c r="Y318" i="11"/>
  <c r="J350" i="11"/>
  <c r="J353" i="11"/>
  <c r="J356" i="11"/>
  <c r="J359" i="11"/>
  <c r="X368" i="11"/>
  <c r="Y389" i="11"/>
  <c r="X28" i="11"/>
  <c r="Y91" i="11"/>
  <c r="Y171" i="11"/>
  <c r="Z215" i="11"/>
  <c r="Y307" i="11"/>
  <c r="X361" i="11"/>
  <c r="Z389" i="11"/>
  <c r="Z406" i="11"/>
  <c r="Z28" i="11"/>
  <c r="Z41" i="11"/>
  <c r="Y89" i="11"/>
  <c r="Z420" i="11"/>
  <c r="K10" i="11"/>
  <c r="K12" i="11"/>
  <c r="Z153" i="11"/>
  <c r="Y274" i="11"/>
  <c r="X57" i="11"/>
  <c r="Z151" i="11"/>
  <c r="Y223" i="11"/>
  <c r="Z226" i="11"/>
  <c r="Z274" i="11"/>
  <c r="Z281" i="11"/>
  <c r="Y4" i="11"/>
  <c r="Z10" i="11"/>
  <c r="Y57" i="11"/>
  <c r="X83" i="11"/>
  <c r="X164" i="11"/>
  <c r="Y173" i="11"/>
  <c r="J275" i="11"/>
  <c r="Z277" i="11"/>
  <c r="Z25" i="11"/>
  <c r="Z83" i="11"/>
  <c r="Y164" i="11"/>
  <c r="Z19" i="11"/>
  <c r="J58" i="11"/>
  <c r="X72" i="11"/>
  <c r="X81" i="11"/>
  <c r="X95" i="11"/>
  <c r="X162" i="11"/>
  <c r="Y238" i="11"/>
  <c r="K20" i="11"/>
  <c r="Z26" i="11"/>
  <c r="K45" i="11"/>
  <c r="Y72" i="11"/>
  <c r="Y81" i="11"/>
  <c r="Y95" i="11"/>
  <c r="Y162" i="11"/>
  <c r="X202" i="11"/>
  <c r="Z224" i="11"/>
  <c r="Y19" i="11"/>
  <c r="Y202" i="11"/>
  <c r="Y218" i="11"/>
  <c r="X256" i="11"/>
  <c r="Z278" i="11"/>
  <c r="Z4" i="11"/>
  <c r="X53" i="11"/>
  <c r="X174" i="11"/>
  <c r="X275" i="11"/>
  <c r="Y3" i="11"/>
  <c r="Y9" i="11"/>
  <c r="J48" i="11"/>
  <c r="Y50" i="11"/>
  <c r="Y53" i="11"/>
  <c r="X153" i="11"/>
  <c r="X158" i="11"/>
  <c r="X172" i="11"/>
  <c r="Y174" i="11"/>
  <c r="Y199" i="11"/>
  <c r="X213" i="11"/>
  <c r="X228" i="11"/>
  <c r="Z3" i="11"/>
  <c r="Z9" i="11"/>
  <c r="Y158" i="11"/>
  <c r="Y172" i="11"/>
  <c r="Y195" i="11"/>
  <c r="Z216" i="11"/>
  <c r="Z228" i="11"/>
  <c r="J272" i="11"/>
  <c r="Y7" i="11"/>
  <c r="X23" i="11"/>
  <c r="X88" i="11"/>
  <c r="Z7" i="11"/>
  <c r="Z14" i="11"/>
  <c r="X49" i="11"/>
  <c r="X68" i="11"/>
  <c r="X77" i="11"/>
  <c r="Z79" i="11"/>
  <c r="Y196" i="11"/>
  <c r="K15" i="11"/>
  <c r="Z21" i="11"/>
  <c r="Z23" i="11"/>
  <c r="Z5" i="11"/>
  <c r="Y10" i="11"/>
  <c r="Y26" i="11"/>
  <c r="Z39" i="11"/>
  <c r="Z49" i="11"/>
  <c r="Z56" i="11"/>
  <c r="Y58" i="11"/>
  <c r="Z61" i="11"/>
  <c r="Z75" i="11"/>
  <c r="Z77" i="11"/>
  <c r="Y151" i="11"/>
  <c r="X171" i="11"/>
  <c r="X173" i="11"/>
  <c r="Z200" i="11"/>
  <c r="X226" i="11"/>
  <c r="X237" i="11"/>
  <c r="X255" i="11"/>
  <c r="Y263" i="11"/>
  <c r="Y265" i="11"/>
  <c r="Y267" i="11"/>
  <c r="Y269" i="11"/>
  <c r="Y271" i="11"/>
  <c r="Y290" i="11"/>
  <c r="Y314" i="11"/>
  <c r="Y351" i="11"/>
  <c r="Y353" i="11"/>
  <c r="Y355" i="11"/>
  <c r="Y357" i="11"/>
  <c r="Y359" i="11"/>
  <c r="Y377" i="11"/>
  <c r="Z379" i="11"/>
  <c r="K386" i="11"/>
  <c r="X387" i="11"/>
  <c r="Y406" i="11"/>
  <c r="Z280" i="11"/>
  <c r="X317" i="11"/>
  <c r="X336" i="11"/>
  <c r="X390" i="11"/>
  <c r="Y8" i="11"/>
  <c r="X149" i="11"/>
  <c r="X159" i="11"/>
  <c r="X161" i="11"/>
  <c r="X163" i="11"/>
  <c r="X165" i="11"/>
  <c r="X175" i="11"/>
  <c r="Z8" i="11"/>
  <c r="X15" i="11"/>
  <c r="Y22" i="11"/>
  <c r="Y37" i="11"/>
  <c r="Y43" i="11"/>
  <c r="X80" i="11"/>
  <c r="X87" i="11"/>
  <c r="Y149" i="11"/>
  <c r="Y159" i="11"/>
  <c r="Y161" i="11"/>
  <c r="Y163" i="11"/>
  <c r="Y165" i="11"/>
  <c r="Z175" i="11"/>
  <c r="Z180" i="11"/>
  <c r="X183" i="11"/>
  <c r="X219" i="11"/>
  <c r="Y242" i="11"/>
  <c r="Y253" i="11"/>
  <c r="X291" i="11"/>
  <c r="Y305" i="11"/>
  <c r="Y317" i="11"/>
  <c r="X322" i="11"/>
  <c r="Y375" i="11"/>
  <c r="Y390" i="11"/>
  <c r="X400" i="11"/>
  <c r="Z17" i="11"/>
  <c r="Y87" i="11"/>
  <c r="Z183" i="11"/>
  <c r="Y219" i="11"/>
  <c r="Z291" i="11"/>
  <c r="Z375" i="11"/>
  <c r="X386" i="11"/>
  <c r="Z402" i="11"/>
  <c r="X409" i="11"/>
  <c r="X422" i="11"/>
  <c r="Y15" i="11"/>
  <c r="Z22" i="11"/>
  <c r="Z37" i="11"/>
  <c r="Z43" i="11"/>
  <c r="Z13" i="11"/>
  <c r="K23" i="11"/>
  <c r="Y48" i="11"/>
  <c r="Y78" i="11"/>
  <c r="X85" i="11"/>
  <c r="X147" i="11"/>
  <c r="Y222" i="11"/>
  <c r="X262" i="11"/>
  <c r="X264" i="11"/>
  <c r="X266" i="11"/>
  <c r="X268" i="11"/>
  <c r="X270" i="11"/>
  <c r="X309" i="11"/>
  <c r="Y315" i="11"/>
  <c r="X320" i="11"/>
  <c r="Y329" i="11"/>
  <c r="X350" i="11"/>
  <c r="X352" i="11"/>
  <c r="X354" i="11"/>
  <c r="X356" i="11"/>
  <c r="X358" i="11"/>
  <c r="X360" i="11"/>
  <c r="X378" i="11"/>
  <c r="Y380" i="11"/>
  <c r="Y386" i="11"/>
  <c r="J391" i="11"/>
  <c r="X418" i="11"/>
  <c r="Y422" i="11"/>
  <c r="Z48" i="11"/>
  <c r="Y85" i="11"/>
  <c r="Y147" i="11"/>
  <c r="I223" i="11"/>
  <c r="I225" i="11" s="1"/>
  <c r="Y262" i="11"/>
  <c r="Y264" i="11"/>
  <c r="Y266" i="11"/>
  <c r="Y268" i="11"/>
  <c r="Y270" i="11"/>
  <c r="J273" i="11"/>
  <c r="Y309" i="11"/>
  <c r="Y320" i="11"/>
  <c r="Y334" i="11"/>
  <c r="Y350" i="11"/>
  <c r="Y352" i="11"/>
  <c r="Y354" i="11"/>
  <c r="Y356" i="11"/>
  <c r="Y358" i="11"/>
  <c r="Y360" i="11"/>
  <c r="X371" i="11"/>
  <c r="Y373" i="11"/>
  <c r="Z380" i="11"/>
  <c r="Y396" i="11"/>
  <c r="X405" i="11"/>
  <c r="Y418" i="11"/>
  <c r="J423" i="11"/>
  <c r="J56" i="11"/>
  <c r="Z373" i="11"/>
  <c r="Z396" i="11"/>
  <c r="Y405" i="11"/>
  <c r="J419" i="11"/>
  <c r="X421" i="11"/>
  <c r="X367" i="11"/>
  <c r="X376" i="11"/>
  <c r="Y421" i="11"/>
  <c r="Y2" i="11"/>
  <c r="Z220" i="11"/>
  <c r="Y241" i="11"/>
  <c r="X252" i="11"/>
  <c r="Y275" i="11"/>
  <c r="X293" i="11"/>
  <c r="X316" i="11"/>
  <c r="X342" i="11"/>
  <c r="Z369" i="11"/>
  <c r="Y401" i="11"/>
  <c r="Y410" i="11"/>
  <c r="X417" i="11"/>
  <c r="Y14" i="11"/>
  <c r="Z71" i="11"/>
  <c r="Z51" i="11"/>
  <c r="Y88" i="11"/>
  <c r="X179" i="11"/>
  <c r="Y252" i="11"/>
  <c r="J276" i="11"/>
  <c r="Y293" i="11"/>
  <c r="Y316" i="11"/>
  <c r="X391" i="11"/>
  <c r="X408" i="11"/>
  <c r="Z2" i="11"/>
  <c r="Y5" i="11"/>
  <c r="Y39" i="11"/>
  <c r="Y56" i="11"/>
  <c r="Y61" i="11"/>
  <c r="Y68" i="11"/>
  <c r="Z179" i="11"/>
  <c r="Z196" i="11"/>
  <c r="Y200" i="11"/>
  <c r="Z213" i="11"/>
  <c r="X263" i="11"/>
  <c r="X265" i="11"/>
  <c r="X267" i="11"/>
  <c r="X269" i="11"/>
  <c r="X271" i="11"/>
  <c r="X328" i="11"/>
  <c r="X340" i="11"/>
  <c r="X351" i="11"/>
  <c r="X353" i="11"/>
  <c r="X355" i="11"/>
  <c r="X357" i="11"/>
  <c r="J392" i="11"/>
  <c r="I43" i="1"/>
  <c r="I49" i="1" s="1"/>
  <c r="I115" i="11"/>
  <c r="I116" i="11"/>
  <c r="I103" i="11"/>
  <c r="I105" i="11" s="1"/>
  <c r="I106" i="11" s="1"/>
  <c r="I104" i="11"/>
  <c r="I18" i="11"/>
  <c r="I17" i="1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126" i="11"/>
  <c r="I128" i="11" s="1"/>
  <c r="I127" i="11"/>
  <c r="X16" i="11"/>
  <c r="J17" i="11"/>
  <c r="X24" i="11"/>
  <c r="J25" i="11"/>
  <c r="X46" i="11"/>
  <c r="X47" i="11"/>
  <c r="Y69" i="11"/>
  <c r="Z140" i="11"/>
  <c r="Y140" i="11"/>
  <c r="X140" i="11"/>
  <c r="Z251" i="11"/>
  <c r="Y251" i="11"/>
  <c r="X251" i="11"/>
  <c r="K420" i="11"/>
  <c r="J420" i="11"/>
  <c r="K425" i="11"/>
  <c r="J425" i="11"/>
  <c r="Y16" i="11"/>
  <c r="X17" i="11"/>
  <c r="J18" i="11"/>
  <c r="Y24" i="11"/>
  <c r="X25" i="11"/>
  <c r="J26" i="11"/>
  <c r="Y36" i="11"/>
  <c r="Y40" i="11"/>
  <c r="Y42" i="11"/>
  <c r="Y44" i="11"/>
  <c r="J52" i="11"/>
  <c r="Y52" i="11"/>
  <c r="Y54" i="11"/>
  <c r="J60" i="11"/>
  <c r="Y60" i="11"/>
  <c r="Z73" i="11"/>
  <c r="X74" i="11"/>
  <c r="Z78" i="11"/>
  <c r="Y80" i="11"/>
  <c r="Y82" i="11"/>
  <c r="X84" i="11"/>
  <c r="X86" i="11"/>
  <c r="Z89" i="11"/>
  <c r="Z90" i="11"/>
  <c r="Y90" i="11"/>
  <c r="Z100" i="11"/>
  <c r="Y100" i="11"/>
  <c r="Z102" i="11"/>
  <c r="Y102" i="11"/>
  <c r="Z104" i="11"/>
  <c r="Y104" i="11"/>
  <c r="Z106" i="11"/>
  <c r="Y106" i="11"/>
  <c r="Z112" i="11"/>
  <c r="Y112" i="11"/>
  <c r="Z114" i="11"/>
  <c r="Y114" i="11"/>
  <c r="Z116" i="11"/>
  <c r="Y116" i="11"/>
  <c r="Z123" i="11"/>
  <c r="Y123" i="11"/>
  <c r="Z125" i="11"/>
  <c r="Y125" i="11"/>
  <c r="Z127" i="11"/>
  <c r="Y127" i="11"/>
  <c r="Z129" i="11"/>
  <c r="Y129" i="11"/>
  <c r="Z136" i="11"/>
  <c r="Y136" i="11"/>
  <c r="Z138" i="11"/>
  <c r="Y138" i="11"/>
  <c r="Z146" i="11"/>
  <c r="Y146" i="11"/>
  <c r="X146" i="11"/>
  <c r="Y178" i="11"/>
  <c r="Z178" i="11"/>
  <c r="X178" i="11"/>
  <c r="Y217" i="11"/>
  <c r="Z217" i="11"/>
  <c r="X217" i="11"/>
  <c r="Y221" i="11"/>
  <c r="Z221" i="11"/>
  <c r="X221" i="11"/>
  <c r="Z236" i="11"/>
  <c r="Y236" i="11"/>
  <c r="X236" i="11"/>
  <c r="Z240" i="11"/>
  <c r="Y240" i="11"/>
  <c r="X240" i="11"/>
  <c r="K274" i="11"/>
  <c r="J274" i="11"/>
  <c r="Z287" i="11"/>
  <c r="Y287" i="11"/>
  <c r="X287" i="11"/>
  <c r="Z300" i="11"/>
  <c r="X300" i="11"/>
  <c r="Y300" i="11"/>
  <c r="K389" i="11"/>
  <c r="J389" i="11"/>
  <c r="Z392" i="11"/>
  <c r="Y392" i="11"/>
  <c r="X392" i="11"/>
  <c r="X12" i="11"/>
  <c r="J13" i="11"/>
  <c r="X20" i="11"/>
  <c r="J21" i="11"/>
  <c r="X54" i="11"/>
  <c r="X55" i="11"/>
  <c r="Y73" i="11"/>
  <c r="Z152" i="11"/>
  <c r="Y152" i="11"/>
  <c r="X152" i="11"/>
  <c r="Z197" i="11"/>
  <c r="Y197" i="11"/>
  <c r="X197" i="11"/>
  <c r="Z201" i="11"/>
  <c r="Y201" i="11"/>
  <c r="X201" i="11"/>
  <c r="X203" i="11"/>
  <c r="Z203" i="11"/>
  <c r="Y203" i="11"/>
  <c r="K424" i="11"/>
  <c r="J424" i="11"/>
  <c r="Y12" i="11"/>
  <c r="X13" i="11"/>
  <c r="J14" i="11"/>
  <c r="Y20" i="11"/>
  <c r="X21" i="11"/>
  <c r="J22" i="11"/>
  <c r="Y38" i="11"/>
  <c r="Y46" i="11"/>
  <c r="Z47" i="11"/>
  <c r="J51" i="11"/>
  <c r="Z55" i="11"/>
  <c r="J59" i="11"/>
  <c r="Z69" i="11"/>
  <c r="X70" i="11"/>
  <c r="Z36" i="11"/>
  <c r="Z38" i="11"/>
  <c r="Z40" i="11"/>
  <c r="Z42" i="11"/>
  <c r="Z44" i="11"/>
  <c r="K49" i="11"/>
  <c r="X50" i="11"/>
  <c r="X51" i="11"/>
  <c r="Z52" i="11"/>
  <c r="K57" i="11"/>
  <c r="X58" i="11"/>
  <c r="X59" i="11"/>
  <c r="Z60" i="11"/>
  <c r="Y67" i="11"/>
  <c r="Y70" i="11"/>
  <c r="Y71" i="11"/>
  <c r="Y74" i="11"/>
  <c r="Y75" i="11"/>
  <c r="X79" i="11"/>
  <c r="Z82" i="11"/>
  <c r="Y84" i="11"/>
  <c r="Z86" i="11"/>
  <c r="X90" i="11"/>
  <c r="X100" i="11"/>
  <c r="X102" i="11"/>
  <c r="X104" i="11"/>
  <c r="X106" i="11"/>
  <c r="X112" i="11"/>
  <c r="X114" i="11"/>
  <c r="X116" i="11"/>
  <c r="X123" i="11"/>
  <c r="X125" i="11"/>
  <c r="X127" i="11"/>
  <c r="X129" i="11"/>
  <c r="X136" i="11"/>
  <c r="X138" i="11"/>
  <c r="Z148" i="11"/>
  <c r="Y148" i="11"/>
  <c r="X148" i="11"/>
  <c r="Y93" i="11"/>
  <c r="X93" i="11"/>
  <c r="Z99" i="11"/>
  <c r="Y99" i="11"/>
  <c r="Z101" i="11"/>
  <c r="Y101" i="11"/>
  <c r="Z103" i="11"/>
  <c r="Y103" i="11"/>
  <c r="Z105" i="11"/>
  <c r="Y105" i="11"/>
  <c r="Z111" i="11"/>
  <c r="Y111" i="11"/>
  <c r="Z113" i="11"/>
  <c r="Y113" i="11"/>
  <c r="Z115" i="11"/>
  <c r="Y115" i="11"/>
  <c r="Z117" i="11"/>
  <c r="Y117" i="11"/>
  <c r="Z124" i="11"/>
  <c r="Y124" i="11"/>
  <c r="Z126" i="11"/>
  <c r="Y126" i="11"/>
  <c r="Z128" i="11"/>
  <c r="Y128" i="11"/>
  <c r="Z135" i="11"/>
  <c r="Y135" i="11"/>
  <c r="Z137" i="11"/>
  <c r="Y137" i="11"/>
  <c r="Z139" i="11"/>
  <c r="Y139" i="11"/>
  <c r="X139" i="11"/>
  <c r="Z150" i="11"/>
  <c r="Y150" i="11"/>
  <c r="X150" i="11"/>
  <c r="Y182" i="11"/>
  <c r="Z182" i="11"/>
  <c r="X182" i="11"/>
  <c r="Z193" i="11"/>
  <c r="Y193" i="11"/>
  <c r="X193" i="11"/>
  <c r="I212" i="11"/>
  <c r="I213" i="11" s="1"/>
  <c r="I214" i="11" s="1"/>
  <c r="I215" i="11" s="1"/>
  <c r="I227" i="11"/>
  <c r="I228" i="11" s="1"/>
  <c r="Y225" i="11"/>
  <c r="Z225" i="11"/>
  <c r="X225" i="11"/>
  <c r="Y273" i="11"/>
  <c r="X273" i="11"/>
  <c r="Z273" i="11"/>
  <c r="I193" i="11"/>
  <c r="I194" i="11" s="1"/>
  <c r="I195" i="11" s="1"/>
  <c r="I196" i="11" s="1"/>
  <c r="X299" i="11"/>
  <c r="Z299" i="11"/>
  <c r="Y299" i="11"/>
  <c r="Z304" i="11"/>
  <c r="Y304" i="11"/>
  <c r="X304" i="11"/>
  <c r="K316" i="11"/>
  <c r="J316" i="11"/>
  <c r="K320" i="11"/>
  <c r="J320" i="11"/>
  <c r="K324" i="11"/>
  <c r="J324" i="11"/>
  <c r="Z343" i="11"/>
  <c r="Y343" i="11"/>
  <c r="X343" i="11"/>
  <c r="Z366" i="11"/>
  <c r="Y366" i="11"/>
  <c r="X366" i="11"/>
  <c r="X177" i="11"/>
  <c r="I180" i="11"/>
  <c r="I181" i="11" s="1"/>
  <c r="I182" i="11" s="1"/>
  <c r="I183" i="11" s="1"/>
  <c r="X181" i="11"/>
  <c r="Y194" i="11"/>
  <c r="Y198" i="11"/>
  <c r="X204" i="11"/>
  <c r="Y212" i="11"/>
  <c r="X214" i="11"/>
  <c r="X227" i="11"/>
  <c r="X239" i="11"/>
  <c r="X243" i="11"/>
  <c r="X254" i="11"/>
  <c r="I267" i="11"/>
  <c r="I266" i="11"/>
  <c r="I268" i="11" s="1"/>
  <c r="I269" i="11" s="1"/>
  <c r="I270" i="11" s="1"/>
  <c r="I271" i="11" s="1"/>
  <c r="I272" i="11" s="1"/>
  <c r="I273" i="11" s="1"/>
  <c r="I274" i="11" s="1"/>
  <c r="I275" i="11" s="1"/>
  <c r="I276" i="11" s="1"/>
  <c r="Z272" i="11"/>
  <c r="Y272" i="11"/>
  <c r="K277" i="11"/>
  <c r="J277" i="11"/>
  <c r="Z302" i="11"/>
  <c r="X302" i="11"/>
  <c r="Y302" i="11"/>
  <c r="X176" i="11"/>
  <c r="Z177" i="11"/>
  <c r="X180" i="11"/>
  <c r="Z181" i="11"/>
  <c r="X184" i="11"/>
  <c r="Z194" i="11"/>
  <c r="X195" i="11"/>
  <c r="Z198" i="11"/>
  <c r="X199" i="11"/>
  <c r="Y204" i="11"/>
  <c r="Z212" i="11"/>
  <c r="Y214" i="11"/>
  <c r="Y216" i="11"/>
  <c r="X218" i="11"/>
  <c r="Y220" i="11"/>
  <c r="X222" i="11"/>
  <c r="Y224" i="11"/>
  <c r="Y227" i="11"/>
  <c r="X238" i="11"/>
  <c r="Y239" i="11"/>
  <c r="X242" i="11"/>
  <c r="Y243" i="11"/>
  <c r="X253" i="11"/>
  <c r="Y254" i="11"/>
  <c r="X272" i="11"/>
  <c r="Z276" i="11"/>
  <c r="Y276" i="11"/>
  <c r="X276" i="11"/>
  <c r="X301" i="11"/>
  <c r="Z301" i="11"/>
  <c r="Y301" i="11"/>
  <c r="I321" i="11"/>
  <c r="I322" i="11" s="1"/>
  <c r="I323" i="11" s="1"/>
  <c r="I324" i="11" s="1"/>
  <c r="I320" i="11"/>
  <c r="K317" i="11"/>
  <c r="J317" i="11"/>
  <c r="K321" i="11"/>
  <c r="J321" i="11"/>
  <c r="Z331" i="11"/>
  <c r="Y331" i="11"/>
  <c r="X331" i="11"/>
  <c r="Z332" i="11"/>
  <c r="Y332" i="11"/>
  <c r="X332" i="11"/>
  <c r="Z388" i="11"/>
  <c r="Y388" i="11"/>
  <c r="X388" i="11"/>
  <c r="Z393" i="11"/>
  <c r="Y393" i="11"/>
  <c r="X393" i="11"/>
  <c r="Z419" i="11"/>
  <c r="Y419" i="11"/>
  <c r="X419" i="11"/>
  <c r="Z423" i="11"/>
  <c r="Y423" i="11"/>
  <c r="X423" i="11"/>
  <c r="X277" i="11"/>
  <c r="X278" i="11"/>
  <c r="X280" i="11"/>
  <c r="X281" i="11"/>
  <c r="Y288" i="11"/>
  <c r="Z292" i="11"/>
  <c r="X292" i="11"/>
  <c r="X294" i="11"/>
  <c r="Z294" i="11"/>
  <c r="Z308" i="11"/>
  <c r="Y308" i="11"/>
  <c r="X308" i="11"/>
  <c r="K318" i="11"/>
  <c r="J318" i="11"/>
  <c r="K322" i="11"/>
  <c r="J322" i="11"/>
  <c r="Z335" i="11"/>
  <c r="Y335" i="11"/>
  <c r="X335" i="11"/>
  <c r="Z370" i="11"/>
  <c r="Y370" i="11"/>
  <c r="X370" i="11"/>
  <c r="Z394" i="11"/>
  <c r="Y394" i="11"/>
  <c r="X394" i="11"/>
  <c r="K396" i="11"/>
  <c r="J396" i="11"/>
  <c r="Z403" i="11"/>
  <c r="Y403" i="11"/>
  <c r="X403" i="11"/>
  <c r="I420" i="11"/>
  <c r="Z288" i="11"/>
  <c r="X290" i="11"/>
  <c r="Y292" i="11"/>
  <c r="Z306" i="11"/>
  <c r="Y306" i="11"/>
  <c r="X306" i="11"/>
  <c r="K314" i="11"/>
  <c r="J314" i="11"/>
  <c r="K315" i="11"/>
  <c r="J315" i="11"/>
  <c r="K319" i="11"/>
  <c r="J319" i="11"/>
  <c r="K323" i="11"/>
  <c r="J323" i="11"/>
  <c r="Z339" i="11"/>
  <c r="Y339" i="11"/>
  <c r="X339" i="11"/>
  <c r="Z395" i="11"/>
  <c r="Y395" i="11"/>
  <c r="X395" i="11"/>
  <c r="Z407" i="11"/>
  <c r="Y407" i="11"/>
  <c r="X407" i="11"/>
  <c r="Z303" i="11"/>
  <c r="Z305" i="11"/>
  <c r="Z307" i="11"/>
  <c r="Y328" i="11"/>
  <c r="Y333" i="11"/>
  <c r="Z334" i="11"/>
  <c r="Y336" i="11"/>
  <c r="Z337" i="11"/>
  <c r="Y340" i="11"/>
  <c r="Z341" i="11"/>
  <c r="Y367" i="11"/>
  <c r="Y371" i="11"/>
  <c r="Y374" i="11"/>
  <c r="Y376" i="11"/>
  <c r="Y378" i="11"/>
  <c r="Y387" i="11"/>
  <c r="Y391" i="11"/>
  <c r="Y400" i="11"/>
  <c r="Y404" i="11"/>
  <c r="Y408" i="11"/>
  <c r="Y409" i="11"/>
  <c r="Z410" i="11"/>
  <c r="J417" i="11"/>
  <c r="X420" i="11"/>
  <c r="J421" i="11"/>
  <c r="X424" i="11"/>
  <c r="K199" i="1"/>
  <c r="K202" i="1"/>
  <c r="K201" i="1"/>
  <c r="K197" i="1"/>
  <c r="K196" i="1"/>
  <c r="K195" i="1"/>
  <c r="K194" i="1"/>
  <c r="K193" i="1"/>
  <c r="K192" i="1"/>
  <c r="K204" i="1"/>
  <c r="W197" i="1"/>
  <c r="Z197" i="1" s="1"/>
  <c r="N197" i="1"/>
  <c r="M197" i="1"/>
  <c r="W199" i="1"/>
  <c r="Z199" i="1" s="1"/>
  <c r="N199" i="1"/>
  <c r="M199" i="1"/>
  <c r="W201" i="1"/>
  <c r="Z201" i="1" s="1"/>
  <c r="N201" i="1"/>
  <c r="M201" i="1"/>
  <c r="W200" i="1"/>
  <c r="Z200" i="1" s="1"/>
  <c r="N200" i="1"/>
  <c r="M200" i="1"/>
  <c r="W198" i="1"/>
  <c r="X198" i="1" s="1"/>
  <c r="N198" i="1"/>
  <c r="M198" i="1"/>
  <c r="W196" i="1"/>
  <c r="Z196" i="1" s="1"/>
  <c r="N196" i="1"/>
  <c r="M196" i="1"/>
  <c r="W195" i="1"/>
  <c r="Z195" i="1" s="1"/>
  <c r="N195" i="1"/>
  <c r="M195" i="1"/>
  <c r="W194" i="1"/>
  <c r="Z194" i="1" s="1"/>
  <c r="N194" i="1"/>
  <c r="M194" i="1"/>
  <c r="W193" i="1"/>
  <c r="X193" i="1" s="1"/>
  <c r="N193" i="1"/>
  <c r="M193" i="1"/>
  <c r="N192" i="1"/>
  <c r="I192" i="1"/>
  <c r="I193" i="1" s="1"/>
  <c r="I194" i="1" s="1"/>
  <c r="I195" i="1" s="1"/>
  <c r="I196" i="1" s="1"/>
  <c r="W178" i="1"/>
  <c r="Z178" i="1" s="1"/>
  <c r="N178" i="1"/>
  <c r="K178" i="1" s="1"/>
  <c r="M178" i="1"/>
  <c r="I178" i="1"/>
  <c r="W177" i="1"/>
  <c r="Z177" i="1" s="1"/>
  <c r="N177" i="1"/>
  <c r="K177" i="1" s="1"/>
  <c r="M177" i="1"/>
  <c r="W176" i="1"/>
  <c r="Z176" i="1" s="1"/>
  <c r="N176" i="1"/>
  <c r="K176" i="1" s="1"/>
  <c r="M176" i="1"/>
  <c r="W175" i="1"/>
  <c r="Z175" i="1" s="1"/>
  <c r="N175" i="1"/>
  <c r="K175" i="1" s="1"/>
  <c r="M175" i="1"/>
  <c r="W174" i="1"/>
  <c r="Z174" i="1" s="1"/>
  <c r="N174" i="1"/>
  <c r="M174" i="1"/>
  <c r="W173" i="1"/>
  <c r="X173" i="1" s="1"/>
  <c r="N173" i="1"/>
  <c r="K173" i="1" s="1"/>
  <c r="M173" i="1"/>
  <c r="I173" i="1"/>
  <c r="W171" i="1"/>
  <c r="Z171" i="1" s="1"/>
  <c r="N171" i="1"/>
  <c r="K171" i="1" s="1"/>
  <c r="M171" i="1"/>
  <c r="W170" i="1"/>
  <c r="Z170" i="1" s="1"/>
  <c r="N170" i="1"/>
  <c r="K170" i="1" s="1"/>
  <c r="M170" i="1"/>
  <c r="W169" i="1"/>
  <c r="Y169" i="1" s="1"/>
  <c r="N169" i="1"/>
  <c r="J169" i="1" s="1"/>
  <c r="M169" i="1"/>
  <c r="W168" i="1"/>
  <c r="X168" i="1" s="1"/>
  <c r="N168" i="1"/>
  <c r="K168" i="1" s="1"/>
  <c r="M168" i="1"/>
  <c r="N167" i="1"/>
  <c r="I167" i="1"/>
  <c r="I168" i="1" s="1"/>
  <c r="I169" i="1" s="1"/>
  <c r="I170" i="1" s="1"/>
  <c r="I171" i="1" s="1"/>
  <c r="W497" i="1"/>
  <c r="Z497" i="1" s="1"/>
  <c r="N497" i="1"/>
  <c r="M497" i="1"/>
  <c r="W496" i="1"/>
  <c r="Z496" i="1" s="1"/>
  <c r="N496" i="1"/>
  <c r="M496" i="1"/>
  <c r="W469" i="1"/>
  <c r="Z469" i="1" s="1"/>
  <c r="N469" i="1"/>
  <c r="M469" i="1"/>
  <c r="K469" i="1"/>
  <c r="I469" i="1"/>
  <c r="I648" i="1" s="1"/>
  <c r="K474" i="1"/>
  <c r="M494" i="1"/>
  <c r="N494" i="1"/>
  <c r="M495" i="1"/>
  <c r="N495" i="1"/>
  <c r="M498" i="1"/>
  <c r="N498" i="1"/>
  <c r="K493" i="1"/>
  <c r="K492" i="1"/>
  <c r="K472" i="1"/>
  <c r="K499" i="1"/>
  <c r="W498" i="1"/>
  <c r="Z498" i="1" s="1"/>
  <c r="W495" i="1"/>
  <c r="Y495" i="1" s="1"/>
  <c r="W494" i="1"/>
  <c r="X494" i="1" s="1"/>
  <c r="W485" i="1"/>
  <c r="Z485" i="1" s="1"/>
  <c r="N485" i="1"/>
  <c r="M485" i="1"/>
  <c r="K485" i="1"/>
  <c r="W483" i="1"/>
  <c r="Z483" i="1" s="1"/>
  <c r="N483" i="1"/>
  <c r="M483" i="1"/>
  <c r="K483" i="1"/>
  <c r="W481" i="1"/>
  <c r="Z481" i="1" s="1"/>
  <c r="N481" i="1"/>
  <c r="M481" i="1"/>
  <c r="K481" i="1"/>
  <c r="K491" i="1"/>
  <c r="K490" i="1"/>
  <c r="K489" i="1"/>
  <c r="K488" i="1"/>
  <c r="K487" i="1"/>
  <c r="K480" i="1"/>
  <c r="K479" i="1"/>
  <c r="K478" i="1"/>
  <c r="K477" i="1"/>
  <c r="K476" i="1"/>
  <c r="K475" i="1"/>
  <c r="K473" i="1"/>
  <c r="K471" i="1"/>
  <c r="K468" i="1"/>
  <c r="K467" i="1"/>
  <c r="K466" i="1"/>
  <c r="K465" i="1"/>
  <c r="K464" i="1"/>
  <c r="K463" i="1"/>
  <c r="W493" i="1"/>
  <c r="Z493" i="1" s="1"/>
  <c r="N493" i="1"/>
  <c r="M493" i="1"/>
  <c r="W492" i="1"/>
  <c r="X492" i="1" s="1"/>
  <c r="N492" i="1"/>
  <c r="M492" i="1"/>
  <c r="W491" i="1"/>
  <c r="Z491" i="1" s="1"/>
  <c r="N491" i="1"/>
  <c r="M491" i="1"/>
  <c r="W490" i="1"/>
  <c r="X490" i="1" s="1"/>
  <c r="N490" i="1"/>
  <c r="M490" i="1"/>
  <c r="W489" i="1"/>
  <c r="Z489" i="1" s="1"/>
  <c r="N489" i="1"/>
  <c r="M489" i="1"/>
  <c r="W488" i="1"/>
  <c r="X488" i="1" s="1"/>
  <c r="N488" i="1"/>
  <c r="M488" i="1"/>
  <c r="W487" i="1"/>
  <c r="Z487" i="1" s="1"/>
  <c r="N487" i="1"/>
  <c r="M487" i="1"/>
  <c r="W486" i="1"/>
  <c r="X486" i="1" s="1"/>
  <c r="N486" i="1"/>
  <c r="M486" i="1"/>
  <c r="W484" i="1"/>
  <c r="Z484" i="1" s="1"/>
  <c r="N484" i="1"/>
  <c r="M484" i="1"/>
  <c r="W482" i="1"/>
  <c r="X482" i="1" s="1"/>
  <c r="N482" i="1"/>
  <c r="M482" i="1"/>
  <c r="W480" i="1"/>
  <c r="Z480" i="1" s="1"/>
  <c r="N480" i="1"/>
  <c r="M480" i="1"/>
  <c r="W479" i="1"/>
  <c r="Y479" i="1" s="1"/>
  <c r="N479" i="1"/>
  <c r="M479" i="1"/>
  <c r="W478" i="1"/>
  <c r="X478" i="1" s="1"/>
  <c r="N478" i="1"/>
  <c r="M478" i="1"/>
  <c r="W477" i="1"/>
  <c r="Z477" i="1" s="1"/>
  <c r="N477" i="1"/>
  <c r="M477" i="1"/>
  <c r="W476" i="1"/>
  <c r="Y476" i="1" s="1"/>
  <c r="N476" i="1"/>
  <c r="M476" i="1"/>
  <c r="W475" i="1"/>
  <c r="X475" i="1" s="1"/>
  <c r="N475" i="1"/>
  <c r="W474" i="1"/>
  <c r="X474" i="1" s="1"/>
  <c r="N474" i="1"/>
  <c r="M474" i="1"/>
  <c r="W473" i="1"/>
  <c r="Z473" i="1" s="1"/>
  <c r="N473" i="1"/>
  <c r="M473" i="1"/>
  <c r="W472" i="1"/>
  <c r="Y472" i="1" s="1"/>
  <c r="N472" i="1"/>
  <c r="W471" i="1"/>
  <c r="X471" i="1" s="1"/>
  <c r="N471" i="1"/>
  <c r="M471" i="1"/>
  <c r="W470" i="1"/>
  <c r="Z470" i="1" s="1"/>
  <c r="N470" i="1"/>
  <c r="M470" i="1"/>
  <c r="W468" i="1"/>
  <c r="Z468" i="1" s="1"/>
  <c r="N468" i="1"/>
  <c r="W467" i="1"/>
  <c r="Y467" i="1" s="1"/>
  <c r="N467" i="1"/>
  <c r="M467" i="1"/>
  <c r="W466" i="1"/>
  <c r="X466" i="1" s="1"/>
  <c r="N466" i="1"/>
  <c r="M466" i="1"/>
  <c r="W465" i="1"/>
  <c r="Z465" i="1" s="1"/>
  <c r="N465" i="1"/>
  <c r="M465" i="1"/>
  <c r="W464" i="1"/>
  <c r="Z464" i="1" s="1"/>
  <c r="N464" i="1"/>
  <c r="M464" i="1"/>
  <c r="W463" i="1"/>
  <c r="Y463" i="1" s="1"/>
  <c r="N463" i="1"/>
  <c r="M463" i="1"/>
  <c r="N462" i="1"/>
  <c r="I462" i="1"/>
  <c r="I463" i="1" s="1"/>
  <c r="W375" i="1"/>
  <c r="Z375" i="1" s="1"/>
  <c r="N375" i="1"/>
  <c r="M375" i="1"/>
  <c r="W373" i="1"/>
  <c r="Z373" i="1" s="1"/>
  <c r="N373" i="1"/>
  <c r="J373" i="1" s="1"/>
  <c r="W372" i="1"/>
  <c r="X372" i="1" s="1"/>
  <c r="N372" i="1"/>
  <c r="J372" i="1" s="1"/>
  <c r="W371" i="1"/>
  <c r="Z371" i="1" s="1"/>
  <c r="N371" i="1"/>
  <c r="M371" i="1"/>
  <c r="W370" i="1"/>
  <c r="Z370" i="1" s="1"/>
  <c r="N370" i="1"/>
  <c r="M370" i="1"/>
  <c r="W369" i="1"/>
  <c r="Z369" i="1" s="1"/>
  <c r="N369" i="1"/>
  <c r="M369" i="1"/>
  <c r="W368" i="1"/>
  <c r="Z368" i="1" s="1"/>
  <c r="N368" i="1"/>
  <c r="M368" i="1"/>
  <c r="W367" i="1"/>
  <c r="Y367" i="1" s="1"/>
  <c r="N367" i="1"/>
  <c r="K367" i="1" s="1"/>
  <c r="M367" i="1"/>
  <c r="N366" i="1"/>
  <c r="W360" i="1"/>
  <c r="Z360" i="1" s="1"/>
  <c r="N360" i="1"/>
  <c r="W362" i="1"/>
  <c r="Z362" i="1" s="1"/>
  <c r="N362" i="1"/>
  <c r="K362" i="1" s="1"/>
  <c r="M362" i="1"/>
  <c r="W361" i="1"/>
  <c r="Z361" i="1" s="1"/>
  <c r="N361" i="1"/>
  <c r="W359" i="1"/>
  <c r="Z359" i="1" s="1"/>
  <c r="N359" i="1"/>
  <c r="K359" i="1" s="1"/>
  <c r="M359" i="1"/>
  <c r="W358" i="1"/>
  <c r="Z358" i="1" s="1"/>
  <c r="N358" i="1"/>
  <c r="K358" i="1" s="1"/>
  <c r="M358" i="1"/>
  <c r="W357" i="1"/>
  <c r="Z357" i="1" s="1"/>
  <c r="N357" i="1"/>
  <c r="K357" i="1" s="1"/>
  <c r="M357" i="1"/>
  <c r="W356" i="1"/>
  <c r="Z356" i="1" s="1"/>
  <c r="N356" i="1"/>
  <c r="K356" i="1" s="1"/>
  <c r="M356" i="1"/>
  <c r="W355" i="1"/>
  <c r="Z355" i="1" s="1"/>
  <c r="N355" i="1"/>
  <c r="J355" i="1" s="1"/>
  <c r="M355" i="1"/>
  <c r="N354" i="1"/>
  <c r="I354" i="1"/>
  <c r="I355" i="1" s="1"/>
  <c r="I356" i="1" s="1"/>
  <c r="I357" i="1" s="1"/>
  <c r="I358" i="1" s="1"/>
  <c r="W288" i="1"/>
  <c r="Z288" i="1" s="1"/>
  <c r="N288" i="1"/>
  <c r="K288" i="1" s="1"/>
  <c r="M288" i="1"/>
  <c r="W287" i="1"/>
  <c r="Z287" i="1" s="1"/>
  <c r="N287" i="1"/>
  <c r="W286" i="1"/>
  <c r="Z286" i="1" s="1"/>
  <c r="N286" i="1"/>
  <c r="K286" i="1" s="1"/>
  <c r="M286" i="1"/>
  <c r="W285" i="1"/>
  <c r="X285" i="1" s="1"/>
  <c r="N285" i="1"/>
  <c r="K285" i="1" s="1"/>
  <c r="M285" i="1"/>
  <c r="W284" i="1"/>
  <c r="Z284" i="1" s="1"/>
  <c r="N284" i="1"/>
  <c r="K284" i="1" s="1"/>
  <c r="M284" i="1"/>
  <c r="W283" i="1"/>
  <c r="Z283" i="1" s="1"/>
  <c r="N283" i="1"/>
  <c r="K283" i="1" s="1"/>
  <c r="M283" i="1"/>
  <c r="W282" i="1"/>
  <c r="Z282" i="1" s="1"/>
  <c r="N282" i="1"/>
  <c r="J282" i="1" s="1"/>
  <c r="M282" i="1"/>
  <c r="N281" i="1"/>
  <c r="I281" i="1"/>
  <c r="I282" i="1" s="1"/>
  <c r="I283" i="1" s="1"/>
  <c r="I284" i="1" s="1"/>
  <c r="I285" i="1" s="1"/>
  <c r="I403" i="1" s="1"/>
  <c r="I432" i="1"/>
  <c r="I433" i="1" s="1"/>
  <c r="I434" i="1" s="1"/>
  <c r="I435" i="1" s="1"/>
  <c r="I436" i="1" s="1"/>
  <c r="N432" i="1"/>
  <c r="M433" i="1"/>
  <c r="N433" i="1"/>
  <c r="K433" i="1" s="1"/>
  <c r="W433" i="1"/>
  <c r="X433" i="1" s="1"/>
  <c r="M434" i="1"/>
  <c r="N434" i="1"/>
  <c r="J434" i="1" s="1"/>
  <c r="W434" i="1"/>
  <c r="X434" i="1" s="1"/>
  <c r="M435" i="1"/>
  <c r="N435" i="1"/>
  <c r="J435" i="1" s="1"/>
  <c r="W435" i="1"/>
  <c r="Z435" i="1" s="1"/>
  <c r="M436" i="1"/>
  <c r="N436" i="1"/>
  <c r="J436" i="1" s="1"/>
  <c r="W436" i="1"/>
  <c r="Y436" i="1" s="1"/>
  <c r="M437" i="1"/>
  <c r="N437" i="1"/>
  <c r="J437" i="1" s="1"/>
  <c r="W437" i="1"/>
  <c r="X437" i="1" s="1"/>
  <c r="N438" i="1"/>
  <c r="W438" i="1"/>
  <c r="X438" i="1" s="1"/>
  <c r="M439" i="1"/>
  <c r="N439" i="1"/>
  <c r="J439" i="1" s="1"/>
  <c r="W439" i="1"/>
  <c r="Y439" i="1" s="1"/>
  <c r="I440" i="1"/>
  <c r="M440" i="1"/>
  <c r="N440" i="1"/>
  <c r="J440" i="1" s="1"/>
  <c r="W440" i="1"/>
  <c r="Y440" i="1" s="1"/>
  <c r="W277" i="1"/>
  <c r="Z277" i="1" s="1"/>
  <c r="N277" i="1"/>
  <c r="K277" i="1" s="1"/>
  <c r="M277" i="1"/>
  <c r="W276" i="1"/>
  <c r="Z276" i="1" s="1"/>
  <c r="N276" i="1"/>
  <c r="W275" i="1"/>
  <c r="Z275" i="1" s="1"/>
  <c r="N275" i="1"/>
  <c r="K275" i="1" s="1"/>
  <c r="M275" i="1"/>
  <c r="W274" i="1"/>
  <c r="X274" i="1" s="1"/>
  <c r="N274" i="1"/>
  <c r="K274" i="1" s="1"/>
  <c r="M274" i="1"/>
  <c r="W273" i="1"/>
  <c r="Z273" i="1" s="1"/>
  <c r="N273" i="1"/>
  <c r="K273" i="1" s="1"/>
  <c r="M273" i="1"/>
  <c r="W272" i="1"/>
  <c r="Z272" i="1" s="1"/>
  <c r="N272" i="1"/>
  <c r="K272" i="1" s="1"/>
  <c r="M272" i="1"/>
  <c r="W271" i="1"/>
  <c r="Z271" i="1" s="1"/>
  <c r="N271" i="1"/>
  <c r="K271" i="1" s="1"/>
  <c r="M271" i="1"/>
  <c r="N270" i="1"/>
  <c r="I270" i="1"/>
  <c r="I271" i="1" s="1"/>
  <c r="I272" i="1" s="1"/>
  <c r="W441" i="1"/>
  <c r="Y441" i="1" s="1"/>
  <c r="W442" i="1"/>
  <c r="Z442" i="1" s="1"/>
  <c r="W443" i="1"/>
  <c r="Y443" i="1" s="1"/>
  <c r="W444" i="1"/>
  <c r="X444" i="1" s="1"/>
  <c r="W445" i="1"/>
  <c r="Y445" i="1" s="1"/>
  <c r="W446" i="1"/>
  <c r="Z446" i="1" s="1"/>
  <c r="W447" i="1"/>
  <c r="Y447" i="1" s="1"/>
  <c r="W448" i="1"/>
  <c r="X448" i="1" s="1"/>
  <c r="W449" i="1"/>
  <c r="Y449" i="1" s="1"/>
  <c r="W450" i="1"/>
  <c r="Z450" i="1" s="1"/>
  <c r="W451" i="1"/>
  <c r="Y451" i="1" s="1"/>
  <c r="W452" i="1"/>
  <c r="X452" i="1" s="1"/>
  <c r="W453" i="1"/>
  <c r="Y453" i="1" s="1"/>
  <c r="W454" i="1"/>
  <c r="Z454" i="1" s="1"/>
  <c r="W455" i="1"/>
  <c r="Y455" i="1" s="1"/>
  <c r="W456" i="1"/>
  <c r="X456" i="1" s="1"/>
  <c r="W457" i="1"/>
  <c r="Y457" i="1" s="1"/>
  <c r="W458" i="1"/>
  <c r="Z458" i="1" s="1"/>
  <c r="W459" i="1"/>
  <c r="X459" i="1" s="1"/>
  <c r="W265" i="1"/>
  <c r="Z265" i="1" s="1"/>
  <c r="N265" i="1"/>
  <c r="K265" i="1" s="1"/>
  <c r="M265" i="1"/>
  <c r="W264" i="1"/>
  <c r="Z264" i="1" s="1"/>
  <c r="N264" i="1"/>
  <c r="W263" i="1"/>
  <c r="Z263" i="1" s="1"/>
  <c r="N263" i="1"/>
  <c r="K263" i="1" s="1"/>
  <c r="M263" i="1"/>
  <c r="W262" i="1"/>
  <c r="X262" i="1" s="1"/>
  <c r="N262" i="1"/>
  <c r="K262" i="1" s="1"/>
  <c r="M262" i="1"/>
  <c r="W261" i="1"/>
  <c r="Z261" i="1" s="1"/>
  <c r="N261" i="1"/>
  <c r="K261" i="1" s="1"/>
  <c r="M261" i="1"/>
  <c r="W260" i="1"/>
  <c r="Z260" i="1" s="1"/>
  <c r="N260" i="1"/>
  <c r="K260" i="1" s="1"/>
  <c r="M260" i="1"/>
  <c r="W259" i="1"/>
  <c r="Z259" i="1" s="1"/>
  <c r="N259" i="1"/>
  <c r="J259" i="1" s="1"/>
  <c r="M259" i="1"/>
  <c r="N258" i="1"/>
  <c r="I258" i="1"/>
  <c r="N458" i="1"/>
  <c r="M458" i="1"/>
  <c r="W254" i="1"/>
  <c r="Z254" i="1" s="1"/>
  <c r="N254" i="1"/>
  <c r="K254" i="1" s="1"/>
  <c r="M254" i="1"/>
  <c r="I254" i="1"/>
  <c r="W253" i="1"/>
  <c r="Z253" i="1" s="1"/>
  <c r="N253" i="1"/>
  <c r="W252" i="1"/>
  <c r="X252" i="1" s="1"/>
  <c r="N252" i="1"/>
  <c r="J252" i="1" s="1"/>
  <c r="M252" i="1"/>
  <c r="W251" i="1"/>
  <c r="Y251" i="1" s="1"/>
  <c r="N251" i="1"/>
  <c r="K251" i="1" s="1"/>
  <c r="M251" i="1"/>
  <c r="W250" i="1"/>
  <c r="Y250" i="1" s="1"/>
  <c r="N250" i="1"/>
  <c r="K250" i="1" s="1"/>
  <c r="M250" i="1"/>
  <c r="W249" i="1"/>
  <c r="Z249" i="1" s="1"/>
  <c r="N249" i="1"/>
  <c r="K249" i="1" s="1"/>
  <c r="M249" i="1"/>
  <c r="W248" i="1"/>
  <c r="Z248" i="1" s="1"/>
  <c r="N248" i="1"/>
  <c r="J248" i="1" s="1"/>
  <c r="M248" i="1"/>
  <c r="N247" i="1"/>
  <c r="I247" i="1"/>
  <c r="I248" i="1" s="1"/>
  <c r="I249" i="1" s="1"/>
  <c r="I250" i="1" s="1"/>
  <c r="I251" i="1" s="1"/>
  <c r="I277" i="1" s="1"/>
  <c r="N457" i="1"/>
  <c r="M457" i="1"/>
  <c r="N456" i="1"/>
  <c r="M456" i="1"/>
  <c r="N459" i="1"/>
  <c r="N455" i="1"/>
  <c r="N454" i="1"/>
  <c r="N453" i="1"/>
  <c r="N452" i="1"/>
  <c r="N451" i="1"/>
  <c r="N450" i="1"/>
  <c r="N449" i="1"/>
  <c r="J449" i="1" s="1"/>
  <c r="N448" i="1"/>
  <c r="J448" i="1" s="1"/>
  <c r="N447" i="1"/>
  <c r="N446" i="1"/>
  <c r="J446" i="1" s="1"/>
  <c r="N445" i="1"/>
  <c r="K445" i="1" s="1"/>
  <c r="N444" i="1"/>
  <c r="N443" i="1"/>
  <c r="J443" i="1" s="1"/>
  <c r="N442" i="1"/>
  <c r="J442" i="1" s="1"/>
  <c r="N441" i="1"/>
  <c r="W229" i="1"/>
  <c r="Z229" i="1" s="1"/>
  <c r="N229" i="1"/>
  <c r="K229" i="1" s="1"/>
  <c r="M229" i="1"/>
  <c r="I229" i="1"/>
  <c r="W228" i="1"/>
  <c r="Z228" i="1" s="1"/>
  <c r="N228" i="1"/>
  <c r="W227" i="1"/>
  <c r="X227" i="1" s="1"/>
  <c r="N227" i="1"/>
  <c r="K227" i="1" s="1"/>
  <c r="M227" i="1"/>
  <c r="I227" i="1"/>
  <c r="W226" i="1"/>
  <c r="Y226" i="1" s="1"/>
  <c r="N226" i="1"/>
  <c r="K226" i="1" s="1"/>
  <c r="M226" i="1"/>
  <c r="W225" i="1"/>
  <c r="Z225" i="1" s="1"/>
  <c r="N225" i="1"/>
  <c r="J225" i="1" s="1"/>
  <c r="M225" i="1"/>
  <c r="W224" i="1"/>
  <c r="Z224" i="1" s="1"/>
  <c r="N224" i="1"/>
  <c r="K224" i="1" s="1"/>
  <c r="M224" i="1"/>
  <c r="W223" i="1"/>
  <c r="X223" i="1" s="1"/>
  <c r="N223" i="1"/>
  <c r="K223" i="1" s="1"/>
  <c r="M223" i="1"/>
  <c r="N222" i="1"/>
  <c r="I222" i="1"/>
  <c r="I223" i="1" s="1"/>
  <c r="I224" i="1" s="1"/>
  <c r="I225" i="1" s="1"/>
  <c r="W242" i="1"/>
  <c r="Z242" i="1" s="1"/>
  <c r="N242" i="1"/>
  <c r="K242" i="1" s="1"/>
  <c r="M242" i="1"/>
  <c r="W241" i="1"/>
  <c r="Z241" i="1" s="1"/>
  <c r="N241" i="1"/>
  <c r="J241" i="1" s="1"/>
  <c r="W240" i="1"/>
  <c r="Z240" i="1" s="1"/>
  <c r="N240" i="1"/>
  <c r="K240" i="1" s="1"/>
  <c r="M240" i="1"/>
  <c r="W239" i="1"/>
  <c r="Z239" i="1" s="1"/>
  <c r="N239" i="1"/>
  <c r="K239" i="1" s="1"/>
  <c r="M239" i="1"/>
  <c r="W238" i="1"/>
  <c r="Z238" i="1" s="1"/>
  <c r="N238" i="1"/>
  <c r="K238" i="1" s="1"/>
  <c r="M238" i="1"/>
  <c r="W237" i="1"/>
  <c r="Z237" i="1" s="1"/>
  <c r="N237" i="1"/>
  <c r="K237" i="1" s="1"/>
  <c r="M237" i="1"/>
  <c r="W236" i="1"/>
  <c r="Z236" i="1" s="1"/>
  <c r="N236" i="1"/>
  <c r="J236" i="1" s="1"/>
  <c r="M236" i="1"/>
  <c r="N235" i="1"/>
  <c r="I235" i="1"/>
  <c r="I236" i="1" s="1"/>
  <c r="I237" i="1" s="1"/>
  <c r="I238" i="1" s="1"/>
  <c r="I239" i="1" s="1"/>
  <c r="I240" i="1" s="1"/>
  <c r="I241" i="1" s="1"/>
  <c r="I242" i="1" s="1"/>
  <c r="K215" i="1"/>
  <c r="K211" i="1"/>
  <c r="K216" i="1"/>
  <c r="K217" i="1"/>
  <c r="K213" i="1"/>
  <c r="K212" i="1"/>
  <c r="K210" i="1"/>
  <c r="K208" i="1"/>
  <c r="K207" i="1"/>
  <c r="K206" i="1"/>
  <c r="K205" i="1"/>
  <c r="W213" i="1"/>
  <c r="Z213" i="1" s="1"/>
  <c r="N213" i="1"/>
  <c r="M213" i="1"/>
  <c r="W216" i="1"/>
  <c r="Z216" i="1" s="1"/>
  <c r="N216" i="1"/>
  <c r="M216" i="1"/>
  <c r="W215" i="1"/>
  <c r="Z215" i="1" s="1"/>
  <c r="N215" i="1"/>
  <c r="M215" i="1"/>
  <c r="W214" i="1"/>
  <c r="Z214" i="1" s="1"/>
  <c r="N214" i="1"/>
  <c r="M214" i="1"/>
  <c r="I214" i="1"/>
  <c r="I252" i="1" s="1"/>
  <c r="W212" i="1"/>
  <c r="Z212" i="1" s="1"/>
  <c r="N212" i="1"/>
  <c r="M212" i="1"/>
  <c r="W211" i="1"/>
  <c r="Z211" i="1" s="1"/>
  <c r="N211" i="1"/>
  <c r="M211" i="1"/>
  <c r="W210" i="1"/>
  <c r="X210" i="1" s="1"/>
  <c r="N210" i="1"/>
  <c r="M210" i="1"/>
  <c r="I210" i="1"/>
  <c r="W208" i="1"/>
  <c r="Y208" i="1" s="1"/>
  <c r="N208" i="1"/>
  <c r="M208" i="1"/>
  <c r="W207" i="1"/>
  <c r="Z207" i="1" s="1"/>
  <c r="N207" i="1"/>
  <c r="M207" i="1"/>
  <c r="W206" i="1"/>
  <c r="Z206" i="1" s="1"/>
  <c r="N206" i="1"/>
  <c r="M206" i="1"/>
  <c r="W205" i="1"/>
  <c r="X205" i="1" s="1"/>
  <c r="N205" i="1"/>
  <c r="M205" i="1"/>
  <c r="N204" i="1"/>
  <c r="I204" i="1"/>
  <c r="I205" i="1" s="1"/>
  <c r="I206" i="1" s="1"/>
  <c r="I207" i="1" s="1"/>
  <c r="I208" i="1" s="1"/>
  <c r="I209" i="1" s="1"/>
  <c r="W188" i="1"/>
  <c r="Z188" i="1" s="1"/>
  <c r="N188" i="1"/>
  <c r="M188" i="1"/>
  <c r="W189" i="1"/>
  <c r="Z189" i="1" s="1"/>
  <c r="N189" i="1"/>
  <c r="K189" i="1" s="1"/>
  <c r="M189" i="1"/>
  <c r="I189" i="1"/>
  <c r="I471" i="1" s="1"/>
  <c r="W187" i="1"/>
  <c r="Y187" i="1" s="1"/>
  <c r="N187" i="1"/>
  <c r="K187" i="1" s="1"/>
  <c r="M187" i="1"/>
  <c r="I187" i="1"/>
  <c r="W186" i="1"/>
  <c r="Z186" i="1" s="1"/>
  <c r="N186" i="1"/>
  <c r="J186" i="1" s="1"/>
  <c r="M186" i="1"/>
  <c r="W185" i="1"/>
  <c r="Z185" i="1" s="1"/>
  <c r="N185" i="1"/>
  <c r="J185" i="1" s="1"/>
  <c r="M185" i="1"/>
  <c r="W184" i="1"/>
  <c r="Z184" i="1" s="1"/>
  <c r="N184" i="1"/>
  <c r="K184" i="1" s="1"/>
  <c r="M184" i="1"/>
  <c r="W183" i="1"/>
  <c r="Y183" i="1" s="1"/>
  <c r="N183" i="1"/>
  <c r="K183" i="1" s="1"/>
  <c r="M183" i="1"/>
  <c r="N182" i="1"/>
  <c r="I182" i="1"/>
  <c r="I183" i="1" s="1"/>
  <c r="I184" i="1" s="1"/>
  <c r="I185" i="1" s="1"/>
  <c r="I186" i="1" s="1"/>
  <c r="I215" i="1" s="1"/>
  <c r="M156" i="1"/>
  <c r="M159" i="1"/>
  <c r="M160" i="1"/>
  <c r="M161" i="1"/>
  <c r="M162" i="1"/>
  <c r="W162" i="1"/>
  <c r="Z162" i="1" s="1"/>
  <c r="N162" i="1"/>
  <c r="K162" i="1" s="1"/>
  <c r="W161" i="1"/>
  <c r="Z161" i="1" s="1"/>
  <c r="N161" i="1"/>
  <c r="W160" i="1"/>
  <c r="Z160" i="1" s="1"/>
  <c r="N160" i="1"/>
  <c r="K160" i="1" s="1"/>
  <c r="W159" i="1"/>
  <c r="Y159" i="1" s="1"/>
  <c r="N159" i="1"/>
  <c r="K159" i="1" s="1"/>
  <c r="W156" i="1"/>
  <c r="Z156" i="1" s="1"/>
  <c r="N156" i="1"/>
  <c r="W155" i="1"/>
  <c r="Z155" i="1" s="1"/>
  <c r="N155" i="1"/>
  <c r="K155" i="1" s="1"/>
  <c r="M155" i="1"/>
  <c r="W154" i="1"/>
  <c r="X154" i="1" s="1"/>
  <c r="N154" i="1"/>
  <c r="K154" i="1" s="1"/>
  <c r="M154" i="1"/>
  <c r="W153" i="1"/>
  <c r="X153" i="1" s="1"/>
  <c r="N153" i="1"/>
  <c r="J153" i="1" s="1"/>
  <c r="M153" i="1"/>
  <c r="W152" i="1"/>
  <c r="Z152" i="1" s="1"/>
  <c r="N152" i="1"/>
  <c r="K152" i="1" s="1"/>
  <c r="M152" i="1"/>
  <c r="W151" i="1"/>
  <c r="Y151" i="1" s="1"/>
  <c r="N151" i="1"/>
  <c r="J151" i="1" s="1"/>
  <c r="M151" i="1"/>
  <c r="I150" i="1"/>
  <c r="I151" i="1" s="1"/>
  <c r="I152" i="1" s="1"/>
  <c r="I153" i="1" s="1"/>
  <c r="I154" i="1" s="1"/>
  <c r="I197" i="1" s="1"/>
  <c r="N16" i="1"/>
  <c r="K16" i="1" s="1"/>
  <c r="N17" i="1"/>
  <c r="K17" i="1" s="1"/>
  <c r="N18" i="1"/>
  <c r="K18" i="1" s="1"/>
  <c r="N19" i="1"/>
  <c r="N20" i="1"/>
  <c r="J20" i="1" s="1"/>
  <c r="N21" i="1"/>
  <c r="K21" i="1" s="1"/>
  <c r="N22" i="1"/>
  <c r="N23" i="1"/>
  <c r="K23" i="1" s="1"/>
  <c r="W19" i="1"/>
  <c r="X19" i="1" s="1"/>
  <c r="W20" i="1"/>
  <c r="X20" i="1" s="1"/>
  <c r="W21" i="1"/>
  <c r="X21" i="1" s="1"/>
  <c r="W22" i="1"/>
  <c r="Y22" i="1" s="1"/>
  <c r="W23" i="1"/>
  <c r="Z23" i="1" s="1"/>
  <c r="M23" i="1"/>
  <c r="M21" i="1"/>
  <c r="M20" i="1"/>
  <c r="W18" i="1"/>
  <c r="Z18" i="1" s="1"/>
  <c r="M18" i="1"/>
  <c r="W17" i="1"/>
  <c r="Z17" i="1" s="1"/>
  <c r="M17" i="1"/>
  <c r="W16" i="1"/>
  <c r="Z16" i="1" s="1"/>
  <c r="M16" i="1"/>
  <c r="W15" i="1"/>
  <c r="Z15" i="1" s="1"/>
  <c r="N15" i="1"/>
  <c r="J15" i="1" s="1"/>
  <c r="M15" i="1"/>
  <c r="W14" i="1"/>
  <c r="X14" i="1" s="1"/>
  <c r="N14" i="1"/>
  <c r="K14" i="1" s="1"/>
  <c r="M14" i="1"/>
  <c r="N13" i="1"/>
  <c r="I13" i="1"/>
  <c r="I14" i="1" s="1"/>
  <c r="I15" i="1" s="1"/>
  <c r="I16" i="1" s="1"/>
  <c r="I17" i="1" s="1"/>
  <c r="M459" i="1"/>
  <c r="M455" i="1"/>
  <c r="M454" i="1"/>
  <c r="M453" i="1"/>
  <c r="M452" i="1"/>
  <c r="M451" i="1"/>
  <c r="M450" i="1"/>
  <c r="M447" i="1"/>
  <c r="M442" i="1"/>
  <c r="I442" i="1"/>
  <c r="M445" i="1"/>
  <c r="I445" i="1"/>
  <c r="I596" i="1" s="1"/>
  <c r="M443" i="1"/>
  <c r="I443" i="1"/>
  <c r="M449" i="1"/>
  <c r="M448" i="1"/>
  <c r="M446" i="1"/>
  <c r="I417" i="1" l="1"/>
  <c r="I423" i="1" s="1"/>
  <c r="I57" i="1"/>
  <c r="I201" i="1"/>
  <c r="I172" i="1"/>
  <c r="I277" i="11"/>
  <c r="I279" i="11"/>
  <c r="I58" i="1"/>
  <c r="I45" i="1"/>
  <c r="I56" i="1" s="1"/>
  <c r="I345" i="1"/>
  <c r="I346" i="1"/>
  <c r="I259" i="1"/>
  <c r="I327" i="1" s="1"/>
  <c r="I311" i="1"/>
  <c r="I273" i="1"/>
  <c r="I274" i="1" s="1"/>
  <c r="I342" i="1" s="1"/>
  <c r="I340" i="1"/>
  <c r="K371" i="1"/>
  <c r="J371" i="1"/>
  <c r="K369" i="1"/>
  <c r="J369" i="1"/>
  <c r="K370" i="1"/>
  <c r="J370" i="1"/>
  <c r="K375" i="1"/>
  <c r="J375" i="1"/>
  <c r="K368" i="1"/>
  <c r="J368" i="1"/>
  <c r="I516" i="1"/>
  <c r="I514" i="1"/>
  <c r="I280" i="11"/>
  <c r="I278" i="11"/>
  <c r="I281" i="11" s="1"/>
  <c r="Z198" i="1"/>
  <c r="Y198" i="1"/>
  <c r="X200" i="1"/>
  <c r="Z193" i="1"/>
  <c r="X194" i="1"/>
  <c r="X197" i="1"/>
  <c r="Y197" i="1"/>
  <c r="Y193" i="1"/>
  <c r="Y194" i="1"/>
  <c r="X199" i="1"/>
  <c r="Y199" i="1"/>
  <c r="X195" i="1"/>
  <c r="Y168" i="1"/>
  <c r="J177" i="1"/>
  <c r="Y195" i="1"/>
  <c r="X196" i="1"/>
  <c r="Y200" i="1"/>
  <c r="X201" i="1"/>
  <c r="K169" i="1"/>
  <c r="Y196" i="1"/>
  <c r="Y201" i="1"/>
  <c r="X169" i="1"/>
  <c r="X171" i="1"/>
  <c r="X175" i="1"/>
  <c r="Z169" i="1"/>
  <c r="J176" i="1"/>
  <c r="J178" i="1"/>
  <c r="J173" i="1"/>
  <c r="X176" i="1"/>
  <c r="J168" i="1"/>
  <c r="J170" i="1"/>
  <c r="Y171" i="1"/>
  <c r="Y173" i="1"/>
  <c r="Y175" i="1"/>
  <c r="Y176" i="1"/>
  <c r="X177" i="1"/>
  <c r="Z168" i="1"/>
  <c r="X170" i="1"/>
  <c r="J171" i="1"/>
  <c r="Z173" i="1"/>
  <c r="X174" i="1"/>
  <c r="J175" i="1"/>
  <c r="Y177" i="1"/>
  <c r="X178" i="1"/>
  <c r="Y170" i="1"/>
  <c r="Y174" i="1"/>
  <c r="Y178" i="1"/>
  <c r="X497" i="1"/>
  <c r="Y497" i="1"/>
  <c r="X496" i="1"/>
  <c r="Y496" i="1"/>
  <c r="J433" i="1"/>
  <c r="I265" i="1"/>
  <c r="K248" i="1"/>
  <c r="I275" i="1"/>
  <c r="I343" i="1" s="1"/>
  <c r="K236" i="1"/>
  <c r="X469" i="1"/>
  <c r="Y469" i="1"/>
  <c r="Y494" i="1"/>
  <c r="Z495" i="1"/>
  <c r="Y466" i="1"/>
  <c r="Z494" i="1"/>
  <c r="X498" i="1"/>
  <c r="X495" i="1"/>
  <c r="Y498" i="1"/>
  <c r="X485" i="1"/>
  <c r="Y485" i="1"/>
  <c r="X470" i="1"/>
  <c r="K443" i="1"/>
  <c r="X483" i="1"/>
  <c r="Z463" i="1"/>
  <c r="X479" i="1"/>
  <c r="K440" i="1"/>
  <c r="Y483" i="1"/>
  <c r="X472" i="1"/>
  <c r="Y486" i="1"/>
  <c r="K437" i="1"/>
  <c r="K435" i="1"/>
  <c r="X465" i="1"/>
  <c r="Y470" i="1"/>
  <c r="Z472" i="1"/>
  <c r="Y474" i="1"/>
  <c r="Y475" i="1"/>
  <c r="Z479" i="1"/>
  <c r="X481" i="1"/>
  <c r="Y465" i="1"/>
  <c r="Z474" i="1"/>
  <c r="K442" i="1"/>
  <c r="K439" i="1"/>
  <c r="K436" i="1"/>
  <c r="K434" i="1"/>
  <c r="Y481" i="1"/>
  <c r="X467" i="1"/>
  <c r="Y471" i="1"/>
  <c r="K355" i="1"/>
  <c r="Z467" i="1"/>
  <c r="I473" i="1"/>
  <c r="X476" i="1"/>
  <c r="Y490" i="1"/>
  <c r="Y482" i="1"/>
  <c r="Y492" i="1"/>
  <c r="X463" i="1"/>
  <c r="Z476" i="1"/>
  <c r="Y478" i="1"/>
  <c r="Y488" i="1"/>
  <c r="I464" i="1"/>
  <c r="I465" i="1" s="1"/>
  <c r="J356" i="1"/>
  <c r="X464" i="1"/>
  <c r="Z466" i="1"/>
  <c r="X468" i="1"/>
  <c r="Z471" i="1"/>
  <c r="X473" i="1"/>
  <c r="Z475" i="1"/>
  <c r="X477" i="1"/>
  <c r="Z478" i="1"/>
  <c r="X480" i="1"/>
  <c r="Z482" i="1"/>
  <c r="X484" i="1"/>
  <c r="Z486" i="1"/>
  <c r="X487" i="1"/>
  <c r="Z488" i="1"/>
  <c r="X489" i="1"/>
  <c r="Z490" i="1"/>
  <c r="X491" i="1"/>
  <c r="Z492" i="1"/>
  <c r="X493" i="1"/>
  <c r="Y464" i="1"/>
  <c r="Y468" i="1"/>
  <c r="Y473" i="1"/>
  <c r="Y477" i="1"/>
  <c r="Y480" i="1"/>
  <c r="Y484" i="1"/>
  <c r="Y487" i="1"/>
  <c r="Y489" i="1"/>
  <c r="Y491" i="1"/>
  <c r="Y493" i="1"/>
  <c r="I226" i="1"/>
  <c r="I263" i="1"/>
  <c r="I331" i="1" s="1"/>
  <c r="K259" i="1"/>
  <c r="J271" i="1"/>
  <c r="K282" i="1"/>
  <c r="X358" i="1"/>
  <c r="X373" i="1"/>
  <c r="I286" i="1"/>
  <c r="Y372" i="1"/>
  <c r="J260" i="1"/>
  <c r="Z367" i="1"/>
  <c r="X371" i="1"/>
  <c r="Z372" i="1"/>
  <c r="Y373" i="1"/>
  <c r="X375" i="1"/>
  <c r="Y371" i="1"/>
  <c r="Y375" i="1"/>
  <c r="J283" i="1"/>
  <c r="X356" i="1"/>
  <c r="X369" i="1"/>
  <c r="X367" i="1"/>
  <c r="X368" i="1"/>
  <c r="Y368" i="1"/>
  <c r="Z439" i="1"/>
  <c r="Z438" i="1"/>
  <c r="J359" i="1"/>
  <c r="J367" i="1"/>
  <c r="Y369" i="1"/>
  <c r="X370" i="1"/>
  <c r="J286" i="1"/>
  <c r="Y370" i="1"/>
  <c r="Y274" i="1"/>
  <c r="Y435" i="1"/>
  <c r="X355" i="1"/>
  <c r="J357" i="1"/>
  <c r="Y358" i="1"/>
  <c r="X359" i="1"/>
  <c r="X361" i="1"/>
  <c r="X360" i="1"/>
  <c r="X248" i="1"/>
  <c r="J288" i="1"/>
  <c r="Y355" i="1"/>
  <c r="Y359" i="1"/>
  <c r="Y360" i="1"/>
  <c r="X453" i="1"/>
  <c r="J272" i="1"/>
  <c r="Y282" i="1"/>
  <c r="J362" i="1"/>
  <c r="Y262" i="1"/>
  <c r="X449" i="1"/>
  <c r="J273" i="1"/>
  <c r="X439" i="1"/>
  <c r="X283" i="1"/>
  <c r="Y285" i="1"/>
  <c r="X286" i="1"/>
  <c r="X287" i="1"/>
  <c r="Y356" i="1"/>
  <c r="X357" i="1"/>
  <c r="J358" i="1"/>
  <c r="Y361" i="1"/>
  <c r="X362" i="1"/>
  <c r="X445" i="1"/>
  <c r="X282" i="1"/>
  <c r="J284" i="1"/>
  <c r="Z285" i="1"/>
  <c r="Y286" i="1"/>
  <c r="Y357" i="1"/>
  <c r="Y362" i="1"/>
  <c r="X457" i="1"/>
  <c r="X441" i="1"/>
  <c r="X271" i="1"/>
  <c r="X260" i="1"/>
  <c r="Z455" i="1"/>
  <c r="Z451" i="1"/>
  <c r="Z447" i="1"/>
  <c r="Z443" i="1"/>
  <c r="Y271" i="1"/>
  <c r="Z274" i="1"/>
  <c r="J277" i="1"/>
  <c r="X440" i="1"/>
  <c r="Y438" i="1"/>
  <c r="X436" i="1"/>
  <c r="X435" i="1"/>
  <c r="Y283" i="1"/>
  <c r="X284" i="1"/>
  <c r="J285" i="1"/>
  <c r="Y287" i="1"/>
  <c r="X288" i="1"/>
  <c r="X251" i="1"/>
  <c r="Z459" i="1"/>
  <c r="X455" i="1"/>
  <c r="X451" i="1"/>
  <c r="X447" i="1"/>
  <c r="X443" i="1"/>
  <c r="Z434" i="1"/>
  <c r="Y284" i="1"/>
  <c r="Y288" i="1"/>
  <c r="Z251" i="1"/>
  <c r="Y458" i="1"/>
  <c r="Y454" i="1"/>
  <c r="Y450" i="1"/>
  <c r="Y446" i="1"/>
  <c r="Y442" i="1"/>
  <c r="X272" i="1"/>
  <c r="Y434" i="1"/>
  <c r="Z437" i="1"/>
  <c r="Z433" i="1"/>
  <c r="Z440" i="1"/>
  <c r="Y437" i="1"/>
  <c r="Z436" i="1"/>
  <c r="Y433" i="1"/>
  <c r="X276" i="1"/>
  <c r="X275" i="1"/>
  <c r="Y275" i="1"/>
  <c r="J275" i="1"/>
  <c r="X259" i="1"/>
  <c r="J261" i="1"/>
  <c r="Z262" i="1"/>
  <c r="J265" i="1"/>
  <c r="Y459" i="1"/>
  <c r="X458" i="1"/>
  <c r="Z456" i="1"/>
  <c r="X454" i="1"/>
  <c r="Z452" i="1"/>
  <c r="X450" i="1"/>
  <c r="Z448" i="1"/>
  <c r="X446" i="1"/>
  <c r="Z444" i="1"/>
  <c r="X442" i="1"/>
  <c r="Y272" i="1"/>
  <c r="X273" i="1"/>
  <c r="J274" i="1"/>
  <c r="Y276" i="1"/>
  <c r="X277" i="1"/>
  <c r="Y259" i="1"/>
  <c r="Z457" i="1"/>
  <c r="Y456" i="1"/>
  <c r="Z453" i="1"/>
  <c r="Y452" i="1"/>
  <c r="Z449" i="1"/>
  <c r="Y448" i="1"/>
  <c r="Z445" i="1"/>
  <c r="Y444" i="1"/>
  <c r="Z441" i="1"/>
  <c r="Y273" i="1"/>
  <c r="Y277" i="1"/>
  <c r="Z250" i="1"/>
  <c r="X264" i="1"/>
  <c r="X263" i="1"/>
  <c r="Y263" i="1"/>
  <c r="J263" i="1"/>
  <c r="Y260" i="1"/>
  <c r="X261" i="1"/>
  <c r="J262" i="1"/>
  <c r="Y264" i="1"/>
  <c r="X265" i="1"/>
  <c r="K252" i="1"/>
  <c r="Y261" i="1"/>
  <c r="Y265" i="1"/>
  <c r="J254" i="1"/>
  <c r="J249" i="1"/>
  <c r="X253" i="1"/>
  <c r="Y252" i="1"/>
  <c r="Y248" i="1"/>
  <c r="X249" i="1"/>
  <c r="J250" i="1"/>
  <c r="Y249" i="1"/>
  <c r="X250" i="1"/>
  <c r="J251" i="1"/>
  <c r="Z252" i="1"/>
  <c r="Y253" i="1"/>
  <c r="X254" i="1"/>
  <c r="Y254" i="1"/>
  <c r="Y223" i="1"/>
  <c r="Z223" i="1"/>
  <c r="J229" i="1"/>
  <c r="J224" i="1"/>
  <c r="Y224" i="1"/>
  <c r="K225" i="1"/>
  <c r="Z227" i="1"/>
  <c r="Y228" i="1"/>
  <c r="X224" i="1"/>
  <c r="Y227" i="1"/>
  <c r="X228" i="1"/>
  <c r="X229" i="1"/>
  <c r="J240" i="1"/>
  <c r="Z226" i="1"/>
  <c r="J226" i="1"/>
  <c r="X225" i="1"/>
  <c r="J239" i="1"/>
  <c r="J223" i="1"/>
  <c r="Y225" i="1"/>
  <c r="X226" i="1"/>
  <c r="J227" i="1"/>
  <c r="Y229" i="1"/>
  <c r="J242" i="1"/>
  <c r="X236" i="1"/>
  <c r="J237" i="1"/>
  <c r="Y238" i="1"/>
  <c r="Y239" i="1"/>
  <c r="X238" i="1"/>
  <c r="X239" i="1"/>
  <c r="X240" i="1"/>
  <c r="X215" i="1"/>
  <c r="Y236" i="1"/>
  <c r="X237" i="1"/>
  <c r="J238" i="1"/>
  <c r="Y240" i="1"/>
  <c r="X241" i="1"/>
  <c r="X242" i="1"/>
  <c r="Y237" i="1"/>
  <c r="Y241" i="1"/>
  <c r="Y242" i="1"/>
  <c r="Y210" i="1"/>
  <c r="J183" i="1"/>
  <c r="X206" i="1"/>
  <c r="X212" i="1"/>
  <c r="X213" i="1"/>
  <c r="X208" i="1"/>
  <c r="Y212" i="1"/>
  <c r="X214" i="1"/>
  <c r="Y213" i="1"/>
  <c r="J16" i="1"/>
  <c r="Y205" i="1"/>
  <c r="Z208" i="1"/>
  <c r="Y214" i="1"/>
  <c r="Z205" i="1"/>
  <c r="Y206" i="1"/>
  <c r="X207" i="1"/>
  <c r="Z210" i="1"/>
  <c r="X211" i="1"/>
  <c r="Y215" i="1"/>
  <c r="X216" i="1"/>
  <c r="Y207" i="1"/>
  <c r="Y211" i="1"/>
  <c r="Y216" i="1"/>
  <c r="Y15" i="1"/>
  <c r="K185" i="1"/>
  <c r="K186" i="1"/>
  <c r="J189" i="1"/>
  <c r="X186" i="1"/>
  <c r="X189" i="1"/>
  <c r="X184" i="1"/>
  <c r="X185" i="1"/>
  <c r="X188" i="1"/>
  <c r="X151" i="1"/>
  <c r="J154" i="1"/>
  <c r="X159" i="1"/>
  <c r="Y184" i="1"/>
  <c r="Y185" i="1"/>
  <c r="Y188" i="1"/>
  <c r="Z151" i="1"/>
  <c r="Z159" i="1"/>
  <c r="J187" i="1"/>
  <c r="Z183" i="1"/>
  <c r="Z187" i="1"/>
  <c r="J162" i="1"/>
  <c r="X183" i="1"/>
  <c r="J184" i="1"/>
  <c r="Y186" i="1"/>
  <c r="X187" i="1"/>
  <c r="Y189" i="1"/>
  <c r="J155" i="1"/>
  <c r="Y19" i="1"/>
  <c r="Z22" i="1"/>
  <c r="X22" i="1"/>
  <c r="J152" i="1"/>
  <c r="Y152" i="1"/>
  <c r="J160" i="1"/>
  <c r="Y23" i="1"/>
  <c r="K15" i="1"/>
  <c r="K153" i="1"/>
  <c r="Y153" i="1"/>
  <c r="Y160" i="1"/>
  <c r="Z153" i="1"/>
  <c r="X155" i="1"/>
  <c r="X160" i="1"/>
  <c r="X161" i="1"/>
  <c r="Y20" i="1"/>
  <c r="Z19" i="1"/>
  <c r="K151" i="1"/>
  <c r="Y154" i="1"/>
  <c r="Y21" i="1"/>
  <c r="Z21" i="1"/>
  <c r="Y14" i="1"/>
  <c r="Z14" i="1"/>
  <c r="X23" i="1"/>
  <c r="Z20" i="1"/>
  <c r="X152" i="1"/>
  <c r="Z154" i="1"/>
  <c r="Y155" i="1"/>
  <c r="X156" i="1"/>
  <c r="J159" i="1"/>
  <c r="Y161" i="1"/>
  <c r="X162" i="1"/>
  <c r="Y156" i="1"/>
  <c r="Y162" i="1"/>
  <c r="X18" i="1"/>
  <c r="X16" i="1"/>
  <c r="Y18" i="1"/>
  <c r="X15" i="1"/>
  <c r="J23" i="1"/>
  <c r="K20" i="1"/>
  <c r="J21" i="1"/>
  <c r="J17" i="1"/>
  <c r="J14" i="1"/>
  <c r="Y16" i="1"/>
  <c r="X17" i="1"/>
  <c r="J18" i="1"/>
  <c r="Y17" i="1"/>
  <c r="J445" i="1"/>
  <c r="K446" i="1"/>
  <c r="K448" i="1"/>
  <c r="K449" i="1"/>
  <c r="I446" i="1"/>
  <c r="I448" i="1"/>
  <c r="I47" i="1" l="1"/>
  <c r="I53" i="1" s="1"/>
  <c r="I55" i="1"/>
  <c r="I359" i="1"/>
  <c r="I260" i="1"/>
  <c r="I261" i="1" s="1"/>
  <c r="I362" i="1"/>
  <c r="I466" i="1"/>
  <c r="I449" i="1"/>
  <c r="I328" i="1" l="1"/>
  <c r="I262" i="1"/>
  <c r="I329" i="1"/>
  <c r="I176" i="1"/>
  <c r="I18" i="1"/>
  <c r="I20" i="1"/>
  <c r="I288" i="1" l="1"/>
  <c r="I330" i="1"/>
  <c r="I177" i="1"/>
  <c r="I23" i="1"/>
  <c r="I21" i="1"/>
  <c r="I216" i="1" s="1"/>
  <c r="I439" i="1" l="1"/>
  <c r="I175" i="1"/>
  <c r="I155" i="1"/>
  <c r="I159" i="1"/>
  <c r="I162" i="1"/>
  <c r="I160" i="1"/>
  <c r="I511" i="1" l="1"/>
  <c r="I513" i="1"/>
  <c r="I213" i="1"/>
  <c r="I198" i="1"/>
  <c r="I437" i="1"/>
  <c r="I592" i="1" s="1"/>
  <c r="I467" i="1"/>
  <c r="I212" i="1"/>
</calcChain>
</file>

<file path=xl/sharedStrings.xml><?xml version="1.0" encoding="utf-8"?>
<sst xmlns="http://schemas.openxmlformats.org/spreadsheetml/2006/main" count="4678" uniqueCount="733">
  <si>
    <t>NAME</t>
  </si>
  <si>
    <t>VARCHAR</t>
  </si>
  <si>
    <t>ID</t>
  </si>
  <si>
    <t>STATUS</t>
  </si>
  <si>
    <t>INSERT_DATE</t>
  </si>
  <si>
    <t>MODIFICATION_DATE</t>
  </si>
  <si>
    <t>);</t>
  </si>
  <si>
    <t>INSERT</t>
  </si>
  <si>
    <t>DATE</t>
  </si>
  <si>
    <t>MODIFICATION</t>
  </si>
  <si>
    <t>FK</t>
  </si>
  <si>
    <t>FK_USER_ID</t>
  </si>
  <si>
    <t>USER</t>
  </si>
  <si>
    <t>INPUT</t>
  </si>
  <si>
    <t>DESCRIPTION</t>
  </si>
  <si>
    <t>PAYMENT_DATE</t>
  </si>
  <si>
    <t>PAYMENT_TIME</t>
  </si>
  <si>
    <t>PERSON</t>
  </si>
  <si>
    <t>CODE</t>
  </si>
  <si>
    <t>EMPLOYEE</t>
  </si>
  <si>
    <t>CR_USER</t>
  </si>
  <si>
    <t>USERNAME</t>
  </si>
  <si>
    <t>PASSWORD</t>
  </si>
  <si>
    <t>EXPIRE_DATE</t>
  </si>
  <si>
    <t>EXPIRE</t>
  </si>
  <si>
    <t>FULLNAME</t>
  </si>
  <si>
    <t>CR_ENTITY_LABEL</t>
  </si>
  <si>
    <t>ENTITY_NAME</t>
  </si>
  <si>
    <t>FIELD_NAME</t>
  </si>
  <si>
    <t>LANG</t>
  </si>
  <si>
    <t>LABEL_TYPE</t>
  </si>
  <si>
    <t>FK_EMPLOYEE_ID</t>
  </si>
  <si>
    <t>{"b": {</t>
  </si>
  <si>
    <t>}}</t>
  </si>
  <si>
    <t>CR_USER_CONTROLLER</t>
  </si>
  <si>
    <t>FK_COMPONENT_ID</t>
  </si>
  <si>
    <t>PERMISSION_TYPE</t>
  </si>
  <si>
    <t>CR_LIST_ITEM</t>
  </si>
  <si>
    <t>ITEM_CODE</t>
  </si>
  <si>
    <t>ITEM_KEY</t>
  </si>
  <si>
    <t>ITEM_VALUE</t>
  </si>
  <si>
    <t>TG</t>
  </si>
  <si>
    <t>TG_USER_ID</t>
  </si>
  <si>
    <t>KEY</t>
  </si>
  <si>
    <t>VALUE</t>
  </si>
  <si>
    <t>CR_USER_LIST</t>
  </si>
  <si>
    <t>COMPONENT_TYPE</t>
  </si>
  <si>
    <t>INPUT_KEY</t>
  </si>
  <si>
    <t>INPUT_VALUE</t>
  </si>
  <si>
    <t>COMPONENT</t>
  </si>
  <si>
    <t>PERMISSION</t>
  </si>
  <si>
    <t>TYPE</t>
  </si>
  <si>
    <t>CR_USER_CONTROLLER_LIST</t>
  </si>
  <si>
    <t>ITEM_CODE_NAME</t>
  </si>
  <si>
    <t>ITEM</t>
  </si>
  <si>
    <t>CR_LIST_ITEM_LIST</t>
  </si>
  <si>
    <t>LANGUAGE_NAME</t>
  </si>
  <si>
    <t>LANGUAGE</t>
  </si>
  <si>
    <t>CR_ENTITY_LABEL_LIST</t>
  </si>
  <si>
    <t>ENTITY</t>
  </si>
  <si>
    <t>FIELD</t>
  </si>
  <si>
    <t>LABEL</t>
  </si>
  <si>
    <t>ENTITY_FULLNAME</t>
  </si>
  <si>
    <t>PERMISSION_TYPE_NAME</t>
  </si>
  <si>
    <t>COMPONENT_TYPE_NAME</t>
  </si>
  <si>
    <t>CR_REL_RULE_AND_COMPONENT</t>
  </si>
  <si>
    <t>LI</t>
  </si>
  <si>
    <t>RULE</t>
  </si>
  <si>
    <t>RULE_NAME</t>
  </si>
  <si>
    <t>COMPONENT_NAME</t>
  </si>
  <si>
    <t>CR_REL_RULE_AND_COMPONENT_LIST</t>
  </si>
  <si>
    <t>permissionType</t>
  </si>
  <si>
    <t>private String permissionType="";</t>
  </si>
  <si>
    <t>"permissionType":"",</t>
  </si>
  <si>
    <t>public static String PERMISSION_TYPE="permissionType";</t>
  </si>
  <si>
    <t>inputKey</t>
  </si>
  <si>
    <t>private String inputKey="";</t>
  </si>
  <si>
    <t>"inputKey":"",</t>
  </si>
  <si>
    <t>public static String INPUT_KEY="inputKey";</t>
  </si>
  <si>
    <t>inputValue</t>
  </si>
  <si>
    <t>private String inputValue="";</t>
  </si>
  <si>
    <t>"inputValue":"",</t>
  </si>
  <si>
    <t>public static String INPUT_VALUE="inputValue";</t>
  </si>
  <si>
    <t>PERMISSION_TYPE,</t>
  </si>
  <si>
    <t>PERMISSION_TYPE_NAME,</t>
  </si>
  <si>
    <t>PermissionTypeName</t>
  </si>
  <si>
    <t>private String PermissionTypeName="";</t>
  </si>
  <si>
    <t>"PermissionTypeName":"",</t>
  </si>
  <si>
    <t>public static String PERMISSION_TYPE_NAME="PermissionTypeName";</t>
  </si>
  <si>
    <t>INPUT_KEY,</t>
  </si>
  <si>
    <t>INPUT_VALUE,</t>
  </si>
  <si>
    <t>LI_USER_PERMISSION_CODE</t>
  </si>
  <si>
    <t>USER_PERMISSION_CODE_NAME</t>
  </si>
  <si>
    <t>userControllerPermissionType</t>
  </si>
  <si>
    <t>userPermissionComponentType</t>
  </si>
  <si>
    <t>PAYMENT_AMOUNT</t>
  </si>
  <si>
    <t>)</t>
  </si>
  <si>
    <t>PARAM_1</t>
  </si>
  <si>
    <t>PARAM_2</t>
  </si>
  <si>
    <t>PARAM_3</t>
  </si>
  <si>
    <t>PARAM_5</t>
  </si>
  <si>
    <t>PARAM_4</t>
  </si>
  <si>
    <t>PARAM</t>
  </si>
  <si>
    <t>language</t>
  </si>
  <si>
    <t>coreListItem</t>
  </si>
  <si>
    <t>alter</t>
  </si>
  <si>
    <t>LI_COMPONENT_CODE</t>
  </si>
  <si>
    <t>userCtrlPermissionRule</t>
  </si>
  <si>
    <t>COMPONENT_CODE_NAME</t>
  </si>
  <si>
    <t>LI_COMPONENT_KEY</t>
  </si>
  <si>
    <t>LI_RULE_KEY</t>
  </si>
  <si>
    <t>COMPONENT_KEY_NAME</t>
  </si>
  <si>
    <t>IS</t>
  </si>
  <si>
    <t>NOT NULL</t>
  </si>
  <si>
    <t>create</t>
  </si>
  <si>
    <t>ENUM_TYPE_NAME</t>
  </si>
  <si>
    <t>enum-core</t>
  </si>
  <si>
    <t>ENUM</t>
  </si>
  <si>
    <t>CONTROLLER_TYPE</t>
  </si>
  <si>
    <t>CONTROLLER</t>
  </si>
  <si>
    <t>PERMISSION_TYPE VARCHAR(20),</t>
  </si>
  <si>
    <t>INPUT_KEY VARCHAR(4000),</t>
  </si>
  <si>
    <t>INPUT_VALUE VARCHAR(4000),</t>
  </si>
  <si>
    <t>PERMISSION_TYPE_NAME VARCHAR(30),</t>
  </si>
  <si>
    <t>ifnull((SELECT   U.USERNAME FROM CR_USER U WHERE U.STATUS&lt;&gt;'D' AND T.FK_USER_ID=U.ID),'') AS USERNAME</t>
  </si>
  <si>
    <t>lang</t>
  </si>
  <si>
    <t>)DEFAULT CHARSET=utf8 COLLATE=utf8_general_ci;</t>
  </si>
  <si>
    <t>MODULE</t>
  </si>
  <si>
    <t>BY</t>
  </si>
  <si>
    <t>INT</t>
  </si>
  <si>
    <t>PRIMARY KEY (ID)</t>
  </si>
  <si>
    <t>PARENT</t>
  </si>
  <si>
    <t>SHORT</t>
  </si>
  <si>
    <t>TIME</t>
  </si>
  <si>
    <t>SEX</t>
  </si>
  <si>
    <t>OCCUPATION</t>
  </si>
  <si>
    <t>MOBILE_1</t>
  </si>
  <si>
    <t>MOBILE_2</t>
  </si>
  <si>
    <t>TELEPHONE_1</t>
  </si>
  <si>
    <t>TELEPHONE_2</t>
  </si>
  <si>
    <t>EMAIL_1</t>
  </si>
  <si>
    <t>EMAIL_2</t>
  </si>
  <si>
    <t>COUNTRY</t>
  </si>
  <si>
    <t>SURNAME</t>
  </si>
  <si>
    <t>BIRTH</t>
  </si>
  <si>
    <t>PLACE</t>
  </si>
  <si>
    <t>OWNER</t>
  </si>
  <si>
    <t>MOBILE</t>
  </si>
  <si>
    <t>TELEPHONE</t>
  </si>
  <si>
    <t>EMAIL</t>
  </si>
  <si>
    <t>ACTIVE</t>
  </si>
  <si>
    <t>SEX_NAME</t>
  </si>
  <si>
    <t>sex</t>
  </si>
  <si>
    <t>IMAGE</t>
  </si>
  <si>
    <t>USER_SHORT_ID</t>
  </si>
  <si>
    <t>USER_IMAGE</t>
  </si>
  <si>
    <t>USER_PERSON_NAME</t>
  </si>
  <si>
    <t>USER_PERSON_SURNAME</t>
  </si>
  <si>
    <t>USER_PERSON_MIDDLENAME</t>
  </si>
  <si>
    <t>USER_BIRTH_DATE</t>
  </si>
  <si>
    <t>FK_COMPANY_ID</t>
  </si>
  <si>
    <t>MIDDLENAME</t>
  </si>
  <si>
    <t>COMPANY</t>
  </si>
  <si>
    <t xml:space="preserve"> NOT NULL </t>
  </si>
  <si>
    <t xml:space="preserve"> NOT NULL</t>
  </si>
  <si>
    <t>USER_BIRTH_PLACE</t>
  </si>
  <si>
    <t>userPermissionCode</t>
  </si>
  <si>
    <t>PAYMENT_DISCOUNT</t>
  </si>
  <si>
    <t>PAYMENT</t>
  </si>
  <si>
    <t>AMOUNT</t>
  </si>
  <si>
    <t>PRICE</t>
  </si>
  <si>
    <t>DISCOUNT</t>
  </si>
  <si>
    <t>CURRENCY</t>
  </si>
  <si>
    <t>NO</t>
  </si>
  <si>
    <t>CR_LANG_REL</t>
  </si>
  <si>
    <t>REL_ID</t>
  </si>
  <si>
    <t>LANG_DEF</t>
  </si>
  <si>
    <t>LANG_TYPE</t>
  </si>
  <si>
    <t>REL</t>
  </si>
  <si>
    <t>DEF</t>
  </si>
  <si>
    <t>LANG_FIELD</t>
  </si>
  <si>
    <t>PURPOSE</t>
  </si>
  <si>
    <t>ifnull((SELECT   ITEM_VALUE FROM CR_LIST_ITEM I WHERE I.ITEM_KEY=T.SEX AND I.ITEM_CODE='sex' AND I.STATUS='A' limit 0,1),'' ) AS SEX_NAME,</t>
  </si>
  <si>
    <t>create VIEW apdvoice.CR_ENTITY_LABEL_LIST AS SELECT</t>
  </si>
  <si>
    <t>ID,</t>
  </si>
  <si>
    <t>STATUS,</t>
  </si>
  <si>
    <t>INSERT_DATE,</t>
  </si>
  <si>
    <t>MODIFICATION_DATE,</t>
  </si>
  <si>
    <t>ENTITY_NAME,</t>
  </si>
  <si>
    <t xml:space="preserve"> 'entity name' as ENTITY_FULLNAME,</t>
  </si>
  <si>
    <t>FIELD_NAME,</t>
  </si>
  <si>
    <t>LANG,</t>
  </si>
  <si>
    <t>'' LANGUAGE_NAME,</t>
  </si>
  <si>
    <t>LABEL_TYPE,</t>
  </si>
  <si>
    <t xml:space="preserve"> FROM apdvoice.CR_ENTITY_LABEL T</t>
  </si>
  <si>
    <t>CR_COMPANY</t>
  </si>
  <si>
    <t>COMPANY_NAME</t>
  </si>
  <si>
    <t>COMPANY_COUNTRY</t>
  </si>
  <si>
    <t>COMPANY_DOMAIN</t>
  </si>
  <si>
    <t>COMPANY_TIME_ZONE</t>
  </si>
  <si>
    <t>COMPANY_ADDRESS</t>
  </si>
  <si>
    <t>COMPANY_CURRENCY</t>
  </si>
  <si>
    <t>ACTIVATION_ID</t>
  </si>
  <si>
    <t>COMPANY_DB</t>
  </si>
  <si>
    <t>COMPANY_TYPE</t>
  </si>
  <si>
    <t>COMPANY_STATUS</t>
  </si>
  <si>
    <t>DOMAIN</t>
  </si>
  <si>
    <t>ZONE</t>
  </si>
  <si>
    <t>ADDRESS</t>
  </si>
  <si>
    <t>ACTIVATION</t>
  </si>
  <si>
    <t>DB</t>
  </si>
  <si>
    <t>COMPANY_LANG</t>
  </si>
  <si>
    <t>CR_TEMP_USER</t>
  </si>
  <si>
    <t>ACTIVE_USER_COUNT</t>
  </si>
  <si>
    <t>COUNT</t>
  </si>
  <si>
    <t>TABLE_NAME</t>
  </si>
  <si>
    <t>SCRIPT</t>
  </si>
  <si>
    <t>SEQNUM</t>
  </si>
  <si>
    <t>TABLE_SCRIPT</t>
  </si>
  <si>
    <t>CR_USER_TABLE</t>
  </si>
  <si>
    <t>TABLE</t>
  </si>
  <si>
    <t>PERSON_USERNAME</t>
  </si>
  <si>
    <t>CR_PERMISSION</t>
  </si>
  <si>
    <t>PERMISSION_STRING</t>
  </si>
  <si>
    <t>STRING</t>
  </si>
  <si>
    <t>CR_RULE</t>
  </si>
  <si>
    <t>CR_REL_RULE_AND_PERMISSION</t>
  </si>
  <si>
    <t>FK_RULE_ID</t>
  </si>
  <si>
    <t>FK_PERMISSION_ID</t>
  </si>
  <si>
    <t>CR_REL_RULE_AND_PERMISSION_LIST</t>
  </si>
  <si>
    <t xml:space="preserve">CREATE OR REPLACE </t>
  </si>
  <si>
    <t>CR_REL_PAYMENT_TYPE_AND_RULE</t>
  </si>
  <si>
    <t>REL_TYPE</t>
  </si>
  <si>
    <t>CR_REL_COMPANY_AND_RULE</t>
  </si>
  <si>
    <t>IS_PUBLIC</t>
  </si>
  <si>
    <t>PUBLIC</t>
  </si>
  <si>
    <t>DEFAULT_PERIOD</t>
  </si>
  <si>
    <t>DEFAULT</t>
  </si>
  <si>
    <t>PERIOD</t>
  </si>
  <si>
    <t>FK_PAYMENT_TYPE_ID</t>
  </si>
  <si>
    <t>PAYMENT_TYPE_NAME</t>
  </si>
  <si>
    <t>PAYMENT_TYPE_SHORTNAME</t>
  </si>
  <si>
    <t>DEFAULT_PRICE</t>
  </si>
  <si>
    <t>DEFAULT_DISCOUNT</t>
  </si>
  <si>
    <t>DEFAULT_PAYMENT_PERIOD</t>
  </si>
  <si>
    <t>USER_LISENCE_COUNT</t>
  </si>
  <si>
    <t>USER_LISENCE_MONTH_RANGE</t>
  </si>
  <si>
    <t>SHORTNAME</t>
  </si>
  <si>
    <t>LISENCE</t>
  </si>
  <si>
    <t>MONTH</t>
  </si>
  <si>
    <t>RANGE</t>
  </si>
  <si>
    <t>CR_PAYMENT_TYPE</t>
  </si>
  <si>
    <t>CR_COMPANY_PAYMENT</t>
  </si>
  <si>
    <t>CR_COMPANY_PAYMENT_LIST</t>
  </si>
  <si>
    <t>INNER JOIN APDVOICE.CR_COMPANY C ON C.ID=T.FK_COMPANY_ID</t>
  </si>
  <si>
    <t>INNER JOIN APDVOICE.CR_PAYMENT_TYPE PT ON PT.ID=T.FK_PAYMENT_TYPE_ID</t>
  </si>
  <si>
    <t>WHERE   PT.STATUS='A'</t>
  </si>
  <si>
    <t>CR_REL_USER_AND_RULE</t>
  </si>
  <si>
    <t>ORDER_NO</t>
  </si>
  <si>
    <t>ORDER</t>
  </si>
  <si>
    <t>TM_TASK</t>
  </si>
  <si>
    <t>FK_PARENT_TASK_ID</t>
  </si>
  <si>
    <t>CREATED_BY</t>
  </si>
  <si>
    <t>CREATED_DATE</t>
  </si>
  <si>
    <t>CREATED_TIME</t>
  </si>
  <si>
    <t>START_DATE</t>
  </si>
  <si>
    <t>START_TIME</t>
  </si>
  <si>
    <t>END_DATE</t>
  </si>
  <si>
    <t>END_TIME</t>
  </si>
  <si>
    <t>FINISH_DATE</t>
  </si>
  <si>
    <t>FINISH_TIME</t>
  </si>
  <si>
    <t>COMPLETED_DURATION</t>
  </si>
  <si>
    <t>FK_TASK_TYPE_ID</t>
  </si>
  <si>
    <t>FK_TASK_STATUS_ID</t>
  </si>
  <si>
    <t>FK_PROJECT_ID</t>
  </si>
  <si>
    <t>UPDATED_BY</t>
  </si>
  <si>
    <t>LAST_UPDATED_DATE</t>
  </si>
  <si>
    <t>LAST_UPDATED_TIME</t>
  </si>
  <si>
    <t>TM_NETWORK</t>
  </si>
  <si>
    <t>NETWORK_NAME</t>
  </si>
  <si>
    <t>NETWORK_STATUS</t>
  </si>
  <si>
    <t>NETWORK</t>
  </si>
  <si>
    <t>CREATED</t>
  </si>
  <si>
    <t>TM_TASK_TYPE</t>
  </si>
  <si>
    <t>TYPE_NAME</t>
  </si>
  <si>
    <t>TYPE_STATUS</t>
  </si>
  <si>
    <t>TM_PROJECT</t>
  </si>
  <si>
    <t>PROJECT_NAME</t>
  </si>
  <si>
    <t>PROJECT</t>
  </si>
  <si>
    <t>START</t>
  </si>
  <si>
    <t>END</t>
  </si>
  <si>
    <t>FK_NETWORK_ID</t>
  </si>
  <si>
    <t>TM_PROJECT_LIST</t>
  </si>
  <si>
    <t>create OR REPLACE</t>
  </si>
  <si>
    <t>TM_PROGRESS</t>
  </si>
  <si>
    <t>PROGRESS_CODE</t>
  </si>
  <si>
    <t>PROGRESS_NAME</t>
  </si>
  <si>
    <t>PROGRESS</t>
  </si>
  <si>
    <t>TM_TASK_STATUS</t>
  </si>
  <si>
    <t>STATUS_CODE</t>
  </si>
  <si>
    <t>STATUS_NAME</t>
  </si>
  <si>
    <t>FK_PRIORITY_ID</t>
  </si>
  <si>
    <t>TM_TASK_PRIORITY</t>
  </si>
  <si>
    <t>PRIORITY_CODE</t>
  </si>
  <si>
    <t>PRIORITY_NAME</t>
  </si>
  <si>
    <t>PRIORITY</t>
  </si>
  <si>
    <t>FK_TASK_CATEGORY_ID</t>
  </si>
  <si>
    <t>TM_TASK_CATEGORY</t>
  </si>
  <si>
    <t>CATEGORY_CODE</t>
  </si>
  <si>
    <t>CATEGORY_NAME</t>
  </si>
  <si>
    <t>CATEGORY</t>
  </si>
  <si>
    <t>TASK</t>
  </si>
  <si>
    <t>FINISH</t>
  </si>
  <si>
    <t>COMPLETED</t>
  </si>
  <si>
    <t>DURATION</t>
  </si>
  <si>
    <t>UPDATED</t>
  </si>
  <si>
    <t>LAST</t>
  </si>
  <si>
    <t>TM_TASK_ASSIGNEE</t>
  </si>
  <si>
    <t>FK_TASK_ID</t>
  </si>
  <si>
    <t>TM_TASK_REPORTER</t>
  </si>
  <si>
    <t>TM_TASK_FILE</t>
  </si>
  <si>
    <t>FILE_URL</t>
  </si>
  <si>
    <t>FK_COMMENT_ID</t>
  </si>
  <si>
    <t>COMMENT</t>
  </si>
  <si>
    <t>FILE</t>
  </si>
  <si>
    <t>URL</t>
  </si>
  <si>
    <t>TM_TASK_COMMENT</t>
  </si>
  <si>
    <t>COMMENT_DATE</t>
  </si>
  <si>
    <t>FK_PARENT_COMMENT_ID</t>
  </si>
  <si>
    <t>İD</t>
  </si>
  <si>
    <t>TM_TASK_LIST</t>
  </si>
  <si>
    <t>TASK_TYPE_NAME</t>
  </si>
  <si>
    <t>TASK_STATUS_NAME</t>
  </si>
  <si>
    <t>FK_PROGRESS_ID</t>
  </si>
  <si>
    <t>(SELECT priority_NAME FROM TM_TASK_PRIORITY WHERE ID = T.FK_PRIORITY_ID LIMIT 0,1) AS PRIORITY_NAME,</t>
  </si>
  <si>
    <t>(SELECT PROGRESS_NAME FROM TM_PROGRESS WHERE ID = T.FK_PROGRESS_ID LIMIT 0,1) AS PROGRESS_NAME,</t>
  </si>
  <si>
    <t>(SELECT PROJECT_NAME FROM TM_PROJECT WHERE ID = T.FK_PROJECT_ID LIMIT 0,1) AS PROJECT_NAME,</t>
  </si>
  <si>
    <t>(SELECT STATUS_NAME FROM TM_TASK_STATUS WHERE ID = T.FK_TASK_STATUS_ID LIMIT 0,1) AS TASK_STATUS_NAME,</t>
  </si>
  <si>
    <t>(SELECT TYPE_NAME FROM TM_TASK_TYPE WHERE ID = T.FK_TASK_TYPE_ID LIMIT 0,1) AS TASK_TYPE_NAME,</t>
  </si>
  <si>
    <t>CREATED_BY_NAME</t>
  </si>
  <si>
    <t>( SELECT CONCAT(USER_PERSON_NAME,' ',USER_PERSON_SURNAME,' ',USER_PERSON_MIDDLENAME) FROM CR_USER WHERE ID=T.CREATED_BY) AS CREATED_BY_NAME,</t>
  </si>
  <si>
    <t>ASSIGNEE_NAME</t>
  </si>
  <si>
    <t>(SELECT CONCAT(USER_PERSON_NAME,' ',USER_PERSON_SURNAME,' ',USER_PERSON_MIDDLENAME) FROM CR_USER U,TM_TASK_ASSIGNEE A WHERE U.ID=A.FK_USER_ID AND A.FK_TASK_ID = T.ID) AS ASSIGNEE_NAME</t>
  </si>
  <si>
    <t>(SELECT CATEGORY_NAME FROM TM_TASK_CATEGORY WHERE ID = T.FK_TASK_CATEGORY_ID LIMIT 0,1) AS CATEGORY_NAME,</t>
  </si>
  <si>
    <t>ASSIGNEE</t>
  </si>
  <si>
    <t>(SELECT FILE_URL FROM TM_TASK_FILE A WHERE A.FK_TASK_ID = T.ID LIMIT 0,1) AS FILE_URL,</t>
  </si>
  <si>
    <t>TM_PROJECT_PERMISSION</t>
  </si>
  <si>
    <t>USER_NAME</t>
  </si>
  <si>
    <t>TM_PROJECT_PERMISSION_LIST</t>
  </si>
  <si>
    <t>Id</t>
  </si>
  <si>
    <t>TM_BACKLOG</t>
  </si>
  <si>
    <t>BACKLOG_NAME</t>
  </si>
  <si>
    <t>BACKLOG_STATUS</t>
  </si>
  <si>
    <t>BACKLOG_BECAUSE</t>
  </si>
  <si>
    <t>BACKLOG</t>
  </si>
  <si>
    <t>BECAUSE</t>
  </si>
  <si>
    <t>TM_BACKLOG_LIST</t>
  </si>
  <si>
    <t>TM_TASK_LABEL</t>
  </si>
  <si>
    <t>COLOR</t>
  </si>
  <si>
    <t>TM_TASK_SPRINT</t>
  </si>
  <si>
    <t>SPRINT_NAME</t>
  </si>
  <si>
    <t>SPRINT_START_DATE</t>
  </si>
  <si>
    <t>SPRINT_END_DATE</t>
  </si>
  <si>
    <t>SPRINT_DESCRIPTION</t>
  </si>
  <si>
    <t>SPRINT_STATUS</t>
  </si>
  <si>
    <t>SPRINT_COLOR</t>
  </si>
  <si>
    <t>SPRINT</t>
  </si>
  <si>
    <t>FK_BACKLOG_ID</t>
  </si>
  <si>
    <t>COMMENT_TIME</t>
  </si>
  <si>
    <t>TM_TASK_COMMENT_LIST</t>
  </si>
  <si>
    <t>( SELECT CONCAT(USER_PERSON_NAME,' ',USER_PERSON_SURNAME,' ',USER_PERSON_MIDDLENAME) FROM CR_USER WHERE ID=T.FK_USER_ID) AS USERNAME,</t>
  </si>
  <si>
    <t>AVATAR_URL</t>
  </si>
  <si>
    <t>AVATAR</t>
  </si>
  <si>
    <t>TM_COMMENT_FILE</t>
  </si>
  <si>
    <t>FILE_NAME</t>
  </si>
  <si>
    <t>UPLOAD_DATE</t>
  </si>
  <si>
    <t>UPLOAD_TIME</t>
  </si>
  <si>
    <t>FILE_TITLE</t>
  </si>
  <si>
    <t>FILE_DESCRIPTION</t>
  </si>
  <si>
    <t>UPLOAD</t>
  </si>
  <si>
    <t>TITLE</t>
  </si>
  <si>
    <t>' AS NETWORK_NAME,</t>
  </si>
  <si>
    <t>(SELECT PROJECT_NAME FROM apd_backlog.TM_PROJECT WHERE ID=T.FK_PROJECT_ID) AS PROJECT_NAME,</t>
  </si>
  <si>
    <t>TM_INPUT</t>
  </si>
  <si>
    <t>INPUT_NAME</t>
  </si>
  <si>
    <t>FK_DEPENDENT_BACKLOG_ID</t>
  </si>
  <si>
    <t>FK_DEPENDENT_OUTPUT_ID</t>
  </si>
  <si>
    <t>İNPUT</t>
  </si>
  <si>
    <t>DEPENDENT</t>
  </si>
  <si>
    <t>OUTPUT</t>
  </si>
  <si>
    <t>INPUT_TYPE</t>
  </si>
  <si>
    <t>TM_INPUT_DESCRIPTION</t>
  </si>
  <si>
    <t>FK_INPUT_ID</t>
  </si>
  <si>
    <t>IS_SOURCED</t>
  </si>
  <si>
    <t>SOURCED</t>
  </si>
  <si>
    <t xml:space="preserve"> </t>
  </si>
  <si>
    <t>DESCRIPTION_SOURCED</t>
  </si>
  <si>
    <t>DEPENDENT_TASK_TYPE_2_ID</t>
  </si>
  <si>
    <t>DEPENDENT_TASK_TYPE_1_ID</t>
  </si>
  <si>
    <t>FK_ASSIGNEE_ID</t>
  </si>
  <si>
    <t>ESTIMATED_HOURS</t>
  </si>
  <si>
    <t>SPENT_HOURS</t>
  </si>
  <si>
    <t>TM_BACKLOG_TASK</t>
  </si>
  <si>
    <t>IS_DETECTED_BUG</t>
  </si>
  <si>
    <t>IS_UPDATE_REQUIRED</t>
  </si>
  <si>
    <t>ESTIMATED</t>
  </si>
  <si>
    <t>HOURS</t>
  </si>
  <si>
    <t>SPENT</t>
  </si>
  <si>
    <t>DETECTED</t>
  </si>
  <si>
    <t>BUG</t>
  </si>
  <si>
    <t>UPDATE</t>
  </si>
  <si>
    <t>REQUIRED</t>
  </si>
  <si>
    <t>TM_BACKLOG_TASK_NOTIFIER</t>
  </si>
  <si>
    <t>FK_BACKLOG_TASK_ID</t>
  </si>
  <si>
    <t>FK_NOTIFIER_ID</t>
  </si>
  <si>
    <t>NOTIFIER</t>
  </si>
  <si>
    <t>TASK_STATUS</t>
  </si>
  <si>
    <t>TM_BACKLOG_TASK_LIST</t>
  </si>
  <si>
    <t>DEPENDENT_TASK_TYPE_1_NAME</t>
  </si>
  <si>
    <t>DEPENDENT_TASK_TYPE_2_NAME</t>
  </si>
  <si>
    <t>UPDATED_BY_NAME</t>
  </si>
  <si>
    <t>COMMENT_TYPE</t>
  </si>
  <si>
    <t>FK_SOURCED_ID</t>
  </si>
  <si>
    <t>TM_BACKLOG_HISTORY</t>
  </si>
  <si>
    <t>HISTORY_TYPE</t>
  </si>
  <si>
    <t>HISTORY_DATE</t>
  </si>
  <si>
    <t>HISTORY_TIME</t>
  </si>
  <si>
    <t>HISTORY_TELLER_ID</t>
  </si>
  <si>
    <t>HISTORY_BODY</t>
  </si>
  <si>
    <t>BODY</t>
  </si>
  <si>
    <t>HISTORY</t>
  </si>
  <si>
    <t>TELLER</t>
  </si>
  <si>
    <t>TM_BACKLOG_HISTORY_LIST</t>
  </si>
  <si>
    <t>HISTORY_TELLER_NAME</t>
  </si>
  <si>
    <t>HISTORY_TELLER_IMAGE</t>
  </si>
  <si>
    <t>FROM TM_BACKLOG_HISTORY T, CR_USER U</t>
  </si>
  <si>
    <t>WHERE T.HISTORY_TELLER_ID=U.ID</t>
  </si>
  <si>
    <t>( SELECT  USER_IMAGE FROM CR_USER WHERE ID=T.FK_USER_ID) AS AVATAR_URL,</t>
  </si>
  <si>
    <t>CR_SQL_POOL</t>
  </si>
  <si>
    <t>SQL_ID</t>
  </si>
  <si>
    <t>SQL_QUERY</t>
  </si>
  <si>
    <t>(SELECT CONCAT(USER_PERSON_NAME) FROM apd_backlog.CR_USER U  WHERE U.ID = T.fk_user_ID) AS USER_NAME,</t>
  </si>
  <si>
    <t>BUG_COUNT</t>
  </si>
  <si>
    <t>UPDATE_COUNT</t>
  </si>
  <si>
    <t>RELATION_ID</t>
  </si>
  <si>
    <t>RELATION</t>
  </si>
  <si>
    <t>( SELECT  (USER_PERSON_NAME) FROM CR_USER WHERE ID=T.FK_ASSIGNEE_ID) AS ASSIGNEE_NAME,</t>
  </si>
  <si>
    <t>( SELECT USER_PERSON_NAME FROM CR_USER WHERE ID=T.CREATED_BY) AS CREATED_BY_NAME,</t>
  </si>
  <si>
    <t>( SELECT USER_PERSON_NAME FROM CR_USER WHERE ID=T.UPDATED_BY) AS UPDATED_BY_NAME,</t>
  </si>
  <si>
    <t>U.USER_IMAGE AS  HISTORY_TELLER_IMAGE,</t>
  </si>
  <si>
    <t>(SELECT TYPE_NAME FROM TM_TASK_TYPE WHERE ID = T.DEPENDENT_TASK_TYPE_1_ID LIMIT 0,1) AS DEPENDENT_TASK_TYPE_1_NAME,</t>
  </si>
  <si>
    <t>(SELECT TYPE_NAME FROM TM_TASK_TYPE WHERE ID = T.DEPENDENT_TASK_TYPE_2_ID LIMIT 0,1) AS DEPENDENT_TASK_TYPE_2_NAME,</t>
  </si>
  <si>
    <t>TM_REL_BACKLOG_AND_LABEL</t>
  </si>
  <si>
    <t>FK_TASK_LABEL_ID</t>
  </si>
  <si>
    <t>TM_REL_BACKLOG_AND_SPRINT</t>
  </si>
  <si>
    <t>FK_TASK_SPRINT_ID</t>
  </si>
  <si>
    <t>TM_REL_BACKLOG_AND_LABEL_LIST</t>
  </si>
  <si>
    <t>LABEL_NAME</t>
  </si>
  <si>
    <t>(SELECT BACKLOG_NAME FROM APD_BACKLOG.TM_BACKLOG B WHERE B.ID=T.FK_BACKLOG_ID) AS BACKLOG_NAME,</t>
  </si>
  <si>
    <t>LABEL_COLOR</t>
  </si>
  <si>
    <t>B.NAME AS LABEL_NAME,</t>
  </si>
  <si>
    <t>FROM TM_REL_BACKLOG_AND_LABEL T,
APD_BACKLOG.TM_TASK_LABEL B
WHERE B.ID=T.FK_TASK_LABEL_ID</t>
  </si>
  <si>
    <t xml:space="preserve">B.COLOR AS LABEL_COLOR </t>
  </si>
  <si>
    <t>TM_REL_BACKLOG_AND_SPRINT_LIST</t>
  </si>
  <si>
    <t>B.SPRINT_NAME AS SPRINT_NAME,</t>
  </si>
  <si>
    <t xml:space="preserve">B.SPRINT_COLOR AS SPRINT_COLOR </t>
  </si>
  <si>
    <t>FROM TM_BACKLOG_TASK T,</t>
  </si>
  <si>
    <t>TM_BACKLOG B</t>
  </si>
  <si>
    <t>WHERE T.FK_BACKLOG_ID=B.ID</t>
  </si>
  <si>
    <t>IS_GENERAL</t>
  </si>
  <si>
    <t>GENERAL</t>
  </si>
  <si>
    <t>(CASE WHEN T.IS_GENERAL=1 THEN 'General' ELSE (SELECT TYPE_NAME FROM TM_TASK_TYPE WHERE ID = T.FK_TASK_TYPE_ID LIMIT 0,1) END) AS TASK_TYPE_NAME,</t>
  </si>
  <si>
    <t>BACKLOG_NAME,</t>
  </si>
  <si>
    <t>BACKLOG_BECAUSE,</t>
  </si>
  <si>
    <t>BACKLOG_STATUS,</t>
  </si>
  <si>
    <t>CREATED_BY,</t>
  </si>
  <si>
    <t>FK_PROJECT_ID,</t>
  </si>
  <si>
    <t>CREATED_DATE,</t>
  </si>
  <si>
    <t>CREATED_TIME,</t>
  </si>
  <si>
    <t>ORDER_NO,</t>
  </si>
  <si>
    <t>IS_FROM_CUSTOMER,</t>
  </si>
  <si>
    <t>PRIORITY,</t>
  </si>
  <si>
    <t>FK_SOURCED_ID,</t>
  </si>
  <si>
    <t>IS_SOURCED,</t>
  </si>
  <si>
    <t>(SELECT BACKLOG_NAME FROM TM_BACKLOG TP WHERE TP.ID=T.FK_SOURCED_ID LIMIT 0,1) AS SOURCED_NAME,</t>
  </si>
  <si>
    <t>DESCRIPTION_SOURCED,</t>
  </si>
  <si>
    <t xml:space="preserve"> FROM TM_BACKLOG T;</t>
  </si>
  <si>
    <t>IS_FROM_CUSTOMER</t>
  </si>
  <si>
    <t>IS_BOUNDED</t>
  </si>
  <si>
    <t xml:space="preserve">DESCRIPTION </t>
  </si>
  <si>
    <t>SOURCED_NAME</t>
  </si>
  <si>
    <t>TM_PROJECT_COUNT_LIST</t>
  </si>
  <si>
    <t>OVERAL_COUNT</t>
  </si>
  <si>
    <t>NEW_COUNT</t>
  </si>
  <si>
    <t>ONGOING_COUNT</t>
  </si>
  <si>
    <t>CLOSED_COUNT</t>
  </si>
  <si>
    <t>TICKET_COUNT</t>
  </si>
  <si>
    <t>SOURCED_COUNT</t>
  </si>
  <si>
    <t>BOUND_COUNT</t>
  </si>
  <si>
    <t>INITIAL_COUNT</t>
  </si>
  <si>
    <t>OVERAL</t>
  </si>
  <si>
    <t>NEW</t>
  </si>
  <si>
    <t>ONGOING</t>
  </si>
  <si>
    <t>CLOSED</t>
  </si>
  <si>
    <t>TICKET</t>
  </si>
  <si>
    <t>BOUND</t>
  </si>
  <si>
    <t>INITIAL</t>
  </si>
  <si>
    <t>IS_INITIAL</t>
  </si>
  <si>
    <t>(CASE   WHEN (FK_SOURCED_ID = '' || fk_sourced_id is null)  &amp;&amp;  (IS_SOURCED&lt;&gt;'1' || is_sourced='' || is_sourced is null) &amp;&amp; (IS_FROM_CUSTOMER &lt;&gt;'1') THEN 1  ELSE 0   END) as IS_INITIAL,</t>
  </si>
  <si>
    <t>(CASE   WHEN FK_SOURCED_ID &lt;&gt; ''    THEN 1  ELSE 0   END) as IS_BOUNDED,</t>
  </si>
  <si>
    <t>BL.BACKLOG_NAME,</t>
  </si>
  <si>
    <t>BL.FK_PROJECT_ID,</t>
  </si>
  <si>
    <t>FROM TM_REL_BACKLOG_AND_SPRINT T,</t>
  </si>
  <si>
    <t>APD_BACKLOG.TM_TASK_SPRINT B,</t>
  </si>
  <si>
    <t xml:space="preserve">APD_BACKLOG.TM_BACKLOG BL </t>
  </si>
  <si>
    <t>WHERE B.ID=T.FK_TASK_SPRINT_ID</t>
  </si>
  <si>
    <t>AND BL.ID=T.FK_BACKLOG_ID</t>
  </si>
  <si>
    <t>TM_TASK_SPRINT_LIST</t>
  </si>
  <si>
    <t>BACKLOG_COUNT</t>
  </si>
  <si>
    <t>(SELECT COUNT(ID) FROM APD_BACKLOG.TM_REL_BACKLOG_AND_SPRINT S WHERE STATUS='A' AND  S.FK_TASK_SPRINT_ID=T.ID) BACKLOG_COUNT,</t>
  </si>
  <si>
    <t>TM_TASK_LABEL_LIST</t>
  </si>
  <si>
    <t>TASK_COUNT</t>
  </si>
  <si>
    <t>INPUT_COUNT</t>
  </si>
  <si>
    <t>COMMENT_COUNT</t>
  </si>
  <si>
    <t>TM_NOTIFICATION</t>
  </si>
  <si>
    <t>FK_BACKLOG_HISTORY_ID</t>
  </si>
  <si>
    <t>NOTIFICATION_DATE</t>
  </si>
  <si>
    <t>NOTIFICATION_TIME</t>
  </si>
  <si>
    <t>REVIEW_DATE</t>
  </si>
  <si>
    <t>REVIEW_TIME</t>
  </si>
  <si>
    <t>IS_REVIEWED</t>
  </si>
  <si>
    <t>NOTIFICATION</t>
  </si>
  <si>
    <t>REVIEW</t>
  </si>
  <si>
    <t>REVIEWED</t>
  </si>
  <si>
    <t>U.USER_PERSON_NAME AS HISTORY_TELLER_NAME,</t>
  </si>
  <si>
    <t>(SELECT PROJECT_NAME FROM APD_BACKLOG.TM_PROJECT WHERE STATUS='A' AND ID=T.FK_PROJECT_ID) AS PROJECT_NAME,</t>
  </si>
  <si>
    <t>TM_BACKLOG_DEPENDENCY</t>
  </si>
  <si>
    <t>FK_PARENT_BACKLOG_ID</t>
  </si>
  <si>
    <t>Parent</t>
  </si>
  <si>
    <t>TM_BACKLOG_DEPENDENCY_LIST</t>
  </si>
  <si>
    <t>PARENT_BACKLOG_NAME</t>
  </si>
  <si>
    <t>(SELECT BACKLOG_NAME FROM APD_BACKLOG.TM_BACKLOG B WHERE B.ID=T.FK_BACKLOG_ID LIMIT 0,1) AS BACKLOG_NAME,</t>
  </si>
  <si>
    <t>FROM TM_BACKLOG_DEPENDENCY T</t>
  </si>
  <si>
    <t>(SELECT BACKLOG_NAME FROM APD_BACKLOG.TM_BACKLOG B WHERE B.ID=T.FK_PARENT_BACKLOG_ID LIMIT 0,1) AS PARENT_BACKLOG_NAME,</t>
  </si>
  <si>
    <t>IS_SUBTASK</t>
  </si>
  <si>
    <t>IS_BUG</t>
  </si>
  <si>
    <t>IS_REQUEST</t>
  </si>
  <si>
    <t>REQUEST</t>
  </si>
  <si>
    <t>SUBTASK</t>
  </si>
  <si>
    <t>CELL_NO</t>
  </si>
  <si>
    <t>ALIGN</t>
  </si>
  <si>
    <t>CSS_STYLE</t>
  </si>
  <si>
    <t>CSS_TEMPLATE_NAME</t>
  </si>
  <si>
    <t>CELL</t>
  </si>
  <si>
    <t>CSS</t>
  </si>
  <si>
    <t>STYLE</t>
  </si>
  <si>
    <t>TEMPLATE</t>
  </si>
  <si>
    <t>TM_TEST_SCENARIO</t>
  </si>
  <si>
    <t>SCENARIO</t>
  </si>
  <si>
    <t>SCENARIO_NAME</t>
  </si>
  <si>
    <t>EXPECTED_RESULT</t>
  </si>
  <si>
    <t>SCENARIO_STATUS</t>
  </si>
  <si>
    <t>EXPECTED</t>
  </si>
  <si>
    <t>RESULT</t>
  </si>
  <si>
    <t>SCENARIO_DATE</t>
  </si>
  <si>
    <t>SCENARIO_TIME</t>
  </si>
  <si>
    <t>TM_TEST_TRIAL</t>
  </si>
  <si>
    <t>FK_SCENARIO_ID</t>
  </si>
  <si>
    <t>TRIAL_DATE</t>
  </si>
  <si>
    <t>TRIAL_TIME</t>
  </si>
  <si>
    <t>ACTUAL_RESULT</t>
  </si>
  <si>
    <t>TRIAL_STATUS</t>
  </si>
  <si>
    <t>TRIAL</t>
  </si>
  <si>
    <t>ACTUAL</t>
  </si>
  <si>
    <t>NOTIFIED</t>
  </si>
  <si>
    <t>AS</t>
  </si>
  <si>
    <t>IS_NOTIFIED_AS_BUG</t>
  </si>
  <si>
    <t xml:space="preserve">create OR REPLACE VIEW TM_BACKLOG_LIST AS </t>
  </si>
  <si>
    <t>SELECT</t>
  </si>
  <si>
    <t>('0') AS TASK_COUNT,</t>
  </si>
  <si>
    <t>('0') AS INPUT_COUNT,</t>
  </si>
  <si>
    <t>('0') AS BUG_COUNT,</t>
  </si>
  <si>
    <t>('0') AS UPDATE_COUNT,</t>
  </si>
  <si>
    <t>('0') AS COMMENT_COUNT,</t>
  </si>
  <si>
    <t>'0' as estimated_hours,</t>
  </si>
  <si>
    <t>'0' as spent_hours,</t>
  </si>
  <si>
    <t>FK_CREATED_BY</t>
  </si>
  <si>
    <t>(SELECT CONCAT(USER_PERSON_NAME,' ',USER_PERSON_SURNAME,' ',USER_PERSON_MIDDLENAME) FROM CR_USER U WHERE U.ID=T.FK_CREATED_BY) AS CREATED_BY_NAME,</t>
  </si>
  <si>
    <t>TM_TEST_TRIAL_LIST</t>
  </si>
  <si>
    <t>CREATED_BY_AVATAR</t>
  </si>
  <si>
    <t>(SELECT USER_IMAGE FROM CR_USER U WHERE U.ID=T.FK_CREATED_BY) AS CREATED_BY_AVATAR,</t>
  </si>
  <si>
    <t>"" SPRINT_NAME,</t>
  </si>
  <si>
    <t>"" LABEL_NAME,</t>
  </si>
  <si>
    <t>"" ASSIGNEE_NAME,</t>
  </si>
  <si>
    <t>T.ID,</t>
  </si>
  <si>
    <t>T.STATUS,</t>
  </si>
  <si>
    <t>T.INSERT_DATE,</t>
  </si>
  <si>
    <t>T.MODIFICATION_DATE,</t>
  </si>
  <si>
    <t>B.FK_PROJECT_ID,</t>
  </si>
  <si>
    <t>T.FK_BACKLOG_ID,</t>
  </si>
  <si>
    <t>T.FK_TASK_TYPE_ID,</t>
  </si>
  <si>
    <t>T.FK_ASSIGNEE_ID,</t>
  </si>
  <si>
    <t>T.CREATED_BY,</t>
  </si>
  <si>
    <t>T.CREATED_DATE,</t>
  </si>
  <si>
    <t>T.CREATED_TIME,</t>
  </si>
  <si>
    <t>T.ESTIMATED_HOURS,</t>
  </si>
  <si>
    <t>T.SPENT_HOURS,</t>
  </si>
  <si>
    <t>T.DEPENDENT_TASK_TYPE_1_ID,</t>
  </si>
  <si>
    <t>T.DEPENDENT_TASK_TYPE_2_ID,</t>
  </si>
  <si>
    <t>T.COMPLETED_DURATION,</t>
  </si>
  <si>
    <t>T.UPDATED_BY,</t>
  </si>
  <si>
    <t>T.LAST_UPDATED_DATE,</t>
  </si>
  <si>
    <t>T.LAST_UPDATED_TIME,</t>
  </si>
  <si>
    <t>T.TASK_STATUS,</t>
  </si>
  <si>
    <t>T.IS_DETECTED_BUG,</t>
  </si>
  <si>
    <t>T.IS_GENERAL,</t>
  </si>
  <si>
    <t>T.IS_UPDATE_REQUIRED</t>
  </si>
  <si>
    <t xml:space="preserve">create OR REPLACE VIEW TM_BACKLOG_TASK_LIST AS </t>
  </si>
  <si>
    <t>'' BUG_COUNT,</t>
  </si>
  <si>
    <t>'' UPDATE_COUNT,</t>
  </si>
  <si>
    <t>IS_NOTIFIED_BUG</t>
  </si>
  <si>
    <t>T.IS_NOTIFIED_BUG,</t>
  </si>
  <si>
    <t>INTEGER</t>
  </si>
  <si>
    <t>ASSIGNEE_IMAGE_URL</t>
  </si>
  <si>
    <t>( SELECT  (USER_IMAGE) FROM CR_USER WHERE ID=T.FK_ASSIGNEE_ID) AS ASSIGNEE_IMAGE_URL,</t>
  </si>
  <si>
    <t>(SELECT PROJECT_NAME FROM TM_PROJECT U  WHERE U.ID = T.FK_PROJECT_ID) AS PROJECT_NAME,</t>
  </si>
  <si>
    <t>(SELECT  USER_PERSON_NAME FROM CR_USER U  WHERE U.ID = T.CREATED_BY) AS CREATED_BY_NAME,</t>
  </si>
  <si>
    <t>FLOAT</t>
  </si>
  <si>
    <t>(SELECT PROJECT_NAME FROM  TM_PROJECT U  WHERE U.ID = T.FK_PROJECT_ID) AS PROJECT_NAME,</t>
  </si>
  <si>
    <t>START_TYPE</t>
  </si>
  <si>
    <t>T.START_DATE,</t>
  </si>
  <si>
    <t>T.START_TIME,</t>
  </si>
  <si>
    <t>T.START_TYPE,</t>
  </si>
  <si>
    <t>WHERE T.FK_BACKLOG_ID=B.ID;;</t>
  </si>
  <si>
    <t>IS_MENU</t>
  </si>
  <si>
    <t>I</t>
  </si>
  <si>
    <t>MENU</t>
  </si>
  <si>
    <t>TM_BACKLOG_LIST_WITH_TASK</t>
  </si>
  <si>
    <t>T.TASK_COUNT,</t>
  </si>
  <si>
    <t>T.INPUT_COUNT,</t>
  </si>
  <si>
    <t>T.BUG_COUNT,</t>
  </si>
  <si>
    <t>T.UPDATE_COUNT,</t>
  </si>
  <si>
    <t>T.COMMENT_COUNT,</t>
  </si>
  <si>
    <t>T.BACKLOG_NAME,</t>
  </si>
  <si>
    <t>T.BACKLOG_BECAUSE,</t>
  </si>
  <si>
    <t>T.BACKLOG_STATUS,</t>
  </si>
  <si>
    <t>T.FK_PROJECT_ID,</t>
  </si>
  <si>
    <t>T.ORDER_NO,</t>
  </si>
  <si>
    <t>T.IS_FROM_CUSTOMER,</t>
  </si>
  <si>
    <t>T.PRIORITY,</t>
  </si>
  <si>
    <t>T.FK_SOURCED_ID,</t>
  </si>
  <si>
    <t xml:space="preserve"> SPRINT_NAME,</t>
  </si>
  <si>
    <t xml:space="preserve"> LABEL_NAME,</t>
  </si>
  <si>
    <t>BT.assignee_name,</t>
  </si>
  <si>
    <t>BT.TASK_TYPE_NAME,</t>
  </si>
  <si>
    <t>T.IS_SOURCED,</t>
  </si>
  <si>
    <t>T.DESCRIPTION_SOURCED,</t>
  </si>
  <si>
    <t>T.DESCRIPTION</t>
  </si>
  <si>
    <t xml:space="preserve"> FROM TM_BACKLOG T,</t>
  </si>
  <si>
    <t>TM_BACKLOG_TASK_LIST BT</t>
  </si>
  <si>
    <t xml:space="preserve">WHERE T.ID = BT.FK_BACKLOG_ID </t>
  </si>
  <si>
    <t>AND  BT.STATUS='A';</t>
  </si>
  <si>
    <t>create OR REPLACE VIEW TM_BACKLOG_LIST_WITH_TASK AS SELECT</t>
  </si>
  <si>
    <t>FROM</t>
  </si>
  <si>
    <t>CUSTOMER</t>
  </si>
  <si>
    <t>BOUNDED</t>
  </si>
  <si>
    <t>BT.FK_ASSIGNEE_ID,</t>
  </si>
  <si>
    <t>'' LABEL_NAME,</t>
  </si>
  <si>
    <t>LOGO_URL</t>
  </si>
  <si>
    <t>"" as ASSIGNEE_NAME,</t>
  </si>
  <si>
    <t xml:space="preserve">create OR REPLACE VIEW TM_BACKLOG_LIST AS SELECT  </t>
  </si>
  <si>
    <t>USER_STATUS</t>
  </si>
  <si>
    <t>BT.ESTIMATED_HOURS,</t>
  </si>
  <si>
    <t>BT.SPENT_HOURS,</t>
  </si>
  <si>
    <t>(SELECT COUNT(ID) FROM TM_REL_BACKLOG_AND_LABEL S WHERE STATUS='A' AND  S.FK_TASK_LABEL_ID=T.ID) BACKLOG_COUNT,</t>
  </si>
  <si>
    <t>TEST_CASE</t>
  </si>
  <si>
    <t>LINK_ID</t>
  </si>
  <si>
    <t>TEST</t>
  </si>
  <si>
    <t>CASE</t>
  </si>
  <si>
    <t>LINK</t>
  </si>
  <si>
    <t>DATA_COMBINATION</t>
  </si>
  <si>
    <t>DATA</t>
  </si>
  <si>
    <t>COMBINATION</t>
  </si>
  <si>
    <t>BT.FK_TASK_TYPE_ID,</t>
  </si>
  <si>
    <t>BT.TASK_STATUS,</t>
  </si>
  <si>
    <t>SP.SPRINT_END_DATE,</t>
  </si>
  <si>
    <t>SP.SPRINT_START_DATE,</t>
  </si>
  <si>
    <t>COMMENT_STATUS</t>
  </si>
  <si>
    <t>TM_CHANGE_REQ_LABEL</t>
  </si>
  <si>
    <t>FK_LABEL_ID</t>
  </si>
  <si>
    <t>IS_NOTIFIED_REQUEST</t>
  </si>
  <si>
    <t>FROM TM_BACKLOG T 
LEFT JOIN TM_BACKLOG_TASK_LIST BT ON  T.ID = BT.FK_BACKLOG_ID AND BT.STATUS='A' 
LEFT JOIN TM_REL_BACKLOG_AND_SPRINT_LIST SP ON SP.FK_BACKLOG_ID = T.ID AND SP.STATUS='A'
AND T.STATUS='A'</t>
  </si>
  <si>
    <t>iFnulL(SP.SPRINT_NAME,'NO SPRINT') SPRINT_NAME,</t>
  </si>
  <si>
    <t>TM_JIRA_INTEGRATION</t>
  </si>
  <si>
    <t>ATLASSSION_ID</t>
  </si>
  <si>
    <t>VERSION</t>
  </si>
  <si>
    <t>ATLASSION</t>
  </si>
  <si>
    <t>PROJECT_CODE</t>
  </si>
  <si>
    <t>JIRA_ID</t>
  </si>
  <si>
    <t>JIRA_KEY</t>
  </si>
  <si>
    <t>JIRA</t>
  </si>
  <si>
    <t>IS_API</t>
  </si>
  <si>
    <t>TEXT</t>
  </si>
  <si>
    <t>API</t>
  </si>
  <si>
    <t>JIRA_ISSUE_ID</t>
  </si>
  <si>
    <t>JIRA_ISSUE_KEY</t>
  </si>
  <si>
    <t>ISSUE</t>
  </si>
  <si>
    <t>COMMENT_JIRA_ID</t>
  </si>
  <si>
    <t>COMMENT_JIRA_KEY</t>
  </si>
  <si>
    <t>EVENT</t>
  </si>
  <si>
    <t>ACTION</t>
  </si>
  <si>
    <t>SECTION</t>
  </si>
  <si>
    <t>INPUT_PARAM</t>
  </si>
  <si>
    <t>INPUT_EVENT</t>
  </si>
  <si>
    <t>CREATE TABLE TM_PROJECT_CANVAS_ZONE (</t>
  </si>
  <si>
    <t>ID VARCHAR(30) NOT NULL ,</t>
  </si>
  <si>
    <t>STATUS VARCHAR(10),</t>
  </si>
  <si>
    <t>INSERT_DATE VARCHAR(30),</t>
  </si>
  <si>
    <t>MODIFICATION_DATE VARCHAR(30),</t>
  </si>
  <si>
    <t>FK_PROJECT_ID VARCHAR(45),</t>
  </si>
  <si>
    <t>ZONE_NAME VARCHAR(200),</t>
  </si>
  <si>
    <t>ZONE_COLOR VARCHAR(45),</t>
  </si>
  <si>
    <t>ORDER_NO VARCHAR(20),</t>
  </si>
  <si>
    <t>IS_HTML VARCHAR(10),</t>
  </si>
  <si>
    <t>CREATE TABLE TM_PROJECT_CANVAS_CARD (</t>
  </si>
  <si>
    <t>FK_PROJECT_ID VARCHAR(200),</t>
  </si>
  <si>
    <t>FK_ZONE_ID VARCHAR(200),</t>
  </si>
  <si>
    <t>CARD_NAME VARCHAR(1000),</t>
  </si>
  <si>
    <t>CARD_BODY TEXT,</t>
  </si>
  <si>
    <t>FK_RELATED_BACKLOG_ID VARCHAR(10),</t>
  </si>
  <si>
    <t>TM_BACKLOG_DESCRIPTION</t>
  </si>
  <si>
    <t>COLORED_TYPE</t>
  </si>
  <si>
    <t>COLORED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</si>
</sst>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2F2F2F"/>
      <name val="Segoe UI"/>
      <family val="2"/>
    </font>
    <font>
      <sz val="9.5"/>
      <color rgb="FF000000"/>
      <name val="Consolas"/>
      <family val="3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.5"/>
      <color rgb="FFFF0000"/>
      <name val="Consolas"/>
      <family val="3"/>
    </font>
    <font>
      <sz val="9.5"/>
      <color rgb="FFFF00FF"/>
      <name val="Consolas"/>
      <family val="3"/>
    </font>
    <font>
      <sz val="11"/>
      <color rgb="FFFF0000"/>
      <name val="Calibri"/>
      <family val="2"/>
      <scheme val="minor"/>
    </font>
    <font>
      <sz val="13"/>
      <color rgb="FF000000"/>
      <name val="Helvetica"/>
    </font>
    <font>
      <sz val="10"/>
      <color rgb="FF303336"/>
      <name val="Consolas"/>
      <family val="3"/>
    </font>
    <font>
      <sz val="12"/>
      <color rgb="FF0000CD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2" xfId="0" applyFont="1" applyBorder="1" applyAlignment="1"/>
    <xf numFmtId="0" fontId="0" fillId="3" borderId="0" xfId="0" applyFill="1"/>
    <xf numFmtId="0" fontId="0" fillId="0" borderId="2" xfId="0" applyBorder="1"/>
    <xf numFmtId="0" fontId="0" fillId="4" borderId="3" xfId="0" applyFill="1" applyBorder="1"/>
    <xf numFmtId="0" fontId="2" fillId="0" borderId="0" xfId="0" applyFont="1"/>
    <xf numFmtId="0" fontId="0" fillId="5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3" xfId="0" applyBorder="1"/>
    <xf numFmtId="0" fontId="0" fillId="0" borderId="4" xfId="0" applyBorder="1"/>
    <xf numFmtId="0" fontId="2" fillId="0" borderId="0" xfId="0" applyFont="1" applyFill="1" applyBorder="1"/>
    <xf numFmtId="0" fontId="0" fillId="0" borderId="0" xfId="0" applyBorder="1"/>
    <xf numFmtId="0" fontId="3" fillId="0" borderId="0" xfId="0" applyFont="1"/>
    <xf numFmtId="0" fontId="0" fillId="6" borderId="0" xfId="0" applyFill="1"/>
    <xf numFmtId="0" fontId="2" fillId="6" borderId="0" xfId="0" applyFont="1" applyFill="1"/>
    <xf numFmtId="0" fontId="0" fillId="7" borderId="4" xfId="0" applyFill="1" applyBorder="1"/>
    <xf numFmtId="0" fontId="0" fillId="7" borderId="0" xfId="0" applyFill="1"/>
    <xf numFmtId="0" fontId="0" fillId="7" borderId="0" xfId="0" applyFill="1" applyBorder="1"/>
    <xf numFmtId="0" fontId="0" fillId="0" borderId="0" xfId="0" applyAlignment="1">
      <alignment wrapText="1"/>
    </xf>
    <xf numFmtId="0" fontId="4" fillId="2" borderId="0" xfId="0" applyFont="1" applyFill="1"/>
    <xf numFmtId="0" fontId="6" fillId="0" borderId="0" xfId="0" applyFont="1"/>
    <xf numFmtId="0" fontId="8" fillId="8" borderId="1" xfId="0" applyFont="1" applyFill="1" applyBorder="1"/>
    <xf numFmtId="0" fontId="5" fillId="7" borderId="4" xfId="0" applyFont="1" applyFill="1" applyBorder="1" applyAlignment="1">
      <alignment wrapText="1"/>
    </xf>
    <xf numFmtId="0" fontId="0" fillId="7" borderId="0" xfId="0" applyFill="1" applyAlignment="1">
      <alignment wrapText="1"/>
    </xf>
    <xf numFmtId="0" fontId="0" fillId="7" borderId="4" xfId="0" applyFill="1" applyBorder="1" applyAlignment="1">
      <alignment wrapText="1"/>
    </xf>
    <xf numFmtId="0" fontId="7" fillId="0" borderId="0" xfId="0" applyFont="1" applyAlignment="1">
      <alignment wrapText="1"/>
    </xf>
    <xf numFmtId="0" fontId="5" fillId="7" borderId="0" xfId="0" applyFont="1" applyFill="1" applyAlignment="1">
      <alignment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5" fillId="7" borderId="0" xfId="0" applyFont="1" applyFill="1" applyBorder="1" applyAlignment="1">
      <alignment wrapText="1"/>
    </xf>
    <xf numFmtId="0" fontId="11" fillId="0" borderId="0" xfId="0" applyFont="1"/>
    <xf numFmtId="0" fontId="9" fillId="0" borderId="0" xfId="0" applyFont="1"/>
    <xf numFmtId="0" fontId="5" fillId="7" borderId="4" xfId="0" quotePrefix="1" applyFont="1" applyFill="1" applyBorder="1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019"/>
  <sheetViews>
    <sheetView tabSelected="1" topLeftCell="A993" zoomScale="85" zoomScaleNormal="85" workbookViewId="0">
      <pane xSplit="2" topLeftCell="T1" activePane="topRight" state="frozen"/>
      <selection activeCell="A331" sqref="A331"/>
      <selection pane="topRight" activeCell="X1014" sqref="X1014"/>
    </sheetView>
  </sheetViews>
  <sheetFormatPr defaultRowHeight="14.4" x14ac:dyDescent="0.3"/>
  <cols>
    <col min="2" max="2" width="50.21875" customWidth="1"/>
    <col min="3" max="3" width="12.88671875" bestFit="1" customWidth="1"/>
    <col min="4" max="4" width="10.109375" bestFit="1" customWidth="1"/>
    <col min="5" max="5" width="11.88671875" style="24" bestFit="1" customWidth="1"/>
    <col min="6" max="6" width="16.5546875" style="24" bestFit="1" customWidth="1"/>
    <col min="7" max="7" width="13.109375" style="24" bestFit="1" customWidth="1"/>
    <col min="8" max="8" width="10.88671875" bestFit="1" customWidth="1"/>
    <col min="9" max="9" width="42.88671875" bestFit="1" customWidth="1"/>
    <col min="10" max="10" width="44.109375" bestFit="1" customWidth="1"/>
    <col min="11" max="11" width="115.109375" style="21" customWidth="1"/>
    <col min="12" max="12" width="11.5546875" bestFit="1" customWidth="1"/>
    <col min="13" max="13" width="29.33203125" style="19" customWidth="1"/>
    <col min="14" max="14" width="47.5546875" style="5" bestFit="1" customWidth="1"/>
    <col min="15" max="15" width="2.109375" customWidth="1"/>
    <col min="16" max="16" width="1.88671875" customWidth="1"/>
    <col min="17" max="22" width="2.109375" customWidth="1"/>
    <col min="23" max="23" width="34.88671875" style="16" bestFit="1" customWidth="1"/>
    <col min="24" max="24" width="33.5546875" style="3" bestFit="1" customWidth="1"/>
    <col min="25" max="25" width="62.44140625" style="22" customWidth="1"/>
    <col min="26" max="26" width="45.6640625" style="7" bestFit="1" customWidth="1"/>
  </cols>
  <sheetData>
    <row r="2" spans="2:26" x14ac:dyDescent="0.3">
      <c r="B2" s="2" t="s">
        <v>438</v>
      </c>
      <c r="I2" t="str">
        <f>CONCATENATE("ALTER TABLE"," ",B2)</f>
        <v>ALTER TABLE CR_SQL_POOL</v>
      </c>
      <c r="N2" s="5" t="str">
        <f>CONCATENATE("CREATE TABLE ",B2," ","(")</f>
        <v>CREATE TABLE CR_SQL_POOL (</v>
      </c>
    </row>
    <row r="3" spans="2:26" ht="19.2" x14ac:dyDescent="0.45">
      <c r="B3" s="1" t="s">
        <v>2</v>
      </c>
      <c r="C3" s="1" t="s">
        <v>1</v>
      </c>
      <c r="D3" s="4">
        <v>30</v>
      </c>
      <c r="E3" s="24" t="s">
        <v>113</v>
      </c>
      <c r="I3" t="str">
        <f>I2</f>
        <v>ALTER TABLE CR_SQL_POOL</v>
      </c>
      <c r="J3" t="str">
        <f>CONCATENATE(LEFT(CONCATENATE(" ADD "," ",N3,";"),LEN(CONCATENATE(" ADD "," ",N3,";"))-2),";")</f>
        <v xml:space="preserve"> ADD  ID VARCHAR(30) NOT NULL ;</v>
      </c>
      <c r="K3" s="21" t="str">
        <f>CONCATENATE(LEFT(CONCATENATE("  ALTER COLUMN  "," ",N3,";"),LEN(CONCATENATE("  ALTER COLUMN  "," ",N3,";"))-2),";")</f>
        <v xml:space="preserve">  ALTER COLUMN   ID VARCHAR(30) NOT NULL ;</v>
      </c>
      <c r="L3" s="12"/>
      <c r="M3" s="18" t="str">
        <f>CONCATENATE(B3,",")</f>
        <v>ID,</v>
      </c>
      <c r="N3" s="5" t="str">
        <f>CONCATENATE(B3," ",C3,"(",D3,") ",E3," ,")</f>
        <v>ID VARCHAR(30) NOT NULL ,</v>
      </c>
      <c r="O3" s="1" t="s">
        <v>2</v>
      </c>
      <c r="P3" s="6"/>
      <c r="Q3" s="6"/>
      <c r="R3" s="6"/>
      <c r="S3" s="6"/>
      <c r="T3" s="6"/>
      <c r="U3" s="6"/>
      <c r="V3" s="6"/>
      <c r="W3" s="17" t="str">
        <f t="shared" ref="W3:W8" si="0">CONCATENATE(,LOWER(O3),UPPER(LEFT(P3,1)),LOWER(RIGHT(P3,LEN(P3)-IF(LEN(P3)&gt;0,1,LEN(P3)))),UPPER(LEFT(Q3,1)),LOWER(RIGHT(Q3,LEN(Q3)-IF(LEN(Q3)&gt;0,1,LEN(Q3)))),UPPER(LEFT(R3,1)),LOWER(RIGHT(R3,LEN(R3)-IF(LEN(R3)&gt;0,1,LEN(R3)))),UPPER(LEFT(S3,1)),LOWER(RIGHT(S3,LEN(S3)-IF(LEN(S3)&gt;0,1,LEN(S3)))),UPPER(LEFT(T3,1)),LOWER(RIGHT(T3,LEN(T3)-IF(LEN(T3)&gt;0,1,LEN(T3)))),UPPER(LEFT(U3,1)),LOWER(RIGHT(U3,LEN(U3)-IF(LEN(U3)&gt;0,1,LEN(U3)))),UPPER(LEFT(V3,1)),LOWER(RIGHT(V3,LEN(V3)-IF(LEN(V3)&gt;0,1,LEN(V3)))))</f>
        <v>id</v>
      </c>
      <c r="X3" s="3" t="str">
        <f t="shared" ref="X3:X8" si="1">CONCATENATE("""",W3,"""",":","""","""",",")</f>
        <v>"id":"",</v>
      </c>
      <c r="Y3" s="22" t="str">
        <f t="shared" ref="Y3:Y8" si="2">CONCATENATE("public static String ",,B3,,"=","""",W3,""";")</f>
        <v>public static String ID="id";</v>
      </c>
      <c r="Z3" s="7" t="str">
        <f t="shared" ref="Z3:Z8" si="3">CONCATENATE("private String ",W3,"=","""""",";")</f>
        <v>private String id="";</v>
      </c>
    </row>
    <row r="4" spans="2:26" ht="19.2" x14ac:dyDescent="0.45">
      <c r="B4" s="1" t="s">
        <v>3</v>
      </c>
      <c r="C4" s="1" t="s">
        <v>1</v>
      </c>
      <c r="D4" s="4">
        <v>10</v>
      </c>
      <c r="I4" t="str">
        <f>I3</f>
        <v>ALTER TABLE CR_SQL_POOL</v>
      </c>
      <c r="J4" t="str">
        <f>CONCATENATE(LEFT(CONCATENATE(" ADD "," ",N4,";"),LEN(CONCATENATE(" ADD "," ",N4,";"))-2),";")</f>
        <v xml:space="preserve"> ADD  STATUS VARCHAR(10);</v>
      </c>
      <c r="K4" s="21" t="str">
        <f>CONCATENATE(LEFT(CONCATENATE("  ALTER COLUMN  "," ",N4,";"),LEN(CONCATENATE("  ALTER COLUMN  "," ",N4,";"))-2),";")</f>
        <v xml:space="preserve">  ALTER COLUMN   STATUS VARCHAR(10);</v>
      </c>
      <c r="L4" s="12"/>
      <c r="M4" s="18" t="str">
        <f>CONCATENATE(B4,",")</f>
        <v>STATUS,</v>
      </c>
      <c r="N4" s="5" t="str">
        <f>CONCATENATE(B4," ",C4,"(",D4,")",",")</f>
        <v>STATUS VARCHAR(10),</v>
      </c>
      <c r="O4" s="1" t="s">
        <v>3</v>
      </c>
      <c r="W4" s="17" t="str">
        <f t="shared" si="0"/>
        <v>status</v>
      </c>
      <c r="X4" s="3" t="str">
        <f t="shared" si="1"/>
        <v>"status":"",</v>
      </c>
      <c r="Y4" s="22" t="str">
        <f t="shared" si="2"/>
        <v>public static String STATUS="status";</v>
      </c>
      <c r="Z4" s="7" t="str">
        <f t="shared" si="3"/>
        <v>private String status="";</v>
      </c>
    </row>
    <row r="5" spans="2:26" ht="19.2" x14ac:dyDescent="0.45">
      <c r="B5" s="1" t="s">
        <v>4</v>
      </c>
      <c r="C5" s="1" t="s">
        <v>1</v>
      </c>
      <c r="D5" s="4">
        <v>30</v>
      </c>
      <c r="I5" t="str">
        <f>I4</f>
        <v>ALTER TABLE CR_SQL_POOL</v>
      </c>
      <c r="J5" t="str">
        <f>CONCATENATE(LEFT(CONCATENATE(" ADD "," ",N5,";"),LEN(CONCATENATE(" ADD "," ",N5,";"))-2),";")</f>
        <v xml:space="preserve"> ADD  INSERT_DATE VARCHAR(30);</v>
      </c>
      <c r="K5" s="21" t="str">
        <f>CONCATENATE(LEFT(CONCATENATE("  ALTER COLUMN  "," ",N5,";"),LEN(CONCATENATE("  ALTER COLUMN  "," ",N5,";"))-2),";")</f>
        <v xml:space="preserve">  ALTER COLUMN   INSERT_DATE VARCHAR(30);</v>
      </c>
      <c r="L5" s="12"/>
      <c r="M5" s="18" t="str">
        <f>CONCATENATE(B5,",")</f>
        <v>INSERT_DATE,</v>
      </c>
      <c r="N5" s="5" t="str">
        <f>CONCATENATE(B5," ",C5,"(",D5,")",",")</f>
        <v>INSERT_DATE VARCHAR(30),</v>
      </c>
      <c r="O5" s="1" t="s">
        <v>7</v>
      </c>
      <c r="P5" t="s">
        <v>8</v>
      </c>
      <c r="W5" s="17" t="str">
        <f t="shared" si="0"/>
        <v>insertDate</v>
      </c>
      <c r="X5" s="3" t="str">
        <f t="shared" si="1"/>
        <v>"insertDate":"",</v>
      </c>
      <c r="Y5" s="22" t="str">
        <f t="shared" si="2"/>
        <v>public static String INSERT_DATE="insertDate";</v>
      </c>
      <c r="Z5" s="7" t="str">
        <f t="shared" si="3"/>
        <v>private String insertDate="";</v>
      </c>
    </row>
    <row r="6" spans="2:26" ht="19.2" x14ac:dyDescent="0.45">
      <c r="B6" s="1" t="s">
        <v>5</v>
      </c>
      <c r="C6" s="1" t="s">
        <v>1</v>
      </c>
      <c r="D6" s="4">
        <v>30</v>
      </c>
      <c r="I6" t="str">
        <f>I5</f>
        <v>ALTER TABLE CR_SQL_POOL</v>
      </c>
      <c r="J6" t="str">
        <f>CONCATENATE(LEFT(CONCATENATE(" ADD "," ",N6,";"),LEN(CONCATENATE(" ADD "," ",N6,";"))-2),";")</f>
        <v xml:space="preserve"> ADD  MODIFICATION_DATE VARCHAR(30);</v>
      </c>
      <c r="K6" s="21" t="str">
        <f>CONCATENATE(LEFT(CONCATENATE("  ALTER COLUMN  "," ",N6,";"),LEN(CONCATENATE("  ALTER COLUMN  "," ",N6,";"))-2),";")</f>
        <v xml:space="preserve">  ALTER COLUMN   MODIFICATION_DATE VARCHAR(30);</v>
      </c>
      <c r="L6" s="12"/>
      <c r="M6" s="18" t="str">
        <f>CONCATENATE(B6,",")</f>
        <v>MODIFICATION_DATE,</v>
      </c>
      <c r="N6" s="5" t="str">
        <f>CONCATENATE(B6," ",C6,"(",D6,")",",")</f>
        <v>MODIFICATION_DATE VARCHAR(30),</v>
      </c>
      <c r="O6" s="1" t="s">
        <v>9</v>
      </c>
      <c r="P6" t="s">
        <v>8</v>
      </c>
      <c r="W6" s="17" t="str">
        <f t="shared" si="0"/>
        <v>modificationDate</v>
      </c>
      <c r="X6" s="3" t="str">
        <f t="shared" si="1"/>
        <v>"modificationDate":"",</v>
      </c>
      <c r="Y6" s="22" t="str">
        <f t="shared" si="2"/>
        <v>public static String MODIFICATION_DATE="modificationDate";</v>
      </c>
      <c r="Z6" s="7" t="str">
        <f t="shared" si="3"/>
        <v>private String modificationDate="";</v>
      </c>
    </row>
    <row r="7" spans="2:26" ht="19.2" x14ac:dyDescent="0.45">
      <c r="B7" s="1" t="s">
        <v>439</v>
      </c>
      <c r="C7" s="1" t="s">
        <v>1</v>
      </c>
      <c r="D7" s="4">
        <v>222</v>
      </c>
      <c r="I7" t="e">
        <f>#REF!</f>
        <v>#REF!</v>
      </c>
      <c r="J7" t="str">
        <f>CONCATENATE(LEFT(CONCATENATE(" ADD "," ",N7,";"),LEN(CONCATENATE(" ADD "," ",N7,";"))-2),";")</f>
        <v xml:space="preserve"> ADD  SQL_ID VARCHAR(222);</v>
      </c>
      <c r="K7" s="21" t="str">
        <f>CONCATENATE(LEFT(CONCATENATE("  ALTER COLUMN  "," ",N7,";"),LEN(CONCATENATE("  ALTER COLUMN  "," ",N7,";"))-2),";")</f>
        <v xml:space="preserve">  ALTER COLUMN   SQL_ID VARCHAR(222);</v>
      </c>
      <c r="L7" s="12"/>
      <c r="M7" s="18" t="str">
        <f>CONCATENATE(B7,",")</f>
        <v>SQL_ID,</v>
      </c>
      <c r="N7" s="5" t="str">
        <f>CONCATENATE(B7," ",C7,"(",D7,")",",")</f>
        <v>SQL_ID VARCHAR(222),</v>
      </c>
      <c r="O7" s="1" t="s">
        <v>281</v>
      </c>
      <c r="P7" t="s">
        <v>0</v>
      </c>
      <c r="W7" s="17" t="str">
        <f t="shared" si="0"/>
        <v>networkName</v>
      </c>
      <c r="X7" s="3" t="str">
        <f t="shared" si="1"/>
        <v>"networkName":"",</v>
      </c>
      <c r="Y7" s="22" t="str">
        <f t="shared" si="2"/>
        <v>public static String SQL_ID="networkName";</v>
      </c>
      <c r="Z7" s="7" t="str">
        <f t="shared" si="3"/>
        <v>private String networkName="";</v>
      </c>
    </row>
    <row r="8" spans="2:26" ht="19.2" x14ac:dyDescent="0.45">
      <c r="B8" s="1" t="s">
        <v>440</v>
      </c>
      <c r="C8" s="1" t="s">
        <v>1</v>
      </c>
      <c r="D8" s="4">
        <v>4444</v>
      </c>
      <c r="L8" s="12"/>
      <c r="M8" s="18"/>
      <c r="N8" s="5" t="str">
        <f>CONCATENATE(B8," ",C8,"(",D8,")",",")</f>
        <v>SQL_QUERY VARCHAR(4444),</v>
      </c>
      <c r="O8" s="1" t="s">
        <v>281</v>
      </c>
      <c r="P8" t="s">
        <v>3</v>
      </c>
      <c r="W8" s="17" t="str">
        <f t="shared" si="0"/>
        <v>networkStatus</v>
      </c>
      <c r="X8" s="3" t="str">
        <f t="shared" si="1"/>
        <v>"networkStatus":"",</v>
      </c>
      <c r="Y8" s="22" t="str">
        <f t="shared" si="2"/>
        <v>public static String SQL_QUERY="networkStatus";</v>
      </c>
      <c r="Z8" s="7" t="str">
        <f t="shared" si="3"/>
        <v>private String networkStatus="";</v>
      </c>
    </row>
    <row r="12" spans="2:26" ht="19.2" x14ac:dyDescent="0.45">
      <c r="C12" s="14"/>
      <c r="D12" s="9"/>
      <c r="M12" s="20"/>
      <c r="N12" s="31"/>
      <c r="O12" s="14"/>
      <c r="W12" s="17"/>
    </row>
    <row r="13" spans="2:26" x14ac:dyDescent="0.3">
      <c r="B13" s="2" t="s">
        <v>278</v>
      </c>
      <c r="I13" t="str">
        <f>CONCATENATE("ALTER TABLE"," ",B13)</f>
        <v>ALTER TABLE TM_NETWORK</v>
      </c>
      <c r="N13" s="5" t="str">
        <f>CONCATENATE("CREATE TABLE ",B13," ","(")</f>
        <v>CREATE TABLE TM_NETWORK (</v>
      </c>
    </row>
    <row r="14" spans="2:26" ht="19.2" x14ac:dyDescent="0.45">
      <c r="B14" s="1" t="s">
        <v>2</v>
      </c>
      <c r="C14" s="1" t="s">
        <v>1</v>
      </c>
      <c r="D14" s="4">
        <v>30</v>
      </c>
      <c r="E14" s="24" t="s">
        <v>113</v>
      </c>
      <c r="I14" t="str">
        <f>I13</f>
        <v>ALTER TABLE TM_NETWORK</v>
      </c>
      <c r="J14" t="str">
        <f>CONCATENATE(LEFT(CONCATENATE(" ADD "," ",N14,";"),LEN(CONCATENATE(" ADD "," ",N14,";"))-2),";")</f>
        <v xml:space="preserve"> ADD  ID VARCHAR(30) NOT NULL ;</v>
      </c>
      <c r="K14" s="21" t="str">
        <f>CONCATENATE(LEFT(CONCATENATE("  ALTER COLUMN  "," ",N14,";"),LEN(CONCATENATE("  ALTER COLUMN  "," ",N14,";"))-2),";")</f>
        <v xml:space="preserve">  ALTER COLUMN   ID VARCHAR(30) NOT NULL ;</v>
      </c>
      <c r="L14" s="12"/>
      <c r="M14" s="18" t="str">
        <f>CONCATENATE(B14,",")</f>
        <v>ID,</v>
      </c>
      <c r="N14" s="5" t="str">
        <f>CONCATENATE(B14," ",C14,"(",D14,") ",E14," ,")</f>
        <v>ID VARCHAR(30) NOT NULL ,</v>
      </c>
      <c r="O14" s="1" t="s">
        <v>2</v>
      </c>
      <c r="P14" s="6"/>
      <c r="Q14" s="6"/>
      <c r="R14" s="6"/>
      <c r="S14" s="6"/>
      <c r="T14" s="6"/>
      <c r="U14" s="6"/>
      <c r="V14" s="6"/>
      <c r="W14" s="17" t="str">
        <f t="shared" ref="W14:W23" si="4">CONCATENATE(,LOWER(O14),UPPER(LEFT(P14,1)),LOWER(RIGHT(P14,LEN(P14)-IF(LEN(P14)&gt;0,1,LEN(P14)))),UPPER(LEFT(Q14,1)),LOWER(RIGHT(Q14,LEN(Q14)-IF(LEN(Q14)&gt;0,1,LEN(Q14)))),UPPER(LEFT(R14,1)),LOWER(RIGHT(R14,LEN(R14)-IF(LEN(R14)&gt;0,1,LEN(R14)))),UPPER(LEFT(S14,1)),LOWER(RIGHT(S14,LEN(S14)-IF(LEN(S14)&gt;0,1,LEN(S14)))),UPPER(LEFT(T14,1)),LOWER(RIGHT(T14,LEN(T14)-IF(LEN(T14)&gt;0,1,LEN(T14)))),UPPER(LEFT(U14,1)),LOWER(RIGHT(U14,LEN(U14)-IF(LEN(U14)&gt;0,1,LEN(U14)))),UPPER(LEFT(V14,1)),LOWER(RIGHT(V14,LEN(V14)-IF(LEN(V14)&gt;0,1,LEN(V14)))))</f>
        <v>id</v>
      </c>
      <c r="X14" s="3" t="str">
        <f t="shared" ref="X14:X23" si="5">CONCATENATE("""",W14,"""",":","""","""",",")</f>
        <v>"id":"",</v>
      </c>
      <c r="Y14" s="22" t="str">
        <f t="shared" ref="Y14:Y23" si="6">CONCATENATE("public static String ",,B14,,"=","""",W14,""";")</f>
        <v>public static String ID="id";</v>
      </c>
      <c r="Z14" s="7" t="str">
        <f t="shared" ref="Z14:Z22" si="7">CONCATENATE("private String ",W14,"=","""""",";")</f>
        <v>private String id="";</v>
      </c>
    </row>
    <row r="15" spans="2:26" ht="19.2" x14ac:dyDescent="0.45">
      <c r="B15" s="1" t="s">
        <v>3</v>
      </c>
      <c r="C15" s="1" t="s">
        <v>1</v>
      </c>
      <c r="D15" s="4">
        <v>10</v>
      </c>
      <c r="I15" t="str">
        <f>I14</f>
        <v>ALTER TABLE TM_NETWORK</v>
      </c>
      <c r="J15" t="str">
        <f>CONCATENATE(LEFT(CONCATENATE(" ADD "," ",N15,";"),LEN(CONCATENATE(" ADD "," ",N15,";"))-2),";")</f>
        <v xml:space="preserve"> ADD  STATUS VARCHAR(10);</v>
      </c>
      <c r="K15" s="21" t="str">
        <f>CONCATENATE(LEFT(CONCATENATE("  ALTER COLUMN  "," ",N15,";"),LEN(CONCATENATE("  ALTER COLUMN  "," ",N15,";"))-2),";")</f>
        <v xml:space="preserve">  ALTER COLUMN   STATUS VARCHAR(10);</v>
      </c>
      <c r="L15" s="12"/>
      <c r="M15" s="18" t="str">
        <f>CONCATENATE(B15,",")</f>
        <v>STATUS,</v>
      </c>
      <c r="N15" s="5" t="str">
        <f t="shared" ref="N15:N23" si="8">CONCATENATE(B15," ",C15,"(",D15,")",",")</f>
        <v>STATUS VARCHAR(10),</v>
      </c>
      <c r="O15" s="1" t="s">
        <v>3</v>
      </c>
      <c r="W15" s="17" t="str">
        <f t="shared" si="4"/>
        <v>status</v>
      </c>
      <c r="X15" s="3" t="str">
        <f t="shared" si="5"/>
        <v>"status":"",</v>
      </c>
      <c r="Y15" s="22" t="str">
        <f t="shared" si="6"/>
        <v>public static String STATUS="status";</v>
      </c>
      <c r="Z15" s="7" t="str">
        <f t="shared" si="7"/>
        <v>private String status="";</v>
      </c>
    </row>
    <row r="16" spans="2:26" ht="19.2" x14ac:dyDescent="0.45">
      <c r="B16" s="1" t="s">
        <v>4</v>
      </c>
      <c r="C16" s="1" t="s">
        <v>1</v>
      </c>
      <c r="D16" s="4">
        <v>30</v>
      </c>
      <c r="I16" t="str">
        <f>I15</f>
        <v>ALTER TABLE TM_NETWORK</v>
      </c>
      <c r="J16" t="str">
        <f>CONCATENATE(LEFT(CONCATENATE(" ADD "," ",N16,";"),LEN(CONCATENATE(" ADD "," ",N16,";"))-2),";")</f>
        <v xml:space="preserve"> ADD  INSERT_DATE VARCHAR(30);</v>
      </c>
      <c r="K16" s="21" t="str">
        <f>CONCATENATE(LEFT(CONCATENATE("  ALTER COLUMN  "," ",N16,";"),LEN(CONCATENATE("  ALTER COLUMN  "," ",N16,";"))-2),";")</f>
        <v xml:space="preserve">  ALTER COLUMN   INSERT_DATE VARCHAR(30);</v>
      </c>
      <c r="L16" s="12"/>
      <c r="M16" s="18" t="str">
        <f>CONCATENATE(B16,",")</f>
        <v>INSERT_DATE,</v>
      </c>
      <c r="N16" s="5" t="str">
        <f t="shared" si="8"/>
        <v>INSERT_DATE VARCHAR(30),</v>
      </c>
      <c r="O16" s="1" t="s">
        <v>7</v>
      </c>
      <c r="P16" t="s">
        <v>8</v>
      </c>
      <c r="W16" s="17" t="str">
        <f t="shared" si="4"/>
        <v>insertDate</v>
      </c>
      <c r="X16" s="3" t="str">
        <f t="shared" si="5"/>
        <v>"insertDate":"",</v>
      </c>
      <c r="Y16" s="22" t="str">
        <f t="shared" si="6"/>
        <v>public static String INSERT_DATE="insertDate";</v>
      </c>
      <c r="Z16" s="7" t="str">
        <f t="shared" si="7"/>
        <v>private String insertDate="";</v>
      </c>
    </row>
    <row r="17" spans="2:26" ht="19.2" x14ac:dyDescent="0.45">
      <c r="B17" s="1" t="s">
        <v>5</v>
      </c>
      <c r="C17" s="1" t="s">
        <v>1</v>
      </c>
      <c r="D17" s="4">
        <v>30</v>
      </c>
      <c r="I17" t="str">
        <f>I16</f>
        <v>ALTER TABLE TM_NETWORK</v>
      </c>
      <c r="J17" t="str">
        <f>CONCATENATE(LEFT(CONCATENATE(" ADD "," ",N17,";"),LEN(CONCATENATE(" ADD "," ",N17,";"))-2),";")</f>
        <v xml:space="preserve"> ADD  MODIFICATION_DATE VARCHAR(30);</v>
      </c>
      <c r="K17" s="21" t="str">
        <f>CONCATENATE(LEFT(CONCATENATE("  ALTER COLUMN  "," ",N17,";"),LEN(CONCATENATE("  ALTER COLUMN  "," ",N17,";"))-2),";")</f>
        <v xml:space="preserve">  ALTER COLUMN   MODIFICATION_DATE VARCHAR(30);</v>
      </c>
      <c r="L17" s="12"/>
      <c r="M17" s="18" t="str">
        <f>CONCATENATE(B17,",")</f>
        <v>MODIFICATION_DATE,</v>
      </c>
      <c r="N17" s="5" t="str">
        <f t="shared" si="8"/>
        <v>MODIFICATION_DATE VARCHAR(30),</v>
      </c>
      <c r="O17" s="1" t="s">
        <v>9</v>
      </c>
      <c r="P17" t="s">
        <v>8</v>
      </c>
      <c r="W17" s="17" t="str">
        <f t="shared" si="4"/>
        <v>modificationDate</v>
      </c>
      <c r="X17" s="3" t="str">
        <f t="shared" si="5"/>
        <v>"modificationDate":"",</v>
      </c>
      <c r="Y17" s="22" t="str">
        <f t="shared" si="6"/>
        <v>public static String MODIFICATION_DATE="modificationDate";</v>
      </c>
      <c r="Z17" s="7" t="str">
        <f t="shared" si="7"/>
        <v>private String modificationDate="";</v>
      </c>
    </row>
    <row r="18" spans="2:26" ht="19.2" x14ac:dyDescent="0.45">
      <c r="B18" s="1" t="s">
        <v>279</v>
      </c>
      <c r="C18" s="1" t="s">
        <v>1</v>
      </c>
      <c r="D18" s="4">
        <v>222</v>
      </c>
      <c r="I18" t="e">
        <f>#REF!</f>
        <v>#REF!</v>
      </c>
      <c r="J18" t="str">
        <f>CONCATENATE(LEFT(CONCATENATE(" ADD "," ",N18,";"),LEN(CONCATENATE(" ADD "," ",N18,";"))-2),";")</f>
        <v xml:space="preserve"> ADD  NETWORK_NAME VARCHAR(222);</v>
      </c>
      <c r="K18" s="21" t="str">
        <f>CONCATENATE(LEFT(CONCATENATE("  ALTER COLUMN  "," ",N18,";"),LEN(CONCATENATE("  ALTER COLUMN  "," ",N18,";"))-2),";")</f>
        <v xml:space="preserve">  ALTER COLUMN   NETWORK_NAME VARCHAR(222);</v>
      </c>
      <c r="L18" s="12"/>
      <c r="M18" s="18" t="str">
        <f>CONCATENATE(B18,",")</f>
        <v>NETWORK_NAME,</v>
      </c>
      <c r="N18" s="5" t="str">
        <f t="shared" si="8"/>
        <v>NETWORK_NAME VARCHAR(222),</v>
      </c>
      <c r="O18" s="1" t="s">
        <v>281</v>
      </c>
      <c r="P18" t="s">
        <v>0</v>
      </c>
      <c r="W18" s="17" t="str">
        <f t="shared" si="4"/>
        <v>networkName</v>
      </c>
      <c r="X18" s="3" t="str">
        <f t="shared" si="5"/>
        <v>"networkName":"",</v>
      </c>
      <c r="Y18" s="22" t="str">
        <f t="shared" si="6"/>
        <v>public static String NETWORK_NAME="networkName";</v>
      </c>
      <c r="Z18" s="7" t="str">
        <f t="shared" si="7"/>
        <v>private String networkName="";</v>
      </c>
    </row>
    <row r="19" spans="2:26" ht="19.2" x14ac:dyDescent="0.45">
      <c r="B19" s="1" t="s">
        <v>280</v>
      </c>
      <c r="C19" s="1" t="s">
        <v>1</v>
      </c>
      <c r="D19" s="4">
        <v>12</v>
      </c>
      <c r="L19" s="12"/>
      <c r="M19" s="18"/>
      <c r="N19" s="5" t="str">
        <f t="shared" si="8"/>
        <v>NETWORK_STATUS VARCHAR(12),</v>
      </c>
      <c r="O19" s="1" t="s">
        <v>281</v>
      </c>
      <c r="P19" t="s">
        <v>3</v>
      </c>
      <c r="W19" s="17" t="str">
        <f t="shared" si="4"/>
        <v>networkStatus</v>
      </c>
      <c r="X19" s="3" t="str">
        <f t="shared" si="5"/>
        <v>"networkStatus":"",</v>
      </c>
      <c r="Y19" s="22" t="str">
        <f t="shared" si="6"/>
        <v>public static String NETWORK_STATUS="networkStatus";</v>
      </c>
      <c r="Z19" s="7" t="str">
        <f t="shared" si="7"/>
        <v>private String networkStatus="";</v>
      </c>
    </row>
    <row r="20" spans="2:26" ht="19.2" x14ac:dyDescent="0.45">
      <c r="B20" s="10" t="s">
        <v>262</v>
      </c>
      <c r="C20" s="1" t="s">
        <v>1</v>
      </c>
      <c r="D20" s="4">
        <v>43</v>
      </c>
      <c r="I20" t="e">
        <f>#REF!</f>
        <v>#REF!</v>
      </c>
      <c r="J20" t="str">
        <f>CONCATENATE(LEFT(CONCATENATE(" ADD "," ",N20,";"),LEN(CONCATENATE(" ADD "," ",N20,";"))-2),";")</f>
        <v xml:space="preserve"> ADD  CREATED_BY VARCHAR(43);</v>
      </c>
      <c r="K20" s="21" t="str">
        <f>CONCATENATE(LEFT(CONCATENATE("  ALTER COLUMN  "," ",N20,";"),LEN(CONCATENATE("  ALTER COLUMN  "," ",N20,";"))-2),";")</f>
        <v xml:space="preserve">  ALTER COLUMN   CREATED_BY VARCHAR(43);</v>
      </c>
      <c r="L20" s="12"/>
      <c r="M20" s="18" t="str">
        <f>CONCATENATE(B19,",")</f>
        <v>NETWORK_STATUS,</v>
      </c>
      <c r="N20" s="5" t="str">
        <f t="shared" si="8"/>
        <v>CREATED_BY VARCHAR(43),</v>
      </c>
      <c r="O20" s="1" t="s">
        <v>282</v>
      </c>
      <c r="P20" t="s">
        <v>128</v>
      </c>
      <c r="W20" s="17" t="str">
        <f t="shared" si="4"/>
        <v>createdBy</v>
      </c>
      <c r="X20" s="3" t="str">
        <f t="shared" si="5"/>
        <v>"createdBy":"",</v>
      </c>
      <c r="Y20" s="22" t="str">
        <f t="shared" si="6"/>
        <v>public static String CREATED_BY="createdBy";</v>
      </c>
      <c r="Z20" s="7" t="str">
        <f t="shared" si="7"/>
        <v>private String createdBy="";</v>
      </c>
    </row>
    <row r="21" spans="2:26" ht="19.2" x14ac:dyDescent="0.45">
      <c r="B21" s="1" t="s">
        <v>263</v>
      </c>
      <c r="C21" s="1" t="s">
        <v>1</v>
      </c>
      <c r="D21" s="4">
        <v>30</v>
      </c>
      <c r="I21" t="e">
        <f>#REF!</f>
        <v>#REF!</v>
      </c>
      <c r="J21" t="str">
        <f>CONCATENATE(LEFT(CONCATENATE(" ADD "," ",N21,";"),LEN(CONCATENATE(" ADD "," ",N21,";"))-2),";")</f>
        <v xml:space="preserve"> ADD  CREATED_DATE VARCHAR(30);</v>
      </c>
      <c r="K21" s="21" t="str">
        <f>CONCATENATE(LEFT(CONCATENATE("  ALTER COLUMN  "," ",N21,";"),LEN(CONCATENATE("  ALTER COLUMN  "," ",N21,";"))-2),";")</f>
        <v xml:space="preserve">  ALTER COLUMN   CREATED_DATE VARCHAR(30);</v>
      </c>
      <c r="L21" s="12"/>
      <c r="M21" s="18" t="str">
        <f>CONCATENATE(B21,",")</f>
        <v>CREATED_DATE,</v>
      </c>
      <c r="N21" s="5" t="str">
        <f t="shared" si="8"/>
        <v>CREATED_DATE VARCHAR(30),</v>
      </c>
      <c r="O21" s="1" t="s">
        <v>282</v>
      </c>
      <c r="P21" t="s">
        <v>8</v>
      </c>
      <c r="W21" s="17" t="str">
        <f t="shared" si="4"/>
        <v>createdDate</v>
      </c>
      <c r="X21" s="3" t="str">
        <f t="shared" si="5"/>
        <v>"createdDate":"",</v>
      </c>
      <c r="Y21" s="22" t="str">
        <f t="shared" si="6"/>
        <v>public static String CREATED_DATE="createdDate";</v>
      </c>
      <c r="Z21" s="7" t="str">
        <f t="shared" si="7"/>
        <v>private String createdDate="";</v>
      </c>
    </row>
    <row r="22" spans="2:26" ht="19.2" x14ac:dyDescent="0.45">
      <c r="B22" s="1" t="s">
        <v>264</v>
      </c>
      <c r="C22" s="1" t="s">
        <v>1</v>
      </c>
      <c r="D22" s="4">
        <v>12</v>
      </c>
      <c r="L22" s="12"/>
      <c r="M22" s="18"/>
      <c r="N22" s="5" t="str">
        <f t="shared" si="8"/>
        <v>CREATED_TIME VARCHAR(12),</v>
      </c>
      <c r="O22" s="1" t="s">
        <v>282</v>
      </c>
      <c r="P22" t="s">
        <v>133</v>
      </c>
      <c r="W22" s="17" t="str">
        <f t="shared" si="4"/>
        <v>createdTime</v>
      </c>
      <c r="X22" s="3" t="str">
        <f t="shared" si="5"/>
        <v>"createdTime":"",</v>
      </c>
      <c r="Y22" s="22" t="str">
        <f t="shared" si="6"/>
        <v>public static String CREATED_TIME="createdTime";</v>
      </c>
      <c r="Z22" s="7" t="str">
        <f t="shared" si="7"/>
        <v>private String createdTime="";</v>
      </c>
    </row>
    <row r="23" spans="2:26" ht="19.2" x14ac:dyDescent="0.45">
      <c r="B23" s="1" t="s">
        <v>14</v>
      </c>
      <c r="C23" s="1" t="s">
        <v>1</v>
      </c>
      <c r="D23" s="4">
        <v>3000</v>
      </c>
      <c r="I23" t="e">
        <f>#REF!</f>
        <v>#REF!</v>
      </c>
      <c r="J23" t="str">
        <f>CONCATENATE(LEFT(CONCATENATE(" ADD "," ",N23,";"),LEN(CONCATENATE(" ADD "," ",N23,";"))-2),";")</f>
        <v xml:space="preserve"> ADD  DESCRIPTION VARCHAR(3000);</v>
      </c>
      <c r="K23" s="21" t="str">
        <f>CONCATENATE(LEFT(CONCATENATE("  ALTER COLUMN  "," ",N23,";"),LEN(CONCATENATE("  ALTER COLUMN  "," ",N23,";"))-2),";")</f>
        <v xml:space="preserve">  ALTER COLUMN   DESCRIPTION VARCHAR(3000);</v>
      </c>
      <c r="L23" s="12"/>
      <c r="M23" s="18" t="str">
        <f>CONCATENATE(B23,",")</f>
        <v>DESCRIPTION,</v>
      </c>
      <c r="N23" s="5" t="str">
        <f t="shared" si="8"/>
        <v>DESCRIPTION VARCHAR(3000),</v>
      </c>
      <c r="O23" s="1" t="s">
        <v>14</v>
      </c>
      <c r="W23" s="17" t="str">
        <f t="shared" si="4"/>
        <v>description</v>
      </c>
      <c r="X23" s="3" t="str">
        <f t="shared" si="5"/>
        <v>"description":"",</v>
      </c>
      <c r="Y23" s="22" t="str">
        <f t="shared" si="6"/>
        <v>public static String DESCRIPTION="description";</v>
      </c>
      <c r="Z23" s="7" t="str">
        <f>CONCATENATE("private String ",W23,"=","""""",";")</f>
        <v>private String description="";</v>
      </c>
    </row>
    <row r="24" spans="2:26" ht="19.2" x14ac:dyDescent="0.45">
      <c r="C24" s="1"/>
      <c r="D24" s="8"/>
      <c r="M24" s="18"/>
      <c r="N24" s="33" t="s">
        <v>130</v>
      </c>
      <c r="O24" s="1"/>
      <c r="W24" s="17"/>
    </row>
    <row r="25" spans="2:26" ht="19.2" x14ac:dyDescent="0.45">
      <c r="C25" s="1"/>
      <c r="D25" s="8"/>
      <c r="M25" s="18"/>
      <c r="N25" s="31" t="s">
        <v>126</v>
      </c>
      <c r="O25" s="1"/>
      <c r="W25" s="17"/>
    </row>
    <row r="26" spans="2:26" ht="19.2" x14ac:dyDescent="0.45">
      <c r="C26" s="14"/>
      <c r="D26" s="9"/>
      <c r="M26" s="20"/>
      <c r="W26" s="17"/>
    </row>
    <row r="28" spans="2:26" x14ac:dyDescent="0.3">
      <c r="B28" s="2" t="s">
        <v>350</v>
      </c>
      <c r="I28" t="str">
        <f>CONCATENATE("ALTER TABLE"," ",B28)</f>
        <v>ALTER TABLE TM_BACKLOG</v>
      </c>
      <c r="N28" s="5" t="str">
        <f>CONCATENATE("CREATE TABLE ",B28," ","(")</f>
        <v>CREATE TABLE TM_BACKLOG (</v>
      </c>
    </row>
    <row r="29" spans="2:26" ht="19.2" x14ac:dyDescent="0.45">
      <c r="B29" s="1" t="s">
        <v>2</v>
      </c>
      <c r="C29" s="1" t="s">
        <v>1</v>
      </c>
      <c r="D29" s="4">
        <v>30</v>
      </c>
      <c r="E29" s="24" t="s">
        <v>113</v>
      </c>
      <c r="I29" t="str">
        <f>I28</f>
        <v>ALTER TABLE TM_BACKLOG</v>
      </c>
      <c r="J29" t="str">
        <f t="shared" ref="J29:J34" si="9">CONCATENATE(LEFT(CONCATENATE(" ADD "," ",N29,";"),LEN(CONCATENATE(" ADD "," ",N29,";"))-2),";")</f>
        <v xml:space="preserve"> ADD  ID VARCHAR(30) NOT NULL ;</v>
      </c>
      <c r="K29" s="21" t="str">
        <f t="shared" ref="K29:K34" si="10">CONCATENATE(LEFT(CONCATENATE("  ALTER COLUMN  "," ",N29,";"),LEN(CONCATENATE("  ALTER COLUMN  "," ",N29,";"))-2),";")</f>
        <v xml:space="preserve">  ALTER COLUMN   ID VARCHAR(30) NOT NULL ;</v>
      </c>
      <c r="L29" s="12"/>
      <c r="M29" s="18" t="str">
        <f t="shared" ref="M29:M34" si="11">CONCATENATE(B29,",")</f>
        <v>ID,</v>
      </c>
      <c r="N29" s="5" t="str">
        <f>CONCATENATE(B29," ",C29,"(",D29,") ",E29," ,")</f>
        <v>ID VARCHAR(30) NOT NULL ,</v>
      </c>
      <c r="O29" s="1" t="s">
        <v>2</v>
      </c>
      <c r="P29" s="6"/>
      <c r="Q29" s="6"/>
      <c r="R29" s="6"/>
      <c r="S29" s="6"/>
      <c r="T29" s="6"/>
      <c r="U29" s="6"/>
      <c r="V29" s="6"/>
      <c r="W29" s="17" t="str">
        <f t="shared" ref="W29:W36" si="12">CONCATENATE(,LOWER(O29),UPPER(LEFT(P29,1)),LOWER(RIGHT(P29,LEN(P29)-IF(LEN(P29)&gt;0,1,LEN(P29)))),UPPER(LEFT(Q29,1)),LOWER(RIGHT(Q29,LEN(Q29)-IF(LEN(Q29)&gt;0,1,LEN(Q29)))),UPPER(LEFT(R29,1)),LOWER(RIGHT(R29,LEN(R29)-IF(LEN(R29)&gt;0,1,LEN(R29)))),UPPER(LEFT(S29,1)),LOWER(RIGHT(S29,LEN(S29)-IF(LEN(S29)&gt;0,1,LEN(S29)))),UPPER(LEFT(T29,1)),LOWER(RIGHT(T29,LEN(T29)-IF(LEN(T29)&gt;0,1,LEN(T29)))),UPPER(LEFT(U29,1)),LOWER(RIGHT(U29,LEN(U29)-IF(LEN(U29)&gt;0,1,LEN(U29)))),UPPER(LEFT(V29,1)),LOWER(RIGHT(V29,LEN(V29)-IF(LEN(V29)&gt;0,1,LEN(V29)))))</f>
        <v>id</v>
      </c>
      <c r="X29" s="3" t="str">
        <f t="shared" ref="X29:X36" si="13">CONCATENATE("""",W29,"""",":","""","""",",")</f>
        <v>"id":"",</v>
      </c>
      <c r="Y29" s="22" t="str">
        <f t="shared" ref="Y29:Y36" si="14">CONCATENATE("public static String ",,B29,,"=","""",W29,""";")</f>
        <v>public static String ID="id";</v>
      </c>
      <c r="Z29" s="7" t="str">
        <f t="shared" ref="Z29:Z36" si="15">CONCATENATE("private String ",W29,"=","""""",";")</f>
        <v>private String id="";</v>
      </c>
    </row>
    <row r="30" spans="2:26" ht="19.2" x14ac:dyDescent="0.45">
      <c r="B30" s="1" t="s">
        <v>3</v>
      </c>
      <c r="C30" s="1" t="s">
        <v>1</v>
      </c>
      <c r="D30" s="4">
        <v>10</v>
      </c>
      <c r="I30" t="str">
        <f>I29</f>
        <v>ALTER TABLE TM_BACKLOG</v>
      </c>
      <c r="J30" t="str">
        <f t="shared" si="9"/>
        <v xml:space="preserve"> ADD  STATUS VARCHAR(10);</v>
      </c>
      <c r="K30" s="21" t="str">
        <f t="shared" si="10"/>
        <v xml:space="preserve">  ALTER COLUMN   STATUS VARCHAR(10);</v>
      </c>
      <c r="L30" s="12"/>
      <c r="M30" s="18" t="str">
        <f t="shared" si="11"/>
        <v>STATUS,</v>
      </c>
      <c r="N30" s="5" t="str">
        <f t="shared" ref="N30:N36" si="16">CONCATENATE(B30," ",C30,"(",D30,")",",")</f>
        <v>STATUS VARCHAR(10),</v>
      </c>
      <c r="O30" s="1" t="s">
        <v>3</v>
      </c>
      <c r="W30" s="17" t="str">
        <f t="shared" si="12"/>
        <v>status</v>
      </c>
      <c r="X30" s="3" t="str">
        <f t="shared" si="13"/>
        <v>"status":"",</v>
      </c>
      <c r="Y30" s="22" t="str">
        <f t="shared" si="14"/>
        <v>public static String STATUS="status";</v>
      </c>
      <c r="Z30" s="7" t="str">
        <f t="shared" si="15"/>
        <v>private String status="";</v>
      </c>
    </row>
    <row r="31" spans="2:26" ht="19.2" x14ac:dyDescent="0.45">
      <c r="B31" s="1" t="s">
        <v>4</v>
      </c>
      <c r="C31" s="1" t="s">
        <v>1</v>
      </c>
      <c r="D31" s="4">
        <v>30</v>
      </c>
      <c r="I31" t="str">
        <f>I30</f>
        <v>ALTER TABLE TM_BACKLOG</v>
      </c>
      <c r="J31" t="str">
        <f t="shared" si="9"/>
        <v xml:space="preserve"> ADD  INSERT_DATE VARCHAR(30);</v>
      </c>
      <c r="K31" s="21" t="str">
        <f t="shared" si="10"/>
        <v xml:space="preserve">  ALTER COLUMN   INSERT_DATE VARCHAR(30);</v>
      </c>
      <c r="L31" s="12"/>
      <c r="M31" s="18" t="str">
        <f t="shared" si="11"/>
        <v>INSERT_DATE,</v>
      </c>
      <c r="N31" s="5" t="str">
        <f t="shared" si="16"/>
        <v>INSERT_DATE VARCHAR(30),</v>
      </c>
      <c r="O31" s="1" t="s">
        <v>7</v>
      </c>
      <c r="P31" t="s">
        <v>8</v>
      </c>
      <c r="W31" s="17" t="str">
        <f t="shared" si="12"/>
        <v>insertDate</v>
      </c>
      <c r="X31" s="3" t="str">
        <f t="shared" si="13"/>
        <v>"insertDate":"",</v>
      </c>
      <c r="Y31" s="22" t="str">
        <f t="shared" si="14"/>
        <v>public static String INSERT_DATE="insertDate";</v>
      </c>
      <c r="Z31" s="7" t="str">
        <f t="shared" si="15"/>
        <v>private String insertDate="";</v>
      </c>
    </row>
    <row r="32" spans="2:26" ht="19.2" x14ac:dyDescent="0.45">
      <c r="B32" s="1" t="s">
        <v>5</v>
      </c>
      <c r="C32" s="1" t="s">
        <v>1</v>
      </c>
      <c r="D32" s="4">
        <v>30</v>
      </c>
      <c r="I32" t="str">
        <f>I31</f>
        <v>ALTER TABLE TM_BACKLOG</v>
      </c>
      <c r="J32" t="str">
        <f t="shared" si="9"/>
        <v xml:space="preserve"> ADD  MODIFICATION_DATE VARCHAR(30);</v>
      </c>
      <c r="K32" s="21" t="str">
        <f t="shared" si="10"/>
        <v xml:space="preserve">  ALTER COLUMN   MODIFICATION_DATE VARCHAR(30);</v>
      </c>
      <c r="L32" s="12"/>
      <c r="M32" s="18" t="str">
        <f t="shared" si="11"/>
        <v>MODIFICATION_DATE,</v>
      </c>
      <c r="N32" s="5" t="str">
        <f t="shared" si="16"/>
        <v>MODIFICATION_DATE VARCHAR(30),</v>
      </c>
      <c r="O32" s="1" t="s">
        <v>9</v>
      </c>
      <c r="P32" t="s">
        <v>8</v>
      </c>
      <c r="W32" s="17" t="str">
        <f t="shared" si="12"/>
        <v>modificationDate</v>
      </c>
      <c r="X32" s="3" t="str">
        <f t="shared" si="13"/>
        <v>"modificationDate":"",</v>
      </c>
      <c r="Y32" s="22" t="str">
        <f t="shared" si="14"/>
        <v>public static String MODIFICATION_DATE="modificationDate";</v>
      </c>
      <c r="Z32" s="7" t="str">
        <f t="shared" si="15"/>
        <v>private String modificationDate="";</v>
      </c>
    </row>
    <row r="33" spans="2:26" ht="19.2" x14ac:dyDescent="0.45">
      <c r="B33" s="1" t="s">
        <v>351</v>
      </c>
      <c r="C33" s="1" t="s">
        <v>1</v>
      </c>
      <c r="D33" s="4">
        <v>222</v>
      </c>
      <c r="I33" t="str">
        <f t="shared" ref="I33:I43" si="17">I32</f>
        <v>ALTER TABLE TM_BACKLOG</v>
      </c>
      <c r="J33" t="str">
        <f t="shared" si="9"/>
        <v xml:space="preserve"> ADD  BACKLOG_NAME VARCHAR(222);</v>
      </c>
      <c r="K33" s="21" t="str">
        <f t="shared" si="10"/>
        <v xml:space="preserve">  ALTER COLUMN   BACKLOG_NAME VARCHAR(222);</v>
      </c>
      <c r="L33" s="12"/>
      <c r="M33" s="18" t="str">
        <f t="shared" si="11"/>
        <v>BACKLOG_NAME,</v>
      </c>
      <c r="N33" s="5" t="str">
        <f t="shared" si="16"/>
        <v>BACKLOG_NAME VARCHAR(222),</v>
      </c>
      <c r="O33" s="1" t="s">
        <v>354</v>
      </c>
      <c r="P33" t="s">
        <v>0</v>
      </c>
      <c r="W33" s="17" t="str">
        <f t="shared" si="12"/>
        <v>backlogName</v>
      </c>
      <c r="X33" s="3" t="str">
        <f t="shared" si="13"/>
        <v>"backlogName":"",</v>
      </c>
      <c r="Y33" s="22" t="str">
        <f t="shared" si="14"/>
        <v>public static String BACKLOG_NAME="backlogName";</v>
      </c>
      <c r="Z33" s="7" t="str">
        <f>CONCATENATE("private String ",W33,"=","""""",";")</f>
        <v>private String backlogName="";</v>
      </c>
    </row>
    <row r="34" spans="2:26" ht="19.2" x14ac:dyDescent="0.45">
      <c r="B34" s="1" t="s">
        <v>353</v>
      </c>
      <c r="C34" s="1" t="s">
        <v>1</v>
      </c>
      <c r="D34" s="4">
        <v>222</v>
      </c>
      <c r="I34" t="str">
        <f t="shared" si="17"/>
        <v>ALTER TABLE TM_BACKLOG</v>
      </c>
      <c r="J34" t="str">
        <f t="shared" si="9"/>
        <v xml:space="preserve"> ADD  BACKLOG_BECAUSE VARCHAR(222);</v>
      </c>
      <c r="K34" s="21" t="str">
        <f t="shared" si="10"/>
        <v xml:space="preserve">  ALTER COLUMN   BACKLOG_BECAUSE VARCHAR(222);</v>
      </c>
      <c r="L34" s="12"/>
      <c r="M34" s="18" t="str">
        <f t="shared" si="11"/>
        <v>BACKLOG_BECAUSE,</v>
      </c>
      <c r="N34" s="5" t="str">
        <f t="shared" si="16"/>
        <v>BACKLOG_BECAUSE VARCHAR(222),</v>
      </c>
      <c r="O34" s="1" t="s">
        <v>354</v>
      </c>
      <c r="P34" t="s">
        <v>355</v>
      </c>
      <c r="W34" s="17" t="str">
        <f t="shared" si="12"/>
        <v>backlogBecause</v>
      </c>
      <c r="X34" s="3" t="str">
        <f t="shared" si="13"/>
        <v>"backlogBecause":"",</v>
      </c>
      <c r="Y34" s="22" t="str">
        <f t="shared" si="14"/>
        <v>public static String BACKLOG_BECAUSE="backlogBecause";</v>
      </c>
      <c r="Z34" s="7" t="str">
        <f t="shared" si="15"/>
        <v>private String backlogBecause="";</v>
      </c>
    </row>
    <row r="35" spans="2:26" ht="19.2" x14ac:dyDescent="0.45">
      <c r="B35" s="1" t="s">
        <v>352</v>
      </c>
      <c r="C35" s="1" t="s">
        <v>1</v>
      </c>
      <c r="D35" s="4">
        <v>12</v>
      </c>
      <c r="I35" t="str">
        <f t="shared" si="17"/>
        <v>ALTER TABLE TM_BACKLOG</v>
      </c>
      <c r="L35" s="12"/>
      <c r="M35" s="18"/>
      <c r="N35" s="5" t="str">
        <f t="shared" si="16"/>
        <v>BACKLOG_STATUS VARCHAR(12),</v>
      </c>
      <c r="O35" s="1" t="s">
        <v>354</v>
      </c>
      <c r="P35" t="s">
        <v>3</v>
      </c>
      <c r="W35" s="17" t="str">
        <f t="shared" si="12"/>
        <v>backlogStatus</v>
      </c>
      <c r="X35" s="3" t="str">
        <f t="shared" si="13"/>
        <v>"backlogStatus":"",</v>
      </c>
      <c r="Y35" s="22" t="str">
        <f t="shared" si="14"/>
        <v>public static String BACKLOG_STATUS="backlogStatus";</v>
      </c>
      <c r="Z35" s="7" t="str">
        <f t="shared" si="15"/>
        <v>private String backlogStatus="";</v>
      </c>
    </row>
    <row r="36" spans="2:26" ht="19.2" x14ac:dyDescent="0.45">
      <c r="B36" s="10" t="s">
        <v>262</v>
      </c>
      <c r="C36" s="1" t="s">
        <v>1</v>
      </c>
      <c r="D36" s="4">
        <v>43</v>
      </c>
      <c r="I36" t="str">
        <f t="shared" si="17"/>
        <v>ALTER TABLE TM_BACKLOG</v>
      </c>
      <c r="J36" t="str">
        <f>CONCATENATE(LEFT(CONCATENATE(" ADD "," ",N36,";"),LEN(CONCATENATE(" ADD "," ",N36,";"))-2),";")</f>
        <v xml:space="preserve"> ADD  CREATED_BY VARCHAR(43);</v>
      </c>
      <c r="K36" s="21" t="str">
        <f>CONCATENATE(LEFT(CONCATENATE("  ALTER COLUMN  "," ",N36,";"),LEN(CONCATENATE("  ALTER COLUMN  "," ",N36,";"))-2),";")</f>
        <v xml:space="preserve">  ALTER COLUMN   CREATED_BY VARCHAR(43);</v>
      </c>
      <c r="L36" s="12"/>
      <c r="M36" s="18" t="str">
        <f>CONCATENATE(B35,",")</f>
        <v>BACKLOG_STATUS,</v>
      </c>
      <c r="N36" s="5" t="str">
        <f t="shared" si="16"/>
        <v>CREATED_BY VARCHAR(43),</v>
      </c>
      <c r="O36" s="1" t="s">
        <v>282</v>
      </c>
      <c r="P36" t="s">
        <v>128</v>
      </c>
      <c r="W36" s="17" t="str">
        <f t="shared" si="12"/>
        <v>createdBy</v>
      </c>
      <c r="X36" s="3" t="str">
        <f t="shared" si="13"/>
        <v>"createdBy":"",</v>
      </c>
      <c r="Y36" s="22" t="str">
        <f t="shared" si="14"/>
        <v>public static String CREATED_BY="createdBy";</v>
      </c>
      <c r="Z36" s="7" t="str">
        <f t="shared" si="15"/>
        <v>private String createdBy="";</v>
      </c>
    </row>
    <row r="37" spans="2:26" ht="19.2" x14ac:dyDescent="0.45">
      <c r="B37" s="1" t="s">
        <v>263</v>
      </c>
      <c r="C37" s="1" t="s">
        <v>1</v>
      </c>
      <c r="D37" s="4">
        <v>30</v>
      </c>
      <c r="I37" t="str">
        <f t="shared" si="17"/>
        <v>ALTER TABLE TM_BACKLOG</v>
      </c>
      <c r="J37" t="str">
        <f>CONCATENATE(LEFT(CONCATENATE(" ADD "," ",N37,";"),LEN(CONCATENATE(" ADD "," ",N37,";"))-2),";")</f>
        <v xml:space="preserve"> ADD  CREATED_DATE VARCHAR(30);</v>
      </c>
      <c r="K37" s="21" t="str">
        <f>CONCATENATE(LEFT(CONCATENATE("  ALTER COLUMN  "," ",N37,";"),LEN(CONCATENATE("  ALTER COLUMN  "," ",N37,";"))-2),";")</f>
        <v xml:space="preserve">  ALTER COLUMN   CREATED_DATE VARCHAR(30);</v>
      </c>
      <c r="L37" s="12"/>
      <c r="M37" s="18" t="str">
        <f>CONCATENATE(B37,",")</f>
        <v>CREATED_DATE,</v>
      </c>
      <c r="N37" s="5" t="str">
        <f t="shared" ref="N37:N43" si="18">CONCATENATE(B37," ",C37,"(",D37,")",",")</f>
        <v>CREATED_DATE VARCHAR(30),</v>
      </c>
      <c r="O37" s="1" t="s">
        <v>282</v>
      </c>
      <c r="P37" t="s">
        <v>8</v>
      </c>
      <c r="W37" s="17" t="str">
        <f t="shared" ref="W37:W43" si="19">CONCATENATE(,LOWER(O37),UPPER(LEFT(P37,1)),LOWER(RIGHT(P37,LEN(P37)-IF(LEN(P37)&gt;0,1,LEN(P37)))),UPPER(LEFT(Q37,1)),LOWER(RIGHT(Q37,LEN(Q37)-IF(LEN(Q37)&gt;0,1,LEN(Q37)))),UPPER(LEFT(R37,1)),LOWER(RIGHT(R37,LEN(R37)-IF(LEN(R37)&gt;0,1,LEN(R37)))),UPPER(LEFT(S37,1)),LOWER(RIGHT(S37,LEN(S37)-IF(LEN(S37)&gt;0,1,LEN(S37)))),UPPER(LEFT(T37,1)),LOWER(RIGHT(T37,LEN(T37)-IF(LEN(T37)&gt;0,1,LEN(T37)))),UPPER(LEFT(U37,1)),LOWER(RIGHT(U37,LEN(U37)-IF(LEN(U37)&gt;0,1,LEN(U37)))),UPPER(LEFT(V37,1)),LOWER(RIGHT(V37,LEN(V37)-IF(LEN(V37)&gt;0,1,LEN(V37)))))</f>
        <v>createdDate</v>
      </c>
      <c r="X37" s="3" t="str">
        <f t="shared" ref="X37:X43" si="20">CONCATENATE("""",W37,"""",":","""","""",",")</f>
        <v>"createdDate":"",</v>
      </c>
      <c r="Y37" s="22" t="str">
        <f t="shared" ref="Y37:Y43" si="21">CONCATENATE("public static String ",,B37,,"=","""",W37,""";")</f>
        <v>public static String CREATED_DATE="createdDate";</v>
      </c>
      <c r="Z37" s="7" t="str">
        <f t="shared" ref="Z37:Z58" si="22">CONCATENATE("private String ",W37,"=","""""",";")</f>
        <v>private String createdDate="";</v>
      </c>
    </row>
    <row r="38" spans="2:26" ht="19.2" x14ac:dyDescent="0.45">
      <c r="B38" s="1" t="s">
        <v>264</v>
      </c>
      <c r="C38" s="1" t="s">
        <v>1</v>
      </c>
      <c r="D38" s="4">
        <v>12</v>
      </c>
      <c r="I38" t="str">
        <f t="shared" si="17"/>
        <v>ALTER TABLE TM_BACKLOG</v>
      </c>
      <c r="L38" s="12"/>
      <c r="M38" s="18"/>
      <c r="N38" s="5" t="str">
        <f t="shared" si="18"/>
        <v>CREATED_TIME VARCHAR(12),</v>
      </c>
      <c r="O38" s="1" t="s">
        <v>282</v>
      </c>
      <c r="P38" t="s">
        <v>133</v>
      </c>
      <c r="W38" s="17" t="str">
        <f t="shared" si="19"/>
        <v>createdTime</v>
      </c>
      <c r="X38" s="3" t="str">
        <f t="shared" si="20"/>
        <v>"createdTime":"",</v>
      </c>
      <c r="Y38" s="22" t="str">
        <f t="shared" si="21"/>
        <v>public static String CREATED_TIME="createdTime";</v>
      </c>
      <c r="Z38" s="7" t="str">
        <f t="shared" si="22"/>
        <v>private String createdTime="";</v>
      </c>
    </row>
    <row r="39" spans="2:26" ht="19.2" x14ac:dyDescent="0.45">
      <c r="B39" s="1" t="s">
        <v>258</v>
      </c>
      <c r="C39" s="1" t="s">
        <v>1</v>
      </c>
      <c r="D39" s="4">
        <v>50</v>
      </c>
      <c r="I39" t="str">
        <f t="shared" si="17"/>
        <v>ALTER TABLE TM_BACKLOG</v>
      </c>
      <c r="J39" t="str">
        <f t="shared" ref="J39:J44" si="23">CONCATENATE(LEFT(CONCATENATE(" ADD "," ",N39,";"),LEN(CONCATENATE(" ADD "," ",N39,";"))-2),";")</f>
        <v xml:space="preserve"> ADD  ORDER_NO VARCHAR(50);</v>
      </c>
      <c r="K39" s="21" t="str">
        <f t="shared" ref="K39:K44" si="24">CONCATENATE(LEFT(CONCATENATE("  ALTER COLUMN  "," ",N39,";"),LEN(CONCATENATE("  ALTER COLUMN  "," ",N39,";"))-2),";")</f>
        <v xml:space="preserve">  ALTER COLUMN   ORDER_NO VARCHAR(50);</v>
      </c>
      <c r="L39" s="12"/>
      <c r="M39" s="18" t="str">
        <f t="shared" ref="M39:M46" si="25">CONCATENATE(B39,",")</f>
        <v>ORDER_NO,</v>
      </c>
      <c r="N39" s="5" t="str">
        <f t="shared" si="18"/>
        <v>ORDER_NO VARCHAR(50),</v>
      </c>
      <c r="O39" s="1" t="s">
        <v>259</v>
      </c>
      <c r="P39" t="s">
        <v>173</v>
      </c>
      <c r="W39" s="17" t="str">
        <f t="shared" si="19"/>
        <v>orderNo</v>
      </c>
      <c r="X39" s="3" t="str">
        <f t="shared" si="20"/>
        <v>"orderNo":"",</v>
      </c>
      <c r="Y39" s="22" t="str">
        <f t="shared" si="21"/>
        <v>public static String ORDER_NO="orderNo";</v>
      </c>
      <c r="Z39" s="7" t="str">
        <f t="shared" si="22"/>
        <v>private String orderNo="";</v>
      </c>
    </row>
    <row r="40" spans="2:26" ht="19.2" x14ac:dyDescent="0.45">
      <c r="B40" s="1" t="s">
        <v>305</v>
      </c>
      <c r="C40" s="1" t="s">
        <v>622</v>
      </c>
      <c r="D40" s="4"/>
      <c r="I40" t="str">
        <f>I38</f>
        <v>ALTER TABLE TM_BACKLOG</v>
      </c>
      <c r="J40" t="str">
        <f t="shared" si="23"/>
        <v xml:space="preserve"> ADD  PRIORITY INTEGER();</v>
      </c>
      <c r="K40" s="21" t="str">
        <f t="shared" si="24"/>
        <v xml:space="preserve">  ALTER COLUMN   PRIORITY INTEGER();</v>
      </c>
      <c r="L40" s="12"/>
      <c r="M40" s="18" t="str">
        <f t="shared" si="25"/>
        <v>PRIORITY,</v>
      </c>
      <c r="N40" s="5" t="str">
        <f t="shared" si="18"/>
        <v>PRIORITY INTEGER(),</v>
      </c>
      <c r="O40" s="1" t="s">
        <v>305</v>
      </c>
      <c r="W40" s="17" t="str">
        <f t="shared" si="19"/>
        <v>priority</v>
      </c>
      <c r="X40" s="3" t="str">
        <f t="shared" si="20"/>
        <v>"priority":"",</v>
      </c>
      <c r="Y40" s="22" t="str">
        <f t="shared" si="21"/>
        <v>public static String PRIORITY="priority";</v>
      </c>
      <c r="Z40" s="7" t="str">
        <f t="shared" si="22"/>
        <v>private String priority="";</v>
      </c>
    </row>
    <row r="41" spans="2:26" ht="19.2" x14ac:dyDescent="0.45">
      <c r="B41" s="1" t="s">
        <v>274</v>
      </c>
      <c r="C41" s="1" t="s">
        <v>1</v>
      </c>
      <c r="D41" s="4">
        <v>50</v>
      </c>
      <c r="I41" t="str">
        <f>I38</f>
        <v>ALTER TABLE TM_BACKLOG</v>
      </c>
      <c r="J41" t="str">
        <f t="shared" si="23"/>
        <v xml:space="preserve"> ADD  FK_PROJECT_ID VARCHAR(50);</v>
      </c>
      <c r="K41" s="21" t="str">
        <f t="shared" si="24"/>
        <v xml:space="preserve">  ALTER COLUMN   FK_PROJECT_ID VARCHAR(50);</v>
      </c>
      <c r="L41" s="12"/>
      <c r="M41" s="18" t="str">
        <f t="shared" si="25"/>
        <v>FK_PROJECT_ID,</v>
      </c>
      <c r="N41" s="5" t="str">
        <f t="shared" si="18"/>
        <v>FK_PROJECT_ID VARCHAR(50),</v>
      </c>
      <c r="O41" s="1" t="s">
        <v>10</v>
      </c>
      <c r="P41" t="s">
        <v>394</v>
      </c>
      <c r="Q41" t="s">
        <v>2</v>
      </c>
      <c r="W41" s="17" t="str">
        <f t="shared" si="19"/>
        <v>fkSourcedId</v>
      </c>
      <c r="X41" s="3" t="str">
        <f t="shared" si="20"/>
        <v>"fkSourcedId":"",</v>
      </c>
      <c r="Y41" s="22" t="str">
        <f t="shared" si="21"/>
        <v>public static String FK_PROJECT_ID="fkSourcedId";</v>
      </c>
      <c r="Z41" s="7" t="str">
        <f t="shared" si="22"/>
        <v>private String fkSourcedId="";</v>
      </c>
    </row>
    <row r="42" spans="2:26" ht="19.2" x14ac:dyDescent="0.45">
      <c r="B42" s="1" t="s">
        <v>422</v>
      </c>
      <c r="C42" s="1" t="s">
        <v>1</v>
      </c>
      <c r="D42" s="4">
        <v>50</v>
      </c>
      <c r="I42" t="str">
        <f>I39</f>
        <v>ALTER TABLE TM_BACKLOG</v>
      </c>
      <c r="J42" t="str">
        <f t="shared" si="23"/>
        <v xml:space="preserve"> ADD  FK_SOURCED_ID VARCHAR(50);</v>
      </c>
      <c r="K42" s="21" t="str">
        <f t="shared" si="24"/>
        <v xml:space="preserve">  ALTER COLUMN   FK_SOURCED_ID VARCHAR(50);</v>
      </c>
      <c r="L42" s="12"/>
      <c r="M42" s="18" t="str">
        <f t="shared" si="25"/>
        <v>FK_SOURCED_ID,</v>
      </c>
      <c r="N42" s="5" t="str">
        <f t="shared" si="18"/>
        <v>FK_SOURCED_ID VARCHAR(50),</v>
      </c>
      <c r="O42" s="1" t="s">
        <v>10</v>
      </c>
      <c r="P42" t="s">
        <v>394</v>
      </c>
      <c r="Q42" t="s">
        <v>2</v>
      </c>
      <c r="W42" s="17" t="str">
        <f t="shared" si="19"/>
        <v>fkSourcedId</v>
      </c>
      <c r="X42" s="3" t="str">
        <f t="shared" si="20"/>
        <v>"fkSourcedId":"",</v>
      </c>
      <c r="Y42" s="22" t="str">
        <f t="shared" si="21"/>
        <v>public static String FK_SOURCED_ID="fkSourcedId";</v>
      </c>
      <c r="Z42" s="7" t="str">
        <f t="shared" si="22"/>
        <v>private String fkSourcedId="";</v>
      </c>
    </row>
    <row r="43" spans="2:26" ht="19.2" x14ac:dyDescent="0.45">
      <c r="B43" s="1" t="s">
        <v>393</v>
      </c>
      <c r="C43" s="1" t="s">
        <v>1</v>
      </c>
      <c r="D43" s="4">
        <v>40</v>
      </c>
      <c r="I43" t="str">
        <f t="shared" si="17"/>
        <v>ALTER TABLE TM_BACKLOG</v>
      </c>
      <c r="J43" t="str">
        <f t="shared" si="23"/>
        <v xml:space="preserve"> ADD  IS_SOURCED VARCHAR(40);</v>
      </c>
      <c r="K43" s="21" t="str">
        <f t="shared" si="24"/>
        <v xml:space="preserve">  ALTER COLUMN   IS_SOURCED VARCHAR(40);</v>
      </c>
      <c r="L43" s="12"/>
      <c r="M43" s="18" t="str">
        <f t="shared" si="25"/>
        <v>IS_SOURCED,</v>
      </c>
      <c r="N43" s="5" t="str">
        <f t="shared" si="18"/>
        <v>IS_SOURCED VARCHAR(40),</v>
      </c>
      <c r="O43" s="1" t="s">
        <v>112</v>
      </c>
      <c r="P43" t="s">
        <v>394</v>
      </c>
      <c r="W43" s="17" t="str">
        <f t="shared" si="19"/>
        <v>isSourced</v>
      </c>
      <c r="X43" s="3" t="str">
        <f t="shared" si="20"/>
        <v>"isSourced":"",</v>
      </c>
      <c r="Y43" s="22" t="str">
        <f t="shared" si="21"/>
        <v>public static String IS_SOURCED="isSourced";</v>
      </c>
      <c r="Z43" s="7" t="str">
        <f t="shared" si="22"/>
        <v>private String isSourced="";</v>
      </c>
    </row>
    <row r="44" spans="2:26" ht="19.2" x14ac:dyDescent="0.45">
      <c r="B44" s="1" t="s">
        <v>396</v>
      </c>
      <c r="C44" s="1" t="s">
        <v>1</v>
      </c>
      <c r="D44" s="4">
        <v>3000</v>
      </c>
      <c r="I44" t="str">
        <f t="shared" ref="I44:I54" si="26">I42</f>
        <v>ALTER TABLE TM_BACKLOG</v>
      </c>
      <c r="J44" t="str">
        <f t="shared" si="23"/>
        <v xml:space="preserve"> ADD  DESCRIPTION_SOURCED VARCHAR(3000);</v>
      </c>
      <c r="K44" s="21" t="str">
        <f t="shared" si="24"/>
        <v xml:space="preserve">  ALTER COLUMN   DESCRIPTION_SOURCED VARCHAR(3000);</v>
      </c>
      <c r="L44" s="12"/>
      <c r="M44" s="18" t="str">
        <f t="shared" si="25"/>
        <v>DESCRIPTION_SOURCED,</v>
      </c>
      <c r="N44" s="5" t="str">
        <f t="shared" ref="N44:N58" si="27">CONCATENATE(B44," ",C44,"(",D44,")",",")</f>
        <v>DESCRIPTION_SOURCED VARCHAR(3000),</v>
      </c>
      <c r="O44" s="1" t="s">
        <v>14</v>
      </c>
      <c r="P44" t="s">
        <v>394</v>
      </c>
      <c r="W44" s="17" t="str">
        <f>CONCATENATE(,LOWER(O44),UPPER(LEFT(P44,1)),LOWER(RIGHT(P44,LEN(P44)-IF(LEN(P44)&gt;0,1,LEN(P44)))),UPPER(LEFT(Q44,1)),LOWER(RIGHT(Q44,LEN(Q44)-IF(LEN(Q44)&gt;0,1,LEN(Q44)))),UPPER(LEFT(R44,1)),LOWER(RIGHT(R44,LEN(R44)-IF(LEN(R44)&gt;0,1,LEN(R44)))),UPPER(LEFT(S44,1)),LOWER(RIGHT(S44,LEN(S44)-IF(LEN(S44)&gt;0,1,LEN(S44)))),UPPER(LEFT(T44,1)),LOWER(RIGHT(T44,LEN(T44)-IF(LEN(T44)&gt;0,1,LEN(T44)))),UPPER(LEFT(U44,1)),LOWER(RIGHT(U44,LEN(U44)-IF(LEN(U44)&gt;0,1,LEN(U44)))),UPPER(LEFT(V44,1)),LOWER(RIGHT(V44,LEN(V44)-IF(LEN(V44)&gt;0,1,LEN(V44)))))</f>
        <v>descriptionSourced</v>
      </c>
      <c r="X44" s="3" t="str">
        <f>CONCATENATE("""",W44,"""",":","""","""",",")</f>
        <v>"descriptionSourced":"",</v>
      </c>
      <c r="Y44" s="22" t="str">
        <f t="shared" ref="Y44:Y58" si="28">CONCATENATE("public static String ",,B44,,"=","""",W44,""";")</f>
        <v>public static String DESCRIPTION_SOURCED="descriptionSourced";</v>
      </c>
      <c r="Z44" s="7" t="str">
        <f t="shared" si="22"/>
        <v>private String descriptionSourced="";</v>
      </c>
    </row>
    <row r="45" spans="2:26" ht="19.2" x14ac:dyDescent="0.45">
      <c r="B45" s="1" t="s">
        <v>521</v>
      </c>
      <c r="C45" s="1" t="s">
        <v>627</v>
      </c>
      <c r="D45" s="4">
        <v>24</v>
      </c>
      <c r="I45" t="str">
        <f t="shared" si="26"/>
        <v>ALTER TABLE TM_BACKLOG</v>
      </c>
      <c r="J45" t="str">
        <f t="shared" ref="J45:J57" si="29">CONCATENATE(LEFT(CONCATENATE(" ADD "," ",N45,";"),LEN(CONCATENATE(" ADD "," ",N45,";"))-2),";")</f>
        <v xml:space="preserve"> ADD  TASK_COUNT FLOAT(24);</v>
      </c>
      <c r="K45" s="21" t="str">
        <f t="shared" ref="K45:K57" si="30">CONCATENATE(LEFT(CONCATENATE("  ALTER COLUMN  "," ",N45,";"),LEN(CONCATENATE("  ALTER COLUMN  "," ",N45,";"))-2),";")</f>
        <v xml:space="preserve">  ALTER COLUMN   TASK_COUNT FLOAT(24);</v>
      </c>
      <c r="L45" s="12"/>
      <c r="M45" s="18" t="str">
        <f t="shared" si="25"/>
        <v>TASK_COUNT,</v>
      </c>
      <c r="N45" s="5" t="str">
        <f t="shared" si="27"/>
        <v>TASK_COUNT FLOAT(24),</v>
      </c>
      <c r="O45" s="1" t="s">
        <v>311</v>
      </c>
      <c r="P45" t="s">
        <v>214</v>
      </c>
      <c r="W45" s="17" t="str">
        <f t="shared" ref="W45:W57" si="31">CONCATENATE(,LOWER(O45),UPPER(LEFT(P45,1)),LOWER(RIGHT(P45,LEN(P45)-IF(LEN(P45)&gt;0,1,LEN(P45)))),UPPER(LEFT(Q45,1)),LOWER(RIGHT(Q45,LEN(Q45)-IF(LEN(Q45)&gt;0,1,LEN(Q45)))),UPPER(LEFT(R45,1)),LOWER(RIGHT(R45,LEN(R45)-IF(LEN(R45)&gt;0,1,LEN(R45)))),UPPER(LEFT(S45,1)),LOWER(RIGHT(S45,LEN(S45)-IF(LEN(S45)&gt;0,1,LEN(S45)))),UPPER(LEFT(T45,1)),LOWER(RIGHT(T45,LEN(T45)-IF(LEN(T45)&gt;0,1,LEN(T45)))),UPPER(LEFT(U45,1)),LOWER(RIGHT(U45,LEN(U45)-IF(LEN(U45)&gt;0,1,LEN(U45)))),UPPER(LEFT(V45,1)),LOWER(RIGHT(V45,LEN(V45)-IF(LEN(V45)&gt;0,1,LEN(V45)))))</f>
        <v>taskCount</v>
      </c>
      <c r="X45" s="3" t="str">
        <f t="shared" ref="X45:X57" si="32">CONCATENATE("""",W45,"""",":","""","""",",")</f>
        <v>"taskCount":"",</v>
      </c>
      <c r="Y45" s="22" t="str">
        <f t="shared" si="28"/>
        <v>public static String TASK_COUNT="taskCount";</v>
      </c>
      <c r="Z45" s="7" t="str">
        <f t="shared" si="22"/>
        <v>private String taskCount="";</v>
      </c>
    </row>
    <row r="46" spans="2:26" ht="19.2" x14ac:dyDescent="0.45">
      <c r="B46" s="1" t="s">
        <v>522</v>
      </c>
      <c r="C46" s="1" t="s">
        <v>627</v>
      </c>
      <c r="D46" s="4">
        <v>24</v>
      </c>
      <c r="I46" t="str">
        <f t="shared" si="26"/>
        <v>ALTER TABLE TM_BACKLOG</v>
      </c>
      <c r="J46" t="str">
        <f t="shared" si="29"/>
        <v xml:space="preserve"> ADD  INPUT_COUNT FLOAT(24);</v>
      </c>
      <c r="K46" s="21" t="str">
        <f t="shared" si="30"/>
        <v xml:space="preserve">  ALTER COLUMN   INPUT_COUNT FLOAT(24);</v>
      </c>
      <c r="L46" s="12"/>
      <c r="M46" s="18" t="str">
        <f t="shared" si="25"/>
        <v>INPUT_COUNT,</v>
      </c>
      <c r="N46" s="5" t="str">
        <f t="shared" si="27"/>
        <v>INPUT_COUNT FLOAT(24),</v>
      </c>
      <c r="O46" s="1" t="s">
        <v>13</v>
      </c>
      <c r="P46" t="s">
        <v>214</v>
      </c>
      <c r="W46" s="17" t="str">
        <f t="shared" si="31"/>
        <v>inputCount</v>
      </c>
      <c r="X46" s="3" t="str">
        <f t="shared" si="32"/>
        <v>"inputCount":"",</v>
      </c>
      <c r="Y46" s="22" t="str">
        <f t="shared" si="28"/>
        <v>public static String INPUT_COUNT="inputCount";</v>
      </c>
      <c r="Z46" s="7" t="str">
        <f t="shared" si="22"/>
        <v>private String inputCount="";</v>
      </c>
    </row>
    <row r="47" spans="2:26" ht="19.2" x14ac:dyDescent="0.45">
      <c r="B47" s="1" t="s">
        <v>442</v>
      </c>
      <c r="C47" s="1" t="s">
        <v>627</v>
      </c>
      <c r="D47" s="4">
        <v>24</v>
      </c>
      <c r="I47" t="str">
        <f t="shared" si="26"/>
        <v>ALTER TABLE TM_BACKLOG</v>
      </c>
      <c r="J47" t="str">
        <f t="shared" si="29"/>
        <v xml:space="preserve"> ADD  BUG_COUNT FLOAT(24);</v>
      </c>
      <c r="K47" s="21" t="str">
        <f t="shared" si="30"/>
        <v xml:space="preserve">  ALTER COLUMN   BUG_COUNT FLOAT(24);</v>
      </c>
      <c r="L47" s="12"/>
      <c r="M47" s="18"/>
      <c r="N47" s="5" t="str">
        <f t="shared" si="27"/>
        <v>BUG_COUNT FLOAT(24),</v>
      </c>
      <c r="O47" s="1" t="s">
        <v>409</v>
      </c>
      <c r="P47" t="s">
        <v>214</v>
      </c>
      <c r="W47" s="17" t="str">
        <f t="shared" si="31"/>
        <v>bugCount</v>
      </c>
      <c r="X47" s="3" t="str">
        <f t="shared" si="32"/>
        <v>"bugCount":"",</v>
      </c>
      <c r="Y47" s="22" t="str">
        <f t="shared" si="28"/>
        <v>public static String BUG_COUNT="bugCount";</v>
      </c>
      <c r="Z47" s="7" t="str">
        <f t="shared" si="22"/>
        <v>private String bugCount="";</v>
      </c>
    </row>
    <row r="48" spans="2:26" ht="19.2" x14ac:dyDescent="0.45">
      <c r="B48" s="1" t="s">
        <v>443</v>
      </c>
      <c r="C48" s="1" t="s">
        <v>627</v>
      </c>
      <c r="D48" s="4">
        <v>24</v>
      </c>
      <c r="I48" t="str">
        <f>I42</f>
        <v>ALTER TABLE TM_BACKLOG</v>
      </c>
      <c r="J48" t="str">
        <f>CONCATENATE(LEFT(CONCATENATE(" ADD "," ",N48,";"),LEN(CONCATENATE(" ADD "," ",N48,";"))-2),";")</f>
        <v xml:space="preserve"> ADD  UPDATE_COUNT FLOAT(24);</v>
      </c>
      <c r="K48" s="21" t="str">
        <f>CONCATENATE(LEFT(CONCATENATE("  ALTER COLUMN  "," ",N48,";"),LEN(CONCATENATE("  ALTER COLUMN  "," ",N48,";"))-2),";")</f>
        <v xml:space="preserve">  ALTER COLUMN   UPDATE_COUNT FLOAT(24);</v>
      </c>
      <c r="L48" s="12"/>
      <c r="M48" s="18"/>
      <c r="N48" s="5" t="str">
        <f>CONCATENATE(B48," ",C48,"(",D48,")",",")</f>
        <v>UPDATE_COUNT FLOAT(24),</v>
      </c>
      <c r="O48" s="1" t="s">
        <v>410</v>
      </c>
      <c r="P48" t="s">
        <v>214</v>
      </c>
      <c r="W48" s="17" t="str">
        <f>CONCATENATE(,LOWER(O48),UPPER(LEFT(P48,1)),LOWER(RIGHT(P48,LEN(P48)-IF(LEN(P48)&gt;0,1,LEN(P48)))),UPPER(LEFT(Q48,1)),LOWER(RIGHT(Q48,LEN(Q48)-IF(LEN(Q48)&gt;0,1,LEN(Q48)))),UPPER(LEFT(R48,1)),LOWER(RIGHT(R48,LEN(R48)-IF(LEN(R48)&gt;0,1,LEN(R48)))),UPPER(LEFT(S48,1)),LOWER(RIGHT(S48,LEN(S48)-IF(LEN(S48)&gt;0,1,LEN(S48)))),UPPER(LEFT(T48,1)),LOWER(RIGHT(T48,LEN(T48)-IF(LEN(T48)&gt;0,1,LEN(T48)))),UPPER(LEFT(U48,1)),LOWER(RIGHT(U48,LEN(U48)-IF(LEN(U48)&gt;0,1,LEN(U48)))),UPPER(LEFT(V48,1)),LOWER(RIGHT(V48,LEN(V48)-IF(LEN(V48)&gt;0,1,LEN(V48)))))</f>
        <v>updateCount</v>
      </c>
      <c r="X48" s="3" t="str">
        <f>CONCATENATE("""",W48,"""",":","""","""",",")</f>
        <v>"updateCount":"",</v>
      </c>
      <c r="Y48" s="22" t="str">
        <f>CONCATENATE("public static String ",,B48,,"=","""",W48,""";")</f>
        <v>public static String UPDATE_COUNT="updateCount";</v>
      </c>
      <c r="Z48" s="7" t="str">
        <f>CONCATENATE("private String ",W48,"=","""""",";")</f>
        <v>private String updateCount="";</v>
      </c>
    </row>
    <row r="49" spans="2:26" ht="19.2" x14ac:dyDescent="0.45">
      <c r="B49" s="1" t="s">
        <v>523</v>
      </c>
      <c r="C49" s="1" t="s">
        <v>627</v>
      </c>
      <c r="D49" s="4">
        <v>24</v>
      </c>
      <c r="I49" t="str">
        <f>I43</f>
        <v>ALTER TABLE TM_BACKLOG</v>
      </c>
      <c r="J49" t="str">
        <f>CONCATENATE(LEFT(CONCATENATE(" ADD "," ",N49,";"),LEN(CONCATENATE(" ADD "," ",N49,";"))-2),";")</f>
        <v xml:space="preserve"> ADD  COMMENT_COUNT FLOAT(24);</v>
      </c>
      <c r="K49" s="21" t="str">
        <f>CONCATENATE(LEFT(CONCATENATE("  ALTER COLUMN  "," ",N49,";"),LEN(CONCATENATE("  ALTER COLUMN  "," ",N49,";"))-2),";")</f>
        <v xml:space="preserve">  ALTER COLUMN   COMMENT_COUNT FLOAT(24);</v>
      </c>
      <c r="L49" s="12"/>
      <c r="M49" s="18"/>
      <c r="N49" s="5" t="str">
        <f>CONCATENATE(B49," ",C49,"(",D49,")",",")</f>
        <v>COMMENT_COUNT FLOAT(24),</v>
      </c>
      <c r="O49" s="1" t="s">
        <v>323</v>
      </c>
      <c r="P49" t="s">
        <v>214</v>
      </c>
      <c r="W49" s="17" t="str">
        <f>CONCATENATE(,LOWER(O49),UPPER(LEFT(P49,1)),LOWER(RIGHT(P49,LEN(P49)-IF(LEN(P49)&gt;0,1,LEN(P49)))),UPPER(LEFT(Q49,1)),LOWER(RIGHT(Q49,LEN(Q49)-IF(LEN(Q49)&gt;0,1,LEN(Q49)))),UPPER(LEFT(R49,1)),LOWER(RIGHT(R49,LEN(R49)-IF(LEN(R49)&gt;0,1,LEN(R49)))),UPPER(LEFT(S49,1)),LOWER(RIGHT(S49,LEN(S49)-IF(LEN(S49)&gt;0,1,LEN(S49)))),UPPER(LEFT(T49,1)),LOWER(RIGHT(T49,LEN(T49)-IF(LEN(T49)&gt;0,1,LEN(T49)))),UPPER(LEFT(U49,1)),LOWER(RIGHT(U49,LEN(U49)-IF(LEN(U49)&gt;0,1,LEN(U49)))),UPPER(LEFT(V49,1)),LOWER(RIGHT(V49,LEN(V49)-IF(LEN(V49)&gt;0,1,LEN(V49)))))</f>
        <v>commentCount</v>
      </c>
      <c r="X49" s="3" t="str">
        <f>CONCATENATE("""",W49,"""",":","""","""",",")</f>
        <v>"commentCount":"",</v>
      </c>
      <c r="Y49" s="22" t="str">
        <f>CONCATENATE("public static String ",,B49,,"=","""",W49,""";")</f>
        <v>public static String COMMENT_COUNT="commentCount";</v>
      </c>
      <c r="Z49" s="7" t="str">
        <f>CONCATENATE("private String ",W49,"=","""""",";")</f>
        <v>private String commentCount="";</v>
      </c>
    </row>
    <row r="50" spans="2:26" ht="19.2" x14ac:dyDescent="0.45">
      <c r="B50" s="1" t="s">
        <v>400</v>
      </c>
      <c r="C50" s="1" t="s">
        <v>627</v>
      </c>
      <c r="D50" s="4">
        <v>24</v>
      </c>
      <c r="I50" t="str">
        <f t="shared" si="26"/>
        <v>ALTER TABLE TM_BACKLOG</v>
      </c>
      <c r="J50" t="str">
        <f>CONCATENATE(LEFT(CONCATENATE(" ADD "," ",N50,";"),LEN(CONCATENATE(" ADD "," ",N50,";"))-2),";")</f>
        <v xml:space="preserve"> ADD  ESTIMATED_HOURS FLOAT(24);</v>
      </c>
      <c r="K50" s="21" t="str">
        <f>CONCATENATE(LEFT(CONCATENATE("  ALTER COLUMN  "," ",N50,";"),LEN(CONCATENATE("  ALTER COLUMN  "," ",N50,";"))-2),";")</f>
        <v xml:space="preserve">  ALTER COLUMN   ESTIMATED_HOURS FLOAT(24);</v>
      </c>
      <c r="L50" s="12"/>
      <c r="M50" s="18" t="str">
        <f>CONCATENATE(B50,",")</f>
        <v>ESTIMATED_HOURS,</v>
      </c>
      <c r="N50" s="5" t="str">
        <f>CONCATENATE(B50," ",C50,"(",D50,")",",")</f>
        <v>ESTIMATED_HOURS FLOAT(24),</v>
      </c>
      <c r="O50" s="1" t="s">
        <v>405</v>
      </c>
      <c r="P50" t="s">
        <v>406</v>
      </c>
      <c r="W50" s="17" t="str">
        <f>CONCATENATE(,LOWER(O50),UPPER(LEFT(P50,1)),LOWER(RIGHT(P50,LEN(P50)-IF(LEN(P50)&gt;0,1,LEN(P50)))),UPPER(LEFT(Q50,1)),LOWER(RIGHT(Q50,LEN(Q50)-IF(LEN(Q50)&gt;0,1,LEN(Q50)))),UPPER(LEFT(R50,1)),LOWER(RIGHT(R50,LEN(R50)-IF(LEN(R50)&gt;0,1,LEN(R50)))),UPPER(LEFT(S50,1)),LOWER(RIGHT(S50,LEN(S50)-IF(LEN(S50)&gt;0,1,LEN(S50)))),UPPER(LEFT(T50,1)),LOWER(RIGHT(T50,LEN(T50)-IF(LEN(T50)&gt;0,1,LEN(T50)))),UPPER(LEFT(U50,1)),LOWER(RIGHT(U50,LEN(U50)-IF(LEN(U50)&gt;0,1,LEN(U50)))),UPPER(LEFT(V50,1)),LOWER(RIGHT(V50,LEN(V50)-IF(LEN(V50)&gt;0,1,LEN(V50)))))</f>
        <v>estimatedHours</v>
      </c>
      <c r="X50" s="3" t="str">
        <f>CONCATENATE("""",W50,"""",":","""","""",",")</f>
        <v>"estimatedHours":"",</v>
      </c>
      <c r="Y50" s="22" t="str">
        <f>CONCATENATE("public static String ",,B50,,"=","""",W50,""";")</f>
        <v>public static String ESTIMATED_HOURS="estimatedHours";</v>
      </c>
      <c r="Z50" s="7" t="str">
        <f>CONCATENATE("private String ",W50,"=","""""",";")</f>
        <v>private String estimatedHours="";</v>
      </c>
    </row>
    <row r="51" spans="2:26" ht="19.2" x14ac:dyDescent="0.45">
      <c r="B51" s="1" t="s">
        <v>701</v>
      </c>
      <c r="C51" s="1" t="s">
        <v>1</v>
      </c>
      <c r="D51" s="4">
        <v>300</v>
      </c>
      <c r="I51" t="str">
        <f>I41</f>
        <v>ALTER TABLE TM_BACKLOG</v>
      </c>
      <c r="J51" t="str">
        <f>CONCATENATE(LEFT(CONCATENATE(" ADD "," ",N51,";"),LEN(CONCATENATE(" ADD "," ",N51,";"))-2),";")</f>
        <v xml:space="preserve"> ADD  IS_API VARCHAR(300);</v>
      </c>
      <c r="K51" s="21" t="str">
        <f>CONCATENATE(LEFT(CONCATENATE("  ALTER COLUMN  "," ",N51,";"),LEN(CONCATENATE("  ALTER COLUMN  "," ",N51,";"))-2),";")</f>
        <v xml:space="preserve">  ALTER COLUMN   IS_API VARCHAR(300);</v>
      </c>
      <c r="L51" s="12"/>
      <c r="M51" s="18" t="str">
        <f>CONCATENATE(B51,",")</f>
        <v>IS_API,</v>
      </c>
      <c r="N51" s="5" t="str">
        <f>CONCATENATE(B51," ",C51,"(",D51,")",",")</f>
        <v>IS_API VARCHAR(300),</v>
      </c>
      <c r="O51" s="1" t="s">
        <v>112</v>
      </c>
      <c r="P51" t="s">
        <v>703</v>
      </c>
      <c r="W51" s="17" t="str">
        <f>CONCATENATE(,LOWER(O51),UPPER(LEFT(P51,1)),LOWER(RIGHT(P51,LEN(P51)-IF(LEN(P51)&gt;0,1,LEN(P51)))),UPPER(LEFT(Q51,1)),LOWER(RIGHT(Q51,LEN(Q51)-IF(LEN(Q51)&gt;0,1,LEN(Q51)))),UPPER(LEFT(R51,1)),LOWER(RIGHT(R51,LEN(R51)-IF(LEN(R51)&gt;0,1,LEN(R51)))),UPPER(LEFT(S51,1)),LOWER(RIGHT(S51,LEN(S51)-IF(LEN(S51)&gt;0,1,LEN(S51)))),UPPER(LEFT(T51,1)),LOWER(RIGHT(T51,LEN(T51)-IF(LEN(T51)&gt;0,1,LEN(T51)))),UPPER(LEFT(U51,1)),LOWER(RIGHT(U51,LEN(U51)-IF(LEN(U51)&gt;0,1,LEN(U51)))),UPPER(LEFT(V51,1)),LOWER(RIGHT(V51,LEN(V51)-IF(LEN(V51)&gt;0,1,LEN(V51)))))</f>
        <v>isApi</v>
      </c>
      <c r="X51" s="3" t="str">
        <f>CONCATENATE("""",W51,"""",":","""","""",",")</f>
        <v>"isApi":"",</v>
      </c>
      <c r="Y51" s="22" t="str">
        <f>CONCATENATE("public static String ",,B51,,"=","""",W51,""";")</f>
        <v>public static String IS_API="isApi";</v>
      </c>
      <c r="Z51" s="7" t="str">
        <f>CONCATENATE("private String ",W51,"=","""""",";")</f>
        <v>private String isApi="";</v>
      </c>
    </row>
    <row r="52" spans="2:26" ht="19.2" x14ac:dyDescent="0.45">
      <c r="B52" s="1" t="s">
        <v>97</v>
      </c>
      <c r="C52" s="1" t="s">
        <v>702</v>
      </c>
      <c r="D52" s="4"/>
      <c r="I52" t="str">
        <f>I46</f>
        <v>ALTER TABLE TM_BACKLOG</v>
      </c>
      <c r="J52" t="str">
        <f t="shared" si="29"/>
        <v xml:space="preserve"> ADD  PARAM_1 TEXT();</v>
      </c>
      <c r="K52" s="21" t="str">
        <f t="shared" si="30"/>
        <v xml:space="preserve">  ALTER COLUMN   PARAM_1 TEXT();</v>
      </c>
      <c r="L52" s="12"/>
      <c r="M52" s="18"/>
      <c r="N52" s="5" t="str">
        <f t="shared" si="27"/>
        <v>PARAM_1 TEXT(),</v>
      </c>
      <c r="O52" s="1" t="s">
        <v>102</v>
      </c>
      <c r="P52">
        <v>1</v>
      </c>
      <c r="W52" s="17" t="str">
        <f t="shared" si="31"/>
        <v>param1</v>
      </c>
      <c r="X52" s="3" t="str">
        <f t="shared" si="32"/>
        <v>"param1":"",</v>
      </c>
      <c r="Y52" s="22" t="str">
        <f t="shared" si="28"/>
        <v>public static String PARAM_1="param1";</v>
      </c>
      <c r="Z52" s="7" t="str">
        <f t="shared" si="22"/>
        <v>private String param1="";</v>
      </c>
    </row>
    <row r="53" spans="2:26" ht="19.2" x14ac:dyDescent="0.45">
      <c r="B53" s="1" t="s">
        <v>98</v>
      </c>
      <c r="C53" s="1" t="s">
        <v>702</v>
      </c>
      <c r="D53" s="4"/>
      <c r="I53" t="str">
        <f>I47</f>
        <v>ALTER TABLE TM_BACKLOG</v>
      </c>
      <c r="J53" t="str">
        <f t="shared" si="29"/>
        <v xml:space="preserve"> ADD  PARAM_2 TEXT();</v>
      </c>
      <c r="K53" s="21" t="str">
        <f t="shared" si="30"/>
        <v xml:space="preserve">  ALTER COLUMN   PARAM_2 TEXT();</v>
      </c>
      <c r="L53" s="12"/>
      <c r="M53" s="18"/>
      <c r="N53" s="5" t="str">
        <f t="shared" si="27"/>
        <v>PARAM_2 TEXT(),</v>
      </c>
      <c r="O53" s="1" t="s">
        <v>102</v>
      </c>
      <c r="P53">
        <v>2</v>
      </c>
      <c r="W53" s="17" t="str">
        <f t="shared" si="31"/>
        <v>param2</v>
      </c>
      <c r="X53" s="3" t="str">
        <f t="shared" si="32"/>
        <v>"param2":"",</v>
      </c>
      <c r="Y53" s="22" t="str">
        <f t="shared" si="28"/>
        <v>public static String PARAM_2="param2";</v>
      </c>
      <c r="Z53" s="7" t="str">
        <f t="shared" si="22"/>
        <v>private String param2="";</v>
      </c>
    </row>
    <row r="54" spans="2:26" ht="19.2" x14ac:dyDescent="0.45">
      <c r="B54" s="1" t="s">
        <v>99</v>
      </c>
      <c r="C54" s="1" t="s">
        <v>702</v>
      </c>
      <c r="D54" s="4"/>
      <c r="I54" t="str">
        <f t="shared" si="26"/>
        <v>ALTER TABLE TM_BACKLOG</v>
      </c>
      <c r="J54" t="str">
        <f t="shared" si="29"/>
        <v xml:space="preserve"> ADD  PARAM_3 TEXT();</v>
      </c>
      <c r="K54" s="21" t="str">
        <f t="shared" si="30"/>
        <v xml:space="preserve">  ALTER COLUMN   PARAM_3 TEXT();</v>
      </c>
      <c r="L54" s="12"/>
      <c r="M54" s="18" t="str">
        <f>CONCATENATE(B54,",")</f>
        <v>PARAM_3,</v>
      </c>
      <c r="N54" s="5" t="str">
        <f t="shared" si="27"/>
        <v>PARAM_3 TEXT(),</v>
      </c>
      <c r="O54" s="1" t="s">
        <v>102</v>
      </c>
      <c r="P54">
        <v>3</v>
      </c>
      <c r="W54" s="17" t="str">
        <f t="shared" si="31"/>
        <v>param3</v>
      </c>
      <c r="X54" s="3" t="str">
        <f t="shared" si="32"/>
        <v>"param3":"",</v>
      </c>
      <c r="Y54" s="22" t="str">
        <f t="shared" si="28"/>
        <v>public static String PARAM_3="param3";</v>
      </c>
      <c r="Z54" s="7" t="str">
        <f t="shared" si="22"/>
        <v>private String param3="";</v>
      </c>
    </row>
    <row r="55" spans="2:26" ht="19.2" x14ac:dyDescent="0.45">
      <c r="B55" s="1" t="s">
        <v>698</v>
      </c>
      <c r="C55" s="1" t="s">
        <v>1</v>
      </c>
      <c r="D55" s="4">
        <v>300</v>
      </c>
      <c r="I55" t="str">
        <f>I45</f>
        <v>ALTER TABLE TM_BACKLOG</v>
      </c>
      <c r="J55" t="str">
        <f>CONCATENATE(LEFT(CONCATENATE(" ADD "," ",N55,";"),LEN(CONCATENATE(" ADD "," ",N55,";"))-2),";")</f>
        <v xml:space="preserve"> ADD  JIRA_ID VARCHAR(300);</v>
      </c>
      <c r="K55" s="21" t="str">
        <f>CONCATENATE(LEFT(CONCATENATE("  ALTER COLUMN  "," ",N55,";"),LEN(CONCATENATE("  ALTER COLUMN  "," ",N55,";"))-2),";")</f>
        <v xml:space="preserve">  ALTER COLUMN   JIRA_ID VARCHAR(300);</v>
      </c>
      <c r="L55" s="12"/>
      <c r="M55" s="18" t="str">
        <f>CONCATENATE(B55,",")</f>
        <v>JIRA_ID,</v>
      </c>
      <c r="N55" s="5" t="str">
        <f>CONCATENATE(B55," ",C55,"(",D55,")",",")</f>
        <v>JIRA_ID VARCHAR(300),</v>
      </c>
      <c r="O55" s="1" t="s">
        <v>700</v>
      </c>
      <c r="P55" t="s">
        <v>2</v>
      </c>
      <c r="W55" s="17" t="str">
        <f>CONCATENATE(,LOWER(O55),UPPER(LEFT(P55,1)),LOWER(RIGHT(P55,LEN(P55)-IF(LEN(P55)&gt;0,1,LEN(P55)))),UPPER(LEFT(Q55,1)),LOWER(RIGHT(Q55,LEN(Q55)-IF(LEN(Q55)&gt;0,1,LEN(Q55)))),UPPER(LEFT(R55,1)),LOWER(RIGHT(R55,LEN(R55)-IF(LEN(R55)&gt;0,1,LEN(R55)))),UPPER(LEFT(S55,1)),LOWER(RIGHT(S55,LEN(S55)-IF(LEN(S55)&gt;0,1,LEN(S55)))),UPPER(LEFT(T55,1)),LOWER(RIGHT(T55,LEN(T55)-IF(LEN(T55)&gt;0,1,LEN(T55)))),UPPER(LEFT(U55,1)),LOWER(RIGHT(U55,LEN(U55)-IF(LEN(U55)&gt;0,1,LEN(U55)))),UPPER(LEFT(V55,1)),LOWER(RIGHT(V55,LEN(V55)-IF(LEN(V55)&gt;0,1,LEN(V55)))))</f>
        <v>jiraId</v>
      </c>
      <c r="X55" s="3" t="str">
        <f>CONCATENATE("""",W55,"""",":","""","""",",")</f>
        <v>"jiraId":"",</v>
      </c>
      <c r="Y55" s="22" t="str">
        <f>CONCATENATE("public static String ",,B55,,"=","""",W55,""";")</f>
        <v>public static String JIRA_ID="jiraId";</v>
      </c>
      <c r="Z55" s="7" t="str">
        <f>CONCATENATE("private String ",W55,"=","""""",";")</f>
        <v>private String jiraId="";</v>
      </c>
    </row>
    <row r="56" spans="2:26" ht="19.2" x14ac:dyDescent="0.45">
      <c r="B56" s="1" t="s">
        <v>699</v>
      </c>
      <c r="C56" s="1" t="s">
        <v>1</v>
      </c>
      <c r="D56" s="4">
        <v>300</v>
      </c>
      <c r="I56" t="str">
        <f>I45</f>
        <v>ALTER TABLE TM_BACKLOG</v>
      </c>
      <c r="J56" t="str">
        <f>CONCATENATE(LEFT(CONCATENATE(" ADD "," ",N56,";"),LEN(CONCATENATE(" ADD "," ",N56,";"))-2),";")</f>
        <v xml:space="preserve"> ADD  JIRA_KEY VARCHAR(300);</v>
      </c>
      <c r="K56" s="21" t="str">
        <f>CONCATENATE(LEFT(CONCATENATE("  ALTER COLUMN  "," ",N56,";"),LEN(CONCATENATE("  ALTER COLUMN  "," ",N56,";"))-2),";")</f>
        <v xml:space="preserve">  ALTER COLUMN   JIRA_KEY VARCHAR(300);</v>
      </c>
      <c r="L56" s="12"/>
      <c r="M56" s="18" t="str">
        <f>CONCATENATE(B56,",")</f>
        <v>JIRA_KEY,</v>
      </c>
      <c r="N56" s="5" t="str">
        <f>CONCATENATE(B56," ",C56,"(",D56,")",",")</f>
        <v>JIRA_KEY VARCHAR(300),</v>
      </c>
      <c r="O56" s="1" t="s">
        <v>700</v>
      </c>
      <c r="P56" t="s">
        <v>43</v>
      </c>
      <c r="W56" s="17" t="str">
        <f>CONCATENATE(,LOWER(O56),UPPER(LEFT(P56,1)),LOWER(RIGHT(P56,LEN(P56)-IF(LEN(P56)&gt;0,1,LEN(P56)))),UPPER(LEFT(Q56,1)),LOWER(RIGHT(Q56,LEN(Q56)-IF(LEN(Q56)&gt;0,1,LEN(Q56)))),UPPER(LEFT(R56,1)),LOWER(RIGHT(R56,LEN(R56)-IF(LEN(R56)&gt;0,1,LEN(R56)))),UPPER(LEFT(S56,1)),LOWER(RIGHT(S56,LEN(S56)-IF(LEN(S56)&gt;0,1,LEN(S56)))),UPPER(LEFT(T56,1)),LOWER(RIGHT(T56,LEN(T56)-IF(LEN(T56)&gt;0,1,LEN(T56)))),UPPER(LEFT(U56,1)),LOWER(RIGHT(U56,LEN(U56)-IF(LEN(U56)&gt;0,1,LEN(U56)))),UPPER(LEFT(V56,1)),LOWER(RIGHT(V56,LEN(V56)-IF(LEN(V56)&gt;0,1,LEN(V56)))))</f>
        <v>jiraKey</v>
      </c>
      <c r="X56" s="3" t="str">
        <f>CONCATENATE("""",W56,"""",":","""","""",",")</f>
        <v>"jiraKey":"",</v>
      </c>
      <c r="Y56" s="22" t="str">
        <f>CONCATENATE("public static String ",,B56,,"=","""",W56,""";")</f>
        <v>public static String JIRA_KEY="jiraKey";</v>
      </c>
      <c r="Z56" s="7" t="str">
        <f>CONCATENATE("private String ",W56,"=","""""",";")</f>
        <v>private String jiraKey="";</v>
      </c>
    </row>
    <row r="57" spans="2:26" ht="19.2" x14ac:dyDescent="0.45">
      <c r="B57" s="1" t="s">
        <v>401</v>
      </c>
      <c r="C57" s="1" t="s">
        <v>627</v>
      </c>
      <c r="D57" s="4">
        <v>24</v>
      </c>
      <c r="I57" t="str">
        <f>I46</f>
        <v>ALTER TABLE TM_BACKLOG</v>
      </c>
      <c r="J57" t="str">
        <f t="shared" si="29"/>
        <v xml:space="preserve"> ADD  SPENT_HOURS FLOAT(24);</v>
      </c>
      <c r="K57" s="21" t="str">
        <f t="shared" si="30"/>
        <v xml:space="preserve">  ALTER COLUMN   SPENT_HOURS FLOAT(24);</v>
      </c>
      <c r="L57" s="12"/>
      <c r="M57" s="18" t="str">
        <f>CONCATENATE(B57,",")</f>
        <v>SPENT_HOURS,</v>
      </c>
      <c r="N57" s="5" t="str">
        <f t="shared" si="27"/>
        <v>SPENT_HOURS FLOAT(24),</v>
      </c>
      <c r="O57" s="1" t="s">
        <v>407</v>
      </c>
      <c r="P57" t="s">
        <v>406</v>
      </c>
      <c r="W57" s="17" t="str">
        <f t="shared" si="31"/>
        <v>spentHours</v>
      </c>
      <c r="X57" s="3" t="str">
        <f t="shared" si="32"/>
        <v>"spentHours":"",</v>
      </c>
      <c r="Y57" s="22" t="str">
        <f t="shared" si="28"/>
        <v>public static String SPENT_HOURS="spentHours";</v>
      </c>
      <c r="Z57" s="7" t="str">
        <f t="shared" si="22"/>
        <v>private String spentHours="";</v>
      </c>
    </row>
    <row r="58" spans="2:26" ht="19.2" x14ac:dyDescent="0.45">
      <c r="B58" s="1" t="s">
        <v>14</v>
      </c>
      <c r="C58" s="1" t="s">
        <v>1</v>
      </c>
      <c r="D58" s="4">
        <v>3000</v>
      </c>
      <c r="I58" t="str">
        <f>I43</f>
        <v>ALTER TABLE TM_BACKLOG</v>
      </c>
      <c r="J58" t="str">
        <f>CONCATENATE(LEFT(CONCATENATE(" ADD "," ",N58,";"),LEN(CONCATENATE(" ADD "," ",N58,";"))-2),";")</f>
        <v xml:space="preserve"> ADD  DESCRIPTION VARCHAR(3000);</v>
      </c>
      <c r="K58" s="21" t="str">
        <f>CONCATENATE(LEFT(CONCATENATE("  ALTER COLUMN  "," ",N58,";"),LEN(CONCATENATE("  ALTER COLUMN  "," ",N58,";"))-2),";")</f>
        <v xml:space="preserve">  ALTER COLUMN   DESCRIPTION VARCHAR(3000);</v>
      </c>
      <c r="L58" s="12"/>
      <c r="M58" s="18" t="str">
        <f>CONCATENATE(B58,",")</f>
        <v>DESCRIPTION,</v>
      </c>
      <c r="N58" s="5" t="str">
        <f t="shared" si="27"/>
        <v>DESCRIPTION VARCHAR(3000),</v>
      </c>
      <c r="O58" s="1" t="s">
        <v>14</v>
      </c>
      <c r="W58" s="17" t="str">
        <f>CONCATENATE(,LOWER(O58),UPPER(LEFT(P58,1)),LOWER(RIGHT(P58,LEN(P58)-IF(LEN(P58)&gt;0,1,LEN(P58)))),UPPER(LEFT(Q58,1)),LOWER(RIGHT(Q58,LEN(Q58)-IF(LEN(Q58)&gt;0,1,LEN(Q58)))),UPPER(LEFT(R58,1)),LOWER(RIGHT(R58,LEN(R58)-IF(LEN(R58)&gt;0,1,LEN(R58)))),UPPER(LEFT(S58,1)),LOWER(RIGHT(S58,LEN(S58)-IF(LEN(S58)&gt;0,1,LEN(S58)))),UPPER(LEFT(T58,1)),LOWER(RIGHT(T58,LEN(T58)-IF(LEN(T58)&gt;0,1,LEN(T58)))),UPPER(LEFT(U58,1)),LOWER(RIGHT(U58,LEN(U58)-IF(LEN(U58)&gt;0,1,LEN(U58)))),UPPER(LEFT(V58,1)),LOWER(RIGHT(V58,LEN(V58)-IF(LEN(V58)&gt;0,1,LEN(V58)))))</f>
        <v>description</v>
      </c>
      <c r="X58" s="3" t="str">
        <f>CONCATENATE("""",W58,"""",":","""","""",",")</f>
        <v>"description":"",</v>
      </c>
      <c r="Y58" s="22" t="str">
        <f t="shared" si="28"/>
        <v>public static String DESCRIPTION="description";</v>
      </c>
      <c r="Z58" s="7" t="str">
        <f t="shared" si="22"/>
        <v>private String description="";</v>
      </c>
    </row>
    <row r="59" spans="2:26" ht="19.2" x14ac:dyDescent="0.45">
      <c r="C59" s="1"/>
      <c r="D59" s="8"/>
      <c r="M59" s="18"/>
      <c r="N59" s="33" t="s">
        <v>130</v>
      </c>
      <c r="O59" s="1"/>
      <c r="W59" s="17"/>
    </row>
    <row r="60" spans="2:26" ht="19.2" x14ac:dyDescent="0.45">
      <c r="C60" s="1"/>
      <c r="D60" s="8"/>
      <c r="M60" s="18"/>
      <c r="N60" s="31" t="s">
        <v>126</v>
      </c>
      <c r="O60" s="1"/>
      <c r="W60" s="17"/>
    </row>
    <row r="61" spans="2:26" ht="19.2" x14ac:dyDescent="0.45">
      <c r="C61" s="14"/>
      <c r="D61" s="9"/>
      <c r="M61" s="20"/>
      <c r="W61" s="17"/>
    </row>
    <row r="62" spans="2:26" x14ac:dyDescent="0.3">
      <c r="B62" s="2" t="s">
        <v>356</v>
      </c>
      <c r="I62" t="str">
        <f>CONCATENATE("ALTER TABLE"," ",B62)</f>
        <v>ALTER TABLE TM_BACKLOG_LIST</v>
      </c>
      <c r="J62" t="s">
        <v>293</v>
      </c>
      <c r="K62" s="26" t="s">
        <v>670</v>
      </c>
      <c r="N62" s="5" t="str">
        <f>CONCATENATE("CREATE TABLE ",B62," ","(")</f>
        <v>CREATE TABLE TM_BACKLOG_LIST (</v>
      </c>
    </row>
    <row r="63" spans="2:26" ht="19.2" x14ac:dyDescent="0.45">
      <c r="B63" s="1" t="s">
        <v>2</v>
      </c>
      <c r="C63" s="1" t="s">
        <v>1</v>
      </c>
      <c r="D63" s="4">
        <v>30</v>
      </c>
      <c r="E63" s="24" t="s">
        <v>113</v>
      </c>
      <c r="I63" t="str">
        <f>I62</f>
        <v>ALTER TABLE TM_BACKLOG_LIST</v>
      </c>
      <c r="K63" s="25" t="s">
        <v>184</v>
      </c>
      <c r="L63" s="12"/>
      <c r="M63" s="18" t="str">
        <f t="shared" ref="M63:M73" si="33">CONCATENATE(B63,",")</f>
        <v>ID,</v>
      </c>
      <c r="N63" s="5" t="str">
        <f>CONCATENATE(B63," ",C63,"(",D63,") ",E63," ,")</f>
        <v>ID VARCHAR(30) NOT NULL ,</v>
      </c>
      <c r="O63" s="1" t="s">
        <v>2</v>
      </c>
      <c r="P63" s="6"/>
      <c r="Q63" s="6"/>
      <c r="R63" s="6"/>
      <c r="S63" s="6"/>
      <c r="T63" s="6"/>
      <c r="U63" s="6"/>
      <c r="V63" s="6"/>
      <c r="W63" s="17" t="str">
        <f t="shared" ref="W63:W100" si="34">CONCATENATE(,LOWER(O63),UPPER(LEFT(P63,1)),LOWER(RIGHT(P63,LEN(P63)-IF(LEN(P63)&gt;0,1,LEN(P63)))),UPPER(LEFT(Q63,1)),LOWER(RIGHT(Q63,LEN(Q63)-IF(LEN(Q63)&gt;0,1,LEN(Q63)))),UPPER(LEFT(R63,1)),LOWER(RIGHT(R63,LEN(R63)-IF(LEN(R63)&gt;0,1,LEN(R63)))),UPPER(LEFT(S63,1)),LOWER(RIGHT(S63,LEN(S63)-IF(LEN(S63)&gt;0,1,LEN(S63)))),UPPER(LEFT(T63,1)),LOWER(RIGHT(T63,LEN(T63)-IF(LEN(T63)&gt;0,1,LEN(T63)))),UPPER(LEFT(U63,1)),LOWER(RIGHT(U63,LEN(U63)-IF(LEN(U63)&gt;0,1,LEN(U63)))),UPPER(LEFT(V63,1)),LOWER(RIGHT(V63,LEN(V63)-IF(LEN(V63)&gt;0,1,LEN(V63)))))</f>
        <v>id</v>
      </c>
      <c r="X63" s="3" t="str">
        <f t="shared" ref="X63:X100" si="35">CONCATENATE("""",W63,"""",":","""","""",",")</f>
        <v>"id":"",</v>
      </c>
      <c r="Y63" s="22" t="str">
        <f t="shared" ref="Y63:Y83" si="36">CONCATENATE("public static String ",,B63,,"=","""",W63,""";")</f>
        <v>public static String ID="id";</v>
      </c>
      <c r="Z63" s="7" t="str">
        <f t="shared" ref="Z63:Z80" si="37">CONCATENATE("private String ",W63,"=","""""",";")</f>
        <v>private String id="";</v>
      </c>
    </row>
    <row r="64" spans="2:26" ht="19.2" x14ac:dyDescent="0.45">
      <c r="B64" s="1" t="s">
        <v>3</v>
      </c>
      <c r="C64" s="1" t="s">
        <v>1</v>
      </c>
      <c r="D64" s="4">
        <v>10</v>
      </c>
      <c r="I64" t="str">
        <f>I63</f>
        <v>ALTER TABLE TM_BACKLOG_LIST</v>
      </c>
      <c r="K64" s="25" t="s">
        <v>185</v>
      </c>
      <c r="L64" s="12"/>
      <c r="M64" s="18" t="str">
        <f t="shared" si="33"/>
        <v>STATUS,</v>
      </c>
      <c r="N64" s="5" t="str">
        <f t="shared" ref="N64:N83" si="38">CONCATENATE(B64," ",C64,"(",D64,")",",")</f>
        <v>STATUS VARCHAR(10),</v>
      </c>
      <c r="O64" s="1" t="s">
        <v>3</v>
      </c>
      <c r="W64" s="17" t="str">
        <f t="shared" si="34"/>
        <v>status</v>
      </c>
      <c r="X64" s="3" t="str">
        <f t="shared" si="35"/>
        <v>"status":"",</v>
      </c>
      <c r="Y64" s="22" t="str">
        <f t="shared" si="36"/>
        <v>public static String STATUS="status";</v>
      </c>
      <c r="Z64" s="7" t="str">
        <f t="shared" si="37"/>
        <v>private String status="";</v>
      </c>
    </row>
    <row r="65" spans="2:26" ht="19.2" x14ac:dyDescent="0.45">
      <c r="B65" s="1" t="s">
        <v>4</v>
      </c>
      <c r="C65" s="1" t="s">
        <v>1</v>
      </c>
      <c r="D65" s="4">
        <v>30</v>
      </c>
      <c r="I65" t="str">
        <f>I64</f>
        <v>ALTER TABLE TM_BACKLOG_LIST</v>
      </c>
      <c r="K65" s="25" t="s">
        <v>186</v>
      </c>
      <c r="L65" s="12"/>
      <c r="M65" s="18" t="str">
        <f t="shared" si="33"/>
        <v>INSERT_DATE,</v>
      </c>
      <c r="N65" s="5" t="str">
        <f t="shared" si="38"/>
        <v>INSERT_DATE VARCHAR(30),</v>
      </c>
      <c r="O65" s="1" t="s">
        <v>7</v>
      </c>
      <c r="P65" t="s">
        <v>8</v>
      </c>
      <c r="W65" s="17" t="str">
        <f t="shared" si="34"/>
        <v>insertDate</v>
      </c>
      <c r="X65" s="3" t="str">
        <f t="shared" si="35"/>
        <v>"insertDate":"",</v>
      </c>
      <c r="Y65" s="22" t="str">
        <f t="shared" si="36"/>
        <v>public static String INSERT_DATE="insertDate";</v>
      </c>
      <c r="Z65" s="7" t="str">
        <f t="shared" si="37"/>
        <v>private String insertDate="";</v>
      </c>
    </row>
    <row r="66" spans="2:26" ht="19.2" x14ac:dyDescent="0.45">
      <c r="B66" s="1" t="s">
        <v>5</v>
      </c>
      <c r="C66" s="1" t="s">
        <v>1</v>
      </c>
      <c r="D66" s="4">
        <v>30</v>
      </c>
      <c r="I66" t="str">
        <f>I65</f>
        <v>ALTER TABLE TM_BACKLOG_LIST</v>
      </c>
      <c r="K66" s="25" t="str">
        <f t="shared" ref="K66:K71" si="39">CONCATENATE(B66,",")</f>
        <v>MODIFICATION_DATE,</v>
      </c>
      <c r="L66" s="12"/>
      <c r="M66" s="18" t="str">
        <f t="shared" si="33"/>
        <v>MODIFICATION_DATE,</v>
      </c>
      <c r="N66" s="5" t="str">
        <f t="shared" si="38"/>
        <v>MODIFICATION_DATE VARCHAR(30),</v>
      </c>
      <c r="O66" s="1" t="s">
        <v>9</v>
      </c>
      <c r="P66" t="s">
        <v>8</v>
      </c>
      <c r="W66" s="17" t="str">
        <f t="shared" si="34"/>
        <v>modificationDate</v>
      </c>
      <c r="X66" s="3" t="str">
        <f t="shared" si="35"/>
        <v>"modificationDate":"",</v>
      </c>
      <c r="Y66" s="22" t="str">
        <f t="shared" si="36"/>
        <v>public static String MODIFICATION_DATE="modificationDate";</v>
      </c>
      <c r="Z66" s="7" t="str">
        <f t="shared" si="37"/>
        <v>private String modificationDate="";</v>
      </c>
    </row>
    <row r="67" spans="2:26" ht="19.2" x14ac:dyDescent="0.45">
      <c r="B67" s="1" t="s">
        <v>521</v>
      </c>
      <c r="C67" s="1" t="s">
        <v>1</v>
      </c>
      <c r="D67" s="4">
        <v>222</v>
      </c>
      <c r="I67" t="e">
        <f>#REF!</f>
        <v>#REF!</v>
      </c>
      <c r="K67" s="25" t="str">
        <f t="shared" si="39"/>
        <v>TASK_COUNT,</v>
      </c>
      <c r="L67" s="12"/>
      <c r="M67" s="18" t="str">
        <f>CONCATENATE(B67,",")</f>
        <v>TASK_COUNT,</v>
      </c>
      <c r="N67" s="5" t="str">
        <f>CONCATENATE(B67," ",C67,"(",D67,")",",")</f>
        <v>TASK_COUNT VARCHAR(222),</v>
      </c>
      <c r="O67" s="1" t="s">
        <v>311</v>
      </c>
      <c r="P67" t="s">
        <v>214</v>
      </c>
      <c r="W67" s="17" t="str">
        <f t="shared" si="34"/>
        <v>taskCount</v>
      </c>
      <c r="X67" s="3" t="str">
        <f t="shared" si="35"/>
        <v>"taskCount":"",</v>
      </c>
      <c r="Y67" s="22" t="str">
        <f>CONCATENATE("public static String ",,B67,,"=","""",W67,""";")</f>
        <v>public static String TASK_COUNT="taskCount";</v>
      </c>
      <c r="Z67" s="7" t="str">
        <f>CONCATENATE("private String ",W67,"=","""""",";")</f>
        <v>private String taskCount="";</v>
      </c>
    </row>
    <row r="68" spans="2:26" ht="19.2" x14ac:dyDescent="0.45">
      <c r="B68" s="1" t="s">
        <v>522</v>
      </c>
      <c r="C68" s="1" t="s">
        <v>1</v>
      </c>
      <c r="D68" s="4">
        <v>222</v>
      </c>
      <c r="I68" t="e">
        <f>#REF!</f>
        <v>#REF!</v>
      </c>
      <c r="K68" s="25" t="str">
        <f t="shared" si="39"/>
        <v>INPUT_COUNT,</v>
      </c>
      <c r="L68" s="12"/>
      <c r="M68" s="18" t="str">
        <f>CONCATENATE(B68,",")</f>
        <v>INPUT_COUNT,</v>
      </c>
      <c r="N68" s="5" t="str">
        <f>CONCATENATE(B68," ",C68,"(",D68,")",",")</f>
        <v>INPUT_COUNT VARCHAR(222),</v>
      </c>
      <c r="O68" s="1" t="s">
        <v>13</v>
      </c>
      <c r="P68" t="s">
        <v>214</v>
      </c>
      <c r="W68" s="17" t="str">
        <f t="shared" si="34"/>
        <v>inputCount</v>
      </c>
      <c r="X68" s="3" t="str">
        <f t="shared" si="35"/>
        <v>"inputCount":"",</v>
      </c>
      <c r="Y68" s="22" t="str">
        <f>CONCATENATE("public static String ",,B68,,"=","""",W68,""";")</f>
        <v>public static String INPUT_COUNT="inputCount";</v>
      </c>
      <c r="Z68" s="7" t="str">
        <f>CONCATENATE("private String ",W68,"=","""""",";")</f>
        <v>private String inputCount="";</v>
      </c>
    </row>
    <row r="69" spans="2:26" ht="19.2" x14ac:dyDescent="0.45">
      <c r="B69" s="1" t="s">
        <v>442</v>
      </c>
      <c r="C69" s="1" t="s">
        <v>1</v>
      </c>
      <c r="D69" s="4">
        <v>12</v>
      </c>
      <c r="J69" s="23"/>
      <c r="K69" s="25" t="str">
        <f t="shared" si="39"/>
        <v>BUG_COUNT,</v>
      </c>
      <c r="L69" s="12"/>
      <c r="M69" s="18"/>
      <c r="N69" s="5" t="str">
        <f>CONCATENATE(B69," ",C69,"(",D69,")",",")</f>
        <v>BUG_COUNT VARCHAR(12),</v>
      </c>
      <c r="O69" s="1" t="s">
        <v>409</v>
      </c>
      <c r="P69" t="s">
        <v>214</v>
      </c>
      <c r="W69" s="17" t="str">
        <f t="shared" si="34"/>
        <v>bugCount</v>
      </c>
      <c r="X69" s="3" t="str">
        <f t="shared" si="35"/>
        <v>"bugCount":"",</v>
      </c>
      <c r="Y69" s="22" t="str">
        <f>CONCATENATE("public static String ",,B69,,"=","""",W69,""";")</f>
        <v>public static String BUG_COUNT="bugCount";</v>
      </c>
      <c r="Z69" s="7" t="str">
        <f>CONCATENATE("private String ",W69,"=","""""",";")</f>
        <v>private String bugCount="";</v>
      </c>
    </row>
    <row r="70" spans="2:26" ht="19.2" x14ac:dyDescent="0.45">
      <c r="B70" s="1" t="s">
        <v>443</v>
      </c>
      <c r="C70" s="1" t="s">
        <v>1</v>
      </c>
      <c r="D70" s="4">
        <v>12</v>
      </c>
      <c r="J70" s="23"/>
      <c r="K70" s="25" t="str">
        <f t="shared" si="39"/>
        <v>UPDATE_COUNT,</v>
      </c>
      <c r="L70" s="12"/>
      <c r="M70" s="18"/>
      <c r="N70" s="5" t="str">
        <f>CONCATENATE(B70," ",C70,"(",D70,")",",")</f>
        <v>UPDATE_COUNT VARCHAR(12),</v>
      </c>
      <c r="O70" s="1" t="s">
        <v>410</v>
      </c>
      <c r="P70" t="s">
        <v>214</v>
      </c>
      <c r="W70" s="17" t="str">
        <f t="shared" si="34"/>
        <v>updateCount</v>
      </c>
      <c r="X70" s="3" t="str">
        <f t="shared" si="35"/>
        <v>"updateCount":"",</v>
      </c>
      <c r="Y70" s="22" t="str">
        <f>CONCATENATE("public static String ",,B70,,"=","""",W70,""";")</f>
        <v>public static String UPDATE_COUNT="updateCount";</v>
      </c>
      <c r="Z70" s="7" t="str">
        <f>CONCATENATE("private String ",W70,"=","""""",";")</f>
        <v>private String updateCount="";</v>
      </c>
    </row>
    <row r="71" spans="2:26" ht="19.2" x14ac:dyDescent="0.45">
      <c r="B71" s="1" t="s">
        <v>523</v>
      </c>
      <c r="C71" s="1" t="s">
        <v>1</v>
      </c>
      <c r="D71" s="4">
        <v>12</v>
      </c>
      <c r="J71" s="23"/>
      <c r="K71" s="25" t="str">
        <f t="shared" si="39"/>
        <v>COMMENT_COUNT,</v>
      </c>
      <c r="L71" s="12"/>
      <c r="M71" s="18"/>
      <c r="N71" s="5" t="str">
        <f>CONCATENATE(B71," ",C71,"(",D71,")",",")</f>
        <v>COMMENT_COUNT VARCHAR(12),</v>
      </c>
      <c r="O71" s="1" t="s">
        <v>323</v>
      </c>
      <c r="P71" t="s">
        <v>214</v>
      </c>
      <c r="W71" s="17" t="str">
        <f t="shared" si="34"/>
        <v>commentCount</v>
      </c>
      <c r="X71" s="3" t="str">
        <f t="shared" si="35"/>
        <v>"commentCount":"",</v>
      </c>
      <c r="Y71" s="22" t="str">
        <f>CONCATENATE("public static String ",,B71,,"=","""",W71,""";")</f>
        <v>public static String COMMENT_COUNT="commentCount";</v>
      </c>
      <c r="Z71" s="7" t="str">
        <f>CONCATENATE("private String ",W71,"=","""""",";")</f>
        <v>private String commentCount="";</v>
      </c>
    </row>
    <row r="72" spans="2:26" ht="19.2" x14ac:dyDescent="0.45">
      <c r="B72" s="1" t="s">
        <v>351</v>
      </c>
      <c r="C72" s="1" t="s">
        <v>1</v>
      </c>
      <c r="D72" s="4">
        <v>222</v>
      </c>
      <c r="I72" t="e">
        <f>#REF!</f>
        <v>#REF!</v>
      </c>
      <c r="K72" s="25" t="s">
        <v>472</v>
      </c>
      <c r="L72" s="12"/>
      <c r="M72" s="18" t="str">
        <f t="shared" si="33"/>
        <v>BACKLOG_NAME,</v>
      </c>
      <c r="N72" s="5" t="str">
        <f t="shared" si="38"/>
        <v>BACKLOG_NAME VARCHAR(222),</v>
      </c>
      <c r="O72" s="1" t="s">
        <v>354</v>
      </c>
      <c r="P72" t="s">
        <v>0</v>
      </c>
      <c r="W72" s="17" t="str">
        <f t="shared" si="34"/>
        <v>backlogName</v>
      </c>
      <c r="X72" s="3" t="str">
        <f t="shared" si="35"/>
        <v>"backlogName":"",</v>
      </c>
      <c r="Y72" s="22" t="str">
        <f t="shared" si="36"/>
        <v>public static String BACKLOG_NAME="backlogName";</v>
      </c>
      <c r="Z72" s="7" t="str">
        <f t="shared" si="37"/>
        <v>private String backlogName="";</v>
      </c>
    </row>
    <row r="73" spans="2:26" ht="19.2" x14ac:dyDescent="0.45">
      <c r="B73" s="1" t="s">
        <v>353</v>
      </c>
      <c r="C73" s="1" t="s">
        <v>1</v>
      </c>
      <c r="D73" s="4">
        <v>222</v>
      </c>
      <c r="I73" t="e">
        <f>#REF!</f>
        <v>#REF!</v>
      </c>
      <c r="K73" s="25" t="s">
        <v>473</v>
      </c>
      <c r="L73" s="12"/>
      <c r="M73" s="18" t="str">
        <f t="shared" si="33"/>
        <v>BACKLOG_BECAUSE,</v>
      </c>
      <c r="N73" s="5" t="str">
        <f t="shared" si="38"/>
        <v>BACKLOG_BECAUSE VARCHAR(222),</v>
      </c>
      <c r="O73" s="1" t="s">
        <v>354</v>
      </c>
      <c r="P73" t="s">
        <v>355</v>
      </c>
      <c r="W73" s="17" t="str">
        <f t="shared" si="34"/>
        <v>backlogBecause</v>
      </c>
      <c r="X73" s="3" t="str">
        <f t="shared" si="35"/>
        <v>"backlogBecause":"",</v>
      </c>
      <c r="Y73" s="22" t="str">
        <f t="shared" si="36"/>
        <v>public static String BACKLOG_BECAUSE="backlogBecause";</v>
      </c>
      <c r="Z73" s="7" t="str">
        <f t="shared" si="37"/>
        <v>private String backlogBecause="";</v>
      </c>
    </row>
    <row r="74" spans="2:26" ht="19.2" x14ac:dyDescent="0.45">
      <c r="B74" s="1" t="s">
        <v>352</v>
      </c>
      <c r="C74" s="1" t="s">
        <v>1</v>
      </c>
      <c r="D74" s="4">
        <v>12</v>
      </c>
      <c r="J74" s="23"/>
      <c r="K74" s="25" t="s">
        <v>474</v>
      </c>
      <c r="L74" s="12"/>
      <c r="M74" s="18"/>
      <c r="N74" s="5" t="str">
        <f>CONCATENATE(B74," ",C74,"(",D74,")",",")</f>
        <v>BACKLOG_STATUS VARCHAR(12),</v>
      </c>
      <c r="O74" s="1" t="s">
        <v>354</v>
      </c>
      <c r="P74" t="s">
        <v>3</v>
      </c>
      <c r="W74" s="17" t="str">
        <f t="shared" si="34"/>
        <v>backlogStatus</v>
      </c>
      <c r="X74" s="3" t="str">
        <f t="shared" si="35"/>
        <v>"backlogStatus":"",</v>
      </c>
      <c r="Y74" s="22" t="str">
        <f>CONCATENATE("public static String ",,B74,,"=","""",W74,""";")</f>
        <v>public static String BACKLOG_STATUS="backlogStatus";</v>
      </c>
      <c r="Z74" s="7" t="str">
        <f>CONCATENATE("private String ",W74,"=","""""",";")</f>
        <v>private String backlogStatus="";</v>
      </c>
    </row>
    <row r="75" spans="2:26" ht="19.2" x14ac:dyDescent="0.45">
      <c r="B75" s="10" t="s">
        <v>262</v>
      </c>
      <c r="C75" s="1" t="s">
        <v>1</v>
      </c>
      <c r="D75" s="4">
        <v>43</v>
      </c>
      <c r="I75" t="e">
        <f>#REF!</f>
        <v>#REF!</v>
      </c>
      <c r="K75" s="25" t="s">
        <v>475</v>
      </c>
      <c r="L75" s="12"/>
      <c r="M75" s="18" t="e">
        <f>CONCATENATE(#REF!,",")</f>
        <v>#REF!</v>
      </c>
      <c r="N75" s="5" t="str">
        <f t="shared" si="38"/>
        <v>CREATED_BY VARCHAR(43),</v>
      </c>
      <c r="O75" s="1" t="s">
        <v>282</v>
      </c>
      <c r="P75" t="s">
        <v>128</v>
      </c>
      <c r="W75" s="17" t="str">
        <f t="shared" si="34"/>
        <v>createdBy</v>
      </c>
      <c r="X75" s="3" t="str">
        <f t="shared" si="35"/>
        <v>"createdBy":"",</v>
      </c>
      <c r="Y75" s="22" t="str">
        <f t="shared" si="36"/>
        <v>public static String CREATED_BY="createdBy";</v>
      </c>
      <c r="Z75" s="7" t="str">
        <f t="shared" si="37"/>
        <v>private String createdBy="";</v>
      </c>
    </row>
    <row r="76" spans="2:26" ht="19.2" x14ac:dyDescent="0.45">
      <c r="B76" s="1" t="s">
        <v>274</v>
      </c>
      <c r="C76" s="1" t="s">
        <v>1</v>
      </c>
      <c r="D76" s="4">
        <v>50</v>
      </c>
      <c r="I76" t="e">
        <f>I73</f>
        <v>#REF!</v>
      </c>
      <c r="J76" t="str">
        <f>CONCATENATE(LEFT(CONCATENATE(" ADD "," ",N76,";"),LEN(CONCATENATE(" ADD "," ",N76,";"))-2),";")</f>
        <v xml:space="preserve"> ADD  FK_PROJECT_ID VARCHAR(50);</v>
      </c>
      <c r="K76" s="25" t="s">
        <v>476</v>
      </c>
      <c r="L76" s="12"/>
      <c r="M76" s="18" t="str">
        <f>CONCATENATE(B76,",")</f>
        <v>FK_PROJECT_ID,</v>
      </c>
      <c r="N76" s="5" t="str">
        <f>CONCATENATE(B76," ",C76,"(",D76,")",",")</f>
        <v>FK_PROJECT_ID VARCHAR(50),</v>
      </c>
      <c r="O76" s="1" t="s">
        <v>10</v>
      </c>
      <c r="P76" t="s">
        <v>394</v>
      </c>
      <c r="Q76" t="s">
        <v>2</v>
      </c>
      <c r="W76" s="17" t="str">
        <f t="shared" si="34"/>
        <v>fkSourcedId</v>
      </c>
      <c r="X76" s="3" t="str">
        <f t="shared" si="35"/>
        <v>"fkSourcedId":"",</v>
      </c>
      <c r="Y76" s="22" t="str">
        <f>CONCATENATE("public static String ",,B76,,"=","""",W76,""";")</f>
        <v>public static String FK_PROJECT_ID="fkSourcedId";</v>
      </c>
      <c r="Z76" s="7" t="str">
        <f t="shared" si="37"/>
        <v>private String fkSourcedId="";</v>
      </c>
    </row>
    <row r="77" spans="2:26" ht="19.2" x14ac:dyDescent="0.45">
      <c r="B77" s="1" t="s">
        <v>287</v>
      </c>
      <c r="C77" s="1" t="s">
        <v>1</v>
      </c>
      <c r="D77" s="4">
        <v>50</v>
      </c>
      <c r="I77">
        <f>I74</f>
        <v>0</v>
      </c>
      <c r="J77" t="str">
        <f>CONCATENATE(LEFT(CONCATENATE(" ADD "," ",N77,";"),LEN(CONCATENATE(" ADD "," ",N77,";"))-2),";")</f>
        <v xml:space="preserve"> ADD  PROJECT_NAME VARCHAR(50);</v>
      </c>
      <c r="K77" s="25" t="s">
        <v>628</v>
      </c>
      <c r="L77" s="12"/>
      <c r="M77" s="18" t="str">
        <f>CONCATENATE(B77,",")</f>
        <v>PROJECT_NAME,</v>
      </c>
      <c r="N77" s="5" t="str">
        <f>CONCATENATE(B77," ",C77,"(",D77,")",",")</f>
        <v>PROJECT_NAME VARCHAR(50),</v>
      </c>
      <c r="O77" s="1" t="s">
        <v>10</v>
      </c>
      <c r="P77" t="s">
        <v>394</v>
      </c>
      <c r="Q77" t="s">
        <v>2</v>
      </c>
      <c r="W77" s="17" t="str">
        <f t="shared" si="34"/>
        <v>fkSourcedId</v>
      </c>
      <c r="X77" s="3" t="str">
        <f t="shared" si="35"/>
        <v>"fkSourcedId":"",</v>
      </c>
      <c r="Y77" s="22" t="str">
        <f>CONCATENATE("public static String ",,B77,,"=","""",W77,""";")</f>
        <v>public static String PROJECT_NAME="fkSourcedId";</v>
      </c>
      <c r="Z77" s="7" t="str">
        <f>CONCATENATE("private String ",W77,"=","""""",";")</f>
        <v>private String fkSourcedId="";</v>
      </c>
    </row>
    <row r="78" spans="2:26" ht="19.2" x14ac:dyDescent="0.45">
      <c r="B78" s="10" t="s">
        <v>339</v>
      </c>
      <c r="C78" s="1" t="s">
        <v>1</v>
      </c>
      <c r="D78" s="4">
        <v>43</v>
      </c>
      <c r="I78" t="e">
        <f>#REF!</f>
        <v>#REF!</v>
      </c>
      <c r="K78" s="25" t="s">
        <v>626</v>
      </c>
      <c r="L78" s="12"/>
      <c r="M78" s="18" t="str">
        <f>CONCATENATE(B75,",")</f>
        <v>CREATED_BY,</v>
      </c>
      <c r="N78" s="5" t="str">
        <f>CONCATENATE(B78," ",C78,"(",D78,")",",")</f>
        <v>CREATED_BY_NAME VARCHAR(43),</v>
      </c>
      <c r="O78" s="1" t="s">
        <v>282</v>
      </c>
      <c r="P78" t="s">
        <v>128</v>
      </c>
      <c r="W78" s="17" t="str">
        <f t="shared" si="34"/>
        <v>createdBy</v>
      </c>
      <c r="X78" s="3" t="str">
        <f t="shared" si="35"/>
        <v>"createdBy":"",</v>
      </c>
      <c r="Y78" s="22" t="str">
        <f>CONCATENATE("public static String ",,B78,,"=","""",W78,""";")</f>
        <v>public static String CREATED_BY_NAME="createdBy";</v>
      </c>
      <c r="Z78" s="7" t="str">
        <f>CONCATENATE("private String ",W78,"=","""""",";")</f>
        <v>private String createdBy="";</v>
      </c>
    </row>
    <row r="79" spans="2:26" ht="19.2" x14ac:dyDescent="0.45">
      <c r="B79" s="1" t="s">
        <v>263</v>
      </c>
      <c r="C79" s="1" t="s">
        <v>1</v>
      </c>
      <c r="D79" s="4">
        <v>30</v>
      </c>
      <c r="I79" t="e">
        <f>#REF!</f>
        <v>#REF!</v>
      </c>
      <c r="K79" s="25" t="s">
        <v>477</v>
      </c>
      <c r="L79" s="12"/>
      <c r="M79" s="18" t="str">
        <f>CONCATENATE(B79,",")</f>
        <v>CREATED_DATE,</v>
      </c>
      <c r="N79" s="5" t="str">
        <f t="shared" si="38"/>
        <v>CREATED_DATE VARCHAR(30),</v>
      </c>
      <c r="O79" s="1" t="s">
        <v>282</v>
      </c>
      <c r="P79" t="s">
        <v>8</v>
      </c>
      <c r="W79" s="17" t="str">
        <f t="shared" si="34"/>
        <v>createdDate</v>
      </c>
      <c r="X79" s="3" t="str">
        <f t="shared" si="35"/>
        <v>"createdDate":"",</v>
      </c>
      <c r="Y79" s="22" t="str">
        <f t="shared" si="36"/>
        <v>public static String CREATED_DATE="createdDate";</v>
      </c>
      <c r="Z79" s="7" t="str">
        <f t="shared" si="37"/>
        <v>private String createdDate="";</v>
      </c>
    </row>
    <row r="80" spans="2:26" ht="19.2" x14ac:dyDescent="0.45">
      <c r="B80" s="1" t="s">
        <v>264</v>
      </c>
      <c r="C80" s="1" t="s">
        <v>1</v>
      </c>
      <c r="D80" s="4">
        <v>12</v>
      </c>
      <c r="K80" s="25" t="s">
        <v>478</v>
      </c>
      <c r="L80" s="12"/>
      <c r="M80" s="18"/>
      <c r="N80" s="5" t="str">
        <f t="shared" si="38"/>
        <v>CREATED_TIME VARCHAR(12),</v>
      </c>
      <c r="O80" s="1" t="s">
        <v>282</v>
      </c>
      <c r="P80" t="s">
        <v>133</v>
      </c>
      <c r="W80" s="17" t="str">
        <f t="shared" si="34"/>
        <v>createdTime</v>
      </c>
      <c r="X80" s="3" t="str">
        <f t="shared" si="35"/>
        <v>"createdTime":"",</v>
      </c>
      <c r="Y80" s="22" t="str">
        <f t="shared" si="36"/>
        <v>public static String CREATED_TIME="createdTime";</v>
      </c>
      <c r="Z80" s="7" t="str">
        <f t="shared" si="37"/>
        <v>private String createdTime="";</v>
      </c>
    </row>
    <row r="81" spans="2:26" ht="19.2" x14ac:dyDescent="0.45">
      <c r="B81" s="1" t="s">
        <v>258</v>
      </c>
      <c r="C81" s="1" t="s">
        <v>1</v>
      </c>
      <c r="D81" s="4">
        <v>50</v>
      </c>
      <c r="I81" t="e">
        <f>#REF!</f>
        <v>#REF!</v>
      </c>
      <c r="K81" s="25" t="s">
        <v>479</v>
      </c>
      <c r="L81" s="12"/>
      <c r="M81" s="18" t="str">
        <f t="shared" ref="M81:M90" si="40">CONCATENATE(B81,",")</f>
        <v>ORDER_NO,</v>
      </c>
      <c r="N81" s="5" t="str">
        <f t="shared" si="38"/>
        <v>ORDER_NO VARCHAR(50),</v>
      </c>
      <c r="O81" s="1" t="s">
        <v>259</v>
      </c>
      <c r="P81" t="s">
        <v>173</v>
      </c>
      <c r="W81" s="17" t="str">
        <f t="shared" si="34"/>
        <v>orderNo</v>
      </c>
      <c r="X81" s="3" t="str">
        <f t="shared" si="35"/>
        <v>"orderNo":"",</v>
      </c>
      <c r="Y81" s="22" t="str">
        <f t="shared" si="36"/>
        <v>public static String ORDER_NO="orderNo";</v>
      </c>
      <c r="Z81" s="7" t="str">
        <f>CONCATENATE("private String ",W81,"=","""""",";")</f>
        <v>private String orderNo="";</v>
      </c>
    </row>
    <row r="82" spans="2:26" ht="19.2" x14ac:dyDescent="0.45">
      <c r="B82" s="1" t="s">
        <v>487</v>
      </c>
      <c r="C82" s="1" t="s">
        <v>1</v>
      </c>
      <c r="D82" s="4">
        <v>50</v>
      </c>
      <c r="I82" t="e">
        <f>#REF!</f>
        <v>#REF!</v>
      </c>
      <c r="K82" s="25" t="s">
        <v>480</v>
      </c>
      <c r="L82" s="12"/>
      <c r="M82" s="18" t="str">
        <f>CONCATENATE(B82,",")</f>
        <v>IS_FROM_CUSTOMER,</v>
      </c>
      <c r="N82" s="5" t="str">
        <f>CONCATENATE(B82," ",C82,"(",D82,")",",")</f>
        <v>IS_FROM_CUSTOMER VARCHAR(50),</v>
      </c>
      <c r="O82" s="1" t="s">
        <v>305</v>
      </c>
      <c r="W82" s="17" t="str">
        <f t="shared" si="34"/>
        <v>priority</v>
      </c>
      <c r="X82" s="3" t="str">
        <f t="shared" si="35"/>
        <v>"priority":"",</v>
      </c>
      <c r="Y82" s="22" t="str">
        <f>CONCATENATE("public static String ",,B82,,"=","""",W82,""";")</f>
        <v>public static String IS_FROM_CUSTOMER="priority";</v>
      </c>
      <c r="Z82" s="7" t="str">
        <f>CONCATENATE("private String ",W82,"=","""""",";")</f>
        <v>private String priority="";</v>
      </c>
    </row>
    <row r="83" spans="2:26" ht="19.2" x14ac:dyDescent="0.45">
      <c r="B83" s="1" t="s">
        <v>305</v>
      </c>
      <c r="C83" s="1" t="s">
        <v>1</v>
      </c>
      <c r="D83" s="4">
        <v>50</v>
      </c>
      <c r="I83" t="e">
        <f>#REF!</f>
        <v>#REF!</v>
      </c>
      <c r="K83" s="25" t="s">
        <v>481</v>
      </c>
      <c r="L83" s="12"/>
      <c r="M83" s="18" t="str">
        <f t="shared" si="40"/>
        <v>PRIORITY,</v>
      </c>
      <c r="N83" s="5" t="str">
        <f t="shared" si="38"/>
        <v>PRIORITY VARCHAR(50),</v>
      </c>
      <c r="O83" s="1" t="s">
        <v>305</v>
      </c>
      <c r="W83" s="17" t="str">
        <f t="shared" si="34"/>
        <v>priority</v>
      </c>
      <c r="X83" s="3" t="str">
        <f t="shared" si="35"/>
        <v>"priority":"",</v>
      </c>
      <c r="Y83" s="22" t="str">
        <f t="shared" si="36"/>
        <v>public static String PRIORITY="priority";</v>
      </c>
      <c r="Z83" s="7" t="str">
        <f>CONCATENATE("private String ",W83,"=","""""",";")</f>
        <v>private String priority="";</v>
      </c>
    </row>
    <row r="84" spans="2:26" ht="19.2" x14ac:dyDescent="0.45">
      <c r="B84" s="1" t="s">
        <v>422</v>
      </c>
      <c r="C84" s="1" t="s">
        <v>1</v>
      </c>
      <c r="D84" s="4">
        <v>50</v>
      </c>
      <c r="I84" t="e">
        <f>I81</f>
        <v>#REF!</v>
      </c>
      <c r="J84" t="str">
        <f>CONCATENATE(LEFT(CONCATENATE(" ADD "," ",N84,";"),LEN(CONCATENATE(" ADD "," ",N84,";"))-2),";")</f>
        <v xml:space="preserve"> ADD  FK_SOURCED_ID VARCHAR(50);</v>
      </c>
      <c r="K84" s="25" t="s">
        <v>482</v>
      </c>
      <c r="L84" s="12"/>
      <c r="M84" s="18" t="str">
        <f t="shared" si="40"/>
        <v>FK_SOURCED_ID,</v>
      </c>
      <c r="N84" s="5" t="str">
        <f t="shared" ref="N84:N90" si="41">CONCATENATE(B84," ",C84,"(",D84,")",",")</f>
        <v>FK_SOURCED_ID VARCHAR(50),</v>
      </c>
      <c r="O84" s="1" t="s">
        <v>10</v>
      </c>
      <c r="P84" t="s">
        <v>394</v>
      </c>
      <c r="Q84" t="s">
        <v>2</v>
      </c>
      <c r="W84" s="17" t="str">
        <f t="shared" si="34"/>
        <v>fkSourcedId</v>
      </c>
      <c r="X84" s="3" t="str">
        <f t="shared" si="35"/>
        <v>"fkSourcedId":"",</v>
      </c>
      <c r="Y84" s="22" t="str">
        <f t="shared" ref="Y84:Y90" si="42">CONCATENATE("public static String ",,B84,,"=","""",W84,""";")</f>
        <v>public static String FK_SOURCED_ID="fkSourcedId";</v>
      </c>
      <c r="Z84" s="7" t="str">
        <f t="shared" ref="Z84:Z89" si="43">CONCATENATE("private String ",W84,"=","""""",";")</f>
        <v>private String fkSourcedId="";</v>
      </c>
    </row>
    <row r="85" spans="2:26" ht="19.2" x14ac:dyDescent="0.45">
      <c r="B85" s="1" t="s">
        <v>400</v>
      </c>
      <c r="C85" s="1" t="s">
        <v>1</v>
      </c>
      <c r="D85" s="4">
        <v>40</v>
      </c>
      <c r="I85">
        <f>I80</f>
        <v>0</v>
      </c>
      <c r="J85" t="s">
        <v>395</v>
      </c>
      <c r="K85" s="25" t="str">
        <f>CONCATENATE(B85,",")</f>
        <v>ESTIMATED_HOURS,</v>
      </c>
      <c r="L85" s="12"/>
      <c r="M85" s="18" t="str">
        <f t="shared" si="40"/>
        <v>ESTIMATED_HOURS,</v>
      </c>
      <c r="N85" s="5" t="str">
        <f t="shared" si="41"/>
        <v>ESTIMATED_HOURS VARCHAR(40),</v>
      </c>
      <c r="O85" s="1" t="s">
        <v>405</v>
      </c>
      <c r="P85" t="s">
        <v>406</v>
      </c>
      <c r="W85" s="17" t="str">
        <f t="shared" si="34"/>
        <v>estimatedHours</v>
      </c>
      <c r="X85" s="3" t="str">
        <f t="shared" si="35"/>
        <v>"estimatedHours":"",</v>
      </c>
      <c r="Y85" s="22" t="str">
        <f t="shared" si="42"/>
        <v>public static String ESTIMATED_HOURS="estimatedHours";</v>
      </c>
      <c r="Z85" s="7" t="str">
        <f>CONCATENATE("private String ",W85,"=","""""",";")</f>
        <v>private String estimatedHours="";</v>
      </c>
    </row>
    <row r="86" spans="2:26" ht="19.2" x14ac:dyDescent="0.45">
      <c r="B86" s="1" t="s">
        <v>401</v>
      </c>
      <c r="C86" s="1" t="s">
        <v>1</v>
      </c>
      <c r="D86" s="4">
        <v>40</v>
      </c>
      <c r="I86" t="e">
        <f>I81</f>
        <v>#REF!</v>
      </c>
      <c r="J86" t="s">
        <v>395</v>
      </c>
      <c r="K86" s="25" t="str">
        <f>CONCATENATE(B86,",")</f>
        <v>SPENT_HOURS,</v>
      </c>
      <c r="L86" s="12"/>
      <c r="M86" s="18" t="str">
        <f>CONCATENATE(B86,",")</f>
        <v>SPENT_HOURS,</v>
      </c>
      <c r="N86" s="5" t="str">
        <f t="shared" si="41"/>
        <v>SPENT_HOURS VARCHAR(40),</v>
      </c>
      <c r="O86" s="1" t="s">
        <v>407</v>
      </c>
      <c r="P86" t="s">
        <v>406</v>
      </c>
      <c r="W86" s="17" t="str">
        <f t="shared" si="34"/>
        <v>spentHours</v>
      </c>
      <c r="X86" s="3" t="str">
        <f t="shared" si="35"/>
        <v>"spentHours":"",</v>
      </c>
      <c r="Y86" s="22" t="str">
        <f t="shared" si="42"/>
        <v>public static String SPENT_HOURS="spentHours";</v>
      </c>
      <c r="Z86" s="7" t="str">
        <f t="shared" si="43"/>
        <v>private String spentHours="";</v>
      </c>
    </row>
    <row r="87" spans="2:26" ht="19.2" x14ac:dyDescent="0.45">
      <c r="B87" s="1" t="s">
        <v>360</v>
      </c>
      <c r="C87" s="1" t="s">
        <v>1</v>
      </c>
      <c r="D87" s="4">
        <v>40</v>
      </c>
      <c r="I87">
        <f>I80</f>
        <v>0</v>
      </c>
      <c r="J87" t="s">
        <v>395</v>
      </c>
      <c r="K87" s="36" t="s">
        <v>591</v>
      </c>
      <c r="L87" s="12"/>
      <c r="M87" s="18" t="str">
        <f>CONCATENATE(B87,",")</f>
        <v>SPRINT_NAME,</v>
      </c>
      <c r="N87" s="5" t="str">
        <f t="shared" si="41"/>
        <v>SPRINT_NAME VARCHAR(40),</v>
      </c>
      <c r="O87" s="1" t="s">
        <v>112</v>
      </c>
      <c r="P87" t="s">
        <v>394</v>
      </c>
      <c r="W87" s="17" t="str">
        <f t="shared" si="34"/>
        <v>isSourced</v>
      </c>
      <c r="X87" s="3" t="str">
        <f t="shared" si="35"/>
        <v>"isSourced":"",</v>
      </c>
      <c r="Y87" s="22" t="str">
        <f t="shared" si="42"/>
        <v>public static String SPRINT_NAME="isSourced";</v>
      </c>
      <c r="Z87" s="7" t="str">
        <f t="shared" si="43"/>
        <v>private String isSourced="";</v>
      </c>
    </row>
    <row r="88" spans="2:26" ht="19.2" x14ac:dyDescent="0.45">
      <c r="B88" s="1" t="s">
        <v>457</v>
      </c>
      <c r="C88" s="1" t="s">
        <v>1</v>
      </c>
      <c r="D88" s="4">
        <v>40</v>
      </c>
      <c r="I88" t="e">
        <f>I81</f>
        <v>#REF!</v>
      </c>
      <c r="J88" t="s">
        <v>395</v>
      </c>
      <c r="K88" t="s">
        <v>592</v>
      </c>
      <c r="L88" s="12"/>
      <c r="M88" s="18" t="str">
        <f>CONCATENATE(B88,",")</f>
        <v>LABEL_NAME,</v>
      </c>
      <c r="N88" s="5" t="str">
        <f t="shared" si="41"/>
        <v>LABEL_NAME VARCHAR(40),</v>
      </c>
      <c r="O88" s="1" t="s">
        <v>112</v>
      </c>
      <c r="P88" t="s">
        <v>394</v>
      </c>
      <c r="W88" s="17" t="str">
        <f t="shared" si="34"/>
        <v>isSourced</v>
      </c>
      <c r="X88" s="3" t="str">
        <f t="shared" si="35"/>
        <v>"isSourced":"",</v>
      </c>
      <c r="Y88" s="22" t="str">
        <f t="shared" si="42"/>
        <v>public static String LABEL_NAME="isSourced";</v>
      </c>
      <c r="Z88" s="7" t="str">
        <f>CONCATENATE("private String ",W88,"=","""""",";")</f>
        <v>private String isSourced="";</v>
      </c>
    </row>
    <row r="89" spans="2:26" ht="19.2" x14ac:dyDescent="0.45">
      <c r="B89" s="1" t="s">
        <v>341</v>
      </c>
      <c r="C89" s="1" t="s">
        <v>1</v>
      </c>
      <c r="D89" s="4">
        <v>40</v>
      </c>
      <c r="I89" t="e">
        <f>I82</f>
        <v>#REF!</v>
      </c>
      <c r="J89" t="s">
        <v>395</v>
      </c>
      <c r="K89" t="s">
        <v>669</v>
      </c>
      <c r="L89" s="12"/>
      <c r="M89" s="18" t="str">
        <f>CONCATENATE(B89,",")</f>
        <v>ASSIGNEE_NAME,</v>
      </c>
      <c r="N89" s="5" t="str">
        <f t="shared" si="41"/>
        <v>ASSIGNEE_NAME VARCHAR(40),</v>
      </c>
      <c r="O89" s="1" t="s">
        <v>112</v>
      </c>
      <c r="P89" t="s">
        <v>394</v>
      </c>
      <c r="W89" s="17" t="str">
        <f t="shared" si="34"/>
        <v>isSourced</v>
      </c>
      <c r="X89" s="3" t="str">
        <f t="shared" si="35"/>
        <v>"isSourced":"",</v>
      </c>
      <c r="Y89" s="22" t="str">
        <f t="shared" si="42"/>
        <v>public static String ASSIGNEE_NAME="isSourced";</v>
      </c>
      <c r="Z89" s="7" t="str">
        <f t="shared" si="43"/>
        <v>private String isSourced="";</v>
      </c>
    </row>
    <row r="90" spans="2:26" ht="19.2" x14ac:dyDescent="0.45">
      <c r="B90" s="1" t="s">
        <v>393</v>
      </c>
      <c r="C90" s="1" t="s">
        <v>1</v>
      </c>
      <c r="D90" s="4">
        <v>40</v>
      </c>
      <c r="I90" t="e">
        <f>I83</f>
        <v>#REF!</v>
      </c>
      <c r="J90" t="s">
        <v>395</v>
      </c>
      <c r="K90" s="21" t="s">
        <v>483</v>
      </c>
      <c r="L90" s="12"/>
      <c r="M90" s="18" t="str">
        <f t="shared" si="40"/>
        <v>IS_SOURCED,</v>
      </c>
      <c r="N90" s="5" t="str">
        <f t="shared" si="41"/>
        <v>IS_SOURCED VARCHAR(40),</v>
      </c>
      <c r="O90" s="1" t="s">
        <v>112</v>
      </c>
      <c r="P90" t="s">
        <v>394</v>
      </c>
      <c r="W90" s="17" t="str">
        <f t="shared" si="34"/>
        <v>isSourced</v>
      </c>
      <c r="X90" s="3" t="str">
        <f t="shared" si="35"/>
        <v>"isSourced":"",</v>
      </c>
      <c r="Y90" s="22" t="str">
        <f t="shared" si="42"/>
        <v>public static String IS_SOURCED="isSourced";</v>
      </c>
      <c r="Z90" s="7" t="str">
        <f t="shared" ref="Z90:Z100" si="44">CONCATENATE("private String ",W90,"=","""""",";")</f>
        <v>private String isSourced="";</v>
      </c>
    </row>
    <row r="91" spans="2:26" ht="19.2" x14ac:dyDescent="0.45">
      <c r="B91" s="10" t="s">
        <v>490</v>
      </c>
      <c r="C91" s="1" t="s">
        <v>1</v>
      </c>
      <c r="D91" s="4">
        <v>3000</v>
      </c>
      <c r="I91" t="e">
        <f>I83</f>
        <v>#REF!</v>
      </c>
      <c r="J91" t="s">
        <v>395</v>
      </c>
      <c r="K91" s="21" t="s">
        <v>484</v>
      </c>
      <c r="L91" s="12"/>
      <c r="M91" s="18" t="str">
        <f>CONCATENATE(B100,",")</f>
        <v>DESCRIPTION_SOURCED,</v>
      </c>
      <c r="N91" s="5" t="str">
        <f>CONCATENATE(B100," ",C91,"(",D91,")",",")</f>
        <v>DESCRIPTION_SOURCED VARCHAR(3000),</v>
      </c>
      <c r="O91" s="1" t="s">
        <v>14</v>
      </c>
      <c r="P91" t="s">
        <v>394</v>
      </c>
      <c r="W91" s="17" t="str">
        <f t="shared" si="34"/>
        <v>descriptionSourced</v>
      </c>
      <c r="X91" s="3" t="str">
        <f t="shared" si="35"/>
        <v>"descriptionSourced":"",</v>
      </c>
      <c r="Y91" s="22" t="str">
        <f>CONCATENATE("public static String ",,B100,,"=","""",W91,""";")</f>
        <v>public static String DESCRIPTION_SOURCED="descriptionSourced";</v>
      </c>
      <c r="Z91" s="7" t="str">
        <f t="shared" si="44"/>
        <v>private String descriptionSourced="";</v>
      </c>
    </row>
    <row r="92" spans="2:26" ht="30.6" x14ac:dyDescent="0.45">
      <c r="B92" s="1" t="s">
        <v>507</v>
      </c>
      <c r="C92" s="1" t="s">
        <v>1</v>
      </c>
      <c r="D92" s="4">
        <v>3000</v>
      </c>
      <c r="I92" t="e">
        <f>#REF!</f>
        <v>#REF!</v>
      </c>
      <c r="K92" s="21" t="s">
        <v>508</v>
      </c>
      <c r="L92" s="12"/>
      <c r="M92" s="18" t="str">
        <f>CONCATENATE(B92,",")</f>
        <v>IS_INITIAL,</v>
      </c>
      <c r="N92" s="5" t="str">
        <f t="shared" ref="N92:N99" si="45">CONCATENATE(B92," ",C92,"(",D92,")",",")</f>
        <v>IS_INITIAL VARCHAR(3000),</v>
      </c>
      <c r="O92" s="1" t="s">
        <v>112</v>
      </c>
      <c r="P92" t="s">
        <v>506</v>
      </c>
      <c r="W92" s="17" t="str">
        <f t="shared" si="34"/>
        <v>isInitial</v>
      </c>
      <c r="X92" s="3" t="str">
        <f t="shared" si="35"/>
        <v>"isInitial":"",</v>
      </c>
      <c r="Y92" s="22" t="str">
        <f t="shared" ref="Y92:Y99" si="46">CONCATENATE("public static String ",,B92,,"=","""",W92,""";")</f>
        <v>public static String IS_INITIAL="isInitial";</v>
      </c>
      <c r="Z92" s="7" t="str">
        <f t="shared" si="44"/>
        <v>private String isInitial="";</v>
      </c>
    </row>
    <row r="93" spans="2:26" ht="19.2" x14ac:dyDescent="0.45">
      <c r="B93" s="1" t="s">
        <v>488</v>
      </c>
      <c r="C93" s="1" t="s">
        <v>1</v>
      </c>
      <c r="D93" s="4">
        <v>3000</v>
      </c>
      <c r="I93" t="e">
        <f>#REF!</f>
        <v>#REF!</v>
      </c>
      <c r="K93" s="21" t="s">
        <v>509</v>
      </c>
      <c r="L93" s="12"/>
      <c r="M93" s="18" t="str">
        <f>CONCATENATE(B93,",")</f>
        <v>IS_BOUNDED,</v>
      </c>
      <c r="N93" s="5" t="str">
        <f t="shared" si="45"/>
        <v>IS_BOUNDED VARCHAR(3000),</v>
      </c>
      <c r="O93" s="1" t="s">
        <v>14</v>
      </c>
      <c r="W93" s="17" t="str">
        <f t="shared" si="34"/>
        <v>description</v>
      </c>
      <c r="X93" s="3" t="str">
        <f t="shared" si="35"/>
        <v>"description":"",</v>
      </c>
      <c r="Y93" s="22" t="str">
        <f t="shared" si="46"/>
        <v>public static String IS_BOUNDED="description";</v>
      </c>
      <c r="Z93" s="7" t="str">
        <f t="shared" si="44"/>
        <v>private String description="";</v>
      </c>
    </row>
    <row r="94" spans="2:26" ht="19.2" x14ac:dyDescent="0.45">
      <c r="B94" s="1" t="s">
        <v>701</v>
      </c>
      <c r="C94" s="1" t="s">
        <v>1</v>
      </c>
      <c r="D94" s="4">
        <v>300</v>
      </c>
      <c r="I94" t="e">
        <f>I84</f>
        <v>#REF!</v>
      </c>
      <c r="J94" t="str">
        <f t="shared" ref="J94:J99" si="47">CONCATENATE(LEFT(CONCATENATE(" ADD "," ",N94,";"),LEN(CONCATENATE(" ADD "," ",N94,";"))-2),";")</f>
        <v xml:space="preserve"> ADD  IS_API VARCHAR(300);</v>
      </c>
      <c r="K94" s="25" t="str">
        <f t="shared" ref="K94:K99" si="48">CONCATENATE(B94,",")</f>
        <v>IS_API,</v>
      </c>
      <c r="L94" s="12"/>
      <c r="M94" s="18" t="str">
        <f>CONCATENATE(B94,",")</f>
        <v>IS_API,</v>
      </c>
      <c r="N94" s="5" t="str">
        <f t="shared" si="45"/>
        <v>IS_API VARCHAR(300),</v>
      </c>
      <c r="O94" s="1" t="s">
        <v>112</v>
      </c>
      <c r="P94" t="s">
        <v>703</v>
      </c>
      <c r="W94" s="17" t="str">
        <f t="shared" si="34"/>
        <v>isApi</v>
      </c>
      <c r="X94" s="3" t="str">
        <f t="shared" si="35"/>
        <v>"isApi":"",</v>
      </c>
      <c r="Y94" s="22" t="str">
        <f t="shared" si="46"/>
        <v>public static String IS_API="isApi";</v>
      </c>
      <c r="Z94" s="7" t="str">
        <f t="shared" si="44"/>
        <v>private String isApi="";</v>
      </c>
    </row>
    <row r="95" spans="2:26" ht="19.2" x14ac:dyDescent="0.45">
      <c r="B95" s="1" t="s">
        <v>97</v>
      </c>
      <c r="C95" s="1" t="s">
        <v>702</v>
      </c>
      <c r="D95" s="4"/>
      <c r="I95" t="e">
        <f>I89</f>
        <v>#REF!</v>
      </c>
      <c r="J95" t="str">
        <f t="shared" si="47"/>
        <v xml:space="preserve"> ADD  PARAM_1 TEXT();</v>
      </c>
      <c r="K95" s="25" t="str">
        <f t="shared" si="48"/>
        <v>PARAM_1,</v>
      </c>
      <c r="L95" s="12"/>
      <c r="M95" s="18"/>
      <c r="N95" s="5" t="str">
        <f t="shared" si="45"/>
        <v>PARAM_1 TEXT(),</v>
      </c>
      <c r="O95" s="1" t="s">
        <v>102</v>
      </c>
      <c r="P95">
        <v>1</v>
      </c>
      <c r="W95" s="17" t="str">
        <f t="shared" si="34"/>
        <v>param1</v>
      </c>
      <c r="X95" s="3" t="str">
        <f t="shared" si="35"/>
        <v>"param1":"",</v>
      </c>
      <c r="Y95" s="22" t="str">
        <f t="shared" si="46"/>
        <v>public static String PARAM_1="param1";</v>
      </c>
      <c r="Z95" s="7" t="str">
        <f t="shared" si="44"/>
        <v>private String param1="";</v>
      </c>
    </row>
    <row r="96" spans="2:26" ht="19.2" x14ac:dyDescent="0.45">
      <c r="B96" s="1" t="s">
        <v>98</v>
      </c>
      <c r="C96" s="1" t="s">
        <v>702</v>
      </c>
      <c r="D96" s="4"/>
      <c r="I96" t="e">
        <f>I90</f>
        <v>#REF!</v>
      </c>
      <c r="J96" t="str">
        <f t="shared" si="47"/>
        <v xml:space="preserve"> ADD  PARAM_2 TEXT();</v>
      </c>
      <c r="K96" s="25" t="str">
        <f t="shared" si="48"/>
        <v>PARAM_2,</v>
      </c>
      <c r="L96" s="12"/>
      <c r="M96" s="18"/>
      <c r="N96" s="5" t="str">
        <f t="shared" si="45"/>
        <v>PARAM_2 TEXT(),</v>
      </c>
      <c r="O96" s="1" t="s">
        <v>102</v>
      </c>
      <c r="P96">
        <v>2</v>
      </c>
      <c r="W96" s="17" t="str">
        <f t="shared" si="34"/>
        <v>param2</v>
      </c>
      <c r="X96" s="3" t="str">
        <f t="shared" si="35"/>
        <v>"param2":"",</v>
      </c>
      <c r="Y96" s="22" t="str">
        <f t="shared" si="46"/>
        <v>public static String PARAM_2="param2";</v>
      </c>
      <c r="Z96" s="7" t="str">
        <f t="shared" si="44"/>
        <v>private String param2="";</v>
      </c>
    </row>
    <row r="97" spans="2:26" ht="19.2" x14ac:dyDescent="0.45">
      <c r="B97" s="1" t="s">
        <v>99</v>
      </c>
      <c r="C97" s="1" t="s">
        <v>702</v>
      </c>
      <c r="D97" s="4"/>
      <c r="I97" t="e">
        <f>I95</f>
        <v>#REF!</v>
      </c>
      <c r="J97" t="str">
        <f t="shared" si="47"/>
        <v xml:space="preserve"> ADD  PARAM_3 TEXT();</v>
      </c>
      <c r="K97" s="25" t="str">
        <f t="shared" si="48"/>
        <v>PARAM_3,</v>
      </c>
      <c r="L97" s="12"/>
      <c r="M97" s="18" t="str">
        <f>CONCATENATE(B97,",")</f>
        <v>PARAM_3,</v>
      </c>
      <c r="N97" s="5" t="str">
        <f t="shared" si="45"/>
        <v>PARAM_3 TEXT(),</v>
      </c>
      <c r="O97" s="1" t="s">
        <v>102</v>
      </c>
      <c r="P97">
        <v>3</v>
      </c>
      <c r="W97" s="17" t="str">
        <f t="shared" si="34"/>
        <v>param3</v>
      </c>
      <c r="X97" s="3" t="str">
        <f t="shared" si="35"/>
        <v>"param3":"",</v>
      </c>
      <c r="Y97" s="22" t="str">
        <f t="shared" si="46"/>
        <v>public static String PARAM_3="param3";</v>
      </c>
      <c r="Z97" s="7" t="str">
        <f t="shared" si="44"/>
        <v>private String param3="";</v>
      </c>
    </row>
    <row r="98" spans="2:26" ht="19.2" x14ac:dyDescent="0.45">
      <c r="B98" s="1" t="s">
        <v>698</v>
      </c>
      <c r="C98" s="1" t="s">
        <v>1</v>
      </c>
      <c r="D98" s="4">
        <v>300</v>
      </c>
      <c r="I98" t="e">
        <f>I88</f>
        <v>#REF!</v>
      </c>
      <c r="J98" t="str">
        <f t="shared" si="47"/>
        <v xml:space="preserve"> ADD  JIRA_ID VARCHAR(300);</v>
      </c>
      <c r="K98" s="25" t="str">
        <f t="shared" si="48"/>
        <v>JIRA_ID,</v>
      </c>
      <c r="L98" s="12"/>
      <c r="M98" s="18" t="str">
        <f>CONCATENATE(B98,",")</f>
        <v>JIRA_ID,</v>
      </c>
      <c r="N98" s="5" t="str">
        <f t="shared" si="45"/>
        <v>JIRA_ID VARCHAR(300),</v>
      </c>
      <c r="O98" s="1" t="s">
        <v>700</v>
      </c>
      <c r="P98" t="s">
        <v>2</v>
      </c>
      <c r="W98" s="17" t="str">
        <f t="shared" si="34"/>
        <v>jiraId</v>
      </c>
      <c r="X98" s="3" t="str">
        <f t="shared" si="35"/>
        <v>"jiraId":"",</v>
      </c>
      <c r="Y98" s="22" t="str">
        <f t="shared" si="46"/>
        <v>public static String JIRA_ID="jiraId";</v>
      </c>
      <c r="Z98" s="7" t="str">
        <f t="shared" si="44"/>
        <v>private String jiraId="";</v>
      </c>
    </row>
    <row r="99" spans="2:26" ht="19.2" x14ac:dyDescent="0.45">
      <c r="B99" s="1" t="s">
        <v>699</v>
      </c>
      <c r="C99" s="1" t="s">
        <v>1</v>
      </c>
      <c r="D99" s="4">
        <v>300</v>
      </c>
      <c r="I99" t="e">
        <f>I88</f>
        <v>#REF!</v>
      </c>
      <c r="J99" t="str">
        <f t="shared" si="47"/>
        <v xml:space="preserve"> ADD  JIRA_KEY VARCHAR(300);</v>
      </c>
      <c r="K99" s="25" t="str">
        <f t="shared" si="48"/>
        <v>JIRA_KEY,</v>
      </c>
      <c r="L99" s="12"/>
      <c r="M99" s="18" t="str">
        <f>CONCATENATE(B99,",")</f>
        <v>JIRA_KEY,</v>
      </c>
      <c r="N99" s="5" t="str">
        <f t="shared" si="45"/>
        <v>JIRA_KEY VARCHAR(300),</v>
      </c>
      <c r="O99" s="1" t="s">
        <v>700</v>
      </c>
      <c r="P99" t="s">
        <v>43</v>
      </c>
      <c r="W99" s="17" t="str">
        <f t="shared" si="34"/>
        <v>jiraKey</v>
      </c>
      <c r="X99" s="3" t="str">
        <f t="shared" si="35"/>
        <v>"jiraKey":"",</v>
      </c>
      <c r="Y99" s="22" t="str">
        <f t="shared" si="46"/>
        <v>public static String JIRA_KEY="jiraKey";</v>
      </c>
      <c r="Z99" s="7" t="str">
        <f t="shared" si="44"/>
        <v>private String jiraKey="";</v>
      </c>
    </row>
    <row r="100" spans="2:26" ht="19.2" x14ac:dyDescent="0.45">
      <c r="B100" s="1" t="s">
        <v>396</v>
      </c>
      <c r="C100" s="1" t="s">
        <v>1</v>
      </c>
      <c r="D100" s="4">
        <v>3000</v>
      </c>
      <c r="I100" t="e">
        <f>#REF!</f>
        <v>#REF!</v>
      </c>
      <c r="K100" s="21" t="s">
        <v>485</v>
      </c>
      <c r="L100" s="12"/>
      <c r="M100" s="18" t="e">
        <f>CONCATENATE(#REF!,",")</f>
        <v>#REF!</v>
      </c>
      <c r="N100" s="5" t="e">
        <f>CONCATENATE(#REF!," ",C100,"(",D100,")",",")</f>
        <v>#REF!</v>
      </c>
      <c r="O100" s="1" t="s">
        <v>14</v>
      </c>
      <c r="W100" s="17" t="str">
        <f t="shared" si="34"/>
        <v>description</v>
      </c>
      <c r="X100" s="3" t="str">
        <f t="shared" si="35"/>
        <v>"description":"",</v>
      </c>
      <c r="Y100" s="22" t="e">
        <f>CONCATENATE("public static String ",,#REF!,,"=","""",W100,""";")</f>
        <v>#REF!</v>
      </c>
      <c r="Z100" s="7" t="str">
        <f t="shared" si="44"/>
        <v>private String description="";</v>
      </c>
    </row>
    <row r="101" spans="2:26" ht="19.2" x14ac:dyDescent="0.45">
      <c r="B101" s="1" t="s">
        <v>489</v>
      </c>
      <c r="C101" s="1"/>
      <c r="D101" s="8"/>
      <c r="K101" s="21" t="s">
        <v>14</v>
      </c>
      <c r="M101" s="18"/>
      <c r="N101" s="33" t="s">
        <v>130</v>
      </c>
      <c r="O101" s="1"/>
      <c r="W101" s="17"/>
    </row>
    <row r="102" spans="2:26" ht="19.2" x14ac:dyDescent="0.45">
      <c r="C102" s="1"/>
      <c r="D102" s="8"/>
      <c r="K102" s="21" t="s">
        <v>486</v>
      </c>
      <c r="M102" s="18"/>
      <c r="N102" s="31" t="s">
        <v>126</v>
      </c>
      <c r="O102" s="1"/>
      <c r="W102" s="17"/>
    </row>
    <row r="103" spans="2:26" ht="19.2" x14ac:dyDescent="0.45">
      <c r="C103" s="14"/>
      <c r="D103" s="9"/>
      <c r="M103" s="20"/>
      <c r="W103" s="17"/>
    </row>
    <row r="104" spans="2:26" ht="19.2" x14ac:dyDescent="0.45">
      <c r="C104" s="14"/>
      <c r="D104" s="9"/>
      <c r="M104" s="20"/>
      <c r="W104" s="17"/>
    </row>
    <row r="105" spans="2:26" x14ac:dyDescent="0.3">
      <c r="B105" s="2" t="s">
        <v>637</v>
      </c>
      <c r="I105" t="str">
        <f>CONCATENATE("ALTER TABLE"," ",B105)</f>
        <v>ALTER TABLE TM_BACKLOG_LIST_WITH_TASK</v>
      </c>
      <c r="J105" t="s">
        <v>293</v>
      </c>
      <c r="K105" s="26" t="s">
        <v>662</v>
      </c>
      <c r="N105" s="5" t="s">
        <v>594</v>
      </c>
    </row>
    <row r="106" spans="2:26" ht="19.2" x14ac:dyDescent="0.45">
      <c r="B106" s="1" t="s">
        <v>2</v>
      </c>
      <c r="C106" s="1" t="s">
        <v>1</v>
      </c>
      <c r="D106" s="4">
        <v>30</v>
      </c>
      <c r="E106" s="24" t="s">
        <v>113</v>
      </c>
      <c r="I106" t="str">
        <f>I105</f>
        <v>ALTER TABLE TM_BACKLOG_LIST_WITH_TASK</v>
      </c>
      <c r="K106" s="25" t="s">
        <v>594</v>
      </c>
      <c r="L106" s="12"/>
      <c r="M106" s="18" t="str">
        <f t="shared" ref="M106:M111" si="49">CONCATENATE(B106,",")</f>
        <v>ID,</v>
      </c>
      <c r="N106" s="5" t="s">
        <v>595</v>
      </c>
      <c r="O106" s="1" t="s">
        <v>2</v>
      </c>
      <c r="P106" s="6"/>
      <c r="Q106" s="6"/>
      <c r="R106" s="6"/>
      <c r="S106" s="6"/>
      <c r="T106" s="6"/>
      <c r="U106" s="6"/>
      <c r="V106" s="6"/>
      <c r="W106" s="17" t="str">
        <f t="shared" ref="W106:W144" si="50">CONCATENATE(,LOWER(O106),UPPER(LEFT(P106,1)),LOWER(RIGHT(P106,LEN(P106)-IF(LEN(P106)&gt;0,1,LEN(P106)))),UPPER(LEFT(Q106,1)),LOWER(RIGHT(Q106,LEN(Q106)-IF(LEN(Q106)&gt;0,1,LEN(Q106)))),UPPER(LEFT(R106,1)),LOWER(RIGHT(R106,LEN(R106)-IF(LEN(R106)&gt;0,1,LEN(R106)))),UPPER(LEFT(S106,1)),LOWER(RIGHT(S106,LEN(S106)-IF(LEN(S106)&gt;0,1,LEN(S106)))),UPPER(LEFT(T106,1)),LOWER(RIGHT(T106,LEN(T106)-IF(LEN(T106)&gt;0,1,LEN(T106)))),UPPER(LEFT(U106,1)),LOWER(RIGHT(U106,LEN(U106)-IF(LEN(U106)&gt;0,1,LEN(U106)))),UPPER(LEFT(V106,1)),LOWER(RIGHT(V106,LEN(V106)-IF(LEN(V106)&gt;0,1,LEN(V106)))))</f>
        <v>id</v>
      </c>
      <c r="X106" s="3" t="str">
        <f t="shared" ref="X106:X143" si="51">CONCATENATE("""",W106,"""",":","""","""",",")</f>
        <v>"id":"",</v>
      </c>
      <c r="Y106" s="22" t="str">
        <f t="shared" ref="Y106:Y125" si="52">CONCATENATE("public static String ",,B106,,"=","""",W106,""";")</f>
        <v>public static String ID="id";</v>
      </c>
      <c r="Z106" s="7" t="str">
        <f t="shared" ref="Z106:Z143" si="53">CONCATENATE("private String ",W106,"=","""""",";")</f>
        <v>private String id="";</v>
      </c>
    </row>
    <row r="107" spans="2:26" ht="19.2" x14ac:dyDescent="0.45">
      <c r="B107" s="1" t="s">
        <v>3</v>
      </c>
      <c r="C107" s="1" t="s">
        <v>1</v>
      </c>
      <c r="D107" s="4">
        <v>10</v>
      </c>
      <c r="I107" t="str">
        <f>I106</f>
        <v>ALTER TABLE TM_BACKLOG_LIST_WITH_TASK</v>
      </c>
      <c r="K107" s="25" t="s">
        <v>595</v>
      </c>
      <c r="L107" s="12"/>
      <c r="M107" s="18" t="str">
        <f t="shared" si="49"/>
        <v>STATUS,</v>
      </c>
      <c r="N107" s="5" t="s">
        <v>596</v>
      </c>
      <c r="O107" s="1" t="s">
        <v>3</v>
      </c>
      <c r="W107" s="17" t="str">
        <f t="shared" si="50"/>
        <v>status</v>
      </c>
      <c r="X107" s="3" t="str">
        <f t="shared" si="51"/>
        <v>"status":"",</v>
      </c>
      <c r="Y107" s="22" t="str">
        <f t="shared" si="52"/>
        <v>public static String STATUS="status";</v>
      </c>
      <c r="Z107" s="7" t="str">
        <f t="shared" si="53"/>
        <v>private String status="";</v>
      </c>
    </row>
    <row r="108" spans="2:26" ht="19.2" x14ac:dyDescent="0.45">
      <c r="B108" s="1" t="s">
        <v>4</v>
      </c>
      <c r="C108" s="1" t="s">
        <v>1</v>
      </c>
      <c r="D108" s="4">
        <v>30</v>
      </c>
      <c r="I108" t="str">
        <f>I107</f>
        <v>ALTER TABLE TM_BACKLOG_LIST_WITH_TASK</v>
      </c>
      <c r="K108" s="25" t="s">
        <v>596</v>
      </c>
      <c r="L108" s="12"/>
      <c r="M108" s="18" t="str">
        <f t="shared" si="49"/>
        <v>INSERT_DATE,</v>
      </c>
      <c r="N108" s="5" t="s">
        <v>597</v>
      </c>
      <c r="O108" s="1" t="s">
        <v>7</v>
      </c>
      <c r="P108" t="s">
        <v>8</v>
      </c>
      <c r="W108" s="17" t="str">
        <f t="shared" si="50"/>
        <v>insertDate</v>
      </c>
      <c r="X108" s="3" t="str">
        <f t="shared" si="51"/>
        <v>"insertDate":"",</v>
      </c>
      <c r="Y108" s="22" t="str">
        <f t="shared" si="52"/>
        <v>public static String INSERT_DATE="insertDate";</v>
      </c>
      <c r="Z108" s="7" t="str">
        <f t="shared" si="53"/>
        <v>private String insertDate="";</v>
      </c>
    </row>
    <row r="109" spans="2:26" ht="19.2" x14ac:dyDescent="0.45">
      <c r="B109" s="1" t="s">
        <v>5</v>
      </c>
      <c r="C109" s="1" t="s">
        <v>1</v>
      </c>
      <c r="D109" s="4">
        <v>30</v>
      </c>
      <c r="I109" t="str">
        <f>I108</f>
        <v>ALTER TABLE TM_BACKLOG_LIST_WITH_TASK</v>
      </c>
      <c r="K109" s="25" t="s">
        <v>597</v>
      </c>
      <c r="L109" s="12"/>
      <c r="M109" s="18" t="str">
        <f t="shared" si="49"/>
        <v>MODIFICATION_DATE,</v>
      </c>
      <c r="N109" s="5" t="s">
        <v>638</v>
      </c>
      <c r="O109" s="1" t="s">
        <v>9</v>
      </c>
      <c r="P109" t="s">
        <v>8</v>
      </c>
      <c r="W109" s="17" t="str">
        <f t="shared" si="50"/>
        <v>modificationDate</v>
      </c>
      <c r="X109" s="3" t="str">
        <f t="shared" si="51"/>
        <v>"modificationDate":"",</v>
      </c>
      <c r="Y109" s="22" t="str">
        <f t="shared" si="52"/>
        <v>public static String MODIFICATION_DATE="modificationDate";</v>
      </c>
      <c r="Z109" s="7" t="str">
        <f t="shared" si="53"/>
        <v>private String modificationDate="";</v>
      </c>
    </row>
    <row r="110" spans="2:26" ht="19.2" x14ac:dyDescent="0.45">
      <c r="B110" s="1" t="s">
        <v>521</v>
      </c>
      <c r="C110" s="1" t="s">
        <v>1</v>
      </c>
      <c r="D110" s="4">
        <v>222</v>
      </c>
      <c r="I110" t="e">
        <f>#REF!</f>
        <v>#REF!</v>
      </c>
      <c r="K110" s="25" t="s">
        <v>638</v>
      </c>
      <c r="L110" s="12"/>
      <c r="M110" s="18" t="str">
        <f t="shared" si="49"/>
        <v>TASK_COUNT,</v>
      </c>
      <c r="N110" s="5" t="s">
        <v>639</v>
      </c>
      <c r="O110" s="1" t="s">
        <v>311</v>
      </c>
      <c r="P110" t="s">
        <v>214</v>
      </c>
      <c r="W110" s="17" t="str">
        <f t="shared" si="50"/>
        <v>taskCount</v>
      </c>
      <c r="X110" s="3" t="str">
        <f t="shared" si="51"/>
        <v>"taskCount":"",</v>
      </c>
      <c r="Y110" s="22" t="str">
        <f t="shared" si="52"/>
        <v>public static String TASK_COUNT="taskCount";</v>
      </c>
      <c r="Z110" s="7" t="str">
        <f t="shared" si="53"/>
        <v>private String taskCount="";</v>
      </c>
    </row>
    <row r="111" spans="2:26" ht="19.2" x14ac:dyDescent="0.45">
      <c r="B111" s="1" t="s">
        <v>522</v>
      </c>
      <c r="C111" s="1" t="s">
        <v>1</v>
      </c>
      <c r="D111" s="4">
        <v>222</v>
      </c>
      <c r="I111" t="e">
        <f>#REF!</f>
        <v>#REF!</v>
      </c>
      <c r="K111" s="25" t="s">
        <v>639</v>
      </c>
      <c r="L111" s="12"/>
      <c r="M111" s="18" t="str">
        <f t="shared" si="49"/>
        <v>INPUT_COUNT,</v>
      </c>
      <c r="N111" s="5" t="s">
        <v>640</v>
      </c>
      <c r="O111" s="1" t="s">
        <v>13</v>
      </c>
      <c r="P111" t="s">
        <v>214</v>
      </c>
      <c r="W111" s="17" t="str">
        <f t="shared" si="50"/>
        <v>inputCount</v>
      </c>
      <c r="X111" s="3" t="str">
        <f t="shared" si="51"/>
        <v>"inputCount":"",</v>
      </c>
      <c r="Y111" s="22" t="str">
        <f t="shared" si="52"/>
        <v>public static String INPUT_COUNT="inputCount";</v>
      </c>
      <c r="Z111" s="7" t="str">
        <f t="shared" si="53"/>
        <v>private String inputCount="";</v>
      </c>
    </row>
    <row r="112" spans="2:26" ht="19.2" x14ac:dyDescent="0.45">
      <c r="B112" s="1" t="s">
        <v>442</v>
      </c>
      <c r="C112" s="1" t="s">
        <v>1</v>
      </c>
      <c r="D112" s="4">
        <v>12</v>
      </c>
      <c r="J112" s="23"/>
      <c r="K112" s="25" t="s">
        <v>640</v>
      </c>
      <c r="L112" s="12"/>
      <c r="M112" s="18"/>
      <c r="N112" s="5" t="s">
        <v>641</v>
      </c>
      <c r="O112" s="1" t="s">
        <v>409</v>
      </c>
      <c r="P112" t="s">
        <v>214</v>
      </c>
      <c r="W112" s="17" t="str">
        <f t="shared" si="50"/>
        <v>bugCount</v>
      </c>
      <c r="X112" s="3" t="str">
        <f t="shared" si="51"/>
        <v>"bugCount":"",</v>
      </c>
      <c r="Y112" s="22" t="str">
        <f t="shared" si="52"/>
        <v>public static String BUG_COUNT="bugCount";</v>
      </c>
      <c r="Z112" s="7" t="str">
        <f t="shared" si="53"/>
        <v>private String bugCount="";</v>
      </c>
    </row>
    <row r="113" spans="2:26" ht="19.2" x14ac:dyDescent="0.45">
      <c r="B113" s="1" t="s">
        <v>443</v>
      </c>
      <c r="C113" s="1" t="s">
        <v>1</v>
      </c>
      <c r="D113" s="4">
        <v>12</v>
      </c>
      <c r="J113" s="23"/>
      <c r="K113" s="25" t="s">
        <v>641</v>
      </c>
      <c r="L113" s="12"/>
      <c r="M113" s="18"/>
      <c r="N113" s="5" t="s">
        <v>642</v>
      </c>
      <c r="O113" s="1" t="s">
        <v>410</v>
      </c>
      <c r="P113" t="s">
        <v>214</v>
      </c>
      <c r="W113" s="17" t="str">
        <f t="shared" si="50"/>
        <v>updateCount</v>
      </c>
      <c r="X113" s="3" t="str">
        <f t="shared" si="51"/>
        <v>"updateCount":"",</v>
      </c>
      <c r="Y113" s="22" t="str">
        <f t="shared" si="52"/>
        <v>public static String UPDATE_COUNT="updateCount";</v>
      </c>
      <c r="Z113" s="7" t="str">
        <f t="shared" si="53"/>
        <v>private String updateCount="";</v>
      </c>
    </row>
    <row r="114" spans="2:26" ht="19.2" x14ac:dyDescent="0.45">
      <c r="B114" s="1" t="s">
        <v>523</v>
      </c>
      <c r="C114" s="1" t="s">
        <v>1</v>
      </c>
      <c r="D114" s="4">
        <v>12</v>
      </c>
      <c r="J114" s="23"/>
      <c r="K114" s="25" t="s">
        <v>642</v>
      </c>
      <c r="L114" s="12"/>
      <c r="M114" s="18"/>
      <c r="N114" s="5" t="s">
        <v>643</v>
      </c>
      <c r="O114" s="1" t="s">
        <v>323</v>
      </c>
      <c r="P114" t="s">
        <v>214</v>
      </c>
      <c r="W114" s="17" t="str">
        <f t="shared" si="50"/>
        <v>commentCount</v>
      </c>
      <c r="X114" s="3" t="str">
        <f t="shared" si="51"/>
        <v>"commentCount":"",</v>
      </c>
      <c r="Y114" s="22" t="str">
        <f t="shared" si="52"/>
        <v>public static String COMMENT_COUNT="commentCount";</v>
      </c>
      <c r="Z114" s="7" t="str">
        <f t="shared" si="53"/>
        <v>private String commentCount="";</v>
      </c>
    </row>
    <row r="115" spans="2:26" ht="19.2" x14ac:dyDescent="0.45">
      <c r="B115" s="1" t="s">
        <v>351</v>
      </c>
      <c r="C115" s="1" t="s">
        <v>1</v>
      </c>
      <c r="D115" s="4">
        <v>222</v>
      </c>
      <c r="I115" t="e">
        <f>#REF!</f>
        <v>#REF!</v>
      </c>
      <c r="K115" s="25" t="s">
        <v>643</v>
      </c>
      <c r="L115" s="12"/>
      <c r="M115" s="18" t="str">
        <f>CONCATENATE(B115,",")</f>
        <v>BACKLOG_NAME,</v>
      </c>
      <c r="N115" s="5" t="s">
        <v>644</v>
      </c>
      <c r="O115" s="1" t="s">
        <v>354</v>
      </c>
      <c r="P115" t="s">
        <v>0</v>
      </c>
      <c r="W115" s="17" t="str">
        <f t="shared" si="50"/>
        <v>backlogName</v>
      </c>
      <c r="X115" s="3" t="str">
        <f t="shared" si="51"/>
        <v>"backlogName":"",</v>
      </c>
      <c r="Y115" s="22" t="str">
        <f t="shared" si="52"/>
        <v>public static String BACKLOG_NAME="backlogName";</v>
      </c>
      <c r="Z115" s="7" t="str">
        <f t="shared" si="53"/>
        <v>private String backlogName="";</v>
      </c>
    </row>
    <row r="116" spans="2:26" ht="19.2" x14ac:dyDescent="0.45">
      <c r="B116" s="1" t="s">
        <v>353</v>
      </c>
      <c r="C116" s="1" t="s">
        <v>1</v>
      </c>
      <c r="D116" s="4">
        <v>222</v>
      </c>
      <c r="I116" t="e">
        <f>#REF!</f>
        <v>#REF!</v>
      </c>
      <c r="K116" s="25" t="s">
        <v>644</v>
      </c>
      <c r="L116" s="12"/>
      <c r="M116" s="18" t="str">
        <f>CONCATENATE(B116,",")</f>
        <v>BACKLOG_BECAUSE,</v>
      </c>
      <c r="N116" s="5" t="s">
        <v>645</v>
      </c>
      <c r="O116" s="1" t="s">
        <v>354</v>
      </c>
      <c r="P116" t="s">
        <v>355</v>
      </c>
      <c r="W116" s="17" t="str">
        <f t="shared" si="50"/>
        <v>backlogBecause</v>
      </c>
      <c r="X116" s="3" t="str">
        <f t="shared" si="51"/>
        <v>"backlogBecause":"",</v>
      </c>
      <c r="Y116" s="22" t="str">
        <f t="shared" si="52"/>
        <v>public static String BACKLOG_BECAUSE="backlogBecause";</v>
      </c>
      <c r="Z116" s="7" t="str">
        <f t="shared" si="53"/>
        <v>private String backlogBecause="";</v>
      </c>
    </row>
    <row r="117" spans="2:26" ht="19.2" x14ac:dyDescent="0.45">
      <c r="B117" s="1" t="s">
        <v>352</v>
      </c>
      <c r="C117" s="1" t="s">
        <v>1</v>
      </c>
      <c r="D117" s="4">
        <v>12</v>
      </c>
      <c r="J117" s="23"/>
      <c r="K117" s="25" t="s">
        <v>645</v>
      </c>
      <c r="L117" s="12"/>
      <c r="M117" s="18"/>
      <c r="N117" s="5" t="s">
        <v>602</v>
      </c>
      <c r="O117" s="1" t="s">
        <v>354</v>
      </c>
      <c r="P117" t="s">
        <v>3</v>
      </c>
      <c r="W117" s="17" t="str">
        <f t="shared" si="50"/>
        <v>backlogStatus</v>
      </c>
      <c r="X117" s="3" t="str">
        <f t="shared" si="51"/>
        <v>"backlogStatus":"",</v>
      </c>
      <c r="Y117" s="22" t="str">
        <f t="shared" si="52"/>
        <v>public static String BACKLOG_STATUS="backlogStatus";</v>
      </c>
      <c r="Z117" s="7" t="str">
        <f t="shared" si="53"/>
        <v>private String backlogStatus="";</v>
      </c>
    </row>
    <row r="118" spans="2:26" ht="19.2" x14ac:dyDescent="0.45">
      <c r="B118" s="10" t="s">
        <v>262</v>
      </c>
      <c r="C118" s="1" t="s">
        <v>1</v>
      </c>
      <c r="D118" s="4">
        <v>43</v>
      </c>
      <c r="I118" t="e">
        <f>#REF!</f>
        <v>#REF!</v>
      </c>
      <c r="K118" s="25" t="s">
        <v>602</v>
      </c>
      <c r="L118" s="12"/>
      <c r="M118" s="18" t="e">
        <f>CONCATENATE(#REF!,",")</f>
        <v>#REF!</v>
      </c>
      <c r="N118" s="5" t="s">
        <v>646</v>
      </c>
      <c r="O118" s="1" t="s">
        <v>282</v>
      </c>
      <c r="P118" t="s">
        <v>128</v>
      </c>
      <c r="W118" s="17" t="str">
        <f t="shared" si="50"/>
        <v>createdBy</v>
      </c>
      <c r="X118" s="3" t="str">
        <f t="shared" si="51"/>
        <v>"createdBy":"",</v>
      </c>
      <c r="Y118" s="22" t="str">
        <f t="shared" si="52"/>
        <v>public static String CREATED_BY="createdBy";</v>
      </c>
      <c r="Z118" s="7" t="str">
        <f t="shared" si="53"/>
        <v>private String createdBy="";</v>
      </c>
    </row>
    <row r="119" spans="2:26" ht="19.2" x14ac:dyDescent="0.45">
      <c r="B119" s="1" t="s">
        <v>274</v>
      </c>
      <c r="C119" s="1" t="s">
        <v>1</v>
      </c>
      <c r="D119" s="4">
        <v>50</v>
      </c>
      <c r="I119" t="e">
        <f>I116</f>
        <v>#REF!</v>
      </c>
      <c r="J119" t="str">
        <f>CONCATENATE(LEFT(CONCATENATE(" ADD "," ",N119,";"),LEN(CONCATENATE(" ADD "," ",N119,";"))-2),";")</f>
        <v xml:space="preserve"> ADD  (SELECT PROJECT_NAME FROM  TM_PROJECT U  WHERE U.ID = T.FK_PROJECT_ID) AS PROJECT_NAME;</v>
      </c>
      <c r="K119" s="25" t="s">
        <v>646</v>
      </c>
      <c r="L119" s="12"/>
      <c r="M119" s="18" t="str">
        <f>CONCATENATE(B119,",")</f>
        <v>FK_PROJECT_ID,</v>
      </c>
      <c r="N119" s="5" t="s">
        <v>628</v>
      </c>
      <c r="O119" s="1" t="s">
        <v>10</v>
      </c>
      <c r="P119" t="s">
        <v>288</v>
      </c>
      <c r="Q119" t="s">
        <v>2</v>
      </c>
      <c r="W119" s="17" t="str">
        <f t="shared" si="50"/>
        <v>fkProjectId</v>
      </c>
      <c r="X119" s="3" t="str">
        <f t="shared" si="51"/>
        <v>"fkProjectId":"",</v>
      </c>
      <c r="Y119" s="22" t="str">
        <f t="shared" si="52"/>
        <v>public static String FK_PROJECT_ID="fkProjectId";</v>
      </c>
      <c r="Z119" s="7" t="str">
        <f t="shared" si="53"/>
        <v>private String fkProjectId="";</v>
      </c>
    </row>
    <row r="120" spans="2:26" ht="19.2" x14ac:dyDescent="0.45">
      <c r="B120" s="1" t="s">
        <v>287</v>
      </c>
      <c r="C120" s="1" t="s">
        <v>1</v>
      </c>
      <c r="D120" s="4">
        <v>50</v>
      </c>
      <c r="I120">
        <f>I117</f>
        <v>0</v>
      </c>
      <c r="J120" t="str">
        <f>CONCATENATE(LEFT(CONCATENATE(" ADD "," ",N120,";"),LEN(CONCATENATE(" ADD "," ",N120,";"))-2),";")</f>
        <v xml:space="preserve"> ADD  (SELECT  USER_PERSON_NAME FROM CR_USER U  WHERE U.ID = T.CREATED_BY) AS CREATED_BY_NAME;</v>
      </c>
      <c r="K120" s="25" t="s">
        <v>628</v>
      </c>
      <c r="L120" s="12"/>
      <c r="M120" s="18" t="str">
        <f>CONCATENATE(B120,",")</f>
        <v>PROJECT_NAME,</v>
      </c>
      <c r="N120" s="5" t="s">
        <v>626</v>
      </c>
      <c r="O120" s="1" t="s">
        <v>288</v>
      </c>
      <c r="P120" t="s">
        <v>0</v>
      </c>
      <c r="W120" s="17" t="str">
        <f t="shared" si="50"/>
        <v>projectName</v>
      </c>
      <c r="X120" s="3" t="str">
        <f t="shared" si="51"/>
        <v>"projectName":"",</v>
      </c>
      <c r="Y120" s="22" t="str">
        <f t="shared" si="52"/>
        <v>public static String PROJECT_NAME="projectName";</v>
      </c>
      <c r="Z120" s="7" t="str">
        <f t="shared" si="53"/>
        <v>private String projectName="";</v>
      </c>
    </row>
    <row r="121" spans="2:26" ht="19.2" x14ac:dyDescent="0.45">
      <c r="B121" s="10" t="s">
        <v>339</v>
      </c>
      <c r="C121" s="1" t="s">
        <v>1</v>
      </c>
      <c r="D121" s="4">
        <v>43</v>
      </c>
      <c r="I121" t="e">
        <f>#REF!</f>
        <v>#REF!</v>
      </c>
      <c r="K121" s="25" t="s">
        <v>626</v>
      </c>
      <c r="L121" s="12"/>
      <c r="M121" s="18" t="str">
        <f>CONCATENATE(B118,",")</f>
        <v>CREATED_BY,</v>
      </c>
      <c r="N121" s="5" t="s">
        <v>603</v>
      </c>
      <c r="O121" s="1" t="s">
        <v>282</v>
      </c>
      <c r="P121" t="s">
        <v>128</v>
      </c>
      <c r="Q121" t="s">
        <v>0</v>
      </c>
      <c r="W121" s="17" t="str">
        <f t="shared" si="50"/>
        <v>createdByName</v>
      </c>
      <c r="X121" s="3" t="str">
        <f t="shared" si="51"/>
        <v>"createdByName":"",</v>
      </c>
      <c r="Y121" s="22" t="str">
        <f t="shared" si="52"/>
        <v>public static String CREATED_BY_NAME="createdByName";</v>
      </c>
      <c r="Z121" s="7" t="str">
        <f t="shared" si="53"/>
        <v>private String createdByName="";</v>
      </c>
    </row>
    <row r="122" spans="2:26" ht="19.2" x14ac:dyDescent="0.45">
      <c r="B122" s="1" t="s">
        <v>263</v>
      </c>
      <c r="C122" s="1" t="s">
        <v>1</v>
      </c>
      <c r="D122" s="4">
        <v>30</v>
      </c>
      <c r="I122" t="e">
        <f>#REF!</f>
        <v>#REF!</v>
      </c>
      <c r="K122" s="25" t="s">
        <v>603</v>
      </c>
      <c r="L122" s="12"/>
      <c r="M122" s="18" t="str">
        <f>CONCATENATE(B122,",")</f>
        <v>CREATED_DATE,</v>
      </c>
      <c r="N122" s="5" t="s">
        <v>604</v>
      </c>
      <c r="O122" s="1" t="s">
        <v>282</v>
      </c>
      <c r="P122" t="s">
        <v>8</v>
      </c>
      <c r="W122" s="17" t="str">
        <f t="shared" si="50"/>
        <v>createdDate</v>
      </c>
      <c r="X122" s="3" t="str">
        <f t="shared" si="51"/>
        <v>"createdDate":"",</v>
      </c>
      <c r="Y122" s="22" t="str">
        <f t="shared" si="52"/>
        <v>public static String CREATED_DATE="createdDate";</v>
      </c>
      <c r="Z122" s="7" t="str">
        <f t="shared" si="53"/>
        <v>private String createdDate="";</v>
      </c>
    </row>
    <row r="123" spans="2:26" ht="19.2" x14ac:dyDescent="0.45">
      <c r="B123" s="1" t="s">
        <v>264</v>
      </c>
      <c r="C123" s="1" t="s">
        <v>1</v>
      </c>
      <c r="D123" s="4">
        <v>12</v>
      </c>
      <c r="K123" s="25" t="s">
        <v>604</v>
      </c>
      <c r="L123" s="12"/>
      <c r="M123" s="18"/>
      <c r="N123" s="5" t="s">
        <v>647</v>
      </c>
      <c r="O123" s="1" t="s">
        <v>282</v>
      </c>
      <c r="P123" t="s">
        <v>133</v>
      </c>
      <c r="W123" s="17" t="str">
        <f t="shared" si="50"/>
        <v>createdTime</v>
      </c>
      <c r="X123" s="3" t="str">
        <f t="shared" si="51"/>
        <v>"createdTime":"",</v>
      </c>
      <c r="Y123" s="22" t="str">
        <f t="shared" si="52"/>
        <v>public static String CREATED_TIME="createdTime";</v>
      </c>
      <c r="Z123" s="7" t="str">
        <f t="shared" si="53"/>
        <v>private String createdTime="";</v>
      </c>
    </row>
    <row r="124" spans="2:26" ht="19.2" x14ac:dyDescent="0.45">
      <c r="B124" s="1" t="s">
        <v>258</v>
      </c>
      <c r="C124" s="1" t="s">
        <v>1</v>
      </c>
      <c r="D124" s="4">
        <v>50</v>
      </c>
      <c r="I124" t="e">
        <f>#REF!</f>
        <v>#REF!</v>
      </c>
      <c r="K124" s="25" t="s">
        <v>647</v>
      </c>
      <c r="L124" s="12"/>
      <c r="M124" s="18" t="str">
        <f t="shared" ref="M124:M137" si="54">CONCATENATE(B124,",")</f>
        <v>ORDER_NO,</v>
      </c>
      <c r="N124" s="5" t="s">
        <v>648</v>
      </c>
      <c r="O124" s="1" t="s">
        <v>259</v>
      </c>
      <c r="P124" t="s">
        <v>173</v>
      </c>
      <c r="W124" s="17" t="str">
        <f t="shared" si="50"/>
        <v>orderNo</v>
      </c>
      <c r="X124" s="3" t="str">
        <f t="shared" si="51"/>
        <v>"orderNo":"",</v>
      </c>
      <c r="Y124" s="22" t="str">
        <f t="shared" si="52"/>
        <v>public static String ORDER_NO="orderNo";</v>
      </c>
      <c r="Z124" s="7" t="str">
        <f t="shared" si="53"/>
        <v>private String orderNo="";</v>
      </c>
    </row>
    <row r="125" spans="2:26" ht="19.2" x14ac:dyDescent="0.45">
      <c r="B125" s="1" t="s">
        <v>487</v>
      </c>
      <c r="C125" s="1" t="s">
        <v>1</v>
      </c>
      <c r="D125" s="4">
        <v>50</v>
      </c>
      <c r="I125" t="e">
        <f>#REF!</f>
        <v>#REF!</v>
      </c>
      <c r="K125" s="25" t="s">
        <v>648</v>
      </c>
      <c r="L125" s="12"/>
      <c r="M125" s="18" t="str">
        <f t="shared" si="54"/>
        <v>IS_FROM_CUSTOMER,</v>
      </c>
      <c r="N125" s="5" t="s">
        <v>649</v>
      </c>
      <c r="O125" s="1" t="s">
        <v>112</v>
      </c>
      <c r="P125" t="s">
        <v>663</v>
      </c>
      <c r="Q125" t="s">
        <v>664</v>
      </c>
      <c r="W125" s="17" t="str">
        <f t="shared" si="50"/>
        <v>isFromCustomer</v>
      </c>
      <c r="X125" s="3" t="str">
        <f t="shared" si="51"/>
        <v>"isFromCustomer":"",</v>
      </c>
      <c r="Y125" s="22" t="str">
        <f t="shared" si="52"/>
        <v>public static String IS_FROM_CUSTOMER="isFromCustomer";</v>
      </c>
      <c r="Z125" s="7" t="str">
        <f t="shared" si="53"/>
        <v>private String isFromCustomer="";</v>
      </c>
    </row>
    <row r="126" spans="2:26" ht="19.2" x14ac:dyDescent="0.45">
      <c r="B126" s="1" t="s">
        <v>305</v>
      </c>
      <c r="C126" s="1" t="s">
        <v>1</v>
      </c>
      <c r="D126" s="4">
        <v>50</v>
      </c>
      <c r="I126" t="e">
        <f>#REF!</f>
        <v>#REF!</v>
      </c>
      <c r="K126" s="25" t="s">
        <v>649</v>
      </c>
      <c r="L126" s="12"/>
      <c r="M126" s="18" t="str">
        <f t="shared" si="54"/>
        <v>PRIORITY,</v>
      </c>
      <c r="N126" s="5" t="s">
        <v>650</v>
      </c>
      <c r="O126" s="1" t="s">
        <v>305</v>
      </c>
      <c r="W126" s="17" t="str">
        <f t="shared" si="50"/>
        <v>priority</v>
      </c>
      <c r="X126" s="3" t="str">
        <f t="shared" si="51"/>
        <v>"priority":"",</v>
      </c>
      <c r="Y126" s="22" t="str">
        <f t="shared" ref="Y126:Y133" si="55">CONCATENATE("public static String ",,B126,,"=","""",W126,""";")</f>
        <v>public static String PRIORITY="priority";</v>
      </c>
      <c r="Z126" s="7" t="str">
        <f t="shared" si="53"/>
        <v>private String priority="";</v>
      </c>
    </row>
    <row r="127" spans="2:26" ht="19.2" x14ac:dyDescent="0.45">
      <c r="B127" s="1" t="s">
        <v>422</v>
      </c>
      <c r="C127" s="1" t="s">
        <v>1</v>
      </c>
      <c r="D127" s="4">
        <v>50</v>
      </c>
      <c r="I127" t="e">
        <f>I124</f>
        <v>#REF!</v>
      </c>
      <c r="J127" t="str">
        <f>CONCATENATE(LEFT(CONCATENATE(" ADD "," ",N127,";"),LEN(CONCATENATE(" ADD "," ",N127,";"))-2),";")</f>
        <v xml:space="preserve"> ADD  T.ESTIMATED_HOURS;</v>
      </c>
      <c r="K127" s="25" t="s">
        <v>650</v>
      </c>
      <c r="L127" s="12"/>
      <c r="M127" s="18" t="str">
        <f t="shared" si="54"/>
        <v>FK_SOURCED_ID,</v>
      </c>
      <c r="N127" s="5" t="s">
        <v>605</v>
      </c>
      <c r="O127" s="1" t="s">
        <v>10</v>
      </c>
      <c r="P127" t="s">
        <v>394</v>
      </c>
      <c r="Q127" t="s">
        <v>2</v>
      </c>
      <c r="W127" s="17" t="str">
        <f t="shared" si="50"/>
        <v>fkSourcedId</v>
      </c>
      <c r="X127" s="3" t="str">
        <f t="shared" si="51"/>
        <v>"fkSourcedId":"",</v>
      </c>
      <c r="Y127" s="22" t="str">
        <f t="shared" si="55"/>
        <v>public static String FK_SOURCED_ID="fkSourcedId";</v>
      </c>
      <c r="Z127" s="7" t="str">
        <f t="shared" si="53"/>
        <v>private String fkSourcedId="";</v>
      </c>
    </row>
    <row r="128" spans="2:26" ht="24.6" customHeight="1" x14ac:dyDescent="0.45">
      <c r="B128" s="1" t="s">
        <v>400</v>
      </c>
      <c r="C128" s="1" t="s">
        <v>1</v>
      </c>
      <c r="D128" s="4">
        <v>40</v>
      </c>
      <c r="I128">
        <f>I123</f>
        <v>0</v>
      </c>
      <c r="J128" t="s">
        <v>395</v>
      </c>
      <c r="K128" s="25" t="s">
        <v>672</v>
      </c>
      <c r="L128" s="12"/>
      <c r="M128" s="18" t="str">
        <f t="shared" si="54"/>
        <v>ESTIMATED_HOURS,</v>
      </c>
      <c r="N128" s="5" t="s">
        <v>606</v>
      </c>
      <c r="O128" s="1" t="s">
        <v>405</v>
      </c>
      <c r="P128" t="s">
        <v>406</v>
      </c>
      <c r="W128" s="17" t="str">
        <f t="shared" si="50"/>
        <v>estimatedHours</v>
      </c>
      <c r="X128" s="3" t="str">
        <f t="shared" si="51"/>
        <v>"estimatedHours":"",</v>
      </c>
      <c r="Y128" s="22" t="str">
        <f t="shared" si="55"/>
        <v>public static String ESTIMATED_HOURS="estimatedHours";</v>
      </c>
      <c r="Z128" s="7" t="str">
        <f t="shared" si="53"/>
        <v>private String estimatedHours="";</v>
      </c>
    </row>
    <row r="129" spans="2:26" ht="19.2" x14ac:dyDescent="0.45">
      <c r="B129" s="1" t="s">
        <v>401</v>
      </c>
      <c r="C129" s="1" t="s">
        <v>1</v>
      </c>
      <c r="D129" s="4">
        <v>40</v>
      </c>
      <c r="I129" t="e">
        <f>I124</f>
        <v>#REF!</v>
      </c>
      <c r="J129" t="s">
        <v>395</v>
      </c>
      <c r="K129" s="25" t="s">
        <v>673</v>
      </c>
      <c r="L129" s="12"/>
      <c r="M129" s="18" t="str">
        <f t="shared" si="54"/>
        <v>SPENT_HOURS,</v>
      </c>
      <c r="N129" s="5" t="s">
        <v>651</v>
      </c>
      <c r="O129" s="1" t="s">
        <v>407</v>
      </c>
      <c r="P129" t="s">
        <v>406</v>
      </c>
      <c r="W129" s="17" t="str">
        <f t="shared" si="50"/>
        <v>spentHours</v>
      </c>
      <c r="X129" s="3" t="str">
        <f t="shared" si="51"/>
        <v>"spentHours":"",</v>
      </c>
      <c r="Y129" s="22" t="str">
        <f t="shared" si="55"/>
        <v>public static String SPENT_HOURS="spentHours";</v>
      </c>
      <c r="Z129" s="7" t="str">
        <f t="shared" si="53"/>
        <v>private String spentHours="";</v>
      </c>
    </row>
    <row r="130" spans="2:26" ht="19.2" x14ac:dyDescent="0.45">
      <c r="B130" s="1" t="s">
        <v>362</v>
      </c>
      <c r="C130" s="1" t="s">
        <v>1</v>
      </c>
      <c r="D130" s="4">
        <v>40</v>
      </c>
      <c r="I130" t="e">
        <f>I121</f>
        <v>#REF!</v>
      </c>
      <c r="J130" t="s">
        <v>395</v>
      </c>
      <c r="K130" s="36" t="s">
        <v>685</v>
      </c>
      <c r="L130" s="12"/>
      <c r="M130" s="18" t="str">
        <f t="shared" si="54"/>
        <v>SPRINT_END_DATE,</v>
      </c>
      <c r="N130" s="5" t="s">
        <v>652</v>
      </c>
      <c r="O130" s="1" t="s">
        <v>366</v>
      </c>
      <c r="P130" t="s">
        <v>0</v>
      </c>
      <c r="W130" s="17" t="str">
        <f t="shared" si="50"/>
        <v>sprintName</v>
      </c>
      <c r="X130" s="3" t="str">
        <f t="shared" si="51"/>
        <v>"sprintName":"",</v>
      </c>
      <c r="Y130" s="22" t="str">
        <f t="shared" si="55"/>
        <v>public static String SPRINT_END_DATE="sprintName";</v>
      </c>
      <c r="Z130" s="7" t="str">
        <f t="shared" si="53"/>
        <v>private String sprintName="";</v>
      </c>
    </row>
    <row r="131" spans="2:26" ht="19.2" x14ac:dyDescent="0.45">
      <c r="B131" s="1" t="s">
        <v>361</v>
      </c>
      <c r="C131" s="1" t="s">
        <v>1</v>
      </c>
      <c r="D131" s="4">
        <v>40</v>
      </c>
      <c r="I131" t="e">
        <f>I122</f>
        <v>#REF!</v>
      </c>
      <c r="J131" t="s">
        <v>395</v>
      </c>
      <c r="K131" s="36" t="s">
        <v>686</v>
      </c>
      <c r="L131" s="12"/>
      <c r="M131" s="18" t="str">
        <f>CONCATENATE(B131,",")</f>
        <v>SPRINT_START_DATE,</v>
      </c>
      <c r="N131" s="5" t="s">
        <v>652</v>
      </c>
      <c r="O131" s="1" t="s">
        <v>366</v>
      </c>
      <c r="P131" t="s">
        <v>0</v>
      </c>
      <c r="W131" s="17" t="str">
        <f>CONCATENATE(,LOWER(O131),UPPER(LEFT(P131,1)),LOWER(RIGHT(P131,LEN(P131)-IF(LEN(P131)&gt;0,1,LEN(P131)))),UPPER(LEFT(Q131,1)),LOWER(RIGHT(Q131,LEN(Q131)-IF(LEN(Q131)&gt;0,1,LEN(Q131)))),UPPER(LEFT(R131,1)),LOWER(RIGHT(R131,LEN(R131)-IF(LEN(R131)&gt;0,1,LEN(R131)))),UPPER(LEFT(S131,1)),LOWER(RIGHT(S131,LEN(S131)-IF(LEN(S131)&gt;0,1,LEN(S131)))),UPPER(LEFT(T131,1)),LOWER(RIGHT(T131,LEN(T131)-IF(LEN(T131)&gt;0,1,LEN(T131)))),UPPER(LEFT(U131,1)),LOWER(RIGHT(U131,LEN(U131)-IF(LEN(U131)&gt;0,1,LEN(U131)))),UPPER(LEFT(V131,1)),LOWER(RIGHT(V131,LEN(V131)-IF(LEN(V131)&gt;0,1,LEN(V131)))))</f>
        <v>sprintName</v>
      </c>
      <c r="X131" s="3" t="str">
        <f>CONCATENATE("""",W131,"""",":","""","""",",")</f>
        <v>"sprintName":"",</v>
      </c>
      <c r="Y131" s="22" t="str">
        <f>CONCATENATE("public static String ",,B131,,"=","""",W131,""";")</f>
        <v>public static String SPRINT_START_DATE="sprintName";</v>
      </c>
      <c r="Z131" s="7" t="str">
        <f>CONCATENATE("private String ",W131,"=","""""",";")</f>
        <v>private String sprintName="";</v>
      </c>
    </row>
    <row r="132" spans="2:26" ht="19.2" x14ac:dyDescent="0.45">
      <c r="B132" s="1" t="s">
        <v>360</v>
      </c>
      <c r="C132" s="1" t="s">
        <v>1</v>
      </c>
      <c r="D132" s="4">
        <v>40</v>
      </c>
      <c r="I132">
        <f>I123</f>
        <v>0</v>
      </c>
      <c r="J132" t="s">
        <v>395</v>
      </c>
      <c r="K132" s="36" t="s">
        <v>692</v>
      </c>
      <c r="L132" s="12"/>
      <c r="M132" s="18" t="str">
        <f t="shared" si="54"/>
        <v>SPRINT_NAME,</v>
      </c>
      <c r="N132" s="5" t="s">
        <v>652</v>
      </c>
      <c r="O132" s="1" t="s">
        <v>366</v>
      </c>
      <c r="P132" t="s">
        <v>0</v>
      </c>
      <c r="W132" s="17" t="str">
        <f t="shared" si="50"/>
        <v>sprintName</v>
      </c>
      <c r="X132" s="3" t="str">
        <f t="shared" si="51"/>
        <v>"sprintName":"",</v>
      </c>
      <c r="Y132" s="22" t="str">
        <f t="shared" si="55"/>
        <v>public static String SPRINT_NAME="sprintName";</v>
      </c>
      <c r="Z132" s="7" t="str">
        <f t="shared" si="53"/>
        <v>private String sprintName="";</v>
      </c>
    </row>
    <row r="133" spans="2:26" ht="19.2" x14ac:dyDescent="0.45">
      <c r="B133" s="1" t="s">
        <v>457</v>
      </c>
      <c r="C133" s="1" t="s">
        <v>1</v>
      </c>
      <c r="D133" s="4">
        <v>40</v>
      </c>
      <c r="I133" t="e">
        <f>I124</f>
        <v>#REF!</v>
      </c>
      <c r="J133" t="s">
        <v>395</v>
      </c>
      <c r="K133" s="36" t="s">
        <v>667</v>
      </c>
      <c r="L133" s="12"/>
      <c r="M133" s="18" t="str">
        <f t="shared" si="54"/>
        <v>LABEL_NAME,</v>
      </c>
      <c r="N133" s="5" t="s">
        <v>653</v>
      </c>
      <c r="O133" s="1" t="s">
        <v>61</v>
      </c>
      <c r="P133" t="s">
        <v>0</v>
      </c>
      <c r="W133" s="17" t="str">
        <f t="shared" si="50"/>
        <v>labelName</v>
      </c>
      <c r="X133" s="3" t="str">
        <f t="shared" si="51"/>
        <v>"labelName":"",</v>
      </c>
      <c r="Y133" s="22" t="str">
        <f t="shared" si="55"/>
        <v>public static String LABEL_NAME="labelName";</v>
      </c>
      <c r="Z133" s="7" t="str">
        <f t="shared" si="53"/>
        <v>private String labelName="";</v>
      </c>
    </row>
    <row r="134" spans="2:26" ht="19.2" x14ac:dyDescent="0.45">
      <c r="B134" s="1" t="s">
        <v>341</v>
      </c>
      <c r="C134" s="1" t="s">
        <v>1</v>
      </c>
      <c r="D134" s="4">
        <v>40</v>
      </c>
      <c r="I134" t="e">
        <f>I124</f>
        <v>#REF!</v>
      </c>
      <c r="J134" t="s">
        <v>395</v>
      </c>
      <c r="K134" t="s">
        <v>653</v>
      </c>
      <c r="L134" s="12"/>
      <c r="M134" s="18" t="str">
        <f>CONCATENATE(B135,",")</f>
        <v>FK_ASSIGNEE_ID,</v>
      </c>
      <c r="N134" s="5" t="s">
        <v>654</v>
      </c>
      <c r="O134" s="1" t="s">
        <v>344</v>
      </c>
      <c r="P134" t="s">
        <v>0</v>
      </c>
      <c r="W134" s="17" t="str">
        <f>CONCATENATE(,LOWER(O134),UPPER(LEFT(P134,1)),LOWER(RIGHT(P134,LEN(P134)-IF(LEN(P134)&gt;0,1,LEN(P134)))),UPPER(LEFT(Q134,1)),LOWER(RIGHT(Q134,LEN(Q134)-IF(LEN(Q134)&gt;0,1,LEN(Q134)))),UPPER(LEFT(R134,1)),LOWER(RIGHT(R134,LEN(R134)-IF(LEN(R134)&gt;0,1,LEN(R134)))),UPPER(LEFT(S134,1)),LOWER(RIGHT(S134,LEN(S134)-IF(LEN(S134)&gt;0,1,LEN(S134)))),UPPER(LEFT(T134,1)),LOWER(RIGHT(T134,LEN(T134)-IF(LEN(T134)&gt;0,1,LEN(T134)))),UPPER(LEFT(U134,1)),LOWER(RIGHT(U134,LEN(U134)-IF(LEN(U134)&gt;0,1,LEN(U134)))),UPPER(LEFT(V134,1)),LOWER(RIGHT(V134,LEN(V134)-IF(LEN(V134)&gt;0,1,LEN(V134)))))</f>
        <v>assigneeName</v>
      </c>
      <c r="X134" s="3" t="str">
        <f>CONCATENATE("""",W134,"""",":","""","""",",")</f>
        <v>"assigneeName":"",</v>
      </c>
      <c r="Y134" s="22" t="str">
        <f>CONCATENATE("public static String ",,B135,,"=","""",W134,""";")</f>
        <v>public static String FK_ASSIGNEE_ID="assigneeName";</v>
      </c>
      <c r="Z134" s="7" t="str">
        <f t="shared" si="53"/>
        <v>private String assigneeName="";</v>
      </c>
    </row>
    <row r="135" spans="2:26" ht="19.2" x14ac:dyDescent="0.45">
      <c r="B135" s="1" t="s">
        <v>399</v>
      </c>
      <c r="C135" s="1" t="s">
        <v>1</v>
      </c>
      <c r="D135" s="4">
        <v>40</v>
      </c>
      <c r="I135" t="e">
        <f>I124</f>
        <v>#REF!</v>
      </c>
      <c r="J135" t="s">
        <v>395</v>
      </c>
      <c r="K135" t="s">
        <v>666</v>
      </c>
      <c r="L135" s="12"/>
      <c r="M135" s="18" t="e">
        <f>CONCATENATE(#REF!,",")</f>
        <v>#REF!</v>
      </c>
      <c r="N135" s="5" t="s">
        <v>654</v>
      </c>
      <c r="O135" s="1" t="s">
        <v>10</v>
      </c>
      <c r="P135" t="s">
        <v>344</v>
      </c>
      <c r="Q135" t="s">
        <v>2</v>
      </c>
      <c r="W135" s="17" t="str">
        <f>CONCATENATE(,LOWER(O135),UPPER(LEFT(P135,1)),LOWER(RIGHT(P135,LEN(P135)-IF(LEN(P135)&gt;0,1,LEN(P135)))),UPPER(LEFT(Q135,1)),LOWER(RIGHT(Q135,LEN(Q135)-IF(LEN(Q135)&gt;0,1,LEN(Q135)))),UPPER(LEFT(R135,1)),LOWER(RIGHT(R135,LEN(R135)-IF(LEN(R135)&gt;0,1,LEN(R135)))),UPPER(LEFT(S135,1)),LOWER(RIGHT(S135,LEN(S135)-IF(LEN(S135)&gt;0,1,LEN(S135)))),UPPER(LEFT(T135,1)),LOWER(RIGHT(T135,LEN(T135)-IF(LEN(T135)&gt;0,1,LEN(T135)))),UPPER(LEFT(U135,1)),LOWER(RIGHT(U135,LEN(U135)-IF(LEN(U135)&gt;0,1,LEN(U135)))),UPPER(LEFT(V135,1)),LOWER(RIGHT(V135,LEN(V135)-IF(LEN(V135)&gt;0,1,LEN(V135)))))</f>
        <v>fkAssigneeId</v>
      </c>
      <c r="X135" s="3" t="str">
        <f>CONCATENATE("""",W135,"""",":","""","""",",")</f>
        <v>"fkAssigneeId":"",</v>
      </c>
      <c r="Y135" s="22" t="e">
        <f>CONCATENATE("public static String ",,#REF!,,"=","""",W135,""";")</f>
        <v>#REF!</v>
      </c>
      <c r="Z135" s="7" t="str">
        <f t="shared" si="53"/>
        <v>private String fkAssigneeId="";</v>
      </c>
    </row>
    <row r="136" spans="2:26" ht="19.2" x14ac:dyDescent="0.45">
      <c r="B136" s="1" t="s">
        <v>331</v>
      </c>
      <c r="C136" s="1" t="s">
        <v>1</v>
      </c>
      <c r="D136" s="4">
        <v>40</v>
      </c>
      <c r="I136" t="e">
        <f>I125</f>
        <v>#REF!</v>
      </c>
      <c r="J136" t="s">
        <v>395</v>
      </c>
      <c r="K136" s="21" t="s">
        <v>654</v>
      </c>
      <c r="L136" s="12"/>
      <c r="M136" s="18" t="str">
        <f>CONCATENATE(B136,",")</f>
        <v>TASK_TYPE_NAME,</v>
      </c>
      <c r="N136" s="5" t="s">
        <v>655</v>
      </c>
      <c r="O136" s="1" t="s">
        <v>311</v>
      </c>
      <c r="P136" t="s">
        <v>51</v>
      </c>
      <c r="Q136" t="s">
        <v>0</v>
      </c>
      <c r="W136" s="17" t="str">
        <f>CONCATENATE(,LOWER(O136),UPPER(LEFT(P136,1)),LOWER(RIGHT(P136,LEN(P136)-IF(LEN(P136)&gt;0,1,LEN(P136)))),UPPER(LEFT(Q136,1)),LOWER(RIGHT(Q136,LEN(Q136)-IF(LEN(Q136)&gt;0,1,LEN(Q136)))),UPPER(LEFT(R136,1)),LOWER(RIGHT(R136,LEN(R136)-IF(LEN(R136)&gt;0,1,LEN(R136)))),UPPER(LEFT(S136,1)),LOWER(RIGHT(S136,LEN(S136)-IF(LEN(S136)&gt;0,1,LEN(S136)))),UPPER(LEFT(T136,1)),LOWER(RIGHT(T136,LEN(T136)-IF(LEN(T136)&gt;0,1,LEN(T136)))),UPPER(LEFT(U136,1)),LOWER(RIGHT(U136,LEN(U136)-IF(LEN(U136)&gt;0,1,LEN(U136)))),UPPER(LEFT(V136,1)),LOWER(RIGHT(V136,LEN(V136)-IF(LEN(V136)&gt;0,1,LEN(V136)))))</f>
        <v>taskTypeName</v>
      </c>
      <c r="X136" s="3" t="str">
        <f>CONCATENATE("""",W136,"""",":","""","""",",")</f>
        <v>"taskTypeName":"",</v>
      </c>
      <c r="Y136" s="22" t="str">
        <f>CONCATENATE("public static String ",,B136,,"=","""",W136,""";")</f>
        <v>public static String TASK_TYPE_NAME="taskTypeName";</v>
      </c>
      <c r="Z136" s="7" t="str">
        <f>CONCATENATE("private String ",W136,"=","""""",";")</f>
        <v>private String taskTypeName="";</v>
      </c>
    </row>
    <row r="137" spans="2:26" ht="19.2" x14ac:dyDescent="0.45">
      <c r="B137" s="1" t="s">
        <v>272</v>
      </c>
      <c r="C137" s="1" t="s">
        <v>1</v>
      </c>
      <c r="D137" s="4">
        <v>40</v>
      </c>
      <c r="I137" t="e">
        <f>I126</f>
        <v>#REF!</v>
      </c>
      <c r="J137" t="s">
        <v>395</v>
      </c>
      <c r="K137" s="21" t="s">
        <v>683</v>
      </c>
      <c r="L137" s="12"/>
      <c r="M137" s="18" t="str">
        <f t="shared" si="54"/>
        <v>FK_TASK_TYPE_ID,</v>
      </c>
      <c r="N137" s="5" t="s">
        <v>655</v>
      </c>
      <c r="O137" s="1" t="s">
        <v>10</v>
      </c>
      <c r="P137" t="s">
        <v>311</v>
      </c>
      <c r="Q137" t="s">
        <v>51</v>
      </c>
      <c r="R137" t="s">
        <v>2</v>
      </c>
      <c r="W137" s="17" t="str">
        <f t="shared" si="50"/>
        <v>fkTaskTypeId</v>
      </c>
      <c r="X137" s="3" t="str">
        <f t="shared" si="51"/>
        <v>"fkTaskTypeId":"",</v>
      </c>
      <c r="Y137" s="22" t="str">
        <f>CONCATENATE("public static String ",,B137,,"=","""",W137,""";")</f>
        <v>public static String FK_TASK_TYPE_ID="fkTaskTypeId";</v>
      </c>
      <c r="Z137" s="7" t="str">
        <f t="shared" si="53"/>
        <v>private String fkTaskTypeId="";</v>
      </c>
    </row>
    <row r="138" spans="2:26" ht="19.2" x14ac:dyDescent="0.45">
      <c r="B138" s="1" t="s">
        <v>416</v>
      </c>
      <c r="C138" s="1" t="s">
        <v>1</v>
      </c>
      <c r="D138" s="4">
        <v>3000</v>
      </c>
      <c r="I138" t="e">
        <f>I125</f>
        <v>#REF!</v>
      </c>
      <c r="J138" t="s">
        <v>395</v>
      </c>
      <c r="K138" s="21" t="s">
        <v>684</v>
      </c>
      <c r="L138" s="12"/>
      <c r="M138" s="18" t="str">
        <f>CONCATENATE(B142,",")</f>
        <v>IS_BOUNDED,</v>
      </c>
      <c r="N138" s="5" t="s">
        <v>484</v>
      </c>
      <c r="O138" s="1" t="s">
        <v>311</v>
      </c>
      <c r="P138" t="s">
        <v>3</v>
      </c>
      <c r="W138" s="17" t="str">
        <f>CONCATENATE(,LOWER(O138),UPPER(LEFT(P138,1)),LOWER(RIGHT(P138,LEN(P138)-IF(LEN(P138)&gt;0,1,LEN(P138)))),UPPER(LEFT(Q138,1)),LOWER(RIGHT(Q138,LEN(Q138)-IF(LEN(Q138)&gt;0,1,LEN(Q138)))),UPPER(LEFT(R138,1)),LOWER(RIGHT(R138,LEN(R138)-IF(LEN(R138)&gt;0,1,LEN(R138)))),UPPER(LEFT(S138,1)),LOWER(RIGHT(S138,LEN(S138)-IF(LEN(S138)&gt;0,1,LEN(S138)))),UPPER(LEFT(T138,1)),LOWER(RIGHT(T138,LEN(T138)-IF(LEN(T138)&gt;0,1,LEN(T138)))),UPPER(LEFT(U138,1)),LOWER(RIGHT(U138,LEN(U138)-IF(LEN(U138)&gt;0,1,LEN(U138)))),UPPER(LEFT(V138,1)),LOWER(RIGHT(V138,LEN(V138)-IF(LEN(V138)&gt;0,1,LEN(V138)))))</f>
        <v>taskStatus</v>
      </c>
      <c r="X138" s="3" t="str">
        <f>CONCATENATE("""",W138,"""",":","""","""",",")</f>
        <v>"taskStatus":"",</v>
      </c>
      <c r="Y138" s="22" t="str">
        <f>CONCATENATE("public static String ",,B138,,"=","""",W138,""";")</f>
        <v>public static String TASK_STATUS="taskStatus";</v>
      </c>
      <c r="Z138" s="7" t="str">
        <f>CONCATENATE("private String ",W138,"=","""""",";")</f>
        <v>private String taskStatus="";</v>
      </c>
    </row>
    <row r="139" spans="2:26" ht="19.2" x14ac:dyDescent="0.45">
      <c r="B139" s="1" t="s">
        <v>393</v>
      </c>
      <c r="C139" s="1" t="s">
        <v>1</v>
      </c>
      <c r="D139" s="4">
        <v>3000</v>
      </c>
      <c r="I139" t="e">
        <f>I126</f>
        <v>#REF!</v>
      </c>
      <c r="J139" t="s">
        <v>395</v>
      </c>
      <c r="K139" s="21" t="s">
        <v>655</v>
      </c>
      <c r="L139" s="12"/>
      <c r="M139" s="18" t="str">
        <f>CONCATENATE(B143,",")</f>
        <v>DESCRIPTION_SOURCED,</v>
      </c>
      <c r="N139" s="5" t="s">
        <v>484</v>
      </c>
      <c r="O139" s="1" t="s">
        <v>112</v>
      </c>
      <c r="P139" t="s">
        <v>394</v>
      </c>
      <c r="W139" s="17" t="str">
        <f t="shared" si="50"/>
        <v>isSourced</v>
      </c>
      <c r="X139" s="3" t="str">
        <f t="shared" si="51"/>
        <v>"isSourced":"",</v>
      </c>
      <c r="Y139" s="22" t="str">
        <f>CONCATENATE("public static String ",,B143,,"=","""",W139,""";")</f>
        <v>public static String DESCRIPTION_SOURCED="isSourced";</v>
      </c>
      <c r="Z139" s="7" t="str">
        <f t="shared" si="53"/>
        <v>private String isSourced="";</v>
      </c>
    </row>
    <row r="140" spans="2:26" ht="19.2" x14ac:dyDescent="0.45">
      <c r="B140" s="10" t="s">
        <v>490</v>
      </c>
      <c r="C140" s="1" t="s">
        <v>1</v>
      </c>
      <c r="D140" s="4">
        <v>3000</v>
      </c>
      <c r="I140" t="e">
        <f>#REF!</f>
        <v>#REF!</v>
      </c>
      <c r="K140" s="21" t="s">
        <v>484</v>
      </c>
      <c r="L140" s="12"/>
      <c r="M140" s="18" t="str">
        <f>CONCATENATE(B140,",")</f>
        <v>SOURCED_NAME,</v>
      </c>
      <c r="N140" s="5" t="s">
        <v>508</v>
      </c>
      <c r="O140" s="1" t="s">
        <v>394</v>
      </c>
      <c r="P140" t="s">
        <v>0</v>
      </c>
      <c r="W140" s="17" t="str">
        <f t="shared" si="50"/>
        <v>sourcedName</v>
      </c>
      <c r="X140" s="3" t="str">
        <f t="shared" si="51"/>
        <v>"sourcedName":"",</v>
      </c>
      <c r="Y140" s="22" t="str">
        <f>CONCATENATE("public static String ",,B140,,"=","""",W140,""";")</f>
        <v>public static String SOURCED_NAME="sourcedName";</v>
      </c>
      <c r="Z140" s="7" t="str">
        <f t="shared" si="53"/>
        <v>private String sourcedName="";</v>
      </c>
    </row>
    <row r="141" spans="2:26" ht="30.6" x14ac:dyDescent="0.45">
      <c r="B141" s="1" t="s">
        <v>507</v>
      </c>
      <c r="C141" s="1" t="s">
        <v>1</v>
      </c>
      <c r="D141" s="4">
        <v>3000</v>
      </c>
      <c r="I141" t="e">
        <f>#REF!</f>
        <v>#REF!</v>
      </c>
      <c r="K141" s="21" t="s">
        <v>508</v>
      </c>
      <c r="L141" s="12"/>
      <c r="M141" s="18" t="str">
        <f>CONCATENATE(B141,",")</f>
        <v>IS_INITIAL,</v>
      </c>
      <c r="N141" s="5" t="s">
        <v>509</v>
      </c>
      <c r="O141" s="1" t="s">
        <v>112</v>
      </c>
      <c r="P141" t="s">
        <v>506</v>
      </c>
      <c r="W141" s="17" t="str">
        <f t="shared" si="50"/>
        <v>isInitial</v>
      </c>
      <c r="X141" s="3" t="str">
        <f t="shared" si="51"/>
        <v>"isInitial":"",</v>
      </c>
      <c r="Y141" s="22" t="str">
        <f>CONCATENATE("public static String ",,B141,,"=","""",W141,""";")</f>
        <v>public static String IS_INITIAL="isInitial";</v>
      </c>
      <c r="Z141" s="7" t="str">
        <f t="shared" si="53"/>
        <v>private String isInitial="";</v>
      </c>
    </row>
    <row r="142" spans="2:26" ht="19.2" x14ac:dyDescent="0.45">
      <c r="B142" s="1" t="s">
        <v>488</v>
      </c>
      <c r="C142" s="1"/>
      <c r="D142" s="8"/>
      <c r="K142" s="21" t="s">
        <v>509</v>
      </c>
      <c r="M142" s="18"/>
      <c r="N142" s="33" t="s">
        <v>656</v>
      </c>
      <c r="O142" s="1" t="s">
        <v>112</v>
      </c>
      <c r="P142" t="s">
        <v>665</v>
      </c>
      <c r="W142" s="17" t="str">
        <f t="shared" si="50"/>
        <v>isBounded</v>
      </c>
      <c r="X142" s="3" t="str">
        <f t="shared" si="51"/>
        <v>"isBounded":"",</v>
      </c>
      <c r="Y142" s="22" t="str">
        <f>CONCATENATE("public static String ",,B142,,"=","""",W142,""";")</f>
        <v>public static String IS_BOUNDED="isBounded";</v>
      </c>
      <c r="Z142" s="7" t="str">
        <f t="shared" si="53"/>
        <v>private String isBounded="";</v>
      </c>
    </row>
    <row r="143" spans="2:26" ht="19.2" x14ac:dyDescent="0.45">
      <c r="B143" s="1" t="s">
        <v>396</v>
      </c>
      <c r="C143" s="1" t="s">
        <v>1</v>
      </c>
      <c r="D143" s="4">
        <v>3000</v>
      </c>
      <c r="I143" t="e">
        <f>#REF!</f>
        <v>#REF!</v>
      </c>
      <c r="K143" s="21" t="s">
        <v>656</v>
      </c>
      <c r="L143" s="12"/>
      <c r="M143" s="18" t="e">
        <f>CONCATENATE(#REF!,",")</f>
        <v>#REF!</v>
      </c>
      <c r="N143" s="5" t="s">
        <v>657</v>
      </c>
      <c r="O143" s="1" t="s">
        <v>14</v>
      </c>
      <c r="P143" t="s">
        <v>394</v>
      </c>
      <c r="W143" s="17" t="str">
        <f t="shared" si="50"/>
        <v>descriptionSourced</v>
      </c>
      <c r="X143" s="3" t="str">
        <f t="shared" si="51"/>
        <v>"descriptionSourced":"",</v>
      </c>
      <c r="Y143" s="22" t="e">
        <f>CONCATENATE("public static String ",,#REF!,,"=","""",W143,""";")</f>
        <v>#REF!</v>
      </c>
      <c r="Z143" s="7" t="str">
        <f t="shared" si="53"/>
        <v>private String descriptionSourced="";</v>
      </c>
    </row>
    <row r="144" spans="2:26" ht="19.2" x14ac:dyDescent="0.45">
      <c r="B144" s="1" t="s">
        <v>489</v>
      </c>
      <c r="C144" s="1"/>
      <c r="D144" s="8"/>
      <c r="K144" s="21" t="s">
        <v>657</v>
      </c>
      <c r="M144" s="18"/>
      <c r="N144" s="33" t="s">
        <v>658</v>
      </c>
      <c r="O144" s="1" t="s">
        <v>489</v>
      </c>
      <c r="W144" s="17" t="str">
        <f t="shared" si="50"/>
        <v xml:space="preserve">description </v>
      </c>
    </row>
    <row r="145" spans="2:26" ht="59.4" x14ac:dyDescent="0.45">
      <c r="C145" s="1"/>
      <c r="D145" s="8"/>
      <c r="K145" s="21" t="s">
        <v>691</v>
      </c>
      <c r="M145" s="18"/>
      <c r="N145" s="31" t="s">
        <v>659</v>
      </c>
      <c r="O145" s="1"/>
      <c r="W145" s="17"/>
    </row>
    <row r="146" spans="2:26" ht="19.2" x14ac:dyDescent="0.45">
      <c r="C146" s="14"/>
      <c r="D146" s="9"/>
      <c r="M146" s="20"/>
      <c r="N146" s="5" t="s">
        <v>660</v>
      </c>
      <c r="W146" s="17"/>
    </row>
    <row r="147" spans="2:26" ht="19.2" x14ac:dyDescent="0.45">
      <c r="C147" s="14"/>
      <c r="D147" s="9"/>
      <c r="M147" s="20"/>
      <c r="N147" s="5" t="s">
        <v>661</v>
      </c>
      <c r="W147" s="17"/>
    </row>
    <row r="148" spans="2:26" ht="19.2" x14ac:dyDescent="0.45">
      <c r="C148" s="14"/>
      <c r="D148" s="9"/>
      <c r="M148" s="20"/>
      <c r="W148" s="17"/>
    </row>
    <row r="150" spans="2:26" x14ac:dyDescent="0.3">
      <c r="B150" s="2" t="s">
        <v>283</v>
      </c>
      <c r="I150" t="str">
        <f>CONCATENATE("ALTER TABLE"," ",B150)</f>
        <v>ALTER TABLE TM_TASK_TYPE</v>
      </c>
      <c r="N150" s="5" t="str">
        <f>CONCATENATE("CREATE TABLE ",B150," ","(")</f>
        <v>CREATE TABLE TM_TASK_TYPE (</v>
      </c>
    </row>
    <row r="151" spans="2:26" ht="19.2" x14ac:dyDescent="0.45">
      <c r="B151" s="1" t="s">
        <v>2</v>
      </c>
      <c r="C151" s="1" t="s">
        <v>1</v>
      </c>
      <c r="D151" s="4">
        <v>30</v>
      </c>
      <c r="E151" s="24" t="s">
        <v>113</v>
      </c>
      <c r="I151" t="str">
        <f>I150</f>
        <v>ALTER TABLE TM_TASK_TYPE</v>
      </c>
      <c r="J151" t="str">
        <f>CONCATENATE(LEFT(CONCATENATE(" ADD "," ",N151,";"),LEN(CONCATENATE(" ADD "," ",N151,";"))-2),";")</f>
        <v xml:space="preserve"> ADD  ID VARCHAR(30) NOT NULL ;</v>
      </c>
      <c r="K151" s="21" t="str">
        <f>CONCATENATE(LEFT(CONCATENATE("  ALTER COLUMN  "," ",N151,";"),LEN(CONCATENATE("  ALTER COLUMN  "," ",N151,";"))-2),";")</f>
        <v xml:space="preserve">  ALTER COLUMN   ID VARCHAR(30) NOT NULL ;</v>
      </c>
      <c r="L151" s="12"/>
      <c r="M151" s="18" t="str">
        <f t="shared" ref="M151:M162" si="56">CONCATENATE(B151,",")</f>
        <v>ID,</v>
      </c>
      <c r="N151" s="5" t="str">
        <f>CONCATENATE(B151," ",C151,"(",D151,") ",E151," ,")</f>
        <v>ID VARCHAR(30) NOT NULL ,</v>
      </c>
      <c r="O151" s="1" t="s">
        <v>2</v>
      </c>
      <c r="P151" s="6"/>
      <c r="Q151" s="6"/>
      <c r="R151" s="6"/>
      <c r="S151" s="6"/>
      <c r="T151" s="6"/>
      <c r="U151" s="6"/>
      <c r="V151" s="6"/>
      <c r="W151" s="17" t="str">
        <f t="shared" ref="W151:W162" si="57">CONCATENATE(,LOWER(O151),UPPER(LEFT(P151,1)),LOWER(RIGHT(P151,LEN(P151)-IF(LEN(P151)&gt;0,1,LEN(P151)))),UPPER(LEFT(Q151,1)),LOWER(RIGHT(Q151,LEN(Q151)-IF(LEN(Q151)&gt;0,1,LEN(Q151)))),UPPER(LEFT(R151,1)),LOWER(RIGHT(R151,LEN(R151)-IF(LEN(R151)&gt;0,1,LEN(R151)))),UPPER(LEFT(S151,1)),LOWER(RIGHT(S151,LEN(S151)-IF(LEN(S151)&gt;0,1,LEN(S151)))),UPPER(LEFT(T151,1)),LOWER(RIGHT(T151,LEN(T151)-IF(LEN(T151)&gt;0,1,LEN(T151)))),UPPER(LEFT(U151,1)),LOWER(RIGHT(U151,LEN(U151)-IF(LEN(U151)&gt;0,1,LEN(U151)))),UPPER(LEFT(V151,1)),LOWER(RIGHT(V151,LEN(V151)-IF(LEN(V151)&gt;0,1,LEN(V151)))))</f>
        <v>id</v>
      </c>
      <c r="X151" s="3" t="str">
        <f t="shared" ref="X151:X162" si="58">CONCATENATE("""",W151,"""",":","""","""",",")</f>
        <v>"id":"",</v>
      </c>
      <c r="Y151" s="22" t="str">
        <f t="shared" ref="Y151:Y162" si="59">CONCATENATE("public static String ",,B151,,"=","""",W151,""";")</f>
        <v>public static String ID="id";</v>
      </c>
      <c r="Z151" s="7" t="str">
        <f t="shared" ref="Z151:Z162" si="60">CONCATENATE("private String ",W151,"=","""""",";")</f>
        <v>private String id="";</v>
      </c>
    </row>
    <row r="152" spans="2:26" ht="19.2" x14ac:dyDescent="0.45">
      <c r="B152" s="1" t="s">
        <v>3</v>
      </c>
      <c r="C152" s="1" t="s">
        <v>1</v>
      </c>
      <c r="D152" s="4">
        <v>10</v>
      </c>
      <c r="I152" t="str">
        <f>I151</f>
        <v>ALTER TABLE TM_TASK_TYPE</v>
      </c>
      <c r="J152" t="str">
        <f>CONCATENATE(LEFT(CONCATENATE(" ADD "," ",N152,";"),LEN(CONCATENATE(" ADD "," ",N152,";"))-2),";")</f>
        <v xml:space="preserve"> ADD  STATUS VARCHAR(10);</v>
      </c>
      <c r="K152" s="21" t="str">
        <f>CONCATENATE(LEFT(CONCATENATE("  ALTER COLUMN  "," ",N152,";"),LEN(CONCATENATE("  ALTER COLUMN  "," ",N152,";"))-2),";")</f>
        <v xml:space="preserve">  ALTER COLUMN   STATUS VARCHAR(10);</v>
      </c>
      <c r="L152" s="12"/>
      <c r="M152" s="18" t="str">
        <f t="shared" si="56"/>
        <v>STATUS,</v>
      </c>
      <c r="N152" s="5" t="str">
        <f t="shared" ref="N152:N162" si="61">CONCATENATE(B152," ",C152,"(",D152,")",",")</f>
        <v>STATUS VARCHAR(10),</v>
      </c>
      <c r="O152" s="1" t="s">
        <v>3</v>
      </c>
      <c r="W152" s="17" t="str">
        <f t="shared" si="57"/>
        <v>status</v>
      </c>
      <c r="X152" s="3" t="str">
        <f t="shared" si="58"/>
        <v>"status":"",</v>
      </c>
      <c r="Y152" s="22" t="str">
        <f t="shared" si="59"/>
        <v>public static String STATUS="status";</v>
      </c>
      <c r="Z152" s="7" t="str">
        <f t="shared" si="60"/>
        <v>private String status="";</v>
      </c>
    </row>
    <row r="153" spans="2:26" ht="19.2" x14ac:dyDescent="0.45">
      <c r="B153" s="1" t="s">
        <v>4</v>
      </c>
      <c r="C153" s="1" t="s">
        <v>1</v>
      </c>
      <c r="D153" s="4">
        <v>30</v>
      </c>
      <c r="I153" t="str">
        <f>I152</f>
        <v>ALTER TABLE TM_TASK_TYPE</v>
      </c>
      <c r="J153" t="str">
        <f>CONCATENATE(LEFT(CONCATENATE(" ADD "," ",N153,";"),LEN(CONCATENATE(" ADD "," ",N153,";"))-2),";")</f>
        <v xml:space="preserve"> ADD  INSERT_DATE VARCHAR(30);</v>
      </c>
      <c r="K153" s="21" t="str">
        <f>CONCATENATE(LEFT(CONCATENATE("  ALTER COLUMN  "," ",N153,";"),LEN(CONCATENATE("  ALTER COLUMN  "," ",N153,";"))-2),";")</f>
        <v xml:space="preserve">  ALTER COLUMN   INSERT_DATE VARCHAR(30);</v>
      </c>
      <c r="L153" s="12"/>
      <c r="M153" s="18" t="str">
        <f t="shared" si="56"/>
        <v>INSERT_DATE,</v>
      </c>
      <c r="N153" s="5" t="str">
        <f t="shared" si="61"/>
        <v>INSERT_DATE VARCHAR(30),</v>
      </c>
      <c r="O153" s="1" t="s">
        <v>7</v>
      </c>
      <c r="P153" t="s">
        <v>8</v>
      </c>
      <c r="W153" s="17" t="str">
        <f t="shared" si="57"/>
        <v>insertDate</v>
      </c>
      <c r="X153" s="3" t="str">
        <f t="shared" si="58"/>
        <v>"insertDate":"",</v>
      </c>
      <c r="Y153" s="22" t="str">
        <f t="shared" si="59"/>
        <v>public static String INSERT_DATE="insertDate";</v>
      </c>
      <c r="Z153" s="7" t="str">
        <f t="shared" si="60"/>
        <v>private String insertDate="";</v>
      </c>
    </row>
    <row r="154" spans="2:26" ht="19.2" x14ac:dyDescent="0.45">
      <c r="B154" s="1" t="s">
        <v>5</v>
      </c>
      <c r="C154" s="1" t="s">
        <v>1</v>
      </c>
      <c r="D154" s="4">
        <v>30</v>
      </c>
      <c r="I154" t="str">
        <f>I153</f>
        <v>ALTER TABLE TM_TASK_TYPE</v>
      </c>
      <c r="J154" t="str">
        <f>CONCATENATE(LEFT(CONCATENATE(" ADD "," ",N154,";"),LEN(CONCATENATE(" ADD "," ",N154,";"))-2),";")</f>
        <v xml:space="preserve"> ADD  MODIFICATION_DATE VARCHAR(30);</v>
      </c>
      <c r="K154" s="21" t="str">
        <f>CONCATENATE(LEFT(CONCATENATE("  ALTER COLUMN  "," ",N154,";"),LEN(CONCATENATE("  ALTER COLUMN  "," ",N154,";"))-2),";")</f>
        <v xml:space="preserve">  ALTER COLUMN   MODIFICATION_DATE VARCHAR(30);</v>
      </c>
      <c r="L154" s="12"/>
      <c r="M154" s="18" t="str">
        <f t="shared" si="56"/>
        <v>MODIFICATION_DATE,</v>
      </c>
      <c r="N154" s="5" t="str">
        <f t="shared" si="61"/>
        <v>MODIFICATION_DATE VARCHAR(30),</v>
      </c>
      <c r="O154" s="1" t="s">
        <v>9</v>
      </c>
      <c r="P154" t="s">
        <v>8</v>
      </c>
      <c r="W154" s="17" t="str">
        <f t="shared" si="57"/>
        <v>modificationDate</v>
      </c>
      <c r="X154" s="3" t="str">
        <f t="shared" si="58"/>
        <v>"modificationDate":"",</v>
      </c>
      <c r="Y154" s="22" t="str">
        <f t="shared" si="59"/>
        <v>public static String MODIFICATION_DATE="modificationDate";</v>
      </c>
      <c r="Z154" s="7" t="str">
        <f t="shared" si="60"/>
        <v>private String modificationDate="";</v>
      </c>
    </row>
    <row r="155" spans="2:26" ht="19.2" x14ac:dyDescent="0.45">
      <c r="B155" s="1" t="s">
        <v>284</v>
      </c>
      <c r="C155" s="1" t="s">
        <v>1</v>
      </c>
      <c r="D155" s="4">
        <v>222</v>
      </c>
      <c r="I155" t="e">
        <f>#REF!</f>
        <v>#REF!</v>
      </c>
      <c r="J155" t="str">
        <f>CONCATENATE(LEFT(CONCATENATE(" ADD "," ",N155,";"),LEN(CONCATENATE(" ADD "," ",N155,";"))-2),";")</f>
        <v xml:space="preserve"> ADD  TYPE_NAME VARCHAR(222);</v>
      </c>
      <c r="K155" s="21" t="str">
        <f>CONCATENATE(LEFT(CONCATENATE("  ALTER COLUMN  "," ",N155,";"),LEN(CONCATENATE("  ALTER COLUMN  "," ",N155,";"))-2),";")</f>
        <v xml:space="preserve">  ALTER COLUMN   TYPE_NAME VARCHAR(222);</v>
      </c>
      <c r="L155" s="12"/>
      <c r="M155" s="18" t="str">
        <f t="shared" si="56"/>
        <v>TYPE_NAME,</v>
      </c>
      <c r="N155" s="5" t="str">
        <f t="shared" si="61"/>
        <v>TYPE_NAME VARCHAR(222),</v>
      </c>
      <c r="O155" s="1" t="s">
        <v>51</v>
      </c>
      <c r="P155" t="s">
        <v>0</v>
      </c>
      <c r="W155" s="17" t="str">
        <f>CONCATENATE(,LOWER(O155),UPPER(LEFT(P155,1)),LOWER(RIGHT(P155,LEN(P155)-IF(LEN(P155)&gt;0,1,LEN(P155)))),UPPER(LEFT(Q155,1)),LOWER(RIGHT(Q155,LEN(Q155)-IF(LEN(Q155)&gt;0,1,LEN(Q155)))),UPPER(LEFT(R155,1)),LOWER(RIGHT(R155,LEN(R155)-IF(LEN(R155)&gt;0,1,LEN(R155)))),UPPER(LEFT(S155,1)),LOWER(RIGHT(S155,LEN(S155)-IF(LEN(S155)&gt;0,1,LEN(S155)))),UPPER(LEFT(T155,1)),LOWER(RIGHT(T155,LEN(T155)-IF(LEN(T155)&gt;0,1,LEN(T155)))),UPPER(LEFT(U155,1)),LOWER(RIGHT(U155,LEN(U155)-IF(LEN(U155)&gt;0,1,LEN(U155)))),UPPER(LEFT(V155,1)),LOWER(RIGHT(V155,LEN(V155)-IF(LEN(V155)&gt;0,1,LEN(V155)))))</f>
        <v>typeName</v>
      </c>
      <c r="X155" s="3" t="str">
        <f t="shared" si="58"/>
        <v>"typeName":"",</v>
      </c>
      <c r="Y155" s="22" t="str">
        <f t="shared" si="59"/>
        <v>public static String TYPE_NAME="typeName";</v>
      </c>
      <c r="Z155" s="7" t="str">
        <f t="shared" si="60"/>
        <v>private String typeName="";</v>
      </c>
    </row>
    <row r="156" spans="2:26" ht="19.2" x14ac:dyDescent="0.45">
      <c r="B156" s="1" t="s">
        <v>285</v>
      </c>
      <c r="C156" s="1" t="s">
        <v>1</v>
      </c>
      <c r="D156" s="4">
        <v>12</v>
      </c>
      <c r="L156" s="12"/>
      <c r="M156" s="18" t="str">
        <f t="shared" si="56"/>
        <v>TYPE_STATUS,</v>
      </c>
      <c r="N156" s="5" t="str">
        <f t="shared" si="61"/>
        <v>TYPE_STATUS VARCHAR(12),</v>
      </c>
      <c r="O156" s="1" t="s">
        <v>51</v>
      </c>
      <c r="P156" t="s">
        <v>3</v>
      </c>
      <c r="W156" s="17" t="str">
        <f t="shared" si="57"/>
        <v>typeStatus</v>
      </c>
      <c r="X156" s="3" t="str">
        <f t="shared" si="58"/>
        <v>"typeStatus":"",</v>
      </c>
      <c r="Y156" s="22" t="str">
        <f t="shared" si="59"/>
        <v>public static String TYPE_STATUS="typeStatus";</v>
      </c>
      <c r="Z156" s="7" t="str">
        <f t="shared" si="60"/>
        <v>private String typeStatus="";</v>
      </c>
    </row>
    <row r="157" spans="2:26" ht="19.2" x14ac:dyDescent="0.45">
      <c r="B157" s="10" t="s">
        <v>398</v>
      </c>
      <c r="C157" s="1" t="s">
        <v>1</v>
      </c>
      <c r="D157" s="4">
        <v>43</v>
      </c>
      <c r="I157" t="e">
        <f>#REF!</f>
        <v>#REF!</v>
      </c>
      <c r="J157" t="str">
        <f>CONCATENATE(LEFT(CONCATENATE(" ADD "," ",N157,";"),LEN(CONCATENATE(" ADD "," ",N157,";"))-2),";")</f>
        <v xml:space="preserve"> ADD  DEPENDENT_TASK_TYPE_1_ID VARCHAR(43);</v>
      </c>
      <c r="K157" s="21" t="str">
        <f>CONCATENATE(LEFT(CONCATENATE("  ALTER COLUMN  "," ",N157,";"),LEN(CONCATENATE("  ALTER COLUMN  "," ",N157,";"))-2),";")</f>
        <v xml:space="preserve">  ALTER COLUMN   DEPENDENT_TASK_TYPE_1_ID VARCHAR(43);</v>
      </c>
      <c r="L157" s="12"/>
      <c r="M157" s="18" t="str">
        <f t="shared" si="56"/>
        <v>DEPENDENT_TASK_TYPE_1_ID,</v>
      </c>
      <c r="N157" s="5" t="str">
        <f t="shared" si="61"/>
        <v>DEPENDENT_TASK_TYPE_1_ID VARCHAR(43),</v>
      </c>
      <c r="O157" s="1" t="s">
        <v>282</v>
      </c>
      <c r="P157" t="s">
        <v>128</v>
      </c>
      <c r="W157" s="17" t="str">
        <f t="shared" si="57"/>
        <v>createdBy</v>
      </c>
      <c r="X157" s="3" t="str">
        <f t="shared" si="58"/>
        <v>"createdBy":"",</v>
      </c>
      <c r="Y157" s="22" t="str">
        <f t="shared" si="59"/>
        <v>public static String DEPENDENT_TASK_TYPE_1_ID="createdBy";</v>
      </c>
      <c r="Z157" s="7" t="str">
        <f t="shared" si="60"/>
        <v>private String createdBy="";</v>
      </c>
    </row>
    <row r="158" spans="2:26" ht="19.2" x14ac:dyDescent="0.45">
      <c r="B158" s="10" t="s">
        <v>397</v>
      </c>
      <c r="C158" s="1" t="s">
        <v>1</v>
      </c>
      <c r="D158" s="4">
        <v>43</v>
      </c>
      <c r="I158" t="e">
        <f>#REF!</f>
        <v>#REF!</v>
      </c>
      <c r="J158" t="str">
        <f>CONCATENATE(LEFT(CONCATENATE(" ADD "," ",N158,";"),LEN(CONCATENATE(" ADD "," ",N158,";"))-2),";")</f>
        <v xml:space="preserve"> ADD  DEPENDENT_TASK_TYPE_2_ID VARCHAR(43);</v>
      </c>
      <c r="K158" s="21" t="str">
        <f>CONCATENATE(LEFT(CONCATENATE("  ALTER COLUMN  "," ",N158,";"),LEN(CONCATENATE("  ALTER COLUMN  "," ",N158,";"))-2),";")</f>
        <v xml:space="preserve">  ALTER COLUMN   DEPENDENT_TASK_TYPE_2_ID VARCHAR(43);</v>
      </c>
      <c r="L158" s="12"/>
      <c r="M158" s="18" t="str">
        <f>CONCATENATE(B158,",")</f>
        <v>DEPENDENT_TASK_TYPE_2_ID,</v>
      </c>
      <c r="N158" s="5" t="str">
        <f>CONCATENATE(B158," ",C158,"(",D158,")",",")</f>
        <v>DEPENDENT_TASK_TYPE_2_ID VARCHAR(43),</v>
      </c>
      <c r="O158" s="1" t="s">
        <v>282</v>
      </c>
      <c r="P158" t="s">
        <v>128</v>
      </c>
      <c r="W158" s="17" t="str">
        <f>CONCATENATE(,LOWER(O158),UPPER(LEFT(P158,1)),LOWER(RIGHT(P158,LEN(P158)-IF(LEN(P158)&gt;0,1,LEN(P158)))),UPPER(LEFT(Q158,1)),LOWER(RIGHT(Q158,LEN(Q158)-IF(LEN(Q158)&gt;0,1,LEN(Q158)))),UPPER(LEFT(R158,1)),LOWER(RIGHT(R158,LEN(R158)-IF(LEN(R158)&gt;0,1,LEN(R158)))),UPPER(LEFT(S158,1)),LOWER(RIGHT(S158,LEN(S158)-IF(LEN(S158)&gt;0,1,LEN(S158)))),UPPER(LEFT(T158,1)),LOWER(RIGHT(T158,LEN(T158)-IF(LEN(T158)&gt;0,1,LEN(T158)))),UPPER(LEFT(U158,1)),LOWER(RIGHT(U158,LEN(U158)-IF(LEN(U158)&gt;0,1,LEN(U158)))),UPPER(LEFT(V158,1)),LOWER(RIGHT(V158,LEN(V158)-IF(LEN(V158)&gt;0,1,LEN(V158)))))</f>
        <v>createdBy</v>
      </c>
      <c r="X158" s="3" t="str">
        <f>CONCATENATE("""",W158,"""",":","""","""",",")</f>
        <v>"createdBy":"",</v>
      </c>
      <c r="Y158" s="22" t="str">
        <f>CONCATENATE("public static String ",,B158,,"=","""",W158,""";")</f>
        <v>public static String DEPENDENT_TASK_TYPE_2_ID="createdBy";</v>
      </c>
      <c r="Z158" s="7" t="str">
        <f>CONCATENATE("private String ",W158,"=","""""",";")</f>
        <v>private String createdBy="";</v>
      </c>
    </row>
    <row r="159" spans="2:26" ht="19.2" x14ac:dyDescent="0.45">
      <c r="B159" s="10" t="s">
        <v>262</v>
      </c>
      <c r="C159" s="1" t="s">
        <v>1</v>
      </c>
      <c r="D159" s="4">
        <v>43</v>
      </c>
      <c r="I159" t="e">
        <f>#REF!</f>
        <v>#REF!</v>
      </c>
      <c r="J159" t="str">
        <f>CONCATENATE(LEFT(CONCATENATE(" ADD "," ",N159,";"),LEN(CONCATENATE(" ADD "," ",N159,";"))-2),";")</f>
        <v xml:space="preserve"> ADD  CREATED_BY VARCHAR(43);</v>
      </c>
      <c r="K159" s="21" t="str">
        <f>CONCATENATE(LEFT(CONCATENATE("  ALTER COLUMN  "," ",N159,";"),LEN(CONCATENATE("  ALTER COLUMN  "," ",N159,";"))-2),";")</f>
        <v xml:space="preserve">  ALTER COLUMN   CREATED_BY VARCHAR(43);</v>
      </c>
      <c r="L159" s="12"/>
      <c r="M159" s="18" t="str">
        <f t="shared" si="56"/>
        <v>CREATED_BY,</v>
      </c>
      <c r="N159" s="5" t="str">
        <f t="shared" si="61"/>
        <v>CREATED_BY VARCHAR(43),</v>
      </c>
      <c r="O159" s="1" t="s">
        <v>282</v>
      </c>
      <c r="P159" t="s">
        <v>128</v>
      </c>
      <c r="W159" s="17" t="str">
        <f t="shared" si="57"/>
        <v>createdBy</v>
      </c>
      <c r="X159" s="3" t="str">
        <f t="shared" si="58"/>
        <v>"createdBy":"",</v>
      </c>
      <c r="Y159" s="22" t="str">
        <f t="shared" si="59"/>
        <v>public static String CREATED_BY="createdBy";</v>
      </c>
      <c r="Z159" s="7" t="str">
        <f t="shared" si="60"/>
        <v>private String createdBy="";</v>
      </c>
    </row>
    <row r="160" spans="2:26" ht="19.2" x14ac:dyDescent="0.45">
      <c r="B160" s="1" t="s">
        <v>263</v>
      </c>
      <c r="C160" s="1" t="s">
        <v>1</v>
      </c>
      <c r="D160" s="4">
        <v>30</v>
      </c>
      <c r="I160" t="e">
        <f>I23</f>
        <v>#REF!</v>
      </c>
      <c r="J160" t="str">
        <f>CONCATENATE(LEFT(CONCATENATE(" ADD "," ",N160,";"),LEN(CONCATENATE(" ADD "," ",N160,";"))-2),";")</f>
        <v xml:space="preserve"> ADD  CREATED_DATE VARCHAR(30);</v>
      </c>
      <c r="K160" s="21" t="str">
        <f>CONCATENATE(LEFT(CONCATENATE("  ALTER COLUMN  "," ",N160,";"),LEN(CONCATENATE("  ALTER COLUMN  "," ",N160,";"))-2),";")</f>
        <v xml:space="preserve">  ALTER COLUMN   CREATED_DATE VARCHAR(30);</v>
      </c>
      <c r="L160" s="12"/>
      <c r="M160" s="18" t="str">
        <f t="shared" si="56"/>
        <v>CREATED_DATE,</v>
      </c>
      <c r="N160" s="5" t="str">
        <f t="shared" si="61"/>
        <v>CREATED_DATE VARCHAR(30),</v>
      </c>
      <c r="O160" s="1" t="s">
        <v>282</v>
      </c>
      <c r="P160" t="s">
        <v>8</v>
      </c>
      <c r="W160" s="17" t="str">
        <f t="shared" si="57"/>
        <v>createdDate</v>
      </c>
      <c r="X160" s="3" t="str">
        <f t="shared" si="58"/>
        <v>"createdDate":"",</v>
      </c>
      <c r="Y160" s="22" t="str">
        <f t="shared" si="59"/>
        <v>public static String CREATED_DATE="createdDate";</v>
      </c>
      <c r="Z160" s="7" t="str">
        <f t="shared" si="60"/>
        <v>private String createdDate="";</v>
      </c>
    </row>
    <row r="161" spans="2:26" ht="19.2" x14ac:dyDescent="0.45">
      <c r="B161" s="1" t="s">
        <v>264</v>
      </c>
      <c r="C161" s="1" t="s">
        <v>1</v>
      </c>
      <c r="D161" s="4">
        <v>12</v>
      </c>
      <c r="L161" s="12"/>
      <c r="M161" s="18" t="str">
        <f t="shared" si="56"/>
        <v>CREATED_TIME,</v>
      </c>
      <c r="N161" s="5" t="str">
        <f t="shared" si="61"/>
        <v>CREATED_TIME VARCHAR(12),</v>
      </c>
      <c r="O161" s="1" t="s">
        <v>282</v>
      </c>
      <c r="P161" t="s">
        <v>133</v>
      </c>
      <c r="W161" s="17" t="str">
        <f t="shared" si="57"/>
        <v>createdTime</v>
      </c>
      <c r="X161" s="3" t="str">
        <f t="shared" si="58"/>
        <v>"createdTime":"",</v>
      </c>
      <c r="Y161" s="22" t="str">
        <f t="shared" si="59"/>
        <v>public static String CREATED_TIME="createdTime";</v>
      </c>
      <c r="Z161" s="7" t="str">
        <f t="shared" si="60"/>
        <v>private String createdTime="";</v>
      </c>
    </row>
    <row r="162" spans="2:26" ht="19.2" x14ac:dyDescent="0.45">
      <c r="B162" s="1" t="s">
        <v>14</v>
      </c>
      <c r="C162" s="1" t="s">
        <v>1</v>
      </c>
      <c r="D162" s="4">
        <v>3000</v>
      </c>
      <c r="I162" t="e">
        <f>I23</f>
        <v>#REF!</v>
      </c>
      <c r="J162" t="str">
        <f>CONCATENATE(LEFT(CONCATENATE(" ADD "," ",N162,";"),LEN(CONCATENATE(" ADD "," ",N162,";"))-2),";")</f>
        <v xml:space="preserve"> ADD  DESCRIPTION VARCHAR(3000);</v>
      </c>
      <c r="K162" s="21" t="str">
        <f>CONCATENATE(LEFT(CONCATENATE("  ALTER COLUMN  "," ",N162,";"),LEN(CONCATENATE("  ALTER COLUMN  "," ",N162,";"))-2),";")</f>
        <v xml:space="preserve">  ALTER COLUMN   DESCRIPTION VARCHAR(3000);</v>
      </c>
      <c r="L162" s="12"/>
      <c r="M162" s="18" t="str">
        <f t="shared" si="56"/>
        <v>DESCRIPTION,</v>
      </c>
      <c r="N162" s="5" t="str">
        <f t="shared" si="61"/>
        <v>DESCRIPTION VARCHAR(3000),</v>
      </c>
      <c r="O162" s="1" t="s">
        <v>14</v>
      </c>
      <c r="W162" s="17" t="str">
        <f t="shared" si="57"/>
        <v>description</v>
      </c>
      <c r="X162" s="3" t="str">
        <f t="shared" si="58"/>
        <v>"description":"",</v>
      </c>
      <c r="Y162" s="22" t="str">
        <f t="shared" si="59"/>
        <v>public static String DESCRIPTION="description";</v>
      </c>
      <c r="Z162" s="7" t="str">
        <f t="shared" si="60"/>
        <v>private String description="";</v>
      </c>
    </row>
    <row r="163" spans="2:26" ht="19.2" x14ac:dyDescent="0.45">
      <c r="C163" s="1"/>
      <c r="D163" s="8"/>
      <c r="M163" s="18"/>
      <c r="N163" s="33" t="s">
        <v>130</v>
      </c>
      <c r="O163" s="1"/>
      <c r="W163" s="17"/>
    </row>
    <row r="164" spans="2:26" ht="19.2" x14ac:dyDescent="0.45">
      <c r="C164" s="1"/>
      <c r="D164" s="8"/>
      <c r="M164" s="18"/>
      <c r="N164" s="31" t="s">
        <v>126</v>
      </c>
      <c r="O164" s="1"/>
      <c r="W164" s="17"/>
    </row>
    <row r="165" spans="2:26" ht="19.2" x14ac:dyDescent="0.45">
      <c r="C165" s="14"/>
      <c r="D165" s="9"/>
      <c r="M165" s="20"/>
      <c r="W165" s="17"/>
    </row>
    <row r="167" spans="2:26" x14ac:dyDescent="0.3">
      <c r="B167" s="2" t="s">
        <v>286</v>
      </c>
      <c r="I167" t="str">
        <f>CONCATENATE("ALTER TABLE"," ",B167)</f>
        <v>ALTER TABLE TM_PROJECT</v>
      </c>
      <c r="N167" s="5" t="str">
        <f>CONCATENATE("CREATE TABLE ",B167," ","(")</f>
        <v>CREATE TABLE TM_PROJECT (</v>
      </c>
    </row>
    <row r="168" spans="2:26" ht="19.2" x14ac:dyDescent="0.45">
      <c r="B168" s="1" t="s">
        <v>2</v>
      </c>
      <c r="C168" s="1" t="s">
        <v>1</v>
      </c>
      <c r="D168" s="4">
        <v>30</v>
      </c>
      <c r="E168" s="24" t="s">
        <v>113</v>
      </c>
      <c r="I168" t="str">
        <f>I167</f>
        <v>ALTER TABLE TM_PROJECT</v>
      </c>
      <c r="J168" t="str">
        <f t="shared" ref="J168:J173" si="62">CONCATENATE(LEFT(CONCATENATE(" ADD "," ",N168,";"),LEN(CONCATENATE(" ADD "," ",N168,";"))-2),";")</f>
        <v xml:space="preserve"> ADD  ID VARCHAR(30) NOT NULL ;</v>
      </c>
      <c r="K168" s="21" t="str">
        <f t="shared" ref="K168:K173" si="63">CONCATENATE(LEFT(CONCATENATE("  ALTER COLUMN  "," ",N168,";"),LEN(CONCATENATE("  ALTER COLUMN  "," ",N168,";"))-2),";")</f>
        <v xml:space="preserve">  ALTER COLUMN   ID VARCHAR(30) NOT NULL ;</v>
      </c>
      <c r="L168" s="12"/>
      <c r="M168" s="18" t="str">
        <f t="shared" ref="M168:M178" si="64">CONCATENATE(B168,",")</f>
        <v>ID,</v>
      </c>
      <c r="N168" s="5" t="str">
        <f>CONCATENATE(B168," ",C168,"(",D168,") ",E168," ,")</f>
        <v>ID VARCHAR(30) NOT NULL ,</v>
      </c>
      <c r="O168" s="1" t="s">
        <v>2</v>
      </c>
      <c r="P168" s="6"/>
      <c r="Q168" s="6"/>
      <c r="R168" s="6"/>
      <c r="S168" s="6"/>
      <c r="T168" s="6"/>
      <c r="U168" s="6"/>
      <c r="V168" s="6"/>
      <c r="W168" s="17" t="str">
        <f t="shared" ref="W168:W178" si="65">CONCATENATE(,LOWER(O168),UPPER(LEFT(P168,1)),LOWER(RIGHT(P168,LEN(P168)-IF(LEN(P168)&gt;0,1,LEN(P168)))),UPPER(LEFT(Q168,1)),LOWER(RIGHT(Q168,LEN(Q168)-IF(LEN(Q168)&gt;0,1,LEN(Q168)))),UPPER(LEFT(R168,1)),LOWER(RIGHT(R168,LEN(R168)-IF(LEN(R168)&gt;0,1,LEN(R168)))),UPPER(LEFT(S168,1)),LOWER(RIGHT(S168,LEN(S168)-IF(LEN(S168)&gt;0,1,LEN(S168)))),UPPER(LEFT(T168,1)),LOWER(RIGHT(T168,LEN(T168)-IF(LEN(T168)&gt;0,1,LEN(T168)))),UPPER(LEFT(U168,1)),LOWER(RIGHT(U168,LEN(U168)-IF(LEN(U168)&gt;0,1,LEN(U168)))),UPPER(LEFT(V168,1)),LOWER(RIGHT(V168,LEN(V168)-IF(LEN(V168)&gt;0,1,LEN(V168)))))</f>
        <v>id</v>
      </c>
      <c r="X168" s="3" t="str">
        <f t="shared" ref="X168:X178" si="66">CONCATENATE("""",W168,"""",":","""","""",",")</f>
        <v>"id":"",</v>
      </c>
      <c r="Y168" s="22" t="str">
        <f t="shared" ref="Y168:Y178" si="67">CONCATENATE("public static String ",,B168,,"=","""",W168,""";")</f>
        <v>public static String ID="id";</v>
      </c>
      <c r="Z168" s="7" t="str">
        <f t="shared" ref="Z168:Z178" si="68">CONCATENATE("private String ",W168,"=","""""",";")</f>
        <v>private String id="";</v>
      </c>
    </row>
    <row r="169" spans="2:26" ht="19.2" x14ac:dyDescent="0.45">
      <c r="B169" s="1" t="s">
        <v>3</v>
      </c>
      <c r="C169" s="1" t="s">
        <v>1</v>
      </c>
      <c r="D169" s="4">
        <v>10</v>
      </c>
      <c r="I169" t="str">
        <f>I168</f>
        <v>ALTER TABLE TM_PROJECT</v>
      </c>
      <c r="J169" t="str">
        <f t="shared" si="62"/>
        <v xml:space="preserve"> ADD  STATUS VARCHAR(10);</v>
      </c>
      <c r="K169" s="21" t="str">
        <f t="shared" si="63"/>
        <v xml:space="preserve">  ALTER COLUMN   STATUS VARCHAR(10);</v>
      </c>
      <c r="L169" s="12"/>
      <c r="M169" s="18" t="str">
        <f t="shared" si="64"/>
        <v>STATUS,</v>
      </c>
      <c r="N169" s="5" t="str">
        <f t="shared" ref="N169:N178" si="69">CONCATENATE(B169," ",C169,"(",D169,")",",")</f>
        <v>STATUS VARCHAR(10),</v>
      </c>
      <c r="O169" s="1" t="s">
        <v>3</v>
      </c>
      <c r="W169" s="17" t="str">
        <f t="shared" si="65"/>
        <v>status</v>
      </c>
      <c r="X169" s="3" t="str">
        <f t="shared" si="66"/>
        <v>"status":"",</v>
      </c>
      <c r="Y169" s="22" t="str">
        <f t="shared" si="67"/>
        <v>public static String STATUS="status";</v>
      </c>
      <c r="Z169" s="7" t="str">
        <f t="shared" si="68"/>
        <v>private String status="";</v>
      </c>
    </row>
    <row r="170" spans="2:26" ht="19.2" x14ac:dyDescent="0.45">
      <c r="B170" s="1" t="s">
        <v>4</v>
      </c>
      <c r="C170" s="1" t="s">
        <v>1</v>
      </c>
      <c r="D170" s="4">
        <v>30</v>
      </c>
      <c r="I170" t="str">
        <f>I169</f>
        <v>ALTER TABLE TM_PROJECT</v>
      </c>
      <c r="J170" t="str">
        <f t="shared" si="62"/>
        <v xml:space="preserve"> ADD  INSERT_DATE VARCHAR(30);</v>
      </c>
      <c r="K170" s="21" t="str">
        <f t="shared" si="63"/>
        <v xml:space="preserve">  ALTER COLUMN   INSERT_DATE VARCHAR(30);</v>
      </c>
      <c r="L170" s="12"/>
      <c r="M170" s="18" t="str">
        <f t="shared" si="64"/>
        <v>INSERT_DATE,</v>
      </c>
      <c r="N170" s="5" t="str">
        <f t="shared" si="69"/>
        <v>INSERT_DATE VARCHAR(30),</v>
      </c>
      <c r="O170" s="1" t="s">
        <v>7</v>
      </c>
      <c r="P170" t="s">
        <v>8</v>
      </c>
      <c r="W170" s="17" t="str">
        <f t="shared" si="65"/>
        <v>insertDate</v>
      </c>
      <c r="X170" s="3" t="str">
        <f t="shared" si="66"/>
        <v>"insertDate":"",</v>
      </c>
      <c r="Y170" s="22" t="str">
        <f t="shared" si="67"/>
        <v>public static String INSERT_DATE="insertDate";</v>
      </c>
      <c r="Z170" s="7" t="str">
        <f t="shared" si="68"/>
        <v>private String insertDate="";</v>
      </c>
    </row>
    <row r="171" spans="2:26" ht="19.2" x14ac:dyDescent="0.45">
      <c r="B171" s="1" t="s">
        <v>5</v>
      </c>
      <c r="C171" s="1" t="s">
        <v>1</v>
      </c>
      <c r="D171" s="4">
        <v>30</v>
      </c>
      <c r="I171" t="str">
        <f>I170</f>
        <v>ALTER TABLE TM_PROJECT</v>
      </c>
      <c r="J171" t="str">
        <f t="shared" si="62"/>
        <v xml:space="preserve"> ADD  MODIFICATION_DATE VARCHAR(30);</v>
      </c>
      <c r="K171" s="21" t="str">
        <f t="shared" si="63"/>
        <v xml:space="preserve">  ALTER COLUMN   MODIFICATION_DATE VARCHAR(30);</v>
      </c>
      <c r="L171" s="12"/>
      <c r="M171" s="18" t="str">
        <f t="shared" si="64"/>
        <v>MODIFICATION_DATE,</v>
      </c>
      <c r="N171" s="5" t="str">
        <f t="shared" si="69"/>
        <v>MODIFICATION_DATE VARCHAR(30),</v>
      </c>
      <c r="O171" s="1" t="s">
        <v>9</v>
      </c>
      <c r="P171" t="s">
        <v>8</v>
      </c>
      <c r="W171" s="17" t="str">
        <f t="shared" si="65"/>
        <v>modificationDate</v>
      </c>
      <c r="X171" s="3" t="str">
        <f t="shared" si="66"/>
        <v>"modificationDate":"",</v>
      </c>
      <c r="Y171" s="22" t="str">
        <f t="shared" si="67"/>
        <v>public static String MODIFICATION_DATE="modificationDate";</v>
      </c>
      <c r="Z171" s="7" t="str">
        <f t="shared" si="68"/>
        <v>private String modificationDate="";</v>
      </c>
    </row>
    <row r="172" spans="2:26" ht="19.2" x14ac:dyDescent="0.45">
      <c r="B172" s="1" t="s">
        <v>697</v>
      </c>
      <c r="C172" s="1" t="s">
        <v>1</v>
      </c>
      <c r="D172" s="4">
        <v>300</v>
      </c>
      <c r="I172" t="str">
        <f>I171</f>
        <v>ALTER TABLE TM_PROJECT</v>
      </c>
      <c r="J172" t="str">
        <f t="shared" si="62"/>
        <v xml:space="preserve"> ADD  PROJECT_CODE VARCHAR(300);</v>
      </c>
      <c r="K172" s="21" t="str">
        <f t="shared" si="63"/>
        <v xml:space="preserve">  ALTER COLUMN   PROJECT_CODE VARCHAR(300);</v>
      </c>
      <c r="L172" s="12"/>
      <c r="M172" s="18" t="str">
        <f>CONCATENATE(B172,",")</f>
        <v>PROJECT_CODE,</v>
      </c>
      <c r="N172" s="5" t="str">
        <f>CONCATENATE(B172," ",C172,"(",D172,")",",")</f>
        <v>PROJECT_CODE VARCHAR(300),</v>
      </c>
      <c r="O172" s="1" t="s">
        <v>288</v>
      </c>
      <c r="P172" t="s">
        <v>18</v>
      </c>
      <c r="W172" s="17" t="str">
        <f>CONCATENATE(,LOWER(O172),UPPER(LEFT(P172,1)),LOWER(RIGHT(P172,LEN(P172)-IF(LEN(P172)&gt;0,1,LEN(P172)))),UPPER(LEFT(Q172,1)),LOWER(RIGHT(Q172,LEN(Q172)-IF(LEN(Q172)&gt;0,1,LEN(Q172)))),UPPER(LEFT(R172,1)),LOWER(RIGHT(R172,LEN(R172)-IF(LEN(R172)&gt;0,1,LEN(R172)))),UPPER(LEFT(S172,1)),LOWER(RIGHT(S172,LEN(S172)-IF(LEN(S172)&gt;0,1,LEN(S172)))),UPPER(LEFT(T172,1)),LOWER(RIGHT(T172,LEN(T172)-IF(LEN(T172)&gt;0,1,LEN(T172)))),UPPER(LEFT(U172,1)),LOWER(RIGHT(U172,LEN(U172)-IF(LEN(U172)&gt;0,1,LEN(U172)))),UPPER(LEFT(V172,1)),LOWER(RIGHT(V172,LEN(V172)-IF(LEN(V172)&gt;0,1,LEN(V172)))))</f>
        <v>projectCode</v>
      </c>
      <c r="X172" s="3" t="str">
        <f>CONCATENATE("""",W172,"""",":","""","""",",")</f>
        <v>"projectCode":"",</v>
      </c>
      <c r="Y172" s="22" t="str">
        <f>CONCATENATE("public static String ",,B172,,"=","""",W172,""";")</f>
        <v>public static String PROJECT_CODE="projectCode";</v>
      </c>
      <c r="Z172" s="7" t="str">
        <f>CONCATENATE("private String ",W172,"=","""""",";")</f>
        <v>private String projectCode="";</v>
      </c>
    </row>
    <row r="173" spans="2:26" ht="19.2" x14ac:dyDescent="0.45">
      <c r="B173" s="1" t="s">
        <v>287</v>
      </c>
      <c r="C173" s="1" t="s">
        <v>1</v>
      </c>
      <c r="D173" s="4">
        <v>300</v>
      </c>
      <c r="I173" t="e">
        <f>#REF!</f>
        <v>#REF!</v>
      </c>
      <c r="J173" t="str">
        <f t="shared" si="62"/>
        <v xml:space="preserve"> ADD  PROJECT_NAME VARCHAR(300);</v>
      </c>
      <c r="K173" s="21" t="str">
        <f t="shared" si="63"/>
        <v xml:space="preserve">  ALTER COLUMN   PROJECT_NAME VARCHAR(300);</v>
      </c>
      <c r="L173" s="12"/>
      <c r="M173" s="18" t="str">
        <f t="shared" si="64"/>
        <v>PROJECT_NAME,</v>
      </c>
      <c r="N173" s="5" t="str">
        <f t="shared" si="69"/>
        <v>PROJECT_NAME VARCHAR(300),</v>
      </c>
      <c r="O173" s="1" t="s">
        <v>288</v>
      </c>
      <c r="P173" t="s">
        <v>0</v>
      </c>
      <c r="W173" s="17" t="str">
        <f t="shared" si="65"/>
        <v>projectName</v>
      </c>
      <c r="X173" s="3" t="str">
        <f t="shared" si="66"/>
        <v>"projectName":"",</v>
      </c>
      <c r="Y173" s="22" t="str">
        <f t="shared" si="67"/>
        <v>public static String PROJECT_NAME="projectName";</v>
      </c>
      <c r="Z173" s="7" t="str">
        <f t="shared" si="68"/>
        <v>private String projectName="";</v>
      </c>
    </row>
    <row r="174" spans="2:26" ht="19.2" x14ac:dyDescent="0.45">
      <c r="B174" s="1" t="s">
        <v>265</v>
      </c>
      <c r="C174" s="1" t="s">
        <v>1</v>
      </c>
      <c r="D174" s="4">
        <v>20</v>
      </c>
      <c r="L174" s="12"/>
      <c r="M174" s="18" t="str">
        <f t="shared" si="64"/>
        <v>START_DATE,</v>
      </c>
      <c r="N174" s="5" t="str">
        <f t="shared" si="69"/>
        <v>START_DATE VARCHAR(20),</v>
      </c>
      <c r="O174" s="1" t="s">
        <v>289</v>
      </c>
      <c r="P174" t="s">
        <v>8</v>
      </c>
      <c r="W174" s="17" t="str">
        <f t="shared" si="65"/>
        <v>startDate</v>
      </c>
      <c r="X174" s="3" t="str">
        <f t="shared" si="66"/>
        <v>"startDate":"",</v>
      </c>
      <c r="Y174" s="22" t="str">
        <f t="shared" si="67"/>
        <v>public static String START_DATE="startDate";</v>
      </c>
      <c r="Z174" s="7" t="str">
        <f t="shared" si="68"/>
        <v>private String startDate="";</v>
      </c>
    </row>
    <row r="175" spans="2:26" ht="19.2" x14ac:dyDescent="0.45">
      <c r="B175" s="10" t="s">
        <v>267</v>
      </c>
      <c r="C175" s="1" t="s">
        <v>1</v>
      </c>
      <c r="D175" s="4">
        <v>43</v>
      </c>
      <c r="I175" t="e">
        <f>#REF!</f>
        <v>#REF!</v>
      </c>
      <c r="J175" t="str">
        <f>CONCATENATE(LEFT(CONCATENATE(" ADD "," ",N175,";"),LEN(CONCATENATE(" ADD "," ",N175,";"))-2),";")</f>
        <v xml:space="preserve"> ADD  END_DATE VARCHAR(43);</v>
      </c>
      <c r="K175" s="21" t="str">
        <f>CONCATENATE(LEFT(CONCATENATE("  ALTER COLUMN  "," ",N175,";"),LEN(CONCATENATE("  ALTER COLUMN  "," ",N175,";"))-2),";")</f>
        <v xml:space="preserve">  ALTER COLUMN   END_DATE VARCHAR(43);</v>
      </c>
      <c r="L175" s="12"/>
      <c r="M175" s="18" t="str">
        <f t="shared" si="64"/>
        <v>END_DATE,</v>
      </c>
      <c r="N175" s="5" t="str">
        <f t="shared" si="69"/>
        <v>END_DATE VARCHAR(43),</v>
      </c>
      <c r="O175" s="1" t="s">
        <v>290</v>
      </c>
      <c r="P175" t="s">
        <v>8</v>
      </c>
      <c r="W175" s="17" t="str">
        <f t="shared" si="65"/>
        <v>endDate</v>
      </c>
      <c r="X175" s="3" t="str">
        <f t="shared" si="66"/>
        <v>"endDate":"",</v>
      </c>
      <c r="Y175" s="22" t="str">
        <f t="shared" si="67"/>
        <v>public static String END_DATE="endDate";</v>
      </c>
      <c r="Z175" s="7" t="str">
        <f t="shared" si="68"/>
        <v>private String endDate="";</v>
      </c>
    </row>
    <row r="176" spans="2:26" ht="19.2" x14ac:dyDescent="0.45">
      <c r="B176" s="10" t="s">
        <v>291</v>
      </c>
      <c r="C176" s="1" t="s">
        <v>1</v>
      </c>
      <c r="D176" s="4">
        <v>40</v>
      </c>
      <c r="I176" t="e">
        <f>#REF!</f>
        <v>#REF!</v>
      </c>
      <c r="J176" t="str">
        <f>CONCATENATE(LEFT(CONCATENATE(" ADD "," ",N176,";"),LEN(CONCATENATE(" ADD "," ",N176,";"))-2),";")</f>
        <v xml:space="preserve"> ADD  FK_NETWORK_ID VARCHAR(40);</v>
      </c>
      <c r="K176" s="21" t="str">
        <f>CONCATENATE(LEFT(CONCATENATE("  ALTER COLUMN  "," ",N176,";"),LEN(CONCATENATE("  ALTER COLUMN  "," ",N176,";"))-2),";")</f>
        <v xml:space="preserve">  ALTER COLUMN   FK_NETWORK_ID VARCHAR(40);</v>
      </c>
      <c r="L176" s="12"/>
      <c r="M176" s="18" t="str">
        <f t="shared" si="64"/>
        <v>FK_NETWORK_ID,</v>
      </c>
      <c r="N176" s="5" t="str">
        <f t="shared" si="69"/>
        <v>FK_NETWORK_ID VARCHAR(40),</v>
      </c>
      <c r="O176" s="1" t="s">
        <v>10</v>
      </c>
      <c r="P176" t="s">
        <v>281</v>
      </c>
      <c r="Q176" t="s">
        <v>2</v>
      </c>
      <c r="W176" s="17" t="str">
        <f t="shared" si="65"/>
        <v>fkNetworkId</v>
      </c>
      <c r="X176" s="3" t="str">
        <f t="shared" si="66"/>
        <v>"fkNetworkId":"",</v>
      </c>
      <c r="Y176" s="22" t="str">
        <f t="shared" si="67"/>
        <v>public static String FK_NETWORK_ID="fkNetworkId";</v>
      </c>
      <c r="Z176" s="7" t="str">
        <f t="shared" si="68"/>
        <v>private String fkNetworkId="";</v>
      </c>
    </row>
    <row r="177" spans="2:26" ht="19.2" x14ac:dyDescent="0.45">
      <c r="B177" s="1" t="s">
        <v>181</v>
      </c>
      <c r="C177" s="1" t="s">
        <v>1</v>
      </c>
      <c r="D177" s="4">
        <v>300</v>
      </c>
      <c r="I177" t="e">
        <f>I20</f>
        <v>#REF!</v>
      </c>
      <c r="J177" t="str">
        <f>CONCATENATE(LEFT(CONCATENATE(" ADD "," ",N177,";"),LEN(CONCATENATE(" ADD "," ",N177,";"))-2),";")</f>
        <v xml:space="preserve"> ADD  PURPOSE VARCHAR(300);</v>
      </c>
      <c r="K177" s="21" t="str">
        <f>CONCATENATE(LEFT(CONCATENATE("  ALTER COLUMN  "," ",N177,";"),LEN(CONCATENATE("  ALTER COLUMN  "," ",N177,";"))-2),";")</f>
        <v xml:space="preserve">  ALTER COLUMN   PURPOSE VARCHAR(300);</v>
      </c>
      <c r="L177" s="12"/>
      <c r="M177" s="18" t="str">
        <f t="shared" si="64"/>
        <v>PURPOSE,</v>
      </c>
      <c r="N177" s="5" t="str">
        <f t="shared" si="69"/>
        <v>PURPOSE VARCHAR(300),</v>
      </c>
      <c r="O177" s="1" t="s">
        <v>181</v>
      </c>
      <c r="W177" s="17" t="str">
        <f t="shared" si="65"/>
        <v>purpose</v>
      </c>
      <c r="X177" s="3" t="str">
        <f t="shared" si="66"/>
        <v>"purpose":"",</v>
      </c>
      <c r="Y177" s="22" t="str">
        <f t="shared" si="67"/>
        <v>public static String PURPOSE="purpose";</v>
      </c>
      <c r="Z177" s="7" t="str">
        <f t="shared" si="68"/>
        <v>private String purpose="";</v>
      </c>
    </row>
    <row r="178" spans="2:26" ht="19.2" x14ac:dyDescent="0.45">
      <c r="B178" s="1" t="s">
        <v>14</v>
      </c>
      <c r="C178" s="1" t="s">
        <v>1</v>
      </c>
      <c r="D178" s="4">
        <v>3000</v>
      </c>
      <c r="I178">
        <f>I24</f>
        <v>0</v>
      </c>
      <c r="J178" t="str">
        <f>CONCATENATE(LEFT(CONCATENATE(" ADD "," ",N178,";"),LEN(CONCATENATE(" ADD "," ",N178,";"))-2),";")</f>
        <v xml:space="preserve"> ADD  DESCRIPTION VARCHAR(3000);</v>
      </c>
      <c r="K178" s="21" t="str">
        <f>CONCATENATE(LEFT(CONCATENATE("  ALTER COLUMN  "," ",N178,";"),LEN(CONCATENATE("  ALTER COLUMN  "," ",N178,";"))-2),";")</f>
        <v xml:space="preserve">  ALTER COLUMN   DESCRIPTION VARCHAR(3000);</v>
      </c>
      <c r="L178" s="12"/>
      <c r="M178" s="18" t="str">
        <f t="shared" si="64"/>
        <v>DESCRIPTION,</v>
      </c>
      <c r="N178" s="5" t="str">
        <f t="shared" si="69"/>
        <v>DESCRIPTION VARCHAR(3000),</v>
      </c>
      <c r="O178" s="1" t="s">
        <v>14</v>
      </c>
      <c r="W178" s="17" t="str">
        <f t="shared" si="65"/>
        <v>description</v>
      </c>
      <c r="X178" s="3" t="str">
        <f t="shared" si="66"/>
        <v>"description":"",</v>
      </c>
      <c r="Y178" s="22" t="str">
        <f t="shared" si="67"/>
        <v>public static String DESCRIPTION="description";</v>
      </c>
      <c r="Z178" s="7" t="str">
        <f t="shared" si="68"/>
        <v>private String description="";</v>
      </c>
    </row>
    <row r="179" spans="2:26" ht="19.2" x14ac:dyDescent="0.45">
      <c r="C179" s="1"/>
      <c r="D179" s="8"/>
      <c r="M179" s="18"/>
      <c r="N179" s="33" t="s">
        <v>130</v>
      </c>
      <c r="O179" s="1"/>
      <c r="W179" s="17"/>
    </row>
    <row r="180" spans="2:26" ht="19.2" x14ac:dyDescent="0.45">
      <c r="C180" s="1"/>
      <c r="D180" s="8"/>
      <c r="M180" s="18"/>
      <c r="N180" s="31" t="s">
        <v>126</v>
      </c>
      <c r="O180" s="1"/>
      <c r="W180" s="17"/>
    </row>
    <row r="181" spans="2:26" ht="19.2" x14ac:dyDescent="0.45">
      <c r="C181" s="14"/>
      <c r="D181" s="9"/>
      <c r="M181" s="20"/>
      <c r="W181" s="17"/>
    </row>
    <row r="182" spans="2:26" x14ac:dyDescent="0.3">
      <c r="B182" s="2" t="s">
        <v>346</v>
      </c>
      <c r="I182" t="str">
        <f>CONCATENATE("ALTER TABLE"," ",B182)</f>
        <v>ALTER TABLE TM_PROJECT_PERMISSION</v>
      </c>
      <c r="N182" s="5" t="str">
        <f>CONCATENATE("CREATE TABLE ",B182," ","(")</f>
        <v>CREATE TABLE TM_PROJECT_PERMISSION (</v>
      </c>
    </row>
    <row r="183" spans="2:26" ht="19.2" x14ac:dyDescent="0.45">
      <c r="B183" s="1" t="s">
        <v>2</v>
      </c>
      <c r="C183" s="1" t="s">
        <v>1</v>
      </c>
      <c r="D183" s="4">
        <v>30</v>
      </c>
      <c r="E183" s="24" t="s">
        <v>113</v>
      </c>
      <c r="I183" t="str">
        <f>I182</f>
        <v>ALTER TABLE TM_PROJECT_PERMISSION</v>
      </c>
      <c r="J183" t="str">
        <f>CONCATENATE(LEFT(CONCATENATE(" ADD "," ",N183,";"),LEN(CONCATENATE(" ADD "," ",N183,";"))-2),";")</f>
        <v xml:space="preserve"> ADD  ID VARCHAR(30) NOT NULL ;</v>
      </c>
      <c r="K183" s="21" t="str">
        <f>CONCATENATE(LEFT(CONCATENATE("  ALTER COLUMN  "," ",N183,";"),LEN(CONCATENATE("  ALTER COLUMN  "," ",N183,";"))-2),";")</f>
        <v xml:space="preserve">  ALTER COLUMN   ID VARCHAR(30) NOT NULL ;</v>
      </c>
      <c r="L183" s="12"/>
      <c r="M183" s="18" t="str">
        <f t="shared" ref="M183:M189" si="70">CONCATENATE(B183,",")</f>
        <v>ID,</v>
      </c>
      <c r="N183" s="5" t="str">
        <f>CONCATENATE(B183," ",C183,"(",D183,") ",E183," ,")</f>
        <v>ID VARCHAR(30) NOT NULL ,</v>
      </c>
      <c r="O183" s="1" t="s">
        <v>2</v>
      </c>
      <c r="P183" s="6"/>
      <c r="Q183" s="6"/>
      <c r="R183" s="6"/>
      <c r="S183" s="6"/>
      <c r="T183" s="6"/>
      <c r="U183" s="6"/>
      <c r="V183" s="6"/>
      <c r="W183" s="17" t="str">
        <f t="shared" ref="W183:W189" si="71">CONCATENATE(,LOWER(O183),UPPER(LEFT(P183,1)),LOWER(RIGHT(P183,LEN(P183)-IF(LEN(P183)&gt;0,1,LEN(P183)))),UPPER(LEFT(Q183,1)),LOWER(RIGHT(Q183,LEN(Q183)-IF(LEN(Q183)&gt;0,1,LEN(Q183)))),UPPER(LEFT(R183,1)),LOWER(RIGHT(R183,LEN(R183)-IF(LEN(R183)&gt;0,1,LEN(R183)))),UPPER(LEFT(S183,1)),LOWER(RIGHT(S183,LEN(S183)-IF(LEN(S183)&gt;0,1,LEN(S183)))),UPPER(LEFT(T183,1)),LOWER(RIGHT(T183,LEN(T183)-IF(LEN(T183)&gt;0,1,LEN(T183)))),UPPER(LEFT(U183,1)),LOWER(RIGHT(U183,LEN(U183)-IF(LEN(U183)&gt;0,1,LEN(U183)))),UPPER(LEFT(V183,1)),LOWER(RIGHT(V183,LEN(V183)-IF(LEN(V183)&gt;0,1,LEN(V183)))))</f>
        <v>id</v>
      </c>
      <c r="X183" s="3" t="str">
        <f t="shared" ref="X183:X189" si="72">CONCATENATE("""",W183,"""",":","""","""",",")</f>
        <v>"id":"",</v>
      </c>
      <c r="Y183" s="22" t="str">
        <f t="shared" ref="Y183:Y189" si="73">CONCATENATE("public static String ",,B183,,"=","""",W183,""";")</f>
        <v>public static String ID="id";</v>
      </c>
      <c r="Z183" s="7" t="str">
        <f t="shared" ref="Z183:Z189" si="74">CONCATENATE("private String ",W183,"=","""""",";")</f>
        <v>private String id="";</v>
      </c>
    </row>
    <row r="184" spans="2:26" ht="19.2" x14ac:dyDescent="0.45">
      <c r="B184" s="1" t="s">
        <v>3</v>
      </c>
      <c r="C184" s="1" t="s">
        <v>1</v>
      </c>
      <c r="D184" s="4">
        <v>10</v>
      </c>
      <c r="I184" t="str">
        <f>I183</f>
        <v>ALTER TABLE TM_PROJECT_PERMISSION</v>
      </c>
      <c r="J184" t="str">
        <f>CONCATENATE(LEFT(CONCATENATE(" ADD "," ",N184,";"),LEN(CONCATENATE(" ADD "," ",N184,";"))-2),";")</f>
        <v xml:space="preserve"> ADD  STATUS VARCHAR(10);</v>
      </c>
      <c r="K184" s="21" t="str">
        <f>CONCATENATE(LEFT(CONCATENATE("  ALTER COLUMN  "," ",N184,";"),LEN(CONCATENATE("  ALTER COLUMN  "," ",N184,";"))-2),";")</f>
        <v xml:space="preserve">  ALTER COLUMN   STATUS VARCHAR(10);</v>
      </c>
      <c r="L184" s="12"/>
      <c r="M184" s="18" t="str">
        <f t="shared" si="70"/>
        <v>STATUS,</v>
      </c>
      <c r="N184" s="5" t="str">
        <f t="shared" ref="N184:N189" si="75">CONCATENATE(B184," ",C184,"(",D184,")",",")</f>
        <v>STATUS VARCHAR(10),</v>
      </c>
      <c r="O184" s="1" t="s">
        <v>3</v>
      </c>
      <c r="W184" s="17" t="str">
        <f t="shared" si="71"/>
        <v>status</v>
      </c>
      <c r="X184" s="3" t="str">
        <f t="shared" si="72"/>
        <v>"status":"",</v>
      </c>
      <c r="Y184" s="22" t="str">
        <f t="shared" si="73"/>
        <v>public static String STATUS="status";</v>
      </c>
      <c r="Z184" s="7" t="str">
        <f t="shared" si="74"/>
        <v>private String status="";</v>
      </c>
    </row>
    <row r="185" spans="2:26" ht="19.2" x14ac:dyDescent="0.45">
      <c r="B185" s="1" t="s">
        <v>4</v>
      </c>
      <c r="C185" s="1" t="s">
        <v>1</v>
      </c>
      <c r="D185" s="4">
        <v>30</v>
      </c>
      <c r="I185" t="str">
        <f>I184</f>
        <v>ALTER TABLE TM_PROJECT_PERMISSION</v>
      </c>
      <c r="J185" t="str">
        <f>CONCATENATE(LEFT(CONCATENATE(" ADD "," ",N185,";"),LEN(CONCATENATE(" ADD "," ",N185,";"))-2),";")</f>
        <v xml:space="preserve"> ADD  INSERT_DATE VARCHAR(30);</v>
      </c>
      <c r="K185" s="21" t="str">
        <f>CONCATENATE(LEFT(CONCATENATE("  ALTER COLUMN  "," ",N185,";"),LEN(CONCATENATE("  ALTER COLUMN  "," ",N185,";"))-2),";")</f>
        <v xml:space="preserve">  ALTER COLUMN   INSERT_DATE VARCHAR(30);</v>
      </c>
      <c r="L185" s="12"/>
      <c r="M185" s="18" t="str">
        <f t="shared" si="70"/>
        <v>INSERT_DATE,</v>
      </c>
      <c r="N185" s="5" t="str">
        <f t="shared" si="75"/>
        <v>INSERT_DATE VARCHAR(30),</v>
      </c>
      <c r="O185" s="1" t="s">
        <v>7</v>
      </c>
      <c r="P185" t="s">
        <v>8</v>
      </c>
      <c r="W185" s="17" t="str">
        <f t="shared" si="71"/>
        <v>insertDate</v>
      </c>
      <c r="X185" s="3" t="str">
        <f t="shared" si="72"/>
        <v>"insertDate":"",</v>
      </c>
      <c r="Y185" s="22" t="str">
        <f t="shared" si="73"/>
        <v>public static String INSERT_DATE="insertDate";</v>
      </c>
      <c r="Z185" s="7" t="str">
        <f t="shared" si="74"/>
        <v>private String insertDate="";</v>
      </c>
    </row>
    <row r="186" spans="2:26" ht="19.2" x14ac:dyDescent="0.45">
      <c r="B186" s="1" t="s">
        <v>5</v>
      </c>
      <c r="C186" s="1" t="s">
        <v>1</v>
      </c>
      <c r="D186" s="4">
        <v>30</v>
      </c>
      <c r="I186" t="str">
        <f>I185</f>
        <v>ALTER TABLE TM_PROJECT_PERMISSION</v>
      </c>
      <c r="J186" t="str">
        <f>CONCATENATE(LEFT(CONCATENATE(" ADD "," ",N186,";"),LEN(CONCATENATE(" ADD "," ",N186,";"))-2),";")</f>
        <v xml:space="preserve"> ADD  MODIFICATION_DATE VARCHAR(30);</v>
      </c>
      <c r="K186" s="21" t="str">
        <f>CONCATENATE(LEFT(CONCATENATE("  ALTER COLUMN  "," ",N186,";"),LEN(CONCATENATE("  ALTER COLUMN  "," ",N186,";"))-2),";")</f>
        <v xml:space="preserve">  ALTER COLUMN   MODIFICATION_DATE VARCHAR(30);</v>
      </c>
      <c r="L186" s="12"/>
      <c r="M186" s="18" t="str">
        <f t="shared" si="70"/>
        <v>MODIFICATION_DATE,</v>
      </c>
      <c r="N186" s="5" t="str">
        <f t="shared" si="75"/>
        <v>MODIFICATION_DATE VARCHAR(30),</v>
      </c>
      <c r="O186" s="1" t="s">
        <v>9</v>
      </c>
      <c r="P186" t="s">
        <v>8</v>
      </c>
      <c r="W186" s="17" t="str">
        <f t="shared" si="71"/>
        <v>modificationDate</v>
      </c>
      <c r="X186" s="3" t="str">
        <f t="shared" si="72"/>
        <v>"modificationDate":"",</v>
      </c>
      <c r="Y186" s="22" t="str">
        <f t="shared" si="73"/>
        <v>public static String MODIFICATION_DATE="modificationDate";</v>
      </c>
      <c r="Z186" s="7" t="str">
        <f t="shared" si="74"/>
        <v>private String modificationDate="";</v>
      </c>
    </row>
    <row r="187" spans="2:26" ht="19.2" x14ac:dyDescent="0.45">
      <c r="B187" s="1" t="s">
        <v>274</v>
      </c>
      <c r="C187" s="1" t="s">
        <v>1</v>
      </c>
      <c r="D187" s="4">
        <v>300</v>
      </c>
      <c r="I187">
        <f>I24</f>
        <v>0</v>
      </c>
      <c r="J187" t="str">
        <f>CONCATENATE(LEFT(CONCATENATE(" ADD "," ",N187,";"),LEN(CONCATENATE(" ADD "," ",N187,";"))-2),";")</f>
        <v xml:space="preserve"> ADD  FK_PROJECT_ID VARCHAR(300);</v>
      </c>
      <c r="K187" s="21" t="str">
        <f>CONCATENATE(LEFT(CONCATENATE("  ALTER COLUMN  "," ",N187,";"),LEN(CONCATENATE("  ALTER COLUMN  "," ",N187,";"))-2),";")</f>
        <v xml:space="preserve">  ALTER COLUMN   FK_PROJECT_ID VARCHAR(300);</v>
      </c>
      <c r="L187" s="12"/>
      <c r="M187" s="18" t="str">
        <f t="shared" si="70"/>
        <v>FK_PROJECT_ID,</v>
      </c>
      <c r="N187" s="5" t="str">
        <f t="shared" si="75"/>
        <v>FK_PROJECT_ID VARCHAR(300),</v>
      </c>
      <c r="O187" s="1" t="s">
        <v>10</v>
      </c>
      <c r="P187" t="s">
        <v>288</v>
      </c>
      <c r="Q187" t="s">
        <v>2</v>
      </c>
      <c r="W187" s="17" t="str">
        <f t="shared" si="71"/>
        <v>fkProjectId</v>
      </c>
      <c r="X187" s="3" t="str">
        <f t="shared" si="72"/>
        <v>"fkProjectId":"",</v>
      </c>
      <c r="Y187" s="22" t="str">
        <f t="shared" si="73"/>
        <v>public static String FK_PROJECT_ID="fkProjectId";</v>
      </c>
      <c r="Z187" s="7" t="str">
        <f t="shared" si="74"/>
        <v>private String fkProjectId="";</v>
      </c>
    </row>
    <row r="188" spans="2:26" ht="19.2" x14ac:dyDescent="0.45">
      <c r="B188" s="1" t="s">
        <v>11</v>
      </c>
      <c r="C188" s="1" t="s">
        <v>1</v>
      </c>
      <c r="D188" s="4">
        <v>45</v>
      </c>
      <c r="L188" s="12"/>
      <c r="M188" s="18" t="str">
        <f>CONCATENATE(B188,",")</f>
        <v>FK_USER_ID,</v>
      </c>
      <c r="N188" s="5" t="str">
        <f>CONCATENATE(B188," ",C188,"(",D188,")",",")</f>
        <v>FK_USER_ID VARCHAR(45),</v>
      </c>
      <c r="O188" s="1" t="s">
        <v>10</v>
      </c>
      <c r="P188" t="s">
        <v>12</v>
      </c>
      <c r="W188" s="17" t="str">
        <f t="shared" si="71"/>
        <v>fkUser</v>
      </c>
      <c r="X188" s="3" t="str">
        <f>CONCATENATE("""",W188,"""",":","""","""",",")</f>
        <v>"fkUser":"",</v>
      </c>
      <c r="Y188" s="22" t="str">
        <f>CONCATENATE("public static String ",,B188,,"=","""",W188,""";")</f>
        <v>public static String FK_USER_ID="fkUser";</v>
      </c>
      <c r="Z188" s="7" t="str">
        <f>CONCATENATE("private String ",W188,"=","""""",";")</f>
        <v>private String fkUser="";</v>
      </c>
    </row>
    <row r="189" spans="2:26" ht="19.2" x14ac:dyDescent="0.45">
      <c r="B189" s="1" t="s">
        <v>14</v>
      </c>
      <c r="C189" s="1" t="s">
        <v>1</v>
      </c>
      <c r="D189" s="4">
        <v>3000</v>
      </c>
      <c r="I189">
        <f>I161</f>
        <v>0</v>
      </c>
      <c r="J189" t="str">
        <f>CONCATENATE(LEFT(CONCATENATE(" ADD "," ",N189,";"),LEN(CONCATENATE(" ADD "," ",N189,";"))-2),";")</f>
        <v xml:space="preserve"> ADD  DESCRIPTION VARCHAR(3000);</v>
      </c>
      <c r="K189" s="21" t="str">
        <f>CONCATENATE(LEFT(CONCATENATE("  ALTER COLUMN  "," ",N189,";"),LEN(CONCATENATE("  ALTER COLUMN  "," ",N189,";"))-2),";")</f>
        <v xml:space="preserve">  ALTER COLUMN   DESCRIPTION VARCHAR(3000);</v>
      </c>
      <c r="L189" s="12"/>
      <c r="M189" s="18" t="str">
        <f t="shared" si="70"/>
        <v>DESCRIPTION,</v>
      </c>
      <c r="N189" s="5" t="str">
        <f t="shared" si="75"/>
        <v>DESCRIPTION VARCHAR(3000),</v>
      </c>
      <c r="O189" s="1" t="s">
        <v>14</v>
      </c>
      <c r="W189" s="17" t="str">
        <f t="shared" si="71"/>
        <v>description</v>
      </c>
      <c r="X189" s="3" t="str">
        <f t="shared" si="72"/>
        <v>"description":"",</v>
      </c>
      <c r="Y189" s="22" t="str">
        <f t="shared" si="73"/>
        <v>public static String DESCRIPTION="description";</v>
      </c>
      <c r="Z189" s="7" t="str">
        <f t="shared" si="74"/>
        <v>private String description="";</v>
      </c>
    </row>
    <row r="190" spans="2:26" ht="19.2" x14ac:dyDescent="0.45">
      <c r="C190" s="1"/>
      <c r="D190" s="8"/>
      <c r="M190" s="18"/>
      <c r="N190" s="33" t="s">
        <v>130</v>
      </c>
      <c r="O190" s="1"/>
      <c r="W190" s="17"/>
    </row>
    <row r="191" spans="2:26" ht="19.2" x14ac:dyDescent="0.45">
      <c r="C191" s="1"/>
      <c r="D191" s="8"/>
      <c r="M191" s="18"/>
      <c r="N191" s="31" t="s">
        <v>126</v>
      </c>
      <c r="O191" s="1"/>
      <c r="W191" s="17"/>
    </row>
    <row r="192" spans="2:26" x14ac:dyDescent="0.3">
      <c r="B192" s="2" t="s">
        <v>348</v>
      </c>
      <c r="I192" t="str">
        <f>CONCATENATE("ALTER TABLE"," ",B192)</f>
        <v>ALTER TABLE TM_PROJECT_PERMISSION_LIST</v>
      </c>
      <c r="J192" t="s">
        <v>293</v>
      </c>
      <c r="K192" s="26" t="str">
        <f>CONCATENATE(J192," VIEW ",B192," AS SELECT")</f>
        <v>create OR REPLACE VIEW TM_PROJECT_PERMISSION_LIST AS SELECT</v>
      </c>
      <c r="N192" s="5" t="str">
        <f>CONCATENATE("CREATE TABLE ",B192," ","(")</f>
        <v>CREATE TABLE TM_PROJECT_PERMISSION_LIST (</v>
      </c>
    </row>
    <row r="193" spans="2:26" ht="19.2" x14ac:dyDescent="0.45">
      <c r="B193" s="1" t="s">
        <v>2</v>
      </c>
      <c r="C193" s="1" t="s">
        <v>1</v>
      </c>
      <c r="D193" s="4">
        <v>30</v>
      </c>
      <c r="E193" s="24" t="s">
        <v>113</v>
      </c>
      <c r="I193" t="str">
        <f>I192</f>
        <v>ALTER TABLE TM_PROJECT_PERMISSION_LIST</v>
      </c>
      <c r="K193" s="25" t="str">
        <f>CONCATENATE(B193,",")</f>
        <v>ID,</v>
      </c>
      <c r="L193" s="12"/>
      <c r="M193" s="18" t="str">
        <f t="shared" ref="M193:M201" si="76">CONCATENATE(B193,",")</f>
        <v>ID,</v>
      </c>
      <c r="N193" s="5" t="str">
        <f>CONCATENATE(B193," ",C193,"(",D193,") ",E193," ,")</f>
        <v>ID VARCHAR(30) NOT NULL ,</v>
      </c>
      <c r="O193" s="1" t="s">
        <v>2</v>
      </c>
      <c r="P193" s="6"/>
      <c r="Q193" s="6"/>
      <c r="R193" s="6"/>
      <c r="S193" s="6"/>
      <c r="T193" s="6"/>
      <c r="U193" s="6"/>
      <c r="V193" s="6"/>
      <c r="W193" s="17" t="str">
        <f t="shared" ref="W193:W201" si="77">CONCATENATE(,LOWER(O193),UPPER(LEFT(P193,1)),LOWER(RIGHT(P193,LEN(P193)-IF(LEN(P193)&gt;0,1,LEN(P193)))),UPPER(LEFT(Q193,1)),LOWER(RIGHT(Q193,LEN(Q193)-IF(LEN(Q193)&gt;0,1,LEN(Q193)))),UPPER(LEFT(R193,1)),LOWER(RIGHT(R193,LEN(R193)-IF(LEN(R193)&gt;0,1,LEN(R193)))),UPPER(LEFT(S193,1)),LOWER(RIGHT(S193,LEN(S193)-IF(LEN(S193)&gt;0,1,LEN(S193)))),UPPER(LEFT(T193,1)),LOWER(RIGHT(T193,LEN(T193)-IF(LEN(T193)&gt;0,1,LEN(T193)))),UPPER(LEFT(U193,1)),LOWER(RIGHT(U193,LEN(U193)-IF(LEN(U193)&gt;0,1,LEN(U193)))),UPPER(LEFT(V193,1)),LOWER(RIGHT(V193,LEN(V193)-IF(LEN(V193)&gt;0,1,LEN(V193)))))</f>
        <v>id</v>
      </c>
      <c r="X193" s="3" t="str">
        <f t="shared" ref="X193:X201" si="78">CONCATENATE("""",W193,"""",":","""","""",",")</f>
        <v>"id":"",</v>
      </c>
      <c r="Y193" s="22" t="str">
        <f t="shared" ref="Y193:Y201" si="79">CONCATENATE("public static String ",,B193,,"=","""",W193,""";")</f>
        <v>public static String ID="id";</v>
      </c>
      <c r="Z193" s="7" t="str">
        <f t="shared" ref="Z193:Z201" si="80">CONCATENATE("private String ",W193,"=","""""",";")</f>
        <v>private String id="";</v>
      </c>
    </row>
    <row r="194" spans="2:26" ht="19.2" x14ac:dyDescent="0.45">
      <c r="B194" s="1" t="s">
        <v>3</v>
      </c>
      <c r="C194" s="1" t="s">
        <v>1</v>
      </c>
      <c r="D194" s="4">
        <v>10</v>
      </c>
      <c r="I194" t="str">
        <f>I193</f>
        <v>ALTER TABLE TM_PROJECT_PERMISSION_LIST</v>
      </c>
      <c r="K194" s="25" t="str">
        <f>CONCATENATE(B194,",")</f>
        <v>STATUS,</v>
      </c>
      <c r="L194" s="12"/>
      <c r="M194" s="18" t="str">
        <f t="shared" si="76"/>
        <v>STATUS,</v>
      </c>
      <c r="N194" s="5" t="str">
        <f t="shared" ref="N194:N201" si="81">CONCATENATE(B194," ",C194,"(",D194,")",",")</f>
        <v>STATUS VARCHAR(10),</v>
      </c>
      <c r="O194" s="1" t="s">
        <v>3</v>
      </c>
      <c r="W194" s="17" t="str">
        <f t="shared" si="77"/>
        <v>status</v>
      </c>
      <c r="X194" s="3" t="str">
        <f t="shared" si="78"/>
        <v>"status":"",</v>
      </c>
      <c r="Y194" s="22" t="str">
        <f t="shared" si="79"/>
        <v>public static String STATUS="status";</v>
      </c>
      <c r="Z194" s="7" t="str">
        <f t="shared" si="80"/>
        <v>private String status="";</v>
      </c>
    </row>
    <row r="195" spans="2:26" ht="19.2" x14ac:dyDescent="0.45">
      <c r="B195" s="1" t="s">
        <v>4</v>
      </c>
      <c r="C195" s="1" t="s">
        <v>1</v>
      </c>
      <c r="D195" s="4">
        <v>30</v>
      </c>
      <c r="I195" t="str">
        <f>I194</f>
        <v>ALTER TABLE TM_PROJECT_PERMISSION_LIST</v>
      </c>
      <c r="K195" s="25" t="str">
        <f>CONCATENATE(B195,",")</f>
        <v>INSERT_DATE,</v>
      </c>
      <c r="L195" s="12"/>
      <c r="M195" s="18" t="str">
        <f t="shared" si="76"/>
        <v>INSERT_DATE,</v>
      </c>
      <c r="N195" s="5" t="str">
        <f t="shared" si="81"/>
        <v>INSERT_DATE VARCHAR(30),</v>
      </c>
      <c r="O195" s="1" t="s">
        <v>7</v>
      </c>
      <c r="P195" t="s">
        <v>8</v>
      </c>
      <c r="W195" s="17" t="str">
        <f t="shared" si="77"/>
        <v>insertDate</v>
      </c>
      <c r="X195" s="3" t="str">
        <f t="shared" si="78"/>
        <v>"insertDate":"",</v>
      </c>
      <c r="Y195" s="22" t="str">
        <f t="shared" si="79"/>
        <v>public static String INSERT_DATE="insertDate";</v>
      </c>
      <c r="Z195" s="7" t="str">
        <f t="shared" si="80"/>
        <v>private String insertDate="";</v>
      </c>
    </row>
    <row r="196" spans="2:26" ht="19.2" x14ac:dyDescent="0.45">
      <c r="B196" s="1" t="s">
        <v>5</v>
      </c>
      <c r="C196" s="1" t="s">
        <v>1</v>
      </c>
      <c r="D196" s="4">
        <v>30</v>
      </c>
      <c r="I196" t="str">
        <f>I195</f>
        <v>ALTER TABLE TM_PROJECT_PERMISSION_LIST</v>
      </c>
      <c r="K196" s="25" t="str">
        <f>CONCATENATE(B196,",")</f>
        <v>MODIFICATION_DATE,</v>
      </c>
      <c r="L196" s="12"/>
      <c r="M196" s="18" t="str">
        <f t="shared" si="76"/>
        <v>MODIFICATION_DATE,</v>
      </c>
      <c r="N196" s="5" t="str">
        <f t="shared" si="81"/>
        <v>MODIFICATION_DATE VARCHAR(30),</v>
      </c>
      <c r="O196" s="1" t="s">
        <v>9</v>
      </c>
      <c r="P196" t="s">
        <v>8</v>
      </c>
      <c r="W196" s="17" t="str">
        <f t="shared" si="77"/>
        <v>modificationDate</v>
      </c>
      <c r="X196" s="3" t="str">
        <f t="shared" si="78"/>
        <v>"modificationDate":"",</v>
      </c>
      <c r="Y196" s="22" t="str">
        <f t="shared" si="79"/>
        <v>public static String MODIFICATION_DATE="modificationDate";</v>
      </c>
      <c r="Z196" s="7" t="str">
        <f t="shared" si="80"/>
        <v>private String modificationDate="";</v>
      </c>
    </row>
    <row r="197" spans="2:26" ht="19.2" x14ac:dyDescent="0.45">
      <c r="B197" s="1" t="s">
        <v>274</v>
      </c>
      <c r="C197" s="1" t="s">
        <v>1</v>
      </c>
      <c r="D197" s="4">
        <v>300</v>
      </c>
      <c r="I197" t="str">
        <f>I154</f>
        <v>ALTER TABLE TM_TASK_TYPE</v>
      </c>
      <c r="K197" s="25" t="str">
        <f>CONCATENATE(B197,",")</f>
        <v>FK_PROJECT_ID,</v>
      </c>
      <c r="L197" s="12"/>
      <c r="M197" s="18" t="str">
        <f>CONCATENATE(B197,",")</f>
        <v>FK_PROJECT_ID,</v>
      </c>
      <c r="N197" s="5" t="str">
        <f>CONCATENATE(B197," ",C197,"(",D197,")",",")</f>
        <v>FK_PROJECT_ID VARCHAR(300),</v>
      </c>
      <c r="O197" s="1" t="s">
        <v>10</v>
      </c>
      <c r="P197" t="s">
        <v>288</v>
      </c>
      <c r="Q197" t="s">
        <v>2</v>
      </c>
      <c r="W197" s="17" t="str">
        <f t="shared" si="77"/>
        <v>fkProjectId</v>
      </c>
      <c r="X197" s="3" t="str">
        <f>CONCATENATE("""",W197,"""",":","""","""",",")</f>
        <v>"fkProjectId":"",</v>
      </c>
      <c r="Y197" s="22" t="str">
        <f>CONCATENATE("public static String ",,B197,,"=","""",W197,""";")</f>
        <v>public static String FK_PROJECT_ID="fkProjectId";</v>
      </c>
      <c r="Z197" s="7" t="str">
        <f>CONCATENATE("private String ",W197,"=","""""",";")</f>
        <v>private String fkProjectId="";</v>
      </c>
    </row>
    <row r="198" spans="2:26" ht="19.2" x14ac:dyDescent="0.45">
      <c r="B198" s="1" t="s">
        <v>287</v>
      </c>
      <c r="C198" s="1" t="s">
        <v>1</v>
      </c>
      <c r="D198" s="4">
        <v>300</v>
      </c>
      <c r="I198" t="e">
        <f>I155</f>
        <v>#REF!</v>
      </c>
      <c r="J198" s="23"/>
      <c r="K198" s="25" t="s">
        <v>382</v>
      </c>
      <c r="L198" s="12"/>
      <c r="M198" s="18" t="str">
        <f t="shared" si="76"/>
        <v>PROJECT_NAME,</v>
      </c>
      <c r="N198" s="5" t="str">
        <f t="shared" si="81"/>
        <v>PROJECT_NAME VARCHAR(300),</v>
      </c>
      <c r="O198" s="1" t="s">
        <v>288</v>
      </c>
      <c r="P198" t="s">
        <v>0</v>
      </c>
      <c r="W198" s="17" t="str">
        <f t="shared" si="77"/>
        <v>projectName</v>
      </c>
      <c r="X198" s="3" t="str">
        <f t="shared" si="78"/>
        <v>"projectName":"",</v>
      </c>
      <c r="Y198" s="22" t="str">
        <f t="shared" si="79"/>
        <v>public static String PROJECT_NAME="projectName";</v>
      </c>
      <c r="Z198" s="7" t="str">
        <f t="shared" si="80"/>
        <v>private String projectName="";</v>
      </c>
    </row>
    <row r="199" spans="2:26" ht="19.2" x14ac:dyDescent="0.45">
      <c r="B199" s="1" t="s">
        <v>11</v>
      </c>
      <c r="C199" s="1" t="s">
        <v>1</v>
      </c>
      <c r="D199" s="4">
        <v>45</v>
      </c>
      <c r="K199" s="25" t="str">
        <f>CONCATENATE(B199,",")</f>
        <v>FK_USER_ID,</v>
      </c>
      <c r="L199" s="12"/>
      <c r="M199" s="18" t="str">
        <f>CONCATENATE(B199,",")</f>
        <v>FK_USER_ID,</v>
      </c>
      <c r="N199" s="5" t="str">
        <f>CONCATENATE(B199," ",C199,"(",D199,")",",")</f>
        <v>FK_USER_ID VARCHAR(45),</v>
      </c>
      <c r="O199" s="1" t="s">
        <v>10</v>
      </c>
      <c r="P199" t="s">
        <v>12</v>
      </c>
      <c r="R199" t="s">
        <v>349</v>
      </c>
      <c r="W199" s="17" t="str">
        <f t="shared" si="77"/>
        <v>fkUserId</v>
      </c>
      <c r="X199" s="3" t="str">
        <f>CONCATENATE("""",W199,"""",":","""","""",",")</f>
        <v>"fkUserId":"",</v>
      </c>
      <c r="Y199" s="22" t="str">
        <f>CONCATENATE("public static String ",,B199,,"=","""",W199,""";")</f>
        <v>public static String FK_USER_ID="fkUserId";</v>
      </c>
      <c r="Z199" s="7" t="str">
        <f>CONCATENATE("private String ",W199,"=","""""",";")</f>
        <v>private String fkUserId="";</v>
      </c>
    </row>
    <row r="200" spans="2:26" ht="19.2" x14ac:dyDescent="0.45">
      <c r="B200" s="1" t="s">
        <v>347</v>
      </c>
      <c r="C200" s="1" t="s">
        <v>1</v>
      </c>
      <c r="D200" s="4">
        <v>45</v>
      </c>
      <c r="K200" s="25" t="s">
        <v>441</v>
      </c>
      <c r="L200" s="12"/>
      <c r="M200" s="18" t="str">
        <f t="shared" si="76"/>
        <v>USER_NAME,</v>
      </c>
      <c r="N200" s="5" t="str">
        <f t="shared" si="81"/>
        <v>USER_NAME VARCHAR(45),</v>
      </c>
      <c r="O200" s="1" t="s">
        <v>12</v>
      </c>
      <c r="P200" t="s">
        <v>0</v>
      </c>
      <c r="W200" s="17" t="str">
        <f t="shared" si="77"/>
        <v>userName</v>
      </c>
      <c r="X200" s="3" t="str">
        <f t="shared" si="78"/>
        <v>"userName":"",</v>
      </c>
      <c r="Y200" s="22" t="str">
        <f t="shared" si="79"/>
        <v>public static String USER_NAME="userName";</v>
      </c>
      <c r="Z200" s="7" t="str">
        <f t="shared" si="80"/>
        <v>private String userName="";</v>
      </c>
    </row>
    <row r="201" spans="2:26" ht="19.2" x14ac:dyDescent="0.45">
      <c r="B201" s="1" t="s">
        <v>14</v>
      </c>
      <c r="C201" s="1" t="s">
        <v>1</v>
      </c>
      <c r="D201" s="4">
        <v>3000</v>
      </c>
      <c r="I201" t="str">
        <f>I171</f>
        <v>ALTER TABLE TM_PROJECT</v>
      </c>
      <c r="K201" s="25" t="str">
        <f>CONCATENATE(B201,"")</f>
        <v>DESCRIPTION</v>
      </c>
      <c r="L201" s="12"/>
      <c r="M201" s="18" t="str">
        <f t="shared" si="76"/>
        <v>DESCRIPTION,</v>
      </c>
      <c r="N201" s="5" t="str">
        <f t="shared" si="81"/>
        <v>DESCRIPTION VARCHAR(3000),</v>
      </c>
      <c r="O201" s="1" t="s">
        <v>14</v>
      </c>
      <c r="W201" s="17" t="str">
        <f t="shared" si="77"/>
        <v>description</v>
      </c>
      <c r="X201" s="3" t="str">
        <f t="shared" si="78"/>
        <v>"description":"",</v>
      </c>
      <c r="Y201" s="22" t="str">
        <f t="shared" si="79"/>
        <v>public static String DESCRIPTION="description";</v>
      </c>
      <c r="Z201" s="7" t="str">
        <f t="shared" si="80"/>
        <v>private String description="";</v>
      </c>
    </row>
    <row r="202" spans="2:26" ht="19.2" x14ac:dyDescent="0.45">
      <c r="C202" s="14"/>
      <c r="D202" s="9"/>
      <c r="K202" s="29" t="str">
        <f>CONCATENATE(" FROM ",LEFT(B192,LEN(B192)-5)," T")</f>
        <v xml:space="preserve"> FROM TM_PROJECT_PERMISSION T</v>
      </c>
      <c r="M202" s="20"/>
      <c r="W202" s="17"/>
    </row>
    <row r="203" spans="2:26" ht="19.2" x14ac:dyDescent="0.45">
      <c r="C203" s="14"/>
      <c r="D203" s="9"/>
      <c r="K203" s="29"/>
      <c r="M203" s="20"/>
      <c r="W203" s="17"/>
    </row>
    <row r="204" spans="2:26" x14ac:dyDescent="0.3">
      <c r="B204" s="2" t="s">
        <v>292</v>
      </c>
      <c r="I204" t="str">
        <f>CONCATENATE("ALTER TABLE"," ",B204)</f>
        <v>ALTER TABLE TM_PROJECT_LIST</v>
      </c>
      <c r="J204" t="s">
        <v>293</v>
      </c>
      <c r="K204" s="26" t="str">
        <f>CONCATENATE(J204," VIEW ",B204," AS SELECT")</f>
        <v>create OR REPLACE VIEW TM_PROJECT_LIST AS SELECT</v>
      </c>
      <c r="N204" s="5" t="str">
        <f>CONCATENATE("CREATE TABLE ",B204," ","(")</f>
        <v>CREATE TABLE TM_PROJECT_LIST (</v>
      </c>
    </row>
    <row r="205" spans="2:26" ht="19.2" x14ac:dyDescent="0.45">
      <c r="B205" s="1" t="s">
        <v>2</v>
      </c>
      <c r="C205" s="1" t="s">
        <v>1</v>
      </c>
      <c r="D205" s="4">
        <v>30</v>
      </c>
      <c r="E205" s="24" t="s">
        <v>113</v>
      </c>
      <c r="I205" t="str">
        <f>I204</f>
        <v>ALTER TABLE TM_PROJECT_LIST</v>
      </c>
      <c r="K205" s="25" t="str">
        <f t="shared" ref="K205:K213" si="82">CONCATENATE(B205,",")</f>
        <v>ID,</v>
      </c>
      <c r="L205" s="12"/>
      <c r="M205" s="18" t="str">
        <f t="shared" ref="M205:M216" si="83">CONCATENATE(B205,",")</f>
        <v>ID,</v>
      </c>
      <c r="N205" s="5" t="str">
        <f>CONCATENATE(B205," ",C205,"(",D205,") ",E205," ,")</f>
        <v>ID VARCHAR(30) NOT NULL ,</v>
      </c>
      <c r="O205" s="1" t="s">
        <v>2</v>
      </c>
      <c r="P205" s="6"/>
      <c r="Q205" s="6"/>
      <c r="R205" s="6"/>
      <c r="S205" s="6"/>
      <c r="T205" s="6"/>
      <c r="U205" s="6"/>
      <c r="V205" s="6"/>
      <c r="W205" s="17" t="str">
        <f t="shared" ref="W205:W210" si="84">CONCATENATE(,LOWER(O205),UPPER(LEFT(P205,1)),LOWER(RIGHT(P205,LEN(P205)-IF(LEN(P205)&gt;0,1,LEN(P205)))),UPPER(LEFT(Q205,1)),LOWER(RIGHT(Q205,LEN(Q205)-IF(LEN(Q205)&gt;0,1,LEN(Q205)))),UPPER(LEFT(R205,1)),LOWER(RIGHT(R205,LEN(R205)-IF(LEN(R205)&gt;0,1,LEN(R205)))),UPPER(LEFT(S205,1)),LOWER(RIGHT(S205,LEN(S205)-IF(LEN(S205)&gt;0,1,LEN(S205)))),UPPER(LEFT(T205,1)),LOWER(RIGHT(T205,LEN(T205)-IF(LEN(T205)&gt;0,1,LEN(T205)))),UPPER(LEFT(U205,1)),LOWER(RIGHT(U205,LEN(U205)-IF(LEN(U205)&gt;0,1,LEN(U205)))),UPPER(LEFT(V205,1)),LOWER(RIGHT(V205,LEN(V205)-IF(LEN(V205)&gt;0,1,LEN(V205)))))</f>
        <v>id</v>
      </c>
      <c r="X205" s="3" t="str">
        <f t="shared" ref="X205:X216" si="85">CONCATENATE("""",W205,"""",":","""","""",",")</f>
        <v>"id":"",</v>
      </c>
      <c r="Y205" s="22" t="str">
        <f t="shared" ref="Y205:Y216" si="86">CONCATENATE("public static String ",,B205,,"=","""",W205,""";")</f>
        <v>public static String ID="id";</v>
      </c>
      <c r="Z205" s="7" t="str">
        <f t="shared" ref="Z205:Z216" si="87">CONCATENATE("private String ",W205,"=","""""",";")</f>
        <v>private String id="";</v>
      </c>
    </row>
    <row r="206" spans="2:26" ht="19.2" x14ac:dyDescent="0.45">
      <c r="B206" s="1" t="s">
        <v>3</v>
      </c>
      <c r="C206" s="1" t="s">
        <v>1</v>
      </c>
      <c r="D206" s="4">
        <v>10</v>
      </c>
      <c r="I206" t="str">
        <f>I205</f>
        <v>ALTER TABLE TM_PROJECT_LIST</v>
      </c>
      <c r="K206" s="25" t="str">
        <f t="shared" si="82"/>
        <v>STATUS,</v>
      </c>
      <c r="L206" s="12"/>
      <c r="M206" s="18" t="str">
        <f t="shared" si="83"/>
        <v>STATUS,</v>
      </c>
      <c r="N206" s="5" t="str">
        <f t="shared" ref="N206:N216" si="88">CONCATENATE(B206," ",C206,"(",D206,")",",")</f>
        <v>STATUS VARCHAR(10),</v>
      </c>
      <c r="O206" s="1" t="s">
        <v>3</v>
      </c>
      <c r="W206" s="17" t="str">
        <f t="shared" si="84"/>
        <v>status</v>
      </c>
      <c r="X206" s="3" t="str">
        <f t="shared" si="85"/>
        <v>"status":"",</v>
      </c>
      <c r="Y206" s="22" t="str">
        <f t="shared" si="86"/>
        <v>public static String STATUS="status";</v>
      </c>
      <c r="Z206" s="7" t="str">
        <f t="shared" si="87"/>
        <v>private String status="";</v>
      </c>
    </row>
    <row r="207" spans="2:26" ht="19.2" x14ac:dyDescent="0.45">
      <c r="B207" s="1" t="s">
        <v>4</v>
      </c>
      <c r="C207" s="1" t="s">
        <v>1</v>
      </c>
      <c r="D207" s="4">
        <v>30</v>
      </c>
      <c r="I207" t="str">
        <f>I206</f>
        <v>ALTER TABLE TM_PROJECT_LIST</v>
      </c>
      <c r="K207" s="25" t="str">
        <f t="shared" si="82"/>
        <v>INSERT_DATE,</v>
      </c>
      <c r="L207" s="12"/>
      <c r="M207" s="18" t="str">
        <f t="shared" si="83"/>
        <v>INSERT_DATE,</v>
      </c>
      <c r="N207" s="5" t="str">
        <f t="shared" si="88"/>
        <v>INSERT_DATE VARCHAR(30),</v>
      </c>
      <c r="O207" s="1" t="s">
        <v>7</v>
      </c>
      <c r="P207" t="s">
        <v>8</v>
      </c>
      <c r="W207" s="17" t="str">
        <f t="shared" si="84"/>
        <v>insertDate</v>
      </c>
      <c r="X207" s="3" t="str">
        <f t="shared" si="85"/>
        <v>"insertDate":"",</v>
      </c>
      <c r="Y207" s="22" t="str">
        <f t="shared" si="86"/>
        <v>public static String INSERT_DATE="insertDate";</v>
      </c>
      <c r="Z207" s="7" t="str">
        <f t="shared" si="87"/>
        <v>private String insertDate="";</v>
      </c>
    </row>
    <row r="208" spans="2:26" ht="19.2" x14ac:dyDescent="0.45">
      <c r="B208" s="1" t="s">
        <v>5</v>
      </c>
      <c r="C208" s="1" t="s">
        <v>1</v>
      </c>
      <c r="D208" s="4">
        <v>30</v>
      </c>
      <c r="I208" t="str">
        <f>I207</f>
        <v>ALTER TABLE TM_PROJECT_LIST</v>
      </c>
      <c r="K208" s="25" t="str">
        <f t="shared" si="82"/>
        <v>MODIFICATION_DATE,</v>
      </c>
      <c r="L208" s="12"/>
      <c r="M208" s="18" t="str">
        <f t="shared" si="83"/>
        <v>MODIFICATION_DATE,</v>
      </c>
      <c r="N208" s="5" t="str">
        <f t="shared" si="88"/>
        <v>MODIFICATION_DATE VARCHAR(30),</v>
      </c>
      <c r="O208" s="1" t="s">
        <v>9</v>
      </c>
      <c r="P208" t="s">
        <v>8</v>
      </c>
      <c r="W208" s="17" t="str">
        <f t="shared" si="84"/>
        <v>modificationDate</v>
      </c>
      <c r="X208" s="3" t="str">
        <f t="shared" si="85"/>
        <v>"modificationDate":"",</v>
      </c>
      <c r="Y208" s="22" t="str">
        <f t="shared" si="86"/>
        <v>public static String MODIFICATION_DATE="modificationDate";</v>
      </c>
      <c r="Z208" s="7" t="str">
        <f t="shared" si="87"/>
        <v>private String modificationDate="";</v>
      </c>
    </row>
    <row r="209" spans="2:26" ht="19.2" x14ac:dyDescent="0.45">
      <c r="B209" s="1" t="s">
        <v>697</v>
      </c>
      <c r="C209" s="1" t="s">
        <v>1</v>
      </c>
      <c r="D209" s="4">
        <v>300</v>
      </c>
      <c r="I209" t="str">
        <f>I208</f>
        <v>ALTER TABLE TM_PROJECT_LIST</v>
      </c>
      <c r="J209" t="str">
        <f>CONCATENATE(LEFT(CONCATENATE(" ADD "," ",N209,";"),LEN(CONCATENATE(" ADD "," ",N209,";"))-2),";")</f>
        <v xml:space="preserve"> ADD  PROJECT_CODE VARCHAR(300);</v>
      </c>
      <c r="K209" s="25" t="str">
        <f t="shared" si="82"/>
        <v>PROJECT_CODE,</v>
      </c>
      <c r="L209" s="12"/>
      <c r="M209" s="18" t="str">
        <f t="shared" si="83"/>
        <v>PROJECT_CODE,</v>
      </c>
      <c r="N209" s="5" t="str">
        <f t="shared" si="88"/>
        <v>PROJECT_CODE VARCHAR(300),</v>
      </c>
      <c r="O209" s="1" t="s">
        <v>288</v>
      </c>
      <c r="P209" t="s">
        <v>18</v>
      </c>
      <c r="W209" s="17" t="str">
        <f t="shared" si="84"/>
        <v>projectCode</v>
      </c>
      <c r="X209" s="3" t="str">
        <f t="shared" si="85"/>
        <v>"projectCode":"",</v>
      </c>
      <c r="Y209" s="22" t="str">
        <f t="shared" si="86"/>
        <v>public static String PROJECT_CODE="projectCode";</v>
      </c>
      <c r="Z209" s="7" t="str">
        <f t="shared" si="87"/>
        <v>private String projectCode="";</v>
      </c>
    </row>
    <row r="210" spans="2:26" ht="19.2" x14ac:dyDescent="0.45">
      <c r="B210" s="1" t="s">
        <v>287</v>
      </c>
      <c r="C210" s="1" t="s">
        <v>1</v>
      </c>
      <c r="D210" s="4">
        <v>300</v>
      </c>
      <c r="I210">
        <f>I161</f>
        <v>0</v>
      </c>
      <c r="K210" s="25" t="str">
        <f t="shared" si="82"/>
        <v>PROJECT_NAME,</v>
      </c>
      <c r="L210" s="12"/>
      <c r="M210" s="18" t="str">
        <f t="shared" si="83"/>
        <v>PROJECT_NAME,</v>
      </c>
      <c r="N210" s="5" t="str">
        <f t="shared" si="88"/>
        <v>PROJECT_NAME VARCHAR(300),</v>
      </c>
      <c r="O210" s="1" t="s">
        <v>288</v>
      </c>
      <c r="P210" t="s">
        <v>0</v>
      </c>
      <c r="W210" s="17" t="str">
        <f t="shared" si="84"/>
        <v>projectName</v>
      </c>
      <c r="X210" s="3" t="str">
        <f t="shared" si="85"/>
        <v>"projectName":"",</v>
      </c>
      <c r="Y210" s="22" t="str">
        <f t="shared" si="86"/>
        <v>public static String PROJECT_NAME="projectName";</v>
      </c>
      <c r="Z210" s="7" t="str">
        <f t="shared" si="87"/>
        <v>private String projectName="";</v>
      </c>
    </row>
    <row r="211" spans="2:26" ht="19.2" x14ac:dyDescent="0.45">
      <c r="B211" s="1" t="s">
        <v>265</v>
      </c>
      <c r="C211" s="1" t="s">
        <v>1</v>
      </c>
      <c r="D211" s="4">
        <v>20</v>
      </c>
      <c r="J211" s="23"/>
      <c r="K211" s="25" t="str">
        <f t="shared" si="82"/>
        <v>START_DATE,</v>
      </c>
      <c r="L211" s="12"/>
      <c r="M211" s="18" t="str">
        <f t="shared" si="83"/>
        <v>START_DATE,</v>
      </c>
      <c r="N211" s="5" t="str">
        <f t="shared" si="88"/>
        <v>START_DATE VARCHAR(20),</v>
      </c>
      <c r="O211" s="1" t="s">
        <v>289</v>
      </c>
      <c r="P211" t="s">
        <v>8</v>
      </c>
      <c r="W211" s="17" t="str">
        <f t="shared" ref="W211:W216" si="89">CONCATENATE(,LOWER(O211),UPPER(LEFT(P211,1)),LOWER(RIGHT(P211,LEN(P211)-IF(LEN(P211)&gt;0,1,LEN(P211)))),UPPER(LEFT(Q211,1)),LOWER(RIGHT(Q211,LEN(Q211)-IF(LEN(Q211)&gt;0,1,LEN(Q211)))),UPPER(LEFT(R211,1)),LOWER(RIGHT(R211,LEN(R211)-IF(LEN(R211)&gt;0,1,LEN(R211)))),UPPER(LEFT(S211,1)),LOWER(RIGHT(S211,LEN(S211)-IF(LEN(S211)&gt;0,1,LEN(S211)))),UPPER(LEFT(T211,1)),LOWER(RIGHT(T211,LEN(T211)-IF(LEN(T211)&gt;0,1,LEN(T211)))),UPPER(LEFT(U211,1)),LOWER(RIGHT(U211,LEN(U211)-IF(LEN(U211)&gt;0,1,LEN(U211)))),UPPER(LEFT(V211,1)),LOWER(RIGHT(V211,LEN(V211)-IF(LEN(V211)&gt;0,1,LEN(V211)))))</f>
        <v>startDate</v>
      </c>
      <c r="X211" s="3" t="str">
        <f t="shared" si="85"/>
        <v>"startDate":"",</v>
      </c>
      <c r="Y211" s="22" t="str">
        <f t="shared" si="86"/>
        <v>public static String START_DATE="startDate";</v>
      </c>
      <c r="Z211" s="7" t="str">
        <f t="shared" si="87"/>
        <v>private String startDate="";</v>
      </c>
    </row>
    <row r="212" spans="2:26" ht="19.2" x14ac:dyDescent="0.45">
      <c r="B212" s="10" t="s">
        <v>267</v>
      </c>
      <c r="C212" s="1" t="s">
        <v>1</v>
      </c>
      <c r="D212" s="4">
        <v>43</v>
      </c>
      <c r="I212" t="e">
        <f>I155</f>
        <v>#REF!</v>
      </c>
      <c r="K212" s="25" t="str">
        <f t="shared" si="82"/>
        <v>END_DATE,</v>
      </c>
      <c r="L212" s="12"/>
      <c r="M212" s="18" t="str">
        <f t="shared" si="83"/>
        <v>END_DATE,</v>
      </c>
      <c r="N212" s="5" t="str">
        <f t="shared" si="88"/>
        <v>END_DATE VARCHAR(43),</v>
      </c>
      <c r="O212" s="1" t="s">
        <v>290</v>
      </c>
      <c r="P212" t="s">
        <v>8</v>
      </c>
      <c r="W212" s="17" t="str">
        <f t="shared" si="89"/>
        <v>endDate</v>
      </c>
      <c r="X212" s="3" t="str">
        <f t="shared" si="85"/>
        <v>"endDate":"",</v>
      </c>
      <c r="Y212" s="22" t="str">
        <f t="shared" si="86"/>
        <v>public static String END_DATE="endDate";</v>
      </c>
      <c r="Z212" s="7" t="str">
        <f t="shared" si="87"/>
        <v>private String endDate="";</v>
      </c>
    </row>
    <row r="213" spans="2:26" ht="19.2" x14ac:dyDescent="0.45">
      <c r="B213" s="10" t="s">
        <v>291</v>
      </c>
      <c r="C213" s="1" t="s">
        <v>1</v>
      </c>
      <c r="D213" s="4">
        <v>40</v>
      </c>
      <c r="I213" t="e">
        <f>I155</f>
        <v>#REF!</v>
      </c>
      <c r="K213" s="25" t="str">
        <f t="shared" si="82"/>
        <v>FK_NETWORK_ID,</v>
      </c>
      <c r="L213" s="12"/>
      <c r="M213" s="18" t="str">
        <f>CONCATENATE(B213,",")</f>
        <v>FK_NETWORK_ID,</v>
      </c>
      <c r="N213" s="5" t="str">
        <f>CONCATENATE(B213," ",C213,"(",D213,")",",")</f>
        <v>FK_NETWORK_ID VARCHAR(40),</v>
      </c>
      <c r="O213" s="1" t="s">
        <v>10</v>
      </c>
      <c r="P213" t="s">
        <v>281</v>
      </c>
      <c r="Q213" t="s">
        <v>2</v>
      </c>
      <c r="W213" s="17" t="str">
        <f>CONCATENATE(,LOWER(O213),UPPER(LEFT(P213,1)),LOWER(RIGHT(P213,LEN(P213)-IF(LEN(P213)&gt;0,1,LEN(P213)))),UPPER(LEFT(Q213,1)),LOWER(RIGHT(Q213,LEN(Q213)-IF(LEN(Q213)&gt;0,1,LEN(Q213)))),UPPER(LEFT(R213,1)),LOWER(RIGHT(R213,LEN(R213)-IF(LEN(R213)&gt;0,1,LEN(R213)))),UPPER(LEFT(S213,1)),LOWER(RIGHT(S213,LEN(S213)-IF(LEN(S213)&gt;0,1,LEN(S213)))),UPPER(LEFT(T213,1)),LOWER(RIGHT(T213,LEN(T213)-IF(LEN(T213)&gt;0,1,LEN(T213)))),UPPER(LEFT(U213,1)),LOWER(RIGHT(U213,LEN(U213)-IF(LEN(U213)&gt;0,1,LEN(U213)))),UPPER(LEFT(V213,1)),LOWER(RIGHT(V213,LEN(V213)-IF(LEN(V213)&gt;0,1,LEN(V213)))))</f>
        <v>fkNetworkId</v>
      </c>
      <c r="X213" s="3" t="str">
        <f>CONCATENATE("""",W213,"""",":","""","""",",")</f>
        <v>"fkNetworkId":"",</v>
      </c>
      <c r="Y213" s="22" t="str">
        <f>CONCATENATE("public static String ",,B213,,"=","""",W213,""";")</f>
        <v>public static String FK_NETWORK_ID="fkNetworkId";</v>
      </c>
      <c r="Z213" s="7" t="str">
        <f>CONCATENATE("private String ",W213,"=","""""",";")</f>
        <v>private String fkNetworkId="";</v>
      </c>
    </row>
    <row r="214" spans="2:26" ht="19.2" x14ac:dyDescent="0.45">
      <c r="B214" s="10" t="s">
        <v>279</v>
      </c>
      <c r="C214" s="1" t="s">
        <v>1</v>
      </c>
      <c r="D214" s="4">
        <v>40</v>
      </c>
      <c r="I214">
        <f>I156</f>
        <v>0</v>
      </c>
      <c r="K214" s="35" t="s">
        <v>381</v>
      </c>
      <c r="L214" s="12"/>
      <c r="M214" s="18" t="str">
        <f t="shared" si="83"/>
        <v>NETWORK_NAME,</v>
      </c>
      <c r="N214" s="5" t="str">
        <f t="shared" si="88"/>
        <v>NETWORK_NAME VARCHAR(40),</v>
      </c>
      <c r="O214" s="1" t="s">
        <v>281</v>
      </c>
      <c r="P214" t="s">
        <v>0</v>
      </c>
      <c r="W214" s="17" t="str">
        <f t="shared" si="89"/>
        <v>networkName</v>
      </c>
      <c r="X214" s="3" t="str">
        <f t="shared" si="85"/>
        <v>"networkName":"",</v>
      </c>
      <c r="Y214" s="22" t="str">
        <f t="shared" si="86"/>
        <v>public static String NETWORK_NAME="networkName";</v>
      </c>
      <c r="Z214" s="7" t="str">
        <f t="shared" si="87"/>
        <v>private String networkName="";</v>
      </c>
    </row>
    <row r="215" spans="2:26" ht="19.2" x14ac:dyDescent="0.45">
      <c r="B215" s="1" t="s">
        <v>181</v>
      </c>
      <c r="C215" s="1" t="s">
        <v>1</v>
      </c>
      <c r="D215" s="4">
        <v>300</v>
      </c>
      <c r="I215" t="str">
        <f>I186</f>
        <v>ALTER TABLE TM_PROJECT_PERMISSION</v>
      </c>
      <c r="K215" s="25" t="str">
        <f>CONCATENATE(B215,",")</f>
        <v>PURPOSE,</v>
      </c>
      <c r="L215" s="12"/>
      <c r="M215" s="18" t="str">
        <f t="shared" si="83"/>
        <v>PURPOSE,</v>
      </c>
      <c r="N215" s="5" t="str">
        <f t="shared" si="88"/>
        <v>PURPOSE VARCHAR(300),</v>
      </c>
      <c r="O215" s="1" t="s">
        <v>181</v>
      </c>
      <c r="W215" s="17" t="str">
        <f t="shared" si="89"/>
        <v>purpose</v>
      </c>
      <c r="X215" s="3" t="str">
        <f t="shared" si="85"/>
        <v>"purpose":"",</v>
      </c>
      <c r="Y215" s="22" t="str">
        <f t="shared" si="86"/>
        <v>public static String PURPOSE="purpose";</v>
      </c>
      <c r="Z215" s="7" t="str">
        <f t="shared" si="87"/>
        <v>private String purpose="";</v>
      </c>
    </row>
    <row r="216" spans="2:26" ht="19.2" x14ac:dyDescent="0.45">
      <c r="B216" s="1" t="s">
        <v>14</v>
      </c>
      <c r="C216" s="1" t="s">
        <v>1</v>
      </c>
      <c r="D216" s="4">
        <v>3000</v>
      </c>
      <c r="I216" t="e">
        <f>#REF!</f>
        <v>#REF!</v>
      </c>
      <c r="K216" s="25" t="str">
        <f>CONCATENATE(B216,"")</f>
        <v>DESCRIPTION</v>
      </c>
      <c r="L216" s="12"/>
      <c r="M216" s="18" t="str">
        <f t="shared" si="83"/>
        <v>DESCRIPTION,</v>
      </c>
      <c r="N216" s="5" t="str">
        <f t="shared" si="88"/>
        <v>DESCRIPTION VARCHAR(3000),</v>
      </c>
      <c r="O216" s="1" t="s">
        <v>14</v>
      </c>
      <c r="W216" s="17" t="str">
        <f t="shared" si="89"/>
        <v>description</v>
      </c>
      <c r="X216" s="3" t="str">
        <f t="shared" si="85"/>
        <v>"description":"",</v>
      </c>
      <c r="Y216" s="22" t="str">
        <f t="shared" si="86"/>
        <v>public static String DESCRIPTION="description";</v>
      </c>
      <c r="Z216" s="7" t="str">
        <f t="shared" si="87"/>
        <v>private String description="";</v>
      </c>
    </row>
    <row r="217" spans="2:26" x14ac:dyDescent="0.3">
      <c r="K217" s="29" t="str">
        <f>CONCATENATE(" FROM ",LEFT(B204,LEN(B204)-5)," T")</f>
        <v xml:space="preserve"> FROM TM_PROJECT T</v>
      </c>
    </row>
    <row r="218" spans="2:26" x14ac:dyDescent="0.3">
      <c r="K218" s="29"/>
    </row>
    <row r="219" spans="2:26" x14ac:dyDescent="0.3">
      <c r="K219" s="29"/>
    </row>
    <row r="220" spans="2:26" x14ac:dyDescent="0.3">
      <c r="K220" s="29"/>
    </row>
    <row r="221" spans="2:26" x14ac:dyDescent="0.3">
      <c r="K221" s="29"/>
    </row>
    <row r="222" spans="2:26" x14ac:dyDescent="0.3">
      <c r="B222" s="2" t="s">
        <v>294</v>
      </c>
      <c r="I222" t="str">
        <f>CONCATENATE("ALTER TABLE"," ",B222)</f>
        <v>ALTER TABLE TM_PROGRESS</v>
      </c>
      <c r="N222" s="5" t="str">
        <f>CONCATENATE("CREATE TABLE ",B222," ","(")</f>
        <v>CREATE TABLE TM_PROGRESS (</v>
      </c>
    </row>
    <row r="223" spans="2:26" ht="19.2" x14ac:dyDescent="0.45">
      <c r="B223" s="1" t="s">
        <v>2</v>
      </c>
      <c r="C223" s="1" t="s">
        <v>1</v>
      </c>
      <c r="D223" s="4">
        <v>30</v>
      </c>
      <c r="E223" s="24" t="s">
        <v>113</v>
      </c>
      <c r="I223" t="str">
        <f>I222</f>
        <v>ALTER TABLE TM_PROGRESS</v>
      </c>
      <c r="J223" t="str">
        <f>CONCATENATE(LEFT(CONCATENATE(" ADD "," ",N223,";"),LEN(CONCATENATE(" ADD "," ",N223,";"))-2),";")</f>
        <v xml:space="preserve"> ADD  ID VARCHAR(30) NOT NULL ;</v>
      </c>
      <c r="K223" s="21" t="str">
        <f>CONCATENATE(LEFT(CONCATENATE("  ALTER COLUMN  "," ",N223,";"),LEN(CONCATENATE("  ALTER COLUMN  "," ",N223,";"))-2),";")</f>
        <v xml:space="preserve">  ALTER COLUMN   ID VARCHAR(30) NOT NULL ;</v>
      </c>
      <c r="L223" s="12"/>
      <c r="M223" s="18" t="str">
        <f>CONCATENATE(B223,",")</f>
        <v>ID,</v>
      </c>
      <c r="N223" s="5" t="str">
        <f>CONCATENATE(B223," ",C223,"(",D223,") ",E223," ,")</f>
        <v>ID VARCHAR(30) NOT NULL ,</v>
      </c>
      <c r="O223" s="1" t="s">
        <v>2</v>
      </c>
      <c r="P223" s="6"/>
      <c r="Q223" s="6"/>
      <c r="R223" s="6"/>
      <c r="S223" s="6"/>
      <c r="T223" s="6"/>
      <c r="U223" s="6"/>
      <c r="V223" s="6"/>
      <c r="W223" s="17" t="str">
        <f t="shared" ref="W223:W229" si="90">CONCATENATE(,LOWER(O223),UPPER(LEFT(P223,1)),LOWER(RIGHT(P223,LEN(P223)-IF(LEN(P223)&gt;0,1,LEN(P223)))),UPPER(LEFT(Q223,1)),LOWER(RIGHT(Q223,LEN(Q223)-IF(LEN(Q223)&gt;0,1,LEN(Q223)))),UPPER(LEFT(R223,1)),LOWER(RIGHT(R223,LEN(R223)-IF(LEN(R223)&gt;0,1,LEN(R223)))),UPPER(LEFT(S223,1)),LOWER(RIGHT(S223,LEN(S223)-IF(LEN(S223)&gt;0,1,LEN(S223)))),UPPER(LEFT(T223,1)),LOWER(RIGHT(T223,LEN(T223)-IF(LEN(T223)&gt;0,1,LEN(T223)))),UPPER(LEFT(U223,1)),LOWER(RIGHT(U223,LEN(U223)-IF(LEN(U223)&gt;0,1,LEN(U223)))),UPPER(LEFT(V223,1)),LOWER(RIGHT(V223,LEN(V223)-IF(LEN(V223)&gt;0,1,LEN(V223)))))</f>
        <v>id</v>
      </c>
      <c r="X223" s="3" t="str">
        <f t="shared" ref="X223:X229" si="91">CONCATENATE("""",W223,"""",":","""","""",",")</f>
        <v>"id":"",</v>
      </c>
      <c r="Y223" s="22" t="str">
        <f t="shared" ref="Y223:Y229" si="92">CONCATENATE("public static String ",,B223,,"=","""",W223,""";")</f>
        <v>public static String ID="id";</v>
      </c>
      <c r="Z223" s="7" t="str">
        <f t="shared" ref="Z223:Z229" si="93">CONCATENATE("private String ",W223,"=","""""",";")</f>
        <v>private String id="";</v>
      </c>
    </row>
    <row r="224" spans="2:26" ht="19.2" x14ac:dyDescent="0.45">
      <c r="B224" s="1" t="s">
        <v>3</v>
      </c>
      <c r="C224" s="1" t="s">
        <v>1</v>
      </c>
      <c r="D224" s="4">
        <v>10</v>
      </c>
      <c r="I224" t="str">
        <f>I223</f>
        <v>ALTER TABLE TM_PROGRESS</v>
      </c>
      <c r="J224" t="str">
        <f>CONCATENATE(LEFT(CONCATENATE(" ADD "," ",N224,";"),LEN(CONCATENATE(" ADD "," ",N224,";"))-2),";")</f>
        <v xml:space="preserve"> ADD  STATUS VARCHAR(10);</v>
      </c>
      <c r="K224" s="21" t="str">
        <f>CONCATENATE(LEFT(CONCATENATE("  ALTER COLUMN  "," ",N224,";"),LEN(CONCATENATE("  ALTER COLUMN  "," ",N224,";"))-2),";")</f>
        <v xml:space="preserve">  ALTER COLUMN   STATUS VARCHAR(10);</v>
      </c>
      <c r="L224" s="12"/>
      <c r="M224" s="18" t="str">
        <f>CONCATENATE(B224,",")</f>
        <v>STATUS,</v>
      </c>
      <c r="N224" s="5" t="str">
        <f t="shared" ref="N224:N229" si="94">CONCATENATE(B224," ",C224,"(",D224,")",",")</f>
        <v>STATUS VARCHAR(10),</v>
      </c>
      <c r="O224" s="1" t="s">
        <v>3</v>
      </c>
      <c r="W224" s="17" t="str">
        <f t="shared" si="90"/>
        <v>status</v>
      </c>
      <c r="X224" s="3" t="str">
        <f t="shared" si="91"/>
        <v>"status":"",</v>
      </c>
      <c r="Y224" s="22" t="str">
        <f t="shared" si="92"/>
        <v>public static String STATUS="status";</v>
      </c>
      <c r="Z224" s="7" t="str">
        <f t="shared" si="93"/>
        <v>private String status="";</v>
      </c>
    </row>
    <row r="225" spans="2:26" ht="19.2" x14ac:dyDescent="0.45">
      <c r="B225" s="1" t="s">
        <v>4</v>
      </c>
      <c r="C225" s="1" t="s">
        <v>1</v>
      </c>
      <c r="D225" s="4">
        <v>30</v>
      </c>
      <c r="I225" t="str">
        <f>I224</f>
        <v>ALTER TABLE TM_PROGRESS</v>
      </c>
      <c r="J225" t="str">
        <f>CONCATENATE(LEFT(CONCATENATE(" ADD "," ",N225,";"),LEN(CONCATENATE(" ADD "," ",N225,";"))-2),";")</f>
        <v xml:space="preserve"> ADD  INSERT_DATE VARCHAR(30);</v>
      </c>
      <c r="K225" s="21" t="str">
        <f>CONCATENATE(LEFT(CONCATENATE("  ALTER COLUMN  "," ",N225,";"),LEN(CONCATENATE("  ALTER COLUMN  "," ",N225,";"))-2),";")</f>
        <v xml:space="preserve">  ALTER COLUMN   INSERT_DATE VARCHAR(30);</v>
      </c>
      <c r="L225" s="12"/>
      <c r="M225" s="18" t="str">
        <f>CONCATENATE(B225,",")</f>
        <v>INSERT_DATE,</v>
      </c>
      <c r="N225" s="5" t="str">
        <f t="shared" si="94"/>
        <v>INSERT_DATE VARCHAR(30),</v>
      </c>
      <c r="O225" s="1" t="s">
        <v>7</v>
      </c>
      <c r="P225" t="s">
        <v>8</v>
      </c>
      <c r="W225" s="17" t="str">
        <f t="shared" si="90"/>
        <v>insertDate</v>
      </c>
      <c r="X225" s="3" t="str">
        <f t="shared" si="91"/>
        <v>"insertDate":"",</v>
      </c>
      <c r="Y225" s="22" t="str">
        <f t="shared" si="92"/>
        <v>public static String INSERT_DATE="insertDate";</v>
      </c>
      <c r="Z225" s="7" t="str">
        <f t="shared" si="93"/>
        <v>private String insertDate="";</v>
      </c>
    </row>
    <row r="226" spans="2:26" ht="19.2" x14ac:dyDescent="0.45">
      <c r="B226" s="1" t="s">
        <v>5</v>
      </c>
      <c r="C226" s="1" t="s">
        <v>1</v>
      </c>
      <c r="D226" s="4">
        <v>30</v>
      </c>
      <c r="I226" t="str">
        <f>I225</f>
        <v>ALTER TABLE TM_PROGRESS</v>
      </c>
      <c r="J226" t="str">
        <f>CONCATENATE(LEFT(CONCATENATE(" ADD "," ",N226,";"),LEN(CONCATENATE(" ADD "," ",N226,";"))-2),";")</f>
        <v xml:space="preserve"> ADD  MODIFICATION_DATE VARCHAR(30);</v>
      </c>
      <c r="K226" s="21" t="str">
        <f>CONCATENATE(LEFT(CONCATENATE("  ALTER COLUMN  "," ",N226,";"),LEN(CONCATENATE("  ALTER COLUMN  "," ",N226,";"))-2),";")</f>
        <v xml:space="preserve">  ALTER COLUMN   MODIFICATION_DATE VARCHAR(30);</v>
      </c>
      <c r="L226" s="12"/>
      <c r="M226" s="18" t="str">
        <f>CONCATENATE(B226,",")</f>
        <v>MODIFICATION_DATE,</v>
      </c>
      <c r="N226" s="5" t="str">
        <f t="shared" si="94"/>
        <v>MODIFICATION_DATE VARCHAR(30),</v>
      </c>
      <c r="O226" s="1" t="s">
        <v>9</v>
      </c>
      <c r="P226" t="s">
        <v>8</v>
      </c>
      <c r="W226" s="17" t="str">
        <f t="shared" si="90"/>
        <v>modificationDate</v>
      </c>
      <c r="X226" s="3" t="str">
        <f t="shared" si="91"/>
        <v>"modificationDate":"",</v>
      </c>
      <c r="Y226" s="22" t="str">
        <f t="shared" si="92"/>
        <v>public static String MODIFICATION_DATE="modificationDate";</v>
      </c>
      <c r="Z226" s="7" t="str">
        <f t="shared" si="93"/>
        <v>private String modificationDate="";</v>
      </c>
    </row>
    <row r="227" spans="2:26" ht="19.2" x14ac:dyDescent="0.45">
      <c r="B227" s="1" t="s">
        <v>295</v>
      </c>
      <c r="C227" s="1" t="s">
        <v>1</v>
      </c>
      <c r="D227" s="4">
        <v>222</v>
      </c>
      <c r="I227">
        <f>I165</f>
        <v>0</v>
      </c>
      <c r="J227" t="str">
        <f>CONCATENATE(LEFT(CONCATENATE(" ADD "," ",N227,";"),LEN(CONCATENATE(" ADD "," ",N227,";"))-2),";")</f>
        <v xml:space="preserve"> ADD  PROGRESS_CODE VARCHAR(222);</v>
      </c>
      <c r="K227" s="21" t="str">
        <f>CONCATENATE(LEFT(CONCATENATE("  ALTER COLUMN  "," ",N227,";"),LEN(CONCATENATE("  ALTER COLUMN  "," ",N227,";"))-2),";")</f>
        <v xml:space="preserve">  ALTER COLUMN   PROGRESS_CODE VARCHAR(222);</v>
      </c>
      <c r="L227" s="12"/>
      <c r="M227" s="18" t="str">
        <f>CONCATENATE(B227,",")</f>
        <v>PROGRESS_CODE,</v>
      </c>
      <c r="N227" s="5" t="str">
        <f t="shared" si="94"/>
        <v>PROGRESS_CODE VARCHAR(222),</v>
      </c>
      <c r="O227" s="1" t="s">
        <v>297</v>
      </c>
      <c r="P227" t="s">
        <v>18</v>
      </c>
      <c r="W227" s="17" t="str">
        <f t="shared" si="90"/>
        <v>progressCode</v>
      </c>
      <c r="X227" s="3" t="str">
        <f t="shared" si="91"/>
        <v>"progressCode":"",</v>
      </c>
      <c r="Y227" s="22" t="str">
        <f t="shared" si="92"/>
        <v>public static String PROGRESS_CODE="progressCode";</v>
      </c>
      <c r="Z227" s="7" t="str">
        <f t="shared" si="93"/>
        <v>private String progressCode="";</v>
      </c>
    </row>
    <row r="228" spans="2:26" ht="19.2" x14ac:dyDescent="0.45">
      <c r="B228" s="1" t="s">
        <v>296</v>
      </c>
      <c r="C228" s="1" t="s">
        <v>1</v>
      </c>
      <c r="D228" s="4">
        <v>444</v>
      </c>
      <c r="L228" s="12"/>
      <c r="M228" s="18"/>
      <c r="N228" s="5" t="str">
        <f t="shared" si="94"/>
        <v>PROGRESS_NAME VARCHAR(444),</v>
      </c>
      <c r="O228" s="1" t="s">
        <v>297</v>
      </c>
      <c r="P228" t="s">
        <v>0</v>
      </c>
      <c r="W228" s="17" t="str">
        <f t="shared" si="90"/>
        <v>progressName</v>
      </c>
      <c r="X228" s="3" t="str">
        <f t="shared" si="91"/>
        <v>"progressName":"",</v>
      </c>
      <c r="Y228" s="22" t="str">
        <f t="shared" si="92"/>
        <v>public static String PROGRESS_NAME="progressName";</v>
      </c>
      <c r="Z228" s="7" t="str">
        <f t="shared" si="93"/>
        <v>private String progressName="";</v>
      </c>
    </row>
    <row r="229" spans="2:26" ht="19.2" x14ac:dyDescent="0.45">
      <c r="B229" s="1" t="s">
        <v>14</v>
      </c>
      <c r="C229" s="1" t="s">
        <v>1</v>
      </c>
      <c r="D229" s="4">
        <v>3000</v>
      </c>
      <c r="I229">
        <f>I191</f>
        <v>0</v>
      </c>
      <c r="J229" t="str">
        <f>CONCATENATE(LEFT(CONCATENATE(" ADD "," ",N229,";"),LEN(CONCATENATE(" ADD "," ",N229,";"))-2),";")</f>
        <v xml:space="preserve"> ADD  DESCRIPTION VARCHAR(3000);</v>
      </c>
      <c r="K229" s="21" t="str">
        <f>CONCATENATE(LEFT(CONCATENATE("  ALTER COLUMN  "," ",N229,";"),LEN(CONCATENATE("  ALTER COLUMN  "," ",N229,";"))-2),";")</f>
        <v xml:space="preserve">  ALTER COLUMN   DESCRIPTION VARCHAR(3000);</v>
      </c>
      <c r="L229" s="12"/>
      <c r="M229" s="18" t="str">
        <f>CONCATENATE(B229,",")</f>
        <v>DESCRIPTION,</v>
      </c>
      <c r="N229" s="5" t="str">
        <f t="shared" si="94"/>
        <v>DESCRIPTION VARCHAR(3000),</v>
      </c>
      <c r="O229" s="1" t="s">
        <v>14</v>
      </c>
      <c r="W229" s="17" t="str">
        <f t="shared" si="90"/>
        <v>description</v>
      </c>
      <c r="X229" s="3" t="str">
        <f t="shared" si="91"/>
        <v>"description":"",</v>
      </c>
      <c r="Y229" s="22" t="str">
        <f t="shared" si="92"/>
        <v>public static String DESCRIPTION="description";</v>
      </c>
      <c r="Z229" s="7" t="str">
        <f t="shared" si="93"/>
        <v>private String description="";</v>
      </c>
    </row>
    <row r="230" spans="2:26" ht="19.2" x14ac:dyDescent="0.45">
      <c r="C230" s="1"/>
      <c r="D230" s="8"/>
      <c r="M230" s="18"/>
      <c r="N230" s="33" t="s">
        <v>130</v>
      </c>
      <c r="O230" s="1"/>
      <c r="W230" s="17"/>
    </row>
    <row r="231" spans="2:26" ht="19.2" x14ac:dyDescent="0.45">
      <c r="C231" s="1"/>
      <c r="D231" s="8"/>
      <c r="M231" s="18"/>
      <c r="N231" s="31" t="s">
        <v>126</v>
      </c>
      <c r="O231" s="1"/>
      <c r="W231" s="17"/>
    </row>
    <row r="232" spans="2:26" ht="19.2" x14ac:dyDescent="0.45">
      <c r="C232" s="14"/>
      <c r="D232" s="9"/>
      <c r="M232" s="20"/>
      <c r="W232" s="17"/>
    </row>
    <row r="235" spans="2:26" x14ac:dyDescent="0.3">
      <c r="B235" s="2" t="s">
        <v>298</v>
      </c>
      <c r="I235" t="str">
        <f>CONCATENATE("ALTER TABLE"," ",B235)</f>
        <v>ALTER TABLE TM_TASK_STATUS</v>
      </c>
      <c r="N235" s="5" t="str">
        <f>CONCATENATE("CREATE TABLE ",B235," ","(")</f>
        <v>CREATE TABLE TM_TASK_STATUS (</v>
      </c>
    </row>
    <row r="236" spans="2:26" ht="19.2" x14ac:dyDescent="0.45">
      <c r="B236" s="1" t="s">
        <v>2</v>
      </c>
      <c r="C236" s="1" t="s">
        <v>1</v>
      </c>
      <c r="D236" s="4">
        <v>30</v>
      </c>
      <c r="E236" s="24" t="s">
        <v>113</v>
      </c>
      <c r="I236" t="str">
        <f t="shared" ref="I236:I242" si="95">I235</f>
        <v>ALTER TABLE TM_TASK_STATUS</v>
      </c>
      <c r="J236" t="str">
        <f t="shared" ref="J236:J242" si="96">CONCATENATE(LEFT(CONCATENATE(" ADD "," ",N236,";"),LEN(CONCATENATE(" ADD "," ",N236,";"))-2),";")</f>
        <v xml:space="preserve"> ADD  ID VARCHAR(30) NOT NULL ;</v>
      </c>
      <c r="K236" s="21" t="str">
        <f>CONCATENATE(LEFT(CONCATENATE("  ALTER COLUMN  "," ",N236,";"),LEN(CONCATENATE("  ALTER COLUMN  "," ",N236,";"))-2),";")</f>
        <v xml:space="preserve">  ALTER COLUMN   ID VARCHAR(30) NOT NULL ;</v>
      </c>
      <c r="L236" s="12"/>
      <c r="M236" s="18" t="str">
        <f>CONCATENATE(B236,",")</f>
        <v>ID,</v>
      </c>
      <c r="N236" s="5" t="str">
        <f>CONCATENATE(B236," ",C236,"(",D236,") ",E236," ,")</f>
        <v>ID VARCHAR(30) NOT NULL ,</v>
      </c>
      <c r="O236" s="1" t="s">
        <v>2</v>
      </c>
      <c r="P236" s="6"/>
      <c r="Q236" s="6"/>
      <c r="R236" s="6"/>
      <c r="S236" s="6"/>
      <c r="T236" s="6"/>
      <c r="U236" s="6"/>
      <c r="V236" s="6"/>
      <c r="W236" s="17" t="str">
        <f t="shared" ref="W236:W242" si="97">CONCATENATE(,LOWER(O236),UPPER(LEFT(P236,1)),LOWER(RIGHT(P236,LEN(P236)-IF(LEN(P236)&gt;0,1,LEN(P236)))),UPPER(LEFT(Q236,1)),LOWER(RIGHT(Q236,LEN(Q236)-IF(LEN(Q236)&gt;0,1,LEN(Q236)))),UPPER(LEFT(R236,1)),LOWER(RIGHT(R236,LEN(R236)-IF(LEN(R236)&gt;0,1,LEN(R236)))),UPPER(LEFT(S236,1)),LOWER(RIGHT(S236,LEN(S236)-IF(LEN(S236)&gt;0,1,LEN(S236)))),UPPER(LEFT(T236,1)),LOWER(RIGHT(T236,LEN(T236)-IF(LEN(T236)&gt;0,1,LEN(T236)))),UPPER(LEFT(U236,1)),LOWER(RIGHT(U236,LEN(U236)-IF(LEN(U236)&gt;0,1,LEN(U236)))),UPPER(LEFT(V236,1)),LOWER(RIGHT(V236,LEN(V236)-IF(LEN(V236)&gt;0,1,LEN(V236)))))</f>
        <v>id</v>
      </c>
      <c r="X236" s="3" t="str">
        <f t="shared" ref="X236:X242" si="98">CONCATENATE("""",W236,"""",":","""","""",",")</f>
        <v>"id":"",</v>
      </c>
      <c r="Y236" s="22" t="str">
        <f t="shared" ref="Y236:Y242" si="99">CONCATENATE("public static String ",,B236,,"=","""",W236,""";")</f>
        <v>public static String ID="id";</v>
      </c>
      <c r="Z236" s="7" t="str">
        <f t="shared" ref="Z236:Z242" si="100">CONCATENATE("private String ",W236,"=","""""",";")</f>
        <v>private String id="";</v>
      </c>
    </row>
    <row r="237" spans="2:26" ht="19.2" x14ac:dyDescent="0.45">
      <c r="B237" s="1" t="s">
        <v>3</v>
      </c>
      <c r="C237" s="1" t="s">
        <v>1</v>
      </c>
      <c r="D237" s="4">
        <v>10</v>
      </c>
      <c r="I237" t="str">
        <f t="shared" si="95"/>
        <v>ALTER TABLE TM_TASK_STATUS</v>
      </c>
      <c r="J237" t="str">
        <f t="shared" si="96"/>
        <v xml:space="preserve"> ADD  STATUS VARCHAR(10);</v>
      </c>
      <c r="K237" s="21" t="str">
        <f>CONCATENATE(LEFT(CONCATENATE("  ALTER COLUMN  "," ",N237,";"),LEN(CONCATENATE("  ALTER COLUMN  "," ",N237,";"))-2),";")</f>
        <v xml:space="preserve">  ALTER COLUMN   STATUS VARCHAR(10);</v>
      </c>
      <c r="L237" s="12"/>
      <c r="M237" s="18" t="str">
        <f>CONCATENATE(B237,",")</f>
        <v>STATUS,</v>
      </c>
      <c r="N237" s="5" t="str">
        <f t="shared" ref="N237:N242" si="101">CONCATENATE(B237," ",C237,"(",D237,")",",")</f>
        <v>STATUS VARCHAR(10),</v>
      </c>
      <c r="O237" s="1" t="s">
        <v>3</v>
      </c>
      <c r="W237" s="17" t="str">
        <f t="shared" si="97"/>
        <v>status</v>
      </c>
      <c r="X237" s="3" t="str">
        <f t="shared" si="98"/>
        <v>"status":"",</v>
      </c>
      <c r="Y237" s="22" t="str">
        <f t="shared" si="99"/>
        <v>public static String STATUS="status";</v>
      </c>
      <c r="Z237" s="7" t="str">
        <f t="shared" si="100"/>
        <v>private String status="";</v>
      </c>
    </row>
    <row r="238" spans="2:26" ht="19.2" x14ac:dyDescent="0.45">
      <c r="B238" s="1" t="s">
        <v>4</v>
      </c>
      <c r="C238" s="1" t="s">
        <v>1</v>
      </c>
      <c r="D238" s="4">
        <v>30</v>
      </c>
      <c r="I238" t="str">
        <f t="shared" si="95"/>
        <v>ALTER TABLE TM_TASK_STATUS</v>
      </c>
      <c r="J238" t="str">
        <f t="shared" si="96"/>
        <v xml:space="preserve"> ADD  INSERT_DATE VARCHAR(30);</v>
      </c>
      <c r="K238" s="21" t="str">
        <f>CONCATENATE(LEFT(CONCATENATE("  ALTER COLUMN  "," ",N238,";"),LEN(CONCATENATE("  ALTER COLUMN  "," ",N238,";"))-2),";")</f>
        <v xml:space="preserve">  ALTER COLUMN   INSERT_DATE VARCHAR(30);</v>
      </c>
      <c r="L238" s="12"/>
      <c r="M238" s="18" t="str">
        <f>CONCATENATE(B238,",")</f>
        <v>INSERT_DATE,</v>
      </c>
      <c r="N238" s="5" t="str">
        <f t="shared" si="101"/>
        <v>INSERT_DATE VARCHAR(30),</v>
      </c>
      <c r="O238" s="1" t="s">
        <v>7</v>
      </c>
      <c r="P238" t="s">
        <v>8</v>
      </c>
      <c r="W238" s="17" t="str">
        <f t="shared" si="97"/>
        <v>insertDate</v>
      </c>
      <c r="X238" s="3" t="str">
        <f t="shared" si="98"/>
        <v>"insertDate":"",</v>
      </c>
      <c r="Y238" s="22" t="str">
        <f t="shared" si="99"/>
        <v>public static String INSERT_DATE="insertDate";</v>
      </c>
      <c r="Z238" s="7" t="str">
        <f t="shared" si="100"/>
        <v>private String insertDate="";</v>
      </c>
    </row>
    <row r="239" spans="2:26" ht="19.2" x14ac:dyDescent="0.45">
      <c r="B239" s="1" t="s">
        <v>5</v>
      </c>
      <c r="C239" s="1" t="s">
        <v>1</v>
      </c>
      <c r="D239" s="4">
        <v>30</v>
      </c>
      <c r="I239" t="str">
        <f t="shared" si="95"/>
        <v>ALTER TABLE TM_TASK_STATUS</v>
      </c>
      <c r="J239" t="str">
        <f t="shared" si="96"/>
        <v xml:space="preserve"> ADD  MODIFICATION_DATE VARCHAR(30);</v>
      </c>
      <c r="K239" s="21" t="str">
        <f>CONCATENATE(LEFT(CONCATENATE("  ALTER COLUMN  "," ",N239,";"),LEN(CONCATENATE("  ALTER COLUMN  "," ",N239,";"))-2),";")</f>
        <v xml:space="preserve">  ALTER COLUMN   MODIFICATION_DATE VARCHAR(30);</v>
      </c>
      <c r="L239" s="12"/>
      <c r="M239" s="18" t="str">
        <f>CONCATENATE(B239,",")</f>
        <v>MODIFICATION_DATE,</v>
      </c>
      <c r="N239" s="5" t="str">
        <f t="shared" si="101"/>
        <v>MODIFICATION_DATE VARCHAR(30),</v>
      </c>
      <c r="O239" s="1" t="s">
        <v>9</v>
      </c>
      <c r="P239" t="s">
        <v>8</v>
      </c>
      <c r="W239" s="17" t="str">
        <f t="shared" si="97"/>
        <v>modificationDate</v>
      </c>
      <c r="X239" s="3" t="str">
        <f t="shared" si="98"/>
        <v>"modificationDate":"",</v>
      </c>
      <c r="Y239" s="22" t="str">
        <f t="shared" si="99"/>
        <v>public static String MODIFICATION_DATE="modificationDate";</v>
      </c>
      <c r="Z239" s="7" t="str">
        <f t="shared" si="100"/>
        <v>private String modificationDate="";</v>
      </c>
    </row>
    <row r="240" spans="2:26" ht="19.2" x14ac:dyDescent="0.45">
      <c r="B240" s="1" t="s">
        <v>299</v>
      </c>
      <c r="C240" s="1" t="s">
        <v>1</v>
      </c>
      <c r="D240" s="4">
        <v>222</v>
      </c>
      <c r="I240" t="str">
        <f t="shared" si="95"/>
        <v>ALTER TABLE TM_TASK_STATUS</v>
      </c>
      <c r="J240" t="str">
        <f t="shared" si="96"/>
        <v xml:space="preserve"> ADD  STATUS_CODE VARCHAR(222);</v>
      </c>
      <c r="K240" s="21" t="str">
        <f>CONCATENATE(LEFT(CONCATENATE("  ALTER COLUMN  "," ",N240,";"),LEN(CONCATENATE("  ALTER COLUMN  "," ",N240,";"))-2),";")</f>
        <v xml:space="preserve">  ALTER COLUMN   STATUS_CODE VARCHAR(222);</v>
      </c>
      <c r="L240" s="12"/>
      <c r="M240" s="18" t="str">
        <f>CONCATENATE(B240,",")</f>
        <v>STATUS_CODE,</v>
      </c>
      <c r="N240" s="5" t="str">
        <f t="shared" si="101"/>
        <v>STATUS_CODE VARCHAR(222),</v>
      </c>
      <c r="O240" s="1" t="s">
        <v>3</v>
      </c>
      <c r="P240" t="s">
        <v>18</v>
      </c>
      <c r="W240" s="17" t="str">
        <f t="shared" si="97"/>
        <v>statusCode</v>
      </c>
      <c r="X240" s="3" t="str">
        <f t="shared" si="98"/>
        <v>"statusCode":"",</v>
      </c>
      <c r="Y240" s="22" t="str">
        <f t="shared" si="99"/>
        <v>public static String STATUS_CODE="statusCode";</v>
      </c>
      <c r="Z240" s="7" t="str">
        <f t="shared" si="100"/>
        <v>private String statusCode="";</v>
      </c>
    </row>
    <row r="241" spans="2:26" ht="19.2" x14ac:dyDescent="0.45">
      <c r="B241" s="1" t="s">
        <v>300</v>
      </c>
      <c r="C241" s="1" t="s">
        <v>1</v>
      </c>
      <c r="D241" s="4">
        <v>444</v>
      </c>
      <c r="I241" t="str">
        <f t="shared" si="95"/>
        <v>ALTER TABLE TM_TASK_STATUS</v>
      </c>
      <c r="J241" t="str">
        <f t="shared" si="96"/>
        <v xml:space="preserve"> ADD  STATUS_NAME VARCHAR(444);</v>
      </c>
      <c r="L241" s="12"/>
      <c r="M241" s="18"/>
      <c r="N241" s="5" t="str">
        <f t="shared" si="101"/>
        <v>STATUS_NAME VARCHAR(444),</v>
      </c>
      <c r="O241" s="1" t="s">
        <v>3</v>
      </c>
      <c r="P241" t="s">
        <v>0</v>
      </c>
      <c r="W241" s="17" t="str">
        <f t="shared" si="97"/>
        <v>statusName</v>
      </c>
      <c r="X241" s="3" t="str">
        <f t="shared" si="98"/>
        <v>"statusName":"",</v>
      </c>
      <c r="Y241" s="22" t="str">
        <f t="shared" si="99"/>
        <v>public static String STATUS_NAME="statusName";</v>
      </c>
      <c r="Z241" s="7" t="str">
        <f t="shared" si="100"/>
        <v>private String statusName="";</v>
      </c>
    </row>
    <row r="242" spans="2:26" ht="19.2" x14ac:dyDescent="0.45">
      <c r="B242" s="1" t="s">
        <v>14</v>
      </c>
      <c r="C242" s="1" t="s">
        <v>1</v>
      </c>
      <c r="D242" s="4">
        <v>3000</v>
      </c>
      <c r="I242" t="str">
        <f t="shared" si="95"/>
        <v>ALTER TABLE TM_TASK_STATUS</v>
      </c>
      <c r="J242" t="str">
        <f t="shared" si="96"/>
        <v xml:space="preserve"> ADD  DESCRIPTION VARCHAR(3000);</v>
      </c>
      <c r="K242" s="21" t="str">
        <f>CONCATENATE(LEFT(CONCATENATE("  ALTER COLUMN  "," ",N242,";"),LEN(CONCATENATE("  ALTER COLUMN  "," ",N242,";"))-2),";")</f>
        <v xml:space="preserve">  ALTER COLUMN   DESCRIPTION VARCHAR(3000);</v>
      </c>
      <c r="L242" s="12"/>
      <c r="M242" s="18" t="str">
        <f>CONCATENATE(B242,",")</f>
        <v>DESCRIPTION,</v>
      </c>
      <c r="N242" s="5" t="str">
        <f t="shared" si="101"/>
        <v>DESCRIPTION VARCHAR(3000),</v>
      </c>
      <c r="O242" s="1" t="s">
        <v>14</v>
      </c>
      <c r="W242" s="17" t="str">
        <f t="shared" si="97"/>
        <v>description</v>
      </c>
      <c r="X242" s="3" t="str">
        <f t="shared" si="98"/>
        <v>"description":"",</v>
      </c>
      <c r="Y242" s="22" t="str">
        <f t="shared" si="99"/>
        <v>public static String DESCRIPTION="description";</v>
      </c>
      <c r="Z242" s="7" t="str">
        <f t="shared" si="100"/>
        <v>private String description="";</v>
      </c>
    </row>
    <row r="243" spans="2:26" ht="19.2" x14ac:dyDescent="0.45">
      <c r="C243" s="1"/>
      <c r="D243" s="8"/>
      <c r="M243" s="18"/>
      <c r="N243" s="33" t="s">
        <v>130</v>
      </c>
      <c r="O243" s="1"/>
      <c r="W243" s="17"/>
    </row>
    <row r="244" spans="2:26" ht="19.2" x14ac:dyDescent="0.45">
      <c r="C244" s="1"/>
      <c r="D244" s="8"/>
      <c r="M244" s="18"/>
      <c r="N244" s="31" t="s">
        <v>126</v>
      </c>
      <c r="O244" s="1"/>
      <c r="W244" s="17"/>
    </row>
    <row r="245" spans="2:26" ht="19.2" x14ac:dyDescent="0.45">
      <c r="C245" s="14"/>
      <c r="D245" s="9"/>
      <c r="M245" s="20"/>
      <c r="W245" s="17"/>
    </row>
    <row r="247" spans="2:26" x14ac:dyDescent="0.3">
      <c r="B247" s="2" t="s">
        <v>302</v>
      </c>
      <c r="I247" t="str">
        <f>CONCATENATE("ALTER TABLE"," ",B247)</f>
        <v>ALTER TABLE TM_TASK_PRIORITY</v>
      </c>
      <c r="N247" s="5" t="str">
        <f>CONCATENATE("CREATE TABLE ",B247," ","(")</f>
        <v>CREATE TABLE TM_TASK_PRIORITY (</v>
      </c>
    </row>
    <row r="248" spans="2:26" ht="19.2" x14ac:dyDescent="0.45">
      <c r="B248" s="1" t="s">
        <v>2</v>
      </c>
      <c r="C248" s="1" t="s">
        <v>1</v>
      </c>
      <c r="D248" s="4">
        <v>30</v>
      </c>
      <c r="E248" s="24" t="s">
        <v>113</v>
      </c>
      <c r="I248" t="str">
        <f>I247</f>
        <v>ALTER TABLE TM_TASK_PRIORITY</v>
      </c>
      <c r="J248" t="str">
        <f>CONCATENATE(LEFT(CONCATENATE(" ADD "," ",N248,";"),LEN(CONCATENATE(" ADD "," ",N248,";"))-2),";")</f>
        <v xml:space="preserve"> ADD  ID VARCHAR(30) NOT NULL ;</v>
      </c>
      <c r="K248" s="21" t="str">
        <f>CONCATENATE(LEFT(CONCATENATE("  ALTER COLUMN  "," ",N248,";"),LEN(CONCATENATE("  ALTER COLUMN  "," ",N248,";"))-2),";")</f>
        <v xml:space="preserve">  ALTER COLUMN   ID VARCHAR(30) NOT NULL ;</v>
      </c>
      <c r="L248" s="12"/>
      <c r="M248" s="18" t="str">
        <f>CONCATENATE(B248,",")</f>
        <v>ID,</v>
      </c>
      <c r="N248" s="5" t="str">
        <f>CONCATENATE(B248," ",C248,"(",D248,") ",E248," ,")</f>
        <v>ID VARCHAR(30) NOT NULL ,</v>
      </c>
      <c r="O248" s="1" t="s">
        <v>2</v>
      </c>
      <c r="P248" s="6"/>
      <c r="Q248" s="6"/>
      <c r="R248" s="6"/>
      <c r="S248" s="6"/>
      <c r="T248" s="6"/>
      <c r="U248" s="6"/>
      <c r="V248" s="6"/>
      <c r="W248" s="17" t="str">
        <f t="shared" ref="W248:W254" si="102">CONCATENATE(,LOWER(O248),UPPER(LEFT(P248,1)),LOWER(RIGHT(P248,LEN(P248)-IF(LEN(P248)&gt;0,1,LEN(P248)))),UPPER(LEFT(Q248,1)),LOWER(RIGHT(Q248,LEN(Q248)-IF(LEN(Q248)&gt;0,1,LEN(Q248)))),UPPER(LEFT(R248,1)),LOWER(RIGHT(R248,LEN(R248)-IF(LEN(R248)&gt;0,1,LEN(R248)))),UPPER(LEFT(S248,1)),LOWER(RIGHT(S248,LEN(S248)-IF(LEN(S248)&gt;0,1,LEN(S248)))),UPPER(LEFT(T248,1)),LOWER(RIGHT(T248,LEN(T248)-IF(LEN(T248)&gt;0,1,LEN(T248)))),UPPER(LEFT(U248,1)),LOWER(RIGHT(U248,LEN(U248)-IF(LEN(U248)&gt;0,1,LEN(U248)))),UPPER(LEFT(V248,1)),LOWER(RIGHT(V248,LEN(V248)-IF(LEN(V248)&gt;0,1,LEN(V248)))))</f>
        <v>id</v>
      </c>
      <c r="X248" s="3" t="str">
        <f t="shared" ref="X248:X254" si="103">CONCATENATE("""",W248,"""",":","""","""",",")</f>
        <v>"id":"",</v>
      </c>
      <c r="Y248" s="22" t="str">
        <f t="shared" ref="Y248:Y254" si="104">CONCATENATE("public static String ",,B248,,"=","""",W248,""";")</f>
        <v>public static String ID="id";</v>
      </c>
      <c r="Z248" s="7" t="str">
        <f t="shared" ref="Z248:Z254" si="105">CONCATENATE("private String ",W248,"=","""""",";")</f>
        <v>private String id="";</v>
      </c>
    </row>
    <row r="249" spans="2:26" ht="19.2" x14ac:dyDescent="0.45">
      <c r="B249" s="1" t="s">
        <v>3</v>
      </c>
      <c r="C249" s="1" t="s">
        <v>1</v>
      </c>
      <c r="D249" s="4">
        <v>10</v>
      </c>
      <c r="I249" t="str">
        <f>I248</f>
        <v>ALTER TABLE TM_TASK_PRIORITY</v>
      </c>
      <c r="J249" t="str">
        <f>CONCATENATE(LEFT(CONCATENATE(" ADD "," ",N249,";"),LEN(CONCATENATE(" ADD "," ",N249,";"))-2),";")</f>
        <v xml:space="preserve"> ADD  STATUS VARCHAR(10);</v>
      </c>
      <c r="K249" s="21" t="str">
        <f>CONCATENATE(LEFT(CONCATENATE("  ALTER COLUMN  "," ",N249,";"),LEN(CONCATENATE("  ALTER COLUMN  "," ",N249,";"))-2),";")</f>
        <v xml:space="preserve">  ALTER COLUMN   STATUS VARCHAR(10);</v>
      </c>
      <c r="L249" s="12"/>
      <c r="M249" s="18" t="str">
        <f>CONCATENATE(B249,",")</f>
        <v>STATUS,</v>
      </c>
      <c r="N249" s="5" t="str">
        <f t="shared" ref="N249:N254" si="106">CONCATENATE(B249," ",C249,"(",D249,")",",")</f>
        <v>STATUS VARCHAR(10),</v>
      </c>
      <c r="O249" s="1" t="s">
        <v>3</v>
      </c>
      <c r="W249" s="17" t="str">
        <f t="shared" si="102"/>
        <v>status</v>
      </c>
      <c r="X249" s="3" t="str">
        <f t="shared" si="103"/>
        <v>"status":"",</v>
      </c>
      <c r="Y249" s="22" t="str">
        <f t="shared" si="104"/>
        <v>public static String STATUS="status";</v>
      </c>
      <c r="Z249" s="7" t="str">
        <f t="shared" si="105"/>
        <v>private String status="";</v>
      </c>
    </row>
    <row r="250" spans="2:26" ht="19.2" x14ac:dyDescent="0.45">
      <c r="B250" s="1" t="s">
        <v>4</v>
      </c>
      <c r="C250" s="1" t="s">
        <v>1</v>
      </c>
      <c r="D250" s="4">
        <v>30</v>
      </c>
      <c r="I250" t="str">
        <f>I249</f>
        <v>ALTER TABLE TM_TASK_PRIORITY</v>
      </c>
      <c r="J250" t="str">
        <f>CONCATENATE(LEFT(CONCATENATE(" ADD "," ",N250,";"),LEN(CONCATENATE(" ADD "," ",N250,";"))-2),";")</f>
        <v xml:space="preserve"> ADD  INSERT_DATE VARCHAR(30);</v>
      </c>
      <c r="K250" s="21" t="str">
        <f>CONCATENATE(LEFT(CONCATENATE("  ALTER COLUMN  "," ",N250,";"),LEN(CONCATENATE("  ALTER COLUMN  "," ",N250,";"))-2),";")</f>
        <v xml:space="preserve">  ALTER COLUMN   INSERT_DATE VARCHAR(30);</v>
      </c>
      <c r="L250" s="12"/>
      <c r="M250" s="18" t="str">
        <f>CONCATENATE(B250,",")</f>
        <v>INSERT_DATE,</v>
      </c>
      <c r="N250" s="5" t="str">
        <f t="shared" si="106"/>
        <v>INSERT_DATE VARCHAR(30),</v>
      </c>
      <c r="O250" s="1" t="s">
        <v>7</v>
      </c>
      <c r="P250" t="s">
        <v>8</v>
      </c>
      <c r="W250" s="17" t="str">
        <f t="shared" si="102"/>
        <v>insertDate</v>
      </c>
      <c r="X250" s="3" t="str">
        <f t="shared" si="103"/>
        <v>"insertDate":"",</v>
      </c>
      <c r="Y250" s="22" t="str">
        <f t="shared" si="104"/>
        <v>public static String INSERT_DATE="insertDate";</v>
      </c>
      <c r="Z250" s="7" t="str">
        <f t="shared" si="105"/>
        <v>private String insertDate="";</v>
      </c>
    </row>
    <row r="251" spans="2:26" ht="19.2" x14ac:dyDescent="0.45">
      <c r="B251" s="1" t="s">
        <v>5</v>
      </c>
      <c r="C251" s="1" t="s">
        <v>1</v>
      </c>
      <c r="D251" s="4">
        <v>30</v>
      </c>
      <c r="I251" t="str">
        <f>I250</f>
        <v>ALTER TABLE TM_TASK_PRIORITY</v>
      </c>
      <c r="J251" t="str">
        <f>CONCATENATE(LEFT(CONCATENATE(" ADD "," ",N251,";"),LEN(CONCATENATE(" ADD "," ",N251,";"))-2),";")</f>
        <v xml:space="preserve"> ADD  MODIFICATION_DATE VARCHAR(30);</v>
      </c>
      <c r="K251" s="21" t="str">
        <f>CONCATENATE(LEFT(CONCATENATE("  ALTER COLUMN  "," ",N251,";"),LEN(CONCATENATE("  ALTER COLUMN  "," ",N251,";"))-2),";")</f>
        <v xml:space="preserve">  ALTER COLUMN   MODIFICATION_DATE VARCHAR(30);</v>
      </c>
      <c r="L251" s="12"/>
      <c r="M251" s="18" t="str">
        <f>CONCATENATE(B251,",")</f>
        <v>MODIFICATION_DATE,</v>
      </c>
      <c r="N251" s="5" t="str">
        <f t="shared" si="106"/>
        <v>MODIFICATION_DATE VARCHAR(30),</v>
      </c>
      <c r="O251" s="1" t="s">
        <v>9</v>
      </c>
      <c r="P251" t="s">
        <v>8</v>
      </c>
      <c r="W251" s="17" t="str">
        <f t="shared" si="102"/>
        <v>modificationDate</v>
      </c>
      <c r="X251" s="3" t="str">
        <f t="shared" si="103"/>
        <v>"modificationDate":"",</v>
      </c>
      <c r="Y251" s="22" t="str">
        <f t="shared" si="104"/>
        <v>public static String MODIFICATION_DATE="modificationDate";</v>
      </c>
      <c r="Z251" s="7" t="str">
        <f t="shared" si="105"/>
        <v>private String modificationDate="";</v>
      </c>
    </row>
    <row r="252" spans="2:26" ht="19.2" x14ac:dyDescent="0.45">
      <c r="B252" s="1" t="s">
        <v>303</v>
      </c>
      <c r="C252" s="1" t="s">
        <v>1</v>
      </c>
      <c r="D252" s="4">
        <v>222</v>
      </c>
      <c r="I252">
        <f>I214</f>
        <v>0</v>
      </c>
      <c r="J252" t="str">
        <f>CONCATENATE(LEFT(CONCATENATE(" ADD "," ",N252,";"),LEN(CONCATENATE(" ADD "," ",N252,";"))-2),";")</f>
        <v xml:space="preserve"> ADD  PRIORITY_CODE VARCHAR(222);</v>
      </c>
      <c r="K252" s="21" t="str">
        <f>CONCATENATE(LEFT(CONCATENATE("  ALTER COLUMN  "," ",N252,";"),LEN(CONCATENATE("  ALTER COLUMN  "," ",N252,";"))-2),";")</f>
        <v xml:space="preserve">  ALTER COLUMN   PRIORITY_CODE VARCHAR(222);</v>
      </c>
      <c r="L252" s="12"/>
      <c r="M252" s="18" t="str">
        <f>CONCATENATE(B252,",")</f>
        <v>PRIORITY_CODE,</v>
      </c>
      <c r="N252" s="5" t="str">
        <f t="shared" si="106"/>
        <v>PRIORITY_CODE VARCHAR(222),</v>
      </c>
      <c r="O252" s="1" t="s">
        <v>305</v>
      </c>
      <c r="P252" t="s">
        <v>18</v>
      </c>
      <c r="W252" s="17" t="str">
        <f t="shared" si="102"/>
        <v>priorityCode</v>
      </c>
      <c r="X252" s="3" t="str">
        <f t="shared" si="103"/>
        <v>"priorityCode":"",</v>
      </c>
      <c r="Y252" s="22" t="str">
        <f t="shared" si="104"/>
        <v>public static String PRIORITY_CODE="priorityCode";</v>
      </c>
      <c r="Z252" s="7" t="str">
        <f t="shared" si="105"/>
        <v>private String priorityCode="";</v>
      </c>
    </row>
    <row r="253" spans="2:26" ht="19.2" x14ac:dyDescent="0.45">
      <c r="B253" s="1" t="s">
        <v>304</v>
      </c>
      <c r="C253" s="1" t="s">
        <v>1</v>
      </c>
      <c r="D253" s="4">
        <v>444</v>
      </c>
      <c r="L253" s="12"/>
      <c r="M253" s="18"/>
      <c r="N253" s="5" t="str">
        <f t="shared" si="106"/>
        <v>PRIORITY_NAME VARCHAR(444),</v>
      </c>
      <c r="O253" s="1" t="s">
        <v>305</v>
      </c>
      <c r="P253" t="s">
        <v>0</v>
      </c>
      <c r="W253" s="17" t="str">
        <f t="shared" si="102"/>
        <v>priorityName</v>
      </c>
      <c r="X253" s="3" t="str">
        <f t="shared" si="103"/>
        <v>"priorityName":"",</v>
      </c>
      <c r="Y253" s="22" t="str">
        <f t="shared" si="104"/>
        <v>public static String PRIORITY_NAME="priorityName";</v>
      </c>
      <c r="Z253" s="7" t="str">
        <f t="shared" si="105"/>
        <v>private String priorityName="";</v>
      </c>
    </row>
    <row r="254" spans="2:26" ht="19.2" x14ac:dyDescent="0.45">
      <c r="B254" s="1" t="s">
        <v>14</v>
      </c>
      <c r="C254" s="1" t="s">
        <v>1</v>
      </c>
      <c r="D254" s="4">
        <v>3000</v>
      </c>
      <c r="I254">
        <f>I228</f>
        <v>0</v>
      </c>
      <c r="J254" t="str">
        <f>CONCATENATE(LEFT(CONCATENATE(" ADD "," ",N254,";"),LEN(CONCATENATE(" ADD "," ",N254,";"))-2),";")</f>
        <v xml:space="preserve"> ADD  DESCRIPTION VARCHAR(3000);</v>
      </c>
      <c r="K254" s="21" t="str">
        <f>CONCATENATE(LEFT(CONCATENATE("  ALTER COLUMN  "," ",N254,";"),LEN(CONCATENATE("  ALTER COLUMN  "," ",N254,";"))-2),";")</f>
        <v xml:space="preserve">  ALTER COLUMN   DESCRIPTION VARCHAR(3000);</v>
      </c>
      <c r="L254" s="12"/>
      <c r="M254" s="18" t="str">
        <f>CONCATENATE(B254,",")</f>
        <v>DESCRIPTION,</v>
      </c>
      <c r="N254" s="5" t="str">
        <f t="shared" si="106"/>
        <v>DESCRIPTION VARCHAR(3000),</v>
      </c>
      <c r="O254" s="1" t="s">
        <v>14</v>
      </c>
      <c r="W254" s="17" t="str">
        <f t="shared" si="102"/>
        <v>description</v>
      </c>
      <c r="X254" s="3" t="str">
        <f t="shared" si="103"/>
        <v>"description":"",</v>
      </c>
      <c r="Y254" s="22" t="str">
        <f t="shared" si="104"/>
        <v>public static String DESCRIPTION="description";</v>
      </c>
      <c r="Z254" s="7" t="str">
        <f t="shared" si="105"/>
        <v>private String description="";</v>
      </c>
    </row>
    <row r="255" spans="2:26" ht="19.2" x14ac:dyDescent="0.45">
      <c r="C255" s="1"/>
      <c r="D255" s="8"/>
      <c r="M255" s="18"/>
      <c r="N255" s="33" t="s">
        <v>130</v>
      </c>
      <c r="O255" s="1"/>
      <c r="W255" s="17"/>
    </row>
    <row r="256" spans="2:26" ht="19.2" x14ac:dyDescent="0.45">
      <c r="C256" s="1"/>
      <c r="D256" s="8"/>
      <c r="M256" s="18"/>
      <c r="N256" s="31" t="s">
        <v>126</v>
      </c>
      <c r="O256" s="1"/>
      <c r="W256" s="17"/>
    </row>
    <row r="257" spans="2:26" ht="19.2" x14ac:dyDescent="0.45">
      <c r="C257" s="14"/>
      <c r="D257" s="9"/>
      <c r="M257" s="20"/>
      <c r="W257" s="17"/>
    </row>
    <row r="258" spans="2:26" x14ac:dyDescent="0.3">
      <c r="B258" s="2" t="s">
        <v>307</v>
      </c>
      <c r="I258" t="str">
        <f>CONCATENATE("ALTER TABLE"," ",B258)</f>
        <v>ALTER TABLE TM_TASK_CATEGORY</v>
      </c>
      <c r="N258" s="5" t="str">
        <f>CONCATENATE("CREATE TABLE ",B258," ","(")</f>
        <v>CREATE TABLE TM_TASK_CATEGORY (</v>
      </c>
    </row>
    <row r="259" spans="2:26" ht="19.2" x14ac:dyDescent="0.45">
      <c r="B259" s="1" t="s">
        <v>2</v>
      </c>
      <c r="C259" s="1" t="s">
        <v>1</v>
      </c>
      <c r="D259" s="4">
        <v>30</v>
      </c>
      <c r="E259" s="24" t="s">
        <v>113</v>
      </c>
      <c r="I259" t="str">
        <f>I258</f>
        <v>ALTER TABLE TM_TASK_CATEGORY</v>
      </c>
      <c r="J259" t="str">
        <f>CONCATENATE(LEFT(CONCATENATE(" ADD "," ",N259,";"),LEN(CONCATENATE(" ADD "," ",N259,";"))-2),";")</f>
        <v xml:space="preserve"> ADD  ID VARCHAR(30) NOT NULL ;</v>
      </c>
      <c r="K259" s="21" t="str">
        <f>CONCATENATE(LEFT(CONCATENATE("  ALTER COLUMN  "," ",N259,";"),LEN(CONCATENATE("  ALTER COLUMN  "," ",N259,";"))-2),";")</f>
        <v xml:space="preserve">  ALTER COLUMN   ID VARCHAR(30) NOT NULL ;</v>
      </c>
      <c r="L259" s="12"/>
      <c r="M259" s="18" t="str">
        <f>CONCATENATE(B259,",")</f>
        <v>ID,</v>
      </c>
      <c r="N259" s="5" t="str">
        <f>CONCATENATE(B259," ",C259,"(",D259,") ",E259," ,")</f>
        <v>ID VARCHAR(30) NOT NULL ,</v>
      </c>
      <c r="O259" s="1" t="s">
        <v>2</v>
      </c>
      <c r="P259" s="6"/>
      <c r="Q259" s="6"/>
      <c r="R259" s="6"/>
      <c r="S259" s="6"/>
      <c r="T259" s="6"/>
      <c r="U259" s="6"/>
      <c r="V259" s="6"/>
      <c r="W259" s="17" t="str">
        <f t="shared" ref="W259:W265" si="107">CONCATENATE(,LOWER(O259),UPPER(LEFT(P259,1)),LOWER(RIGHT(P259,LEN(P259)-IF(LEN(P259)&gt;0,1,LEN(P259)))),UPPER(LEFT(Q259,1)),LOWER(RIGHT(Q259,LEN(Q259)-IF(LEN(Q259)&gt;0,1,LEN(Q259)))),UPPER(LEFT(R259,1)),LOWER(RIGHT(R259,LEN(R259)-IF(LEN(R259)&gt;0,1,LEN(R259)))),UPPER(LEFT(S259,1)),LOWER(RIGHT(S259,LEN(S259)-IF(LEN(S259)&gt;0,1,LEN(S259)))),UPPER(LEFT(T259,1)),LOWER(RIGHT(T259,LEN(T259)-IF(LEN(T259)&gt;0,1,LEN(T259)))),UPPER(LEFT(U259,1)),LOWER(RIGHT(U259,LEN(U259)-IF(LEN(U259)&gt;0,1,LEN(U259)))),UPPER(LEFT(V259,1)),LOWER(RIGHT(V259,LEN(V259)-IF(LEN(V259)&gt;0,1,LEN(V259)))))</f>
        <v>id</v>
      </c>
      <c r="X259" s="3" t="str">
        <f t="shared" ref="X259:X265" si="108">CONCATENATE("""",W259,"""",":","""","""",",")</f>
        <v>"id":"",</v>
      </c>
      <c r="Y259" s="22" t="str">
        <f t="shared" ref="Y259:Y265" si="109">CONCATENATE("public static String ",,B259,,"=","""",W259,""";")</f>
        <v>public static String ID="id";</v>
      </c>
      <c r="Z259" s="7" t="str">
        <f t="shared" ref="Z259:Z265" si="110">CONCATENATE("private String ",W259,"=","""""",";")</f>
        <v>private String id="";</v>
      </c>
    </row>
    <row r="260" spans="2:26" ht="19.2" x14ac:dyDescent="0.45">
      <c r="B260" s="1" t="s">
        <v>3</v>
      </c>
      <c r="C260" s="1" t="s">
        <v>1</v>
      </c>
      <c r="D260" s="4">
        <v>10</v>
      </c>
      <c r="I260" t="str">
        <f>I259</f>
        <v>ALTER TABLE TM_TASK_CATEGORY</v>
      </c>
      <c r="J260" t="str">
        <f>CONCATENATE(LEFT(CONCATENATE(" ADD "," ",N260,";"),LEN(CONCATENATE(" ADD "," ",N260,";"))-2),";")</f>
        <v xml:space="preserve"> ADD  STATUS VARCHAR(10);</v>
      </c>
      <c r="K260" s="21" t="str">
        <f>CONCATENATE(LEFT(CONCATENATE("  ALTER COLUMN  "," ",N260,";"),LEN(CONCATENATE("  ALTER COLUMN  "," ",N260,";"))-2),";")</f>
        <v xml:space="preserve">  ALTER COLUMN   STATUS VARCHAR(10);</v>
      </c>
      <c r="L260" s="12"/>
      <c r="M260" s="18" t="str">
        <f>CONCATENATE(B260,",")</f>
        <v>STATUS,</v>
      </c>
      <c r="N260" s="5" t="str">
        <f t="shared" ref="N260:N265" si="111">CONCATENATE(B260," ",C260,"(",D260,")",",")</f>
        <v>STATUS VARCHAR(10),</v>
      </c>
      <c r="O260" s="1" t="s">
        <v>3</v>
      </c>
      <c r="W260" s="17" t="str">
        <f t="shared" si="107"/>
        <v>status</v>
      </c>
      <c r="X260" s="3" t="str">
        <f t="shared" si="108"/>
        <v>"status":"",</v>
      </c>
      <c r="Y260" s="22" t="str">
        <f t="shared" si="109"/>
        <v>public static String STATUS="status";</v>
      </c>
      <c r="Z260" s="7" t="str">
        <f t="shared" si="110"/>
        <v>private String status="";</v>
      </c>
    </row>
    <row r="261" spans="2:26" ht="19.2" x14ac:dyDescent="0.45">
      <c r="B261" s="1" t="s">
        <v>4</v>
      </c>
      <c r="C261" s="1" t="s">
        <v>1</v>
      </c>
      <c r="D261" s="4">
        <v>30</v>
      </c>
      <c r="I261" t="str">
        <f>I260</f>
        <v>ALTER TABLE TM_TASK_CATEGORY</v>
      </c>
      <c r="J261" t="str">
        <f>CONCATENATE(LEFT(CONCATENATE(" ADD "," ",N261,";"),LEN(CONCATENATE(" ADD "," ",N261,";"))-2),";")</f>
        <v xml:space="preserve"> ADD  INSERT_DATE VARCHAR(30);</v>
      </c>
      <c r="K261" s="21" t="str">
        <f>CONCATENATE(LEFT(CONCATENATE("  ALTER COLUMN  "," ",N261,";"),LEN(CONCATENATE("  ALTER COLUMN  "," ",N261,";"))-2),";")</f>
        <v xml:space="preserve">  ALTER COLUMN   INSERT_DATE VARCHAR(30);</v>
      </c>
      <c r="L261" s="12"/>
      <c r="M261" s="18" t="str">
        <f>CONCATENATE(B261,",")</f>
        <v>INSERT_DATE,</v>
      </c>
      <c r="N261" s="5" t="str">
        <f t="shared" si="111"/>
        <v>INSERT_DATE VARCHAR(30),</v>
      </c>
      <c r="O261" s="1" t="s">
        <v>7</v>
      </c>
      <c r="P261" t="s">
        <v>8</v>
      </c>
      <c r="W261" s="17" t="str">
        <f t="shared" si="107"/>
        <v>insertDate</v>
      </c>
      <c r="X261" s="3" t="str">
        <f t="shared" si="108"/>
        <v>"insertDate":"",</v>
      </c>
      <c r="Y261" s="22" t="str">
        <f t="shared" si="109"/>
        <v>public static String INSERT_DATE="insertDate";</v>
      </c>
      <c r="Z261" s="7" t="str">
        <f t="shared" si="110"/>
        <v>private String insertDate="";</v>
      </c>
    </row>
    <row r="262" spans="2:26" ht="19.2" x14ac:dyDescent="0.45">
      <c r="B262" s="1" t="s">
        <v>5</v>
      </c>
      <c r="C262" s="1" t="s">
        <v>1</v>
      </c>
      <c r="D262" s="4">
        <v>30</v>
      </c>
      <c r="I262" t="str">
        <f>I261</f>
        <v>ALTER TABLE TM_TASK_CATEGORY</v>
      </c>
      <c r="J262" t="str">
        <f>CONCATENATE(LEFT(CONCATENATE(" ADD "," ",N262,";"),LEN(CONCATENATE(" ADD "," ",N262,";"))-2),";")</f>
        <v xml:space="preserve"> ADD  MODIFICATION_DATE VARCHAR(30);</v>
      </c>
      <c r="K262" s="21" t="str">
        <f>CONCATENATE(LEFT(CONCATENATE("  ALTER COLUMN  "," ",N262,";"),LEN(CONCATENATE("  ALTER COLUMN  "," ",N262,";"))-2),";")</f>
        <v xml:space="preserve">  ALTER COLUMN   MODIFICATION_DATE VARCHAR(30);</v>
      </c>
      <c r="L262" s="12"/>
      <c r="M262" s="18" t="str">
        <f>CONCATENATE(B262,",")</f>
        <v>MODIFICATION_DATE,</v>
      </c>
      <c r="N262" s="5" t="str">
        <f t="shared" si="111"/>
        <v>MODIFICATION_DATE VARCHAR(30),</v>
      </c>
      <c r="O262" s="1" t="s">
        <v>9</v>
      </c>
      <c r="P262" t="s">
        <v>8</v>
      </c>
      <c r="W262" s="17" t="str">
        <f t="shared" si="107"/>
        <v>modificationDate</v>
      </c>
      <c r="X262" s="3" t="str">
        <f t="shared" si="108"/>
        <v>"modificationDate":"",</v>
      </c>
      <c r="Y262" s="22" t="str">
        <f t="shared" si="109"/>
        <v>public static String MODIFICATION_DATE="modificationDate";</v>
      </c>
      <c r="Z262" s="7" t="str">
        <f t="shared" si="110"/>
        <v>private String modificationDate="";</v>
      </c>
    </row>
    <row r="263" spans="2:26" ht="19.2" x14ac:dyDescent="0.45">
      <c r="B263" s="1" t="s">
        <v>308</v>
      </c>
      <c r="C263" s="1" t="s">
        <v>1</v>
      </c>
      <c r="D263" s="4">
        <v>222</v>
      </c>
      <c r="I263" t="str">
        <f>I225</f>
        <v>ALTER TABLE TM_PROGRESS</v>
      </c>
      <c r="J263" t="str">
        <f>CONCATENATE(LEFT(CONCATENATE(" ADD "," ",N263,";"),LEN(CONCATENATE(" ADD "," ",N263,";"))-2),";")</f>
        <v xml:space="preserve"> ADD  CATEGORY_CODE VARCHAR(222);</v>
      </c>
      <c r="K263" s="21" t="str">
        <f>CONCATENATE(LEFT(CONCATENATE("  ALTER COLUMN  "," ",N263,";"),LEN(CONCATENATE("  ALTER COLUMN  "," ",N263,";"))-2),";")</f>
        <v xml:space="preserve">  ALTER COLUMN   CATEGORY_CODE VARCHAR(222);</v>
      </c>
      <c r="L263" s="12"/>
      <c r="M263" s="18" t="str">
        <f>CONCATENATE(B263,",")</f>
        <v>CATEGORY_CODE,</v>
      </c>
      <c r="N263" s="5" t="str">
        <f t="shared" si="111"/>
        <v>CATEGORY_CODE VARCHAR(222),</v>
      </c>
      <c r="O263" s="1" t="s">
        <v>310</v>
      </c>
      <c r="P263" t="s">
        <v>18</v>
      </c>
      <c r="W263" s="17" t="str">
        <f t="shared" si="107"/>
        <v>categoryCode</v>
      </c>
      <c r="X263" s="3" t="str">
        <f t="shared" si="108"/>
        <v>"categoryCode":"",</v>
      </c>
      <c r="Y263" s="22" t="str">
        <f t="shared" si="109"/>
        <v>public static String CATEGORY_CODE="categoryCode";</v>
      </c>
      <c r="Z263" s="7" t="str">
        <f t="shared" si="110"/>
        <v>private String categoryCode="";</v>
      </c>
    </row>
    <row r="264" spans="2:26" ht="19.2" x14ac:dyDescent="0.45">
      <c r="B264" s="1" t="s">
        <v>309</v>
      </c>
      <c r="C264" s="1" t="s">
        <v>1</v>
      </c>
      <c r="D264" s="4">
        <v>444</v>
      </c>
      <c r="L264" s="12"/>
      <c r="M264" s="18"/>
      <c r="N264" s="5" t="str">
        <f t="shared" si="111"/>
        <v>CATEGORY_NAME VARCHAR(444),</v>
      </c>
      <c r="O264" s="1" t="s">
        <v>310</v>
      </c>
      <c r="P264" t="s">
        <v>0</v>
      </c>
      <c r="W264" s="17" t="str">
        <f t="shared" si="107"/>
        <v>categoryName</v>
      </c>
      <c r="X264" s="3" t="str">
        <f t="shared" si="108"/>
        <v>"categoryName":"",</v>
      </c>
      <c r="Y264" s="22" t="str">
        <f t="shared" si="109"/>
        <v>public static String CATEGORY_NAME="categoryName";</v>
      </c>
      <c r="Z264" s="7" t="str">
        <f t="shared" si="110"/>
        <v>private String categoryName="";</v>
      </c>
    </row>
    <row r="265" spans="2:26" ht="19.2" x14ac:dyDescent="0.45">
      <c r="B265" s="1" t="s">
        <v>14</v>
      </c>
      <c r="C265" s="1" t="s">
        <v>1</v>
      </c>
      <c r="D265" s="4">
        <v>3000</v>
      </c>
      <c r="I265" t="str">
        <f>I239</f>
        <v>ALTER TABLE TM_TASK_STATUS</v>
      </c>
      <c r="J265" t="str">
        <f>CONCATENATE(LEFT(CONCATENATE(" ADD "," ",N265,";"),LEN(CONCATENATE(" ADD "," ",N265,";"))-2),";")</f>
        <v xml:space="preserve"> ADD  DESCRIPTION VARCHAR(3000);</v>
      </c>
      <c r="K265" s="21" t="str">
        <f>CONCATENATE(LEFT(CONCATENATE("  ALTER COLUMN  "," ",N265,";"),LEN(CONCATENATE("  ALTER COLUMN  "," ",N265,";"))-2),";")</f>
        <v xml:space="preserve">  ALTER COLUMN   DESCRIPTION VARCHAR(3000);</v>
      </c>
      <c r="L265" s="12"/>
      <c r="M265" s="18" t="str">
        <f>CONCATENATE(B265,",")</f>
        <v>DESCRIPTION,</v>
      </c>
      <c r="N265" s="5" t="str">
        <f t="shared" si="111"/>
        <v>DESCRIPTION VARCHAR(3000),</v>
      </c>
      <c r="O265" s="1" t="s">
        <v>14</v>
      </c>
      <c r="W265" s="17" t="str">
        <f t="shared" si="107"/>
        <v>description</v>
      </c>
      <c r="X265" s="3" t="str">
        <f t="shared" si="108"/>
        <v>"description":"",</v>
      </c>
      <c r="Y265" s="22" t="str">
        <f t="shared" si="109"/>
        <v>public static String DESCRIPTION="description";</v>
      </c>
      <c r="Z265" s="7" t="str">
        <f t="shared" si="110"/>
        <v>private String description="";</v>
      </c>
    </row>
    <row r="266" spans="2:26" ht="19.2" x14ac:dyDescent="0.45">
      <c r="C266" s="1"/>
      <c r="D266" s="8"/>
      <c r="M266" s="18"/>
      <c r="N266" s="33" t="s">
        <v>130</v>
      </c>
      <c r="O266" s="1"/>
      <c r="W266" s="17"/>
    </row>
    <row r="267" spans="2:26" ht="19.2" x14ac:dyDescent="0.45">
      <c r="C267" s="1"/>
      <c r="D267" s="8"/>
      <c r="M267" s="18"/>
      <c r="N267" s="31" t="s">
        <v>126</v>
      </c>
      <c r="O267" s="1"/>
      <c r="W267" s="17"/>
    </row>
    <row r="268" spans="2:26" ht="19.2" x14ac:dyDescent="0.45">
      <c r="C268" s="14"/>
      <c r="D268" s="9"/>
      <c r="M268" s="20"/>
      <c r="W268" s="17"/>
    </row>
    <row r="270" spans="2:26" x14ac:dyDescent="0.3">
      <c r="B270" s="2" t="s">
        <v>317</v>
      </c>
      <c r="I270" t="str">
        <f>CONCATENATE("ALTER TABLE"," ",B270)</f>
        <v>ALTER TABLE TM_TASK_ASSIGNEE</v>
      </c>
      <c r="N270" s="5" t="str">
        <f>CONCATENATE("CREATE TABLE ",B270," ","(")</f>
        <v>CREATE TABLE TM_TASK_ASSIGNEE (</v>
      </c>
    </row>
    <row r="271" spans="2:26" ht="19.2" x14ac:dyDescent="0.45">
      <c r="B271" s="1" t="s">
        <v>2</v>
      </c>
      <c r="C271" s="1" t="s">
        <v>1</v>
      </c>
      <c r="D271" s="4">
        <v>30</v>
      </c>
      <c r="E271" s="24" t="s">
        <v>113</v>
      </c>
      <c r="I271" t="str">
        <f>I270</f>
        <v>ALTER TABLE TM_TASK_ASSIGNEE</v>
      </c>
      <c r="J271" t="str">
        <f>CONCATENATE(LEFT(CONCATENATE(" ADD "," ",N271,";"),LEN(CONCATENATE(" ADD "," ",N271,";"))-2),";")</f>
        <v xml:space="preserve"> ADD  ID VARCHAR(30) NOT NULL ;</v>
      </c>
      <c r="K271" s="21" t="str">
        <f>CONCATENATE(LEFT(CONCATENATE("  ALTER COLUMN  "," ",N271,";"),LEN(CONCATENATE("  ALTER COLUMN  "," ",N271,";"))-2),";")</f>
        <v xml:space="preserve">  ALTER COLUMN   ID VARCHAR(30) NOT NULL ;</v>
      </c>
      <c r="L271" s="12"/>
      <c r="M271" s="18" t="str">
        <f>CONCATENATE(B271,",")</f>
        <v>ID,</v>
      </c>
      <c r="N271" s="5" t="str">
        <f>CONCATENATE(B271," ",C271,"(",D271,") ",E271," ,")</f>
        <v>ID VARCHAR(30) NOT NULL ,</v>
      </c>
      <c r="O271" s="1" t="s">
        <v>2</v>
      </c>
      <c r="P271" s="6"/>
      <c r="Q271" s="6"/>
      <c r="R271" s="6"/>
      <c r="S271" s="6"/>
      <c r="T271" s="6"/>
      <c r="U271" s="6"/>
      <c r="V271" s="6"/>
      <c r="W271" s="17" t="str">
        <f t="shared" ref="W271:W277" si="112">CONCATENATE(,LOWER(O271),UPPER(LEFT(P271,1)),LOWER(RIGHT(P271,LEN(P271)-IF(LEN(P271)&gt;0,1,LEN(P271)))),UPPER(LEFT(Q271,1)),LOWER(RIGHT(Q271,LEN(Q271)-IF(LEN(Q271)&gt;0,1,LEN(Q271)))),UPPER(LEFT(R271,1)),LOWER(RIGHT(R271,LEN(R271)-IF(LEN(R271)&gt;0,1,LEN(R271)))),UPPER(LEFT(S271,1)),LOWER(RIGHT(S271,LEN(S271)-IF(LEN(S271)&gt;0,1,LEN(S271)))),UPPER(LEFT(T271,1)),LOWER(RIGHT(T271,LEN(T271)-IF(LEN(T271)&gt;0,1,LEN(T271)))),UPPER(LEFT(U271,1)),LOWER(RIGHT(U271,LEN(U271)-IF(LEN(U271)&gt;0,1,LEN(U271)))),UPPER(LEFT(V271,1)),LOWER(RIGHT(V271,LEN(V271)-IF(LEN(V271)&gt;0,1,LEN(V271)))))</f>
        <v>id</v>
      </c>
      <c r="X271" s="3" t="str">
        <f t="shared" ref="X271:X277" si="113">CONCATENATE("""",W271,"""",":","""","""",",")</f>
        <v>"id":"",</v>
      </c>
      <c r="Y271" s="22" t="str">
        <f t="shared" ref="Y271:Y277" si="114">CONCATENATE("public static String ",,B271,,"=","""",W271,""";")</f>
        <v>public static String ID="id";</v>
      </c>
      <c r="Z271" s="7" t="str">
        <f t="shared" ref="Z271:Z277" si="115">CONCATENATE("private String ",W271,"=","""""",";")</f>
        <v>private String id="";</v>
      </c>
    </row>
    <row r="272" spans="2:26" ht="19.2" x14ac:dyDescent="0.45">
      <c r="B272" s="1" t="s">
        <v>3</v>
      </c>
      <c r="C272" s="1" t="s">
        <v>1</v>
      </c>
      <c r="D272" s="4">
        <v>10</v>
      </c>
      <c r="I272" t="str">
        <f>I271</f>
        <v>ALTER TABLE TM_TASK_ASSIGNEE</v>
      </c>
      <c r="J272" t="str">
        <f>CONCATENATE(LEFT(CONCATENATE(" ADD "," ",N272,";"),LEN(CONCATENATE(" ADD "," ",N272,";"))-2),";")</f>
        <v xml:space="preserve"> ADD  STATUS VARCHAR(10);</v>
      </c>
      <c r="K272" s="21" t="str">
        <f>CONCATENATE(LEFT(CONCATENATE("  ALTER COLUMN  "," ",N272,";"),LEN(CONCATENATE("  ALTER COLUMN  "," ",N272,";"))-2),";")</f>
        <v xml:space="preserve">  ALTER COLUMN   STATUS VARCHAR(10);</v>
      </c>
      <c r="L272" s="12"/>
      <c r="M272" s="18" t="str">
        <f>CONCATENATE(B272,",")</f>
        <v>STATUS,</v>
      </c>
      <c r="N272" s="5" t="str">
        <f t="shared" ref="N272:N277" si="116">CONCATENATE(B272," ",C272,"(",D272,")",",")</f>
        <v>STATUS VARCHAR(10),</v>
      </c>
      <c r="O272" s="1" t="s">
        <v>3</v>
      </c>
      <c r="W272" s="17" t="str">
        <f t="shared" si="112"/>
        <v>status</v>
      </c>
      <c r="X272" s="3" t="str">
        <f t="shared" si="113"/>
        <v>"status":"",</v>
      </c>
      <c r="Y272" s="22" t="str">
        <f t="shared" si="114"/>
        <v>public static String STATUS="status";</v>
      </c>
      <c r="Z272" s="7" t="str">
        <f t="shared" si="115"/>
        <v>private String status="";</v>
      </c>
    </row>
    <row r="273" spans="2:26" ht="19.2" x14ac:dyDescent="0.45">
      <c r="B273" s="1" t="s">
        <v>4</v>
      </c>
      <c r="C273" s="1" t="s">
        <v>1</v>
      </c>
      <c r="D273" s="4">
        <v>30</v>
      </c>
      <c r="I273" t="str">
        <f>I272</f>
        <v>ALTER TABLE TM_TASK_ASSIGNEE</v>
      </c>
      <c r="J273" t="str">
        <f>CONCATENATE(LEFT(CONCATENATE(" ADD "," ",N273,";"),LEN(CONCATENATE(" ADD "," ",N273,";"))-2),";")</f>
        <v xml:space="preserve"> ADD  INSERT_DATE VARCHAR(30);</v>
      </c>
      <c r="K273" s="21" t="str">
        <f>CONCATENATE(LEFT(CONCATENATE("  ALTER COLUMN  "," ",N273,";"),LEN(CONCATENATE("  ALTER COLUMN  "," ",N273,";"))-2),";")</f>
        <v xml:space="preserve">  ALTER COLUMN   INSERT_DATE VARCHAR(30);</v>
      </c>
      <c r="L273" s="12"/>
      <c r="M273" s="18" t="str">
        <f>CONCATENATE(B273,",")</f>
        <v>INSERT_DATE,</v>
      </c>
      <c r="N273" s="5" t="str">
        <f t="shared" si="116"/>
        <v>INSERT_DATE VARCHAR(30),</v>
      </c>
      <c r="O273" s="1" t="s">
        <v>7</v>
      </c>
      <c r="P273" t="s">
        <v>8</v>
      </c>
      <c r="W273" s="17" t="str">
        <f t="shared" si="112"/>
        <v>insertDate</v>
      </c>
      <c r="X273" s="3" t="str">
        <f t="shared" si="113"/>
        <v>"insertDate":"",</v>
      </c>
      <c r="Y273" s="22" t="str">
        <f t="shared" si="114"/>
        <v>public static String INSERT_DATE="insertDate";</v>
      </c>
      <c r="Z273" s="7" t="str">
        <f t="shared" si="115"/>
        <v>private String insertDate="";</v>
      </c>
    </row>
    <row r="274" spans="2:26" ht="19.2" x14ac:dyDescent="0.45">
      <c r="B274" s="1" t="s">
        <v>5</v>
      </c>
      <c r="C274" s="1" t="s">
        <v>1</v>
      </c>
      <c r="D274" s="4">
        <v>30</v>
      </c>
      <c r="I274" t="str">
        <f>I273</f>
        <v>ALTER TABLE TM_TASK_ASSIGNEE</v>
      </c>
      <c r="J274" t="str">
        <f>CONCATENATE(LEFT(CONCATENATE(" ADD "," ",N274,";"),LEN(CONCATENATE(" ADD "," ",N274,";"))-2),";")</f>
        <v xml:space="preserve"> ADD  MODIFICATION_DATE VARCHAR(30);</v>
      </c>
      <c r="K274" s="21" t="str">
        <f>CONCATENATE(LEFT(CONCATENATE("  ALTER COLUMN  "," ",N274,";"),LEN(CONCATENATE("  ALTER COLUMN  "," ",N274,";"))-2),";")</f>
        <v xml:space="preserve">  ALTER COLUMN   MODIFICATION_DATE VARCHAR(30);</v>
      </c>
      <c r="L274" s="12"/>
      <c r="M274" s="18" t="str">
        <f>CONCATENATE(B274,",")</f>
        <v>MODIFICATION_DATE,</v>
      </c>
      <c r="N274" s="5" t="str">
        <f t="shared" si="116"/>
        <v>MODIFICATION_DATE VARCHAR(30),</v>
      </c>
      <c r="O274" s="1" t="s">
        <v>9</v>
      </c>
      <c r="P274" t="s">
        <v>8</v>
      </c>
      <c r="W274" s="17" t="str">
        <f t="shared" si="112"/>
        <v>modificationDate</v>
      </c>
      <c r="X274" s="3" t="str">
        <f t="shared" si="113"/>
        <v>"modificationDate":"",</v>
      </c>
      <c r="Y274" s="22" t="str">
        <f t="shared" si="114"/>
        <v>public static String MODIFICATION_DATE="modificationDate";</v>
      </c>
      <c r="Z274" s="7" t="str">
        <f t="shared" si="115"/>
        <v>private String modificationDate="";</v>
      </c>
    </row>
    <row r="275" spans="2:26" ht="19.2" x14ac:dyDescent="0.45">
      <c r="B275" s="1" t="s">
        <v>318</v>
      </c>
      <c r="C275" s="1" t="s">
        <v>1</v>
      </c>
      <c r="D275" s="4">
        <v>222</v>
      </c>
      <c r="I275" t="str">
        <f>I237</f>
        <v>ALTER TABLE TM_TASK_STATUS</v>
      </c>
      <c r="J275" t="str">
        <f>CONCATENATE(LEFT(CONCATENATE(" ADD "," ",N275,";"),LEN(CONCATENATE(" ADD "," ",N275,";"))-2),";")</f>
        <v xml:space="preserve"> ADD  FK_TASK_ID VARCHAR(222);</v>
      </c>
      <c r="K275" s="21" t="str">
        <f>CONCATENATE(LEFT(CONCATENATE("  ALTER COLUMN  "," ",N275,";"),LEN(CONCATENATE("  ALTER COLUMN  "," ",N275,";"))-2),";")</f>
        <v xml:space="preserve">  ALTER COLUMN   FK_TASK_ID VARCHAR(222);</v>
      </c>
      <c r="L275" s="12"/>
      <c r="M275" s="18" t="str">
        <f>CONCATENATE(B275,",")</f>
        <v>FK_TASK_ID,</v>
      </c>
      <c r="N275" s="5" t="str">
        <f t="shared" si="116"/>
        <v>FK_TASK_ID VARCHAR(222),</v>
      </c>
      <c r="O275" s="1" t="s">
        <v>10</v>
      </c>
      <c r="P275" t="s">
        <v>311</v>
      </c>
      <c r="Q275" t="s">
        <v>2</v>
      </c>
      <c r="W275" s="17" t="str">
        <f t="shared" si="112"/>
        <v>fkTaskId</v>
      </c>
      <c r="X275" s="3" t="str">
        <f t="shared" si="113"/>
        <v>"fkTaskId":"",</v>
      </c>
      <c r="Y275" s="22" t="str">
        <f t="shared" si="114"/>
        <v>public static String FK_TASK_ID="fkTaskId";</v>
      </c>
      <c r="Z275" s="7" t="str">
        <f t="shared" si="115"/>
        <v>private String fkTaskId="";</v>
      </c>
    </row>
    <row r="276" spans="2:26" ht="19.2" x14ac:dyDescent="0.45">
      <c r="B276" s="1" t="s">
        <v>11</v>
      </c>
      <c r="C276" s="1" t="s">
        <v>1</v>
      </c>
      <c r="D276" s="4">
        <v>444</v>
      </c>
      <c r="L276" s="12"/>
      <c r="M276" s="18"/>
      <c r="N276" s="5" t="str">
        <f t="shared" si="116"/>
        <v>FK_USER_ID VARCHAR(444),</v>
      </c>
      <c r="O276" s="1" t="s">
        <v>10</v>
      </c>
      <c r="P276" t="s">
        <v>12</v>
      </c>
      <c r="Q276" t="s">
        <v>2</v>
      </c>
      <c r="W276" s="17" t="str">
        <f t="shared" si="112"/>
        <v>fkUserId</v>
      </c>
      <c r="X276" s="3" t="str">
        <f t="shared" si="113"/>
        <v>"fkUserId":"",</v>
      </c>
      <c r="Y276" s="22" t="str">
        <f t="shared" si="114"/>
        <v>public static String FK_USER_ID="fkUserId";</v>
      </c>
      <c r="Z276" s="7" t="str">
        <f t="shared" si="115"/>
        <v>private String fkUserId="";</v>
      </c>
    </row>
    <row r="277" spans="2:26" ht="19.2" x14ac:dyDescent="0.45">
      <c r="B277" s="1" t="s">
        <v>14</v>
      </c>
      <c r="C277" s="1" t="s">
        <v>1</v>
      </c>
      <c r="D277" s="4">
        <v>3000</v>
      </c>
      <c r="I277" t="str">
        <f>I251</f>
        <v>ALTER TABLE TM_TASK_PRIORITY</v>
      </c>
      <c r="J277" t="str">
        <f>CONCATENATE(LEFT(CONCATENATE(" ADD "," ",N277,";"),LEN(CONCATENATE(" ADD "," ",N277,";"))-2),";")</f>
        <v xml:space="preserve"> ADD  DESCRIPTION VARCHAR(3000);</v>
      </c>
      <c r="K277" s="21" t="str">
        <f>CONCATENATE(LEFT(CONCATENATE("  ALTER COLUMN  "," ",N277,";"),LEN(CONCATENATE("  ALTER COLUMN  "," ",N277,";"))-2),";")</f>
        <v xml:space="preserve">  ALTER COLUMN   DESCRIPTION VARCHAR(3000);</v>
      </c>
      <c r="L277" s="12"/>
      <c r="M277" s="18" t="str">
        <f>CONCATENATE(B277,",")</f>
        <v>DESCRIPTION,</v>
      </c>
      <c r="N277" s="5" t="str">
        <f t="shared" si="116"/>
        <v>DESCRIPTION VARCHAR(3000),</v>
      </c>
      <c r="O277" s="1" t="s">
        <v>14</v>
      </c>
      <c r="W277" s="17" t="str">
        <f t="shared" si="112"/>
        <v>description</v>
      </c>
      <c r="X277" s="3" t="str">
        <f t="shared" si="113"/>
        <v>"description":"",</v>
      </c>
      <c r="Y277" s="22" t="str">
        <f t="shared" si="114"/>
        <v>public static String DESCRIPTION="description";</v>
      </c>
      <c r="Z277" s="7" t="str">
        <f t="shared" si="115"/>
        <v>private String description="";</v>
      </c>
    </row>
    <row r="278" spans="2:26" ht="19.2" x14ac:dyDescent="0.45">
      <c r="C278" s="1"/>
      <c r="D278" s="8"/>
      <c r="M278" s="18"/>
      <c r="N278" s="33" t="s">
        <v>130</v>
      </c>
      <c r="O278" s="1"/>
      <c r="W278" s="17"/>
    </row>
    <row r="279" spans="2:26" ht="19.2" x14ac:dyDescent="0.45">
      <c r="C279" s="1"/>
      <c r="D279" s="8"/>
      <c r="M279" s="18"/>
      <c r="N279" s="31" t="s">
        <v>126</v>
      </c>
      <c r="O279" s="1"/>
      <c r="W279" s="17"/>
    </row>
    <row r="280" spans="2:26" ht="19.2" x14ac:dyDescent="0.45">
      <c r="C280" s="14"/>
      <c r="D280" s="9"/>
      <c r="M280" s="20"/>
      <c r="W280" s="17"/>
    </row>
    <row r="281" spans="2:26" x14ac:dyDescent="0.3">
      <c r="B281" s="2" t="s">
        <v>319</v>
      </c>
      <c r="I281" t="str">
        <f>CONCATENATE("ALTER TABLE"," ",B281)</f>
        <v>ALTER TABLE TM_TASK_REPORTER</v>
      </c>
      <c r="N281" s="5" t="str">
        <f>CONCATENATE("CREATE TABLE ",B281," ","(")</f>
        <v>CREATE TABLE TM_TASK_REPORTER (</v>
      </c>
    </row>
    <row r="282" spans="2:26" ht="19.2" x14ac:dyDescent="0.45">
      <c r="B282" s="1" t="s">
        <v>2</v>
      </c>
      <c r="C282" s="1" t="s">
        <v>1</v>
      </c>
      <c r="D282" s="4">
        <v>30</v>
      </c>
      <c r="E282" s="24" t="s">
        <v>113</v>
      </c>
      <c r="I282" t="str">
        <f>I281</f>
        <v>ALTER TABLE TM_TASK_REPORTER</v>
      </c>
      <c r="J282" t="str">
        <f>CONCATENATE(LEFT(CONCATENATE(" ADD "," ",N282,";"),LEN(CONCATENATE(" ADD "," ",N282,";"))-2),";")</f>
        <v xml:space="preserve"> ADD  ID VARCHAR(30) NOT NULL ;</v>
      </c>
      <c r="K282" s="21" t="str">
        <f>CONCATENATE(LEFT(CONCATENATE("  ALTER COLUMN  "," ",N282,";"),LEN(CONCATENATE("  ALTER COLUMN  "," ",N282,";"))-2),";")</f>
        <v xml:space="preserve">  ALTER COLUMN   ID VARCHAR(30) NOT NULL ;</v>
      </c>
      <c r="L282" s="12"/>
      <c r="M282" s="18" t="str">
        <f>CONCATENATE(B282,",")</f>
        <v>ID,</v>
      </c>
      <c r="N282" s="5" t="str">
        <f>CONCATENATE(B282," ",C282,"(",D282,") ",E282," ,")</f>
        <v>ID VARCHAR(30) NOT NULL ,</v>
      </c>
      <c r="O282" s="1" t="s">
        <v>2</v>
      </c>
      <c r="P282" s="6"/>
      <c r="Q282" s="6"/>
      <c r="R282" s="6"/>
      <c r="S282" s="6"/>
      <c r="T282" s="6"/>
      <c r="U282" s="6"/>
      <c r="V282" s="6"/>
      <c r="W282" s="17" t="str">
        <f t="shared" ref="W282:W288" si="117">CONCATENATE(,LOWER(O282),UPPER(LEFT(P282,1)),LOWER(RIGHT(P282,LEN(P282)-IF(LEN(P282)&gt;0,1,LEN(P282)))),UPPER(LEFT(Q282,1)),LOWER(RIGHT(Q282,LEN(Q282)-IF(LEN(Q282)&gt;0,1,LEN(Q282)))),UPPER(LEFT(R282,1)),LOWER(RIGHT(R282,LEN(R282)-IF(LEN(R282)&gt;0,1,LEN(R282)))),UPPER(LEFT(S282,1)),LOWER(RIGHT(S282,LEN(S282)-IF(LEN(S282)&gt;0,1,LEN(S282)))),UPPER(LEFT(T282,1)),LOWER(RIGHT(T282,LEN(T282)-IF(LEN(T282)&gt;0,1,LEN(T282)))),UPPER(LEFT(U282,1)),LOWER(RIGHT(U282,LEN(U282)-IF(LEN(U282)&gt;0,1,LEN(U282)))),UPPER(LEFT(V282,1)),LOWER(RIGHT(V282,LEN(V282)-IF(LEN(V282)&gt;0,1,LEN(V282)))))</f>
        <v>id</v>
      </c>
      <c r="X282" s="3" t="str">
        <f t="shared" ref="X282:X288" si="118">CONCATENATE("""",W282,"""",":","""","""",",")</f>
        <v>"id":"",</v>
      </c>
      <c r="Y282" s="22" t="str">
        <f t="shared" ref="Y282:Y288" si="119">CONCATENATE("public static String ",,B282,,"=","""",W282,""";")</f>
        <v>public static String ID="id";</v>
      </c>
      <c r="Z282" s="7" t="str">
        <f t="shared" ref="Z282:Z288" si="120">CONCATENATE("private String ",W282,"=","""""",";")</f>
        <v>private String id="";</v>
      </c>
    </row>
    <row r="283" spans="2:26" ht="19.2" x14ac:dyDescent="0.45">
      <c r="B283" s="1" t="s">
        <v>3</v>
      </c>
      <c r="C283" s="1" t="s">
        <v>1</v>
      </c>
      <c r="D283" s="4">
        <v>10</v>
      </c>
      <c r="I283" t="str">
        <f>I282</f>
        <v>ALTER TABLE TM_TASK_REPORTER</v>
      </c>
      <c r="J283" t="str">
        <f>CONCATENATE(LEFT(CONCATENATE(" ADD "," ",N283,";"),LEN(CONCATENATE(" ADD "," ",N283,";"))-2),";")</f>
        <v xml:space="preserve"> ADD  STATUS VARCHAR(10);</v>
      </c>
      <c r="K283" s="21" t="str">
        <f>CONCATENATE(LEFT(CONCATENATE("  ALTER COLUMN  "," ",N283,";"),LEN(CONCATENATE("  ALTER COLUMN  "," ",N283,";"))-2),";")</f>
        <v xml:space="preserve">  ALTER COLUMN   STATUS VARCHAR(10);</v>
      </c>
      <c r="L283" s="12"/>
      <c r="M283" s="18" t="str">
        <f>CONCATENATE(B283,",")</f>
        <v>STATUS,</v>
      </c>
      <c r="N283" s="5" t="str">
        <f t="shared" ref="N283:N288" si="121">CONCATENATE(B283," ",C283,"(",D283,")",",")</f>
        <v>STATUS VARCHAR(10),</v>
      </c>
      <c r="O283" s="1" t="s">
        <v>3</v>
      </c>
      <c r="W283" s="17" t="str">
        <f t="shared" si="117"/>
        <v>status</v>
      </c>
      <c r="X283" s="3" t="str">
        <f t="shared" si="118"/>
        <v>"status":"",</v>
      </c>
      <c r="Y283" s="22" t="str">
        <f t="shared" si="119"/>
        <v>public static String STATUS="status";</v>
      </c>
      <c r="Z283" s="7" t="str">
        <f t="shared" si="120"/>
        <v>private String status="";</v>
      </c>
    </row>
    <row r="284" spans="2:26" ht="19.2" x14ac:dyDescent="0.45">
      <c r="B284" s="1" t="s">
        <v>4</v>
      </c>
      <c r="C284" s="1" t="s">
        <v>1</v>
      </c>
      <c r="D284" s="4">
        <v>30</v>
      </c>
      <c r="I284" t="str">
        <f>I283</f>
        <v>ALTER TABLE TM_TASK_REPORTER</v>
      </c>
      <c r="J284" t="str">
        <f>CONCATENATE(LEFT(CONCATENATE(" ADD "," ",N284,";"),LEN(CONCATENATE(" ADD "," ",N284,";"))-2),";")</f>
        <v xml:space="preserve"> ADD  INSERT_DATE VARCHAR(30);</v>
      </c>
      <c r="K284" s="21" t="str">
        <f>CONCATENATE(LEFT(CONCATENATE("  ALTER COLUMN  "," ",N284,";"),LEN(CONCATENATE("  ALTER COLUMN  "," ",N284,";"))-2),";")</f>
        <v xml:space="preserve">  ALTER COLUMN   INSERT_DATE VARCHAR(30);</v>
      </c>
      <c r="L284" s="12"/>
      <c r="M284" s="18" t="str">
        <f>CONCATENATE(B284,",")</f>
        <v>INSERT_DATE,</v>
      </c>
      <c r="N284" s="5" t="str">
        <f t="shared" si="121"/>
        <v>INSERT_DATE VARCHAR(30),</v>
      </c>
      <c r="O284" s="1" t="s">
        <v>7</v>
      </c>
      <c r="P284" t="s">
        <v>8</v>
      </c>
      <c r="W284" s="17" t="str">
        <f t="shared" si="117"/>
        <v>insertDate</v>
      </c>
      <c r="X284" s="3" t="str">
        <f t="shared" si="118"/>
        <v>"insertDate":"",</v>
      </c>
      <c r="Y284" s="22" t="str">
        <f t="shared" si="119"/>
        <v>public static String INSERT_DATE="insertDate";</v>
      </c>
      <c r="Z284" s="7" t="str">
        <f t="shared" si="120"/>
        <v>private String insertDate="";</v>
      </c>
    </row>
    <row r="285" spans="2:26" ht="19.2" x14ac:dyDescent="0.45">
      <c r="B285" s="1" t="s">
        <v>5</v>
      </c>
      <c r="C285" s="1" t="s">
        <v>1</v>
      </c>
      <c r="D285" s="4">
        <v>30</v>
      </c>
      <c r="I285" t="str">
        <f>I284</f>
        <v>ALTER TABLE TM_TASK_REPORTER</v>
      </c>
      <c r="J285" t="str">
        <f>CONCATENATE(LEFT(CONCATENATE(" ADD "," ",N285,";"),LEN(CONCATENATE(" ADD "," ",N285,";"))-2),";")</f>
        <v xml:space="preserve"> ADD  MODIFICATION_DATE VARCHAR(30);</v>
      </c>
      <c r="K285" s="21" t="str">
        <f>CONCATENATE(LEFT(CONCATENATE("  ALTER COLUMN  "," ",N285,";"),LEN(CONCATENATE("  ALTER COLUMN  "," ",N285,";"))-2),";")</f>
        <v xml:space="preserve">  ALTER COLUMN   MODIFICATION_DATE VARCHAR(30);</v>
      </c>
      <c r="L285" s="12"/>
      <c r="M285" s="18" t="str">
        <f>CONCATENATE(B285,",")</f>
        <v>MODIFICATION_DATE,</v>
      </c>
      <c r="N285" s="5" t="str">
        <f t="shared" si="121"/>
        <v>MODIFICATION_DATE VARCHAR(30),</v>
      </c>
      <c r="O285" s="1" t="s">
        <v>9</v>
      </c>
      <c r="P285" t="s">
        <v>8</v>
      </c>
      <c r="W285" s="17" t="str">
        <f t="shared" si="117"/>
        <v>modificationDate</v>
      </c>
      <c r="X285" s="3" t="str">
        <f t="shared" si="118"/>
        <v>"modificationDate":"",</v>
      </c>
      <c r="Y285" s="22" t="str">
        <f t="shared" si="119"/>
        <v>public static String MODIFICATION_DATE="modificationDate";</v>
      </c>
      <c r="Z285" s="7" t="str">
        <f t="shared" si="120"/>
        <v>private String modificationDate="";</v>
      </c>
    </row>
    <row r="286" spans="2:26" ht="19.2" x14ac:dyDescent="0.45">
      <c r="B286" s="1" t="s">
        <v>318</v>
      </c>
      <c r="C286" s="1" t="s">
        <v>1</v>
      </c>
      <c r="D286" s="4">
        <v>222</v>
      </c>
      <c r="I286" t="str">
        <f>I248</f>
        <v>ALTER TABLE TM_TASK_PRIORITY</v>
      </c>
      <c r="J286" t="str">
        <f>CONCATENATE(LEFT(CONCATENATE(" ADD "," ",N286,";"),LEN(CONCATENATE(" ADD "," ",N286,";"))-2),";")</f>
        <v xml:space="preserve"> ADD  FK_TASK_ID VARCHAR(222);</v>
      </c>
      <c r="K286" s="21" t="str">
        <f>CONCATENATE(LEFT(CONCATENATE("  ALTER COLUMN  "," ",N286,";"),LEN(CONCATENATE("  ALTER COLUMN  "," ",N286,";"))-2),";")</f>
        <v xml:space="preserve">  ALTER COLUMN   FK_TASK_ID VARCHAR(222);</v>
      </c>
      <c r="L286" s="12"/>
      <c r="M286" s="18" t="str">
        <f>CONCATENATE(B286,",")</f>
        <v>FK_TASK_ID,</v>
      </c>
      <c r="N286" s="5" t="str">
        <f t="shared" si="121"/>
        <v>FK_TASK_ID VARCHAR(222),</v>
      </c>
      <c r="O286" s="1" t="s">
        <v>10</v>
      </c>
      <c r="P286" t="s">
        <v>311</v>
      </c>
      <c r="Q286" t="s">
        <v>2</v>
      </c>
      <c r="W286" s="17" t="str">
        <f t="shared" si="117"/>
        <v>fkTaskId</v>
      </c>
      <c r="X286" s="3" t="str">
        <f t="shared" si="118"/>
        <v>"fkTaskId":"",</v>
      </c>
      <c r="Y286" s="22" t="str">
        <f t="shared" si="119"/>
        <v>public static String FK_TASK_ID="fkTaskId";</v>
      </c>
      <c r="Z286" s="7" t="str">
        <f t="shared" si="120"/>
        <v>private String fkTaskId="";</v>
      </c>
    </row>
    <row r="287" spans="2:26" ht="19.2" x14ac:dyDescent="0.45">
      <c r="B287" s="1" t="s">
        <v>11</v>
      </c>
      <c r="C287" s="1" t="s">
        <v>1</v>
      </c>
      <c r="D287" s="4">
        <v>444</v>
      </c>
      <c r="L287" s="12"/>
      <c r="M287" s="18"/>
      <c r="N287" s="5" t="str">
        <f t="shared" si="121"/>
        <v>FK_USER_ID VARCHAR(444),</v>
      </c>
      <c r="O287" s="1" t="s">
        <v>10</v>
      </c>
      <c r="P287" t="s">
        <v>12</v>
      </c>
      <c r="Q287" t="s">
        <v>2</v>
      </c>
      <c r="W287" s="17" t="str">
        <f t="shared" si="117"/>
        <v>fkUserId</v>
      </c>
      <c r="X287" s="3" t="str">
        <f t="shared" si="118"/>
        <v>"fkUserId":"",</v>
      </c>
      <c r="Y287" s="22" t="str">
        <f t="shared" si="119"/>
        <v>public static String FK_USER_ID="fkUserId";</v>
      </c>
      <c r="Z287" s="7" t="str">
        <f t="shared" si="120"/>
        <v>private String fkUserId="";</v>
      </c>
    </row>
    <row r="288" spans="2:26" ht="19.2" x14ac:dyDescent="0.45">
      <c r="B288" s="1" t="s">
        <v>14</v>
      </c>
      <c r="C288" s="1" t="s">
        <v>1</v>
      </c>
      <c r="D288" s="4">
        <v>3000</v>
      </c>
      <c r="I288" t="str">
        <f>I262</f>
        <v>ALTER TABLE TM_TASK_CATEGORY</v>
      </c>
      <c r="J288" t="str">
        <f>CONCATENATE(LEFT(CONCATENATE(" ADD "," ",N288,";"),LEN(CONCATENATE(" ADD "," ",N288,";"))-2),";")</f>
        <v xml:space="preserve"> ADD  DESCRIPTION VARCHAR(3000);</v>
      </c>
      <c r="K288" s="21" t="str">
        <f>CONCATENATE(LEFT(CONCATENATE("  ALTER COLUMN  "," ",N288,";"),LEN(CONCATENATE("  ALTER COLUMN  "," ",N288,";"))-2),";")</f>
        <v xml:space="preserve">  ALTER COLUMN   DESCRIPTION VARCHAR(3000);</v>
      </c>
      <c r="L288" s="12"/>
      <c r="M288" s="18" t="str">
        <f>CONCATENATE(B288,",")</f>
        <v>DESCRIPTION,</v>
      </c>
      <c r="N288" s="5" t="str">
        <f t="shared" si="121"/>
        <v>DESCRIPTION VARCHAR(3000),</v>
      </c>
      <c r="O288" s="1" t="s">
        <v>14</v>
      </c>
      <c r="W288" s="17" t="str">
        <f t="shared" si="117"/>
        <v>description</v>
      </c>
      <c r="X288" s="3" t="str">
        <f t="shared" si="118"/>
        <v>"description":"",</v>
      </c>
      <c r="Y288" s="22" t="str">
        <f t="shared" si="119"/>
        <v>public static String DESCRIPTION="description";</v>
      </c>
      <c r="Z288" s="7" t="str">
        <f t="shared" si="120"/>
        <v>private String description="";</v>
      </c>
    </row>
    <row r="289" spans="2:26" ht="19.2" x14ac:dyDescent="0.45">
      <c r="C289" s="1"/>
      <c r="D289" s="8"/>
      <c r="M289" s="18"/>
      <c r="N289" s="33" t="s">
        <v>130</v>
      </c>
      <c r="O289" s="1"/>
      <c r="W289" s="17"/>
    </row>
    <row r="290" spans="2:26" ht="19.2" x14ac:dyDescent="0.45">
      <c r="C290" s="14"/>
      <c r="D290" s="9"/>
      <c r="M290" s="20"/>
      <c r="N290" s="33"/>
      <c r="O290" s="14"/>
      <c r="W290" s="17"/>
    </row>
    <row r="291" spans="2:26" x14ac:dyDescent="0.3">
      <c r="B291" s="2" t="s">
        <v>357</v>
      </c>
      <c r="I291" t="str">
        <f>CONCATENATE("ALTER TABLE"," ",B291)</f>
        <v>ALTER TABLE TM_TASK_LABEL</v>
      </c>
      <c r="N291" s="5" t="str">
        <f>CONCATENATE("CREATE TABLE ",B291," ","(")</f>
        <v>CREATE TABLE TM_TASK_LABEL (</v>
      </c>
    </row>
    <row r="292" spans="2:26" ht="19.2" x14ac:dyDescent="0.45">
      <c r="B292" s="1" t="s">
        <v>2</v>
      </c>
      <c r="C292" s="1" t="s">
        <v>1</v>
      </c>
      <c r="D292" s="4">
        <v>30</v>
      </c>
      <c r="E292" s="24" t="s">
        <v>113</v>
      </c>
      <c r="I292" t="str">
        <f t="shared" ref="I292:I299" si="122">I291</f>
        <v>ALTER TABLE TM_TASK_LABEL</v>
      </c>
      <c r="J292" t="str">
        <f t="shared" ref="J292:J299" si="123">CONCATENATE(LEFT(CONCATENATE(" ADD "," ",N292,";"),LEN(CONCATENATE(" ADD "," ",N292,";"))-2),";")</f>
        <v xml:space="preserve"> ADD  ID VARCHAR(30) NOT NULL ;</v>
      </c>
      <c r="K292" s="21" t="str">
        <f t="shared" ref="K292:K299" si="124">CONCATENATE(LEFT(CONCATENATE("  ALTER COLUMN  "," ",N292,";"),LEN(CONCATENATE("  ALTER COLUMN  "," ",N292,";"))-2),";")</f>
        <v xml:space="preserve">  ALTER COLUMN   ID VARCHAR(30) NOT NULL ;</v>
      </c>
      <c r="L292" s="12"/>
      <c r="M292" s="18" t="str">
        <f t="shared" ref="M292:M297" si="125">CONCATENATE(B292,",")</f>
        <v>ID,</v>
      </c>
      <c r="N292" s="5" t="str">
        <f>CONCATENATE(B292," ",C292,"(",D292,") ",E292," ,")</f>
        <v>ID VARCHAR(30) NOT NULL ,</v>
      </c>
      <c r="O292" s="1" t="s">
        <v>2</v>
      </c>
      <c r="P292" s="6"/>
      <c r="Q292" s="6"/>
      <c r="R292" s="6"/>
      <c r="S292" s="6"/>
      <c r="T292" s="6"/>
      <c r="U292" s="6"/>
      <c r="V292" s="6"/>
      <c r="W292" s="17" t="str">
        <f t="shared" ref="W292:W297" si="126">CONCATENATE(,LOWER(O292),UPPER(LEFT(P292,1)),LOWER(RIGHT(P292,LEN(P292)-IF(LEN(P292)&gt;0,1,LEN(P292)))),UPPER(LEFT(Q292,1)),LOWER(RIGHT(Q292,LEN(Q292)-IF(LEN(Q292)&gt;0,1,LEN(Q292)))),UPPER(LEFT(R292,1)),LOWER(RIGHT(R292,LEN(R292)-IF(LEN(R292)&gt;0,1,LEN(R292)))),UPPER(LEFT(S292,1)),LOWER(RIGHT(S292,LEN(S292)-IF(LEN(S292)&gt;0,1,LEN(S292)))),UPPER(LEFT(T292,1)),LOWER(RIGHT(T292,LEN(T292)-IF(LEN(T292)&gt;0,1,LEN(T292)))),UPPER(LEFT(U292,1)),LOWER(RIGHT(U292,LEN(U292)-IF(LEN(U292)&gt;0,1,LEN(U292)))),UPPER(LEFT(V292,1)),LOWER(RIGHT(V292,LEN(V292)-IF(LEN(V292)&gt;0,1,LEN(V292)))))</f>
        <v>id</v>
      </c>
      <c r="X292" s="3" t="str">
        <f t="shared" ref="X292:X297" si="127">CONCATENATE("""",W292,"""",":","""","""",",")</f>
        <v>"id":"",</v>
      </c>
      <c r="Y292" s="22" t="str">
        <f t="shared" ref="Y292:Y297" si="128">CONCATENATE("public static String ",,B292,,"=","""",W292,""";")</f>
        <v>public static String ID="id";</v>
      </c>
      <c r="Z292" s="7" t="str">
        <f t="shared" ref="Z292:Z297" si="129">CONCATENATE("private String ",W292,"=","""""",";")</f>
        <v>private String id="";</v>
      </c>
    </row>
    <row r="293" spans="2:26" ht="19.2" x14ac:dyDescent="0.45">
      <c r="B293" s="1" t="s">
        <v>3</v>
      </c>
      <c r="C293" s="1" t="s">
        <v>1</v>
      </c>
      <c r="D293" s="4">
        <v>10</v>
      </c>
      <c r="I293" t="str">
        <f t="shared" si="122"/>
        <v>ALTER TABLE TM_TASK_LABEL</v>
      </c>
      <c r="J293" t="str">
        <f t="shared" si="123"/>
        <v xml:space="preserve"> ADD  STATUS VARCHAR(10);</v>
      </c>
      <c r="K293" s="21" t="str">
        <f t="shared" si="124"/>
        <v xml:space="preserve">  ALTER COLUMN   STATUS VARCHAR(10);</v>
      </c>
      <c r="L293" s="12"/>
      <c r="M293" s="18" t="str">
        <f t="shared" si="125"/>
        <v>STATUS,</v>
      </c>
      <c r="N293" s="5" t="str">
        <f t="shared" ref="N293:N299" si="130">CONCATENATE(B293," ",C293,"(",D293,")",",")</f>
        <v>STATUS VARCHAR(10),</v>
      </c>
      <c r="O293" s="1" t="s">
        <v>3</v>
      </c>
      <c r="W293" s="17" t="str">
        <f t="shared" si="126"/>
        <v>status</v>
      </c>
      <c r="X293" s="3" t="str">
        <f t="shared" si="127"/>
        <v>"status":"",</v>
      </c>
      <c r="Y293" s="22" t="str">
        <f t="shared" si="128"/>
        <v>public static String STATUS="status";</v>
      </c>
      <c r="Z293" s="7" t="str">
        <f t="shared" si="129"/>
        <v>private String status="";</v>
      </c>
    </row>
    <row r="294" spans="2:26" ht="19.2" x14ac:dyDescent="0.45">
      <c r="B294" s="1" t="s">
        <v>4</v>
      </c>
      <c r="C294" s="1" t="s">
        <v>1</v>
      </c>
      <c r="D294" s="4">
        <v>30</v>
      </c>
      <c r="I294" t="str">
        <f t="shared" si="122"/>
        <v>ALTER TABLE TM_TASK_LABEL</v>
      </c>
      <c r="J294" t="str">
        <f t="shared" si="123"/>
        <v xml:space="preserve"> ADD  INSERT_DATE VARCHAR(30);</v>
      </c>
      <c r="K294" s="21" t="str">
        <f t="shared" si="124"/>
        <v xml:space="preserve">  ALTER COLUMN   INSERT_DATE VARCHAR(30);</v>
      </c>
      <c r="L294" s="12"/>
      <c r="M294" s="18" t="str">
        <f t="shared" si="125"/>
        <v>INSERT_DATE,</v>
      </c>
      <c r="N294" s="5" t="str">
        <f t="shared" si="130"/>
        <v>INSERT_DATE VARCHAR(30),</v>
      </c>
      <c r="O294" s="1" t="s">
        <v>7</v>
      </c>
      <c r="P294" t="s">
        <v>8</v>
      </c>
      <c r="W294" s="17" t="str">
        <f t="shared" si="126"/>
        <v>insertDate</v>
      </c>
      <c r="X294" s="3" t="str">
        <f t="shared" si="127"/>
        <v>"insertDate":"",</v>
      </c>
      <c r="Y294" s="22" t="str">
        <f t="shared" si="128"/>
        <v>public static String INSERT_DATE="insertDate";</v>
      </c>
      <c r="Z294" s="7" t="str">
        <f t="shared" si="129"/>
        <v>private String insertDate="";</v>
      </c>
    </row>
    <row r="295" spans="2:26" ht="19.2" x14ac:dyDescent="0.45">
      <c r="B295" s="1" t="s">
        <v>5</v>
      </c>
      <c r="C295" s="1" t="s">
        <v>1</v>
      </c>
      <c r="D295" s="4">
        <v>30</v>
      </c>
      <c r="I295" t="str">
        <f t="shared" si="122"/>
        <v>ALTER TABLE TM_TASK_LABEL</v>
      </c>
      <c r="J295" t="str">
        <f t="shared" si="123"/>
        <v xml:space="preserve"> ADD  MODIFICATION_DATE VARCHAR(30);</v>
      </c>
      <c r="K295" s="21" t="str">
        <f t="shared" si="124"/>
        <v xml:space="preserve">  ALTER COLUMN   MODIFICATION_DATE VARCHAR(30);</v>
      </c>
      <c r="L295" s="12"/>
      <c r="M295" s="18" t="str">
        <f t="shared" si="125"/>
        <v>MODIFICATION_DATE,</v>
      </c>
      <c r="N295" s="5" t="str">
        <f t="shared" si="130"/>
        <v>MODIFICATION_DATE VARCHAR(30),</v>
      </c>
      <c r="O295" s="1" t="s">
        <v>9</v>
      </c>
      <c r="P295" t="s">
        <v>8</v>
      </c>
      <c r="W295" s="17" t="str">
        <f t="shared" si="126"/>
        <v>modificationDate</v>
      </c>
      <c r="X295" s="3" t="str">
        <f t="shared" si="127"/>
        <v>"modificationDate":"",</v>
      </c>
      <c r="Y295" s="22" t="str">
        <f t="shared" si="128"/>
        <v>public static String MODIFICATION_DATE="modificationDate";</v>
      </c>
      <c r="Z295" s="7" t="str">
        <f t="shared" si="129"/>
        <v>private String modificationDate="";</v>
      </c>
    </row>
    <row r="296" spans="2:26" ht="19.2" x14ac:dyDescent="0.45">
      <c r="B296" s="1" t="s">
        <v>274</v>
      </c>
      <c r="C296" s="1" t="s">
        <v>1</v>
      </c>
      <c r="D296" s="4">
        <v>222</v>
      </c>
      <c r="I296" t="str">
        <f t="shared" si="122"/>
        <v>ALTER TABLE TM_TASK_LABEL</v>
      </c>
      <c r="J296" t="str">
        <f t="shared" si="123"/>
        <v xml:space="preserve"> ADD  FK_PROJECT_ID VARCHAR(222);</v>
      </c>
      <c r="K296" s="21" t="str">
        <f t="shared" si="124"/>
        <v xml:space="preserve">  ALTER COLUMN   FK_PROJECT_ID VARCHAR(222);</v>
      </c>
      <c r="L296" s="12"/>
      <c r="M296" s="18" t="str">
        <f t="shared" si="125"/>
        <v>FK_PROJECT_ID,</v>
      </c>
      <c r="N296" s="5" t="str">
        <f t="shared" si="130"/>
        <v>FK_PROJECT_ID VARCHAR(222),</v>
      </c>
      <c r="O296" s="1" t="s">
        <v>0</v>
      </c>
      <c r="W296" s="17" t="str">
        <f>CONCATENATE(,LOWER(O296),UPPER(LEFT(P296,1)),LOWER(RIGHT(P296,LEN(P296)-IF(LEN(P296)&gt;0,1,LEN(P296)))),UPPER(LEFT(Q296,1)),LOWER(RIGHT(Q296,LEN(Q296)-IF(LEN(Q296)&gt;0,1,LEN(Q296)))),UPPER(LEFT(R296,1)),LOWER(RIGHT(R296,LEN(R296)-IF(LEN(R296)&gt;0,1,LEN(R296)))),UPPER(LEFT(S296,1)),LOWER(RIGHT(S296,LEN(S296)-IF(LEN(S296)&gt;0,1,LEN(S296)))),UPPER(LEFT(T296,1)),LOWER(RIGHT(T296,LEN(T296)-IF(LEN(T296)&gt;0,1,LEN(T296)))),UPPER(LEFT(U296,1)),LOWER(RIGHT(U296,LEN(U296)-IF(LEN(U296)&gt;0,1,LEN(U296)))),UPPER(LEFT(V296,1)),LOWER(RIGHT(V296,LEN(V296)-IF(LEN(V296)&gt;0,1,LEN(V296)))))</f>
        <v>name</v>
      </c>
      <c r="X296" s="3" t="str">
        <f>CONCATENATE("""",W296,"""",":","""","""",",")</f>
        <v>"name":"",</v>
      </c>
      <c r="Y296" s="22" t="str">
        <f>CONCATENATE("public static String ",,B296,,"=","""",W296,""";")</f>
        <v>public static String FK_PROJECT_ID="name";</v>
      </c>
      <c r="Z296" s="7" t="str">
        <f>CONCATENATE("private String ",W296,"=","""""",";")</f>
        <v>private String name="";</v>
      </c>
    </row>
    <row r="297" spans="2:26" ht="19.2" x14ac:dyDescent="0.45">
      <c r="B297" s="1" t="s">
        <v>0</v>
      </c>
      <c r="C297" s="1" t="s">
        <v>1</v>
      </c>
      <c r="D297" s="4">
        <v>222</v>
      </c>
      <c r="I297" t="str">
        <f t="shared" si="122"/>
        <v>ALTER TABLE TM_TASK_LABEL</v>
      </c>
      <c r="J297" t="str">
        <f t="shared" si="123"/>
        <v xml:space="preserve"> ADD  NAME VARCHAR(222);</v>
      </c>
      <c r="K297" s="21" t="str">
        <f t="shared" si="124"/>
        <v xml:space="preserve">  ALTER COLUMN   NAME VARCHAR(222);</v>
      </c>
      <c r="L297" s="12"/>
      <c r="M297" s="18" t="str">
        <f t="shared" si="125"/>
        <v>NAME,</v>
      </c>
      <c r="N297" s="5" t="str">
        <f t="shared" si="130"/>
        <v>NAME VARCHAR(222),</v>
      </c>
      <c r="O297" s="1" t="s">
        <v>0</v>
      </c>
      <c r="W297" s="17" t="str">
        <f t="shared" si="126"/>
        <v>name</v>
      </c>
      <c r="X297" s="3" t="str">
        <f t="shared" si="127"/>
        <v>"name":"",</v>
      </c>
      <c r="Y297" s="22" t="str">
        <f t="shared" si="128"/>
        <v>public static String NAME="name";</v>
      </c>
      <c r="Z297" s="7" t="str">
        <f t="shared" si="129"/>
        <v>private String name="";</v>
      </c>
    </row>
    <row r="298" spans="2:26" ht="19.2" x14ac:dyDescent="0.45">
      <c r="B298" s="1" t="s">
        <v>634</v>
      </c>
      <c r="C298" s="1" t="s">
        <v>1</v>
      </c>
      <c r="D298" s="4">
        <v>20</v>
      </c>
      <c r="I298" t="str">
        <f t="shared" si="122"/>
        <v>ALTER TABLE TM_TASK_LABEL</v>
      </c>
      <c r="J298" t="str">
        <f t="shared" si="123"/>
        <v xml:space="preserve"> ADD  IS_MENU VARCHAR(20);</v>
      </c>
      <c r="K298" s="21" t="str">
        <f t="shared" si="124"/>
        <v xml:space="preserve">  ALTER COLUMN   IS_MENU VARCHAR(20);</v>
      </c>
      <c r="L298" s="12"/>
      <c r="M298" s="18" t="s">
        <v>635</v>
      </c>
      <c r="N298" s="5" t="str">
        <f>CONCATENATE(B298," ",C298,"(",D298,")",",")</f>
        <v>IS_MENU VARCHAR(20),</v>
      </c>
      <c r="O298" s="1" t="s">
        <v>112</v>
      </c>
      <c r="P298" t="s">
        <v>636</v>
      </c>
      <c r="W298" s="17" t="str">
        <f>CONCATENATE(,LOWER(O298),UPPER(LEFT(P298,1)),LOWER(RIGHT(P298,LEN(P298)-IF(LEN(P298)&gt;0,1,LEN(P298)))),UPPER(LEFT(Q298,1)),LOWER(RIGHT(Q298,LEN(Q298)-IF(LEN(Q298)&gt;0,1,LEN(Q298)))),UPPER(LEFT(R298,1)),LOWER(RIGHT(R298,LEN(R298)-IF(LEN(R298)&gt;0,1,LEN(R298)))),UPPER(LEFT(S298,1)),LOWER(RIGHT(S298,LEN(S298)-IF(LEN(S298)&gt;0,1,LEN(S298)))),UPPER(LEFT(T298,1)),LOWER(RIGHT(T298,LEN(T298)-IF(LEN(T298)&gt;0,1,LEN(T298)))),UPPER(LEFT(U298,1)),LOWER(RIGHT(U298,LEN(U298)-IF(LEN(U298)&gt;0,1,LEN(U298)))),UPPER(LEFT(V298,1)),LOWER(RIGHT(V298,LEN(V298)-IF(LEN(V298)&gt;0,1,LEN(V298)))))</f>
        <v>isMenu</v>
      </c>
      <c r="X298" s="3" t="str">
        <f>CONCATENATE("""",W298,"""",":","""","""",",")</f>
        <v>"isMenu":"",</v>
      </c>
      <c r="Y298" s="22" t="str">
        <f>CONCATENATE("public static String ",,B298,,"=","""",W298,""";")</f>
        <v>public static String IS_MENU="isMenu";</v>
      </c>
      <c r="Z298" s="7" t="str">
        <f>CONCATENATE("private String ",W298,"=","""""",";")</f>
        <v>private String isMenu="";</v>
      </c>
    </row>
    <row r="299" spans="2:26" ht="19.2" x14ac:dyDescent="0.45">
      <c r="B299" s="1" t="s">
        <v>358</v>
      </c>
      <c r="C299" s="1" t="s">
        <v>1</v>
      </c>
      <c r="D299" s="4">
        <v>444</v>
      </c>
      <c r="I299" t="str">
        <f t="shared" si="122"/>
        <v>ALTER TABLE TM_TASK_LABEL</v>
      </c>
      <c r="J299" t="str">
        <f t="shared" si="123"/>
        <v xml:space="preserve"> ADD  COLOR VARCHAR(444);</v>
      </c>
      <c r="K299" s="21" t="str">
        <f t="shared" si="124"/>
        <v xml:space="preserve">  ALTER COLUMN   COLOR VARCHAR(444);</v>
      </c>
      <c r="L299" s="12"/>
      <c r="M299" s="18"/>
      <c r="N299" s="5" t="str">
        <f t="shared" si="130"/>
        <v>COLOR VARCHAR(444),</v>
      </c>
      <c r="O299" s="1" t="s">
        <v>358</v>
      </c>
      <c r="W299" s="17" t="str">
        <f>CONCATENATE(,LOWER(O299),UPPER(LEFT(P299,1)),LOWER(RIGHT(P299,LEN(P299)-IF(LEN(P299)&gt;0,1,LEN(P299)))),UPPER(LEFT(Q299,1)),LOWER(RIGHT(Q299,LEN(Q299)-IF(LEN(Q299)&gt;0,1,LEN(Q299)))),UPPER(LEFT(R299,1)),LOWER(RIGHT(R299,LEN(R299)-IF(LEN(R299)&gt;0,1,LEN(R299)))),UPPER(LEFT(S299,1)),LOWER(RIGHT(S299,LEN(S299)-IF(LEN(S299)&gt;0,1,LEN(S299)))),UPPER(LEFT(T299,1)),LOWER(RIGHT(T299,LEN(T299)-IF(LEN(T299)&gt;0,1,LEN(T299)))),UPPER(LEFT(U299,1)),LOWER(RIGHT(U299,LEN(U299)-IF(LEN(U299)&gt;0,1,LEN(U299)))),UPPER(LEFT(V299,1)),LOWER(RIGHT(V299,LEN(V299)-IF(LEN(V299)&gt;0,1,LEN(V299)))))</f>
        <v>color</v>
      </c>
      <c r="X299" s="3" t="str">
        <f>CONCATENATE("""",W299,"""",":","""","""",",")</f>
        <v>"color":"",</v>
      </c>
      <c r="Y299" s="22" t="str">
        <f>CONCATENATE("public static String ",,B299,,"=","""",W299,""";")</f>
        <v>public static String COLOR="color";</v>
      </c>
      <c r="Z299" s="7" t="str">
        <f>CONCATENATE("private String ",W299,"=","""""",";")</f>
        <v>private String color="";</v>
      </c>
    </row>
    <row r="300" spans="2:26" ht="19.2" x14ac:dyDescent="0.45">
      <c r="B300" s="1"/>
      <c r="C300" s="1"/>
      <c r="D300" s="4"/>
      <c r="L300" s="12"/>
      <c r="M300" s="18"/>
      <c r="O300" s="1"/>
      <c r="W300" s="17"/>
    </row>
    <row r="301" spans="2:26" ht="19.2" x14ac:dyDescent="0.45">
      <c r="C301" s="1"/>
      <c r="D301" s="8"/>
      <c r="M301" s="18"/>
      <c r="N301" s="33" t="s">
        <v>130</v>
      </c>
      <c r="O301" s="1"/>
      <c r="W301" s="17"/>
    </row>
    <row r="302" spans="2:26" ht="19.2" x14ac:dyDescent="0.45">
      <c r="C302" s="1"/>
      <c r="D302" s="8"/>
      <c r="M302" s="18"/>
      <c r="N302" s="31" t="s">
        <v>126</v>
      </c>
      <c r="O302" s="1"/>
      <c r="W302" s="17"/>
    </row>
    <row r="303" spans="2:26" ht="19.2" x14ac:dyDescent="0.45">
      <c r="C303" s="14"/>
      <c r="D303" s="9"/>
      <c r="M303" s="20"/>
      <c r="W303" s="17"/>
    </row>
    <row r="304" spans="2:26" ht="19.2" x14ac:dyDescent="0.45">
      <c r="C304" s="1"/>
      <c r="D304" s="8"/>
      <c r="M304" s="18"/>
      <c r="N304" s="31"/>
      <c r="O304" s="1"/>
      <c r="W304" s="17"/>
    </row>
    <row r="305" spans="2:26" x14ac:dyDescent="0.3">
      <c r="B305" s="2" t="s">
        <v>520</v>
      </c>
      <c r="I305" t="str">
        <f>CONCATENATE("ALTER TABLE"," ",B305)</f>
        <v>ALTER TABLE TM_TASK_LABEL_LIST</v>
      </c>
      <c r="J305" t="s">
        <v>293</v>
      </c>
      <c r="K305" s="26" t="str">
        <f>CONCATENATE(J305," VIEW ",B305," AS SELECT")</f>
        <v>create OR REPLACE VIEW TM_TASK_LABEL_LIST AS SELECT</v>
      </c>
      <c r="N305" s="5" t="str">
        <f>CONCATENATE("CREATE TABLE ",B305," ","(")</f>
        <v>CREATE TABLE TM_TASK_LABEL_LIST (</v>
      </c>
    </row>
    <row r="306" spans="2:26" ht="19.2" x14ac:dyDescent="0.45">
      <c r="B306" s="1" t="s">
        <v>2</v>
      </c>
      <c r="C306" s="1" t="s">
        <v>1</v>
      </c>
      <c r="D306" s="4">
        <v>30</v>
      </c>
      <c r="E306" s="24" t="s">
        <v>113</v>
      </c>
      <c r="I306" t="str">
        <f>I305</f>
        <v>ALTER TABLE TM_TASK_LABEL_LIST</v>
      </c>
      <c r="K306" s="25" t="str">
        <f t="shared" ref="K306:K313" si="131">CONCATENATE(B306,",")</f>
        <v>ID,</v>
      </c>
      <c r="L306" s="12"/>
      <c r="M306" s="18" t="str">
        <f t="shared" ref="M306:M311" si="132">CONCATENATE(B306,",")</f>
        <v>ID,</v>
      </c>
      <c r="N306" s="5" t="str">
        <f>CONCATENATE(B306," ",C306,"(",D306,") ",E306," ,")</f>
        <v>ID VARCHAR(30) NOT NULL ,</v>
      </c>
      <c r="O306" s="1" t="s">
        <v>2</v>
      </c>
      <c r="P306" s="6"/>
      <c r="Q306" s="6"/>
      <c r="R306" s="6"/>
      <c r="S306" s="6"/>
      <c r="T306" s="6"/>
      <c r="U306" s="6"/>
      <c r="V306" s="6"/>
      <c r="W306" s="17" t="str">
        <f t="shared" ref="W306:W314" si="133">CONCATENATE(,LOWER(O306),UPPER(LEFT(P306,1)),LOWER(RIGHT(P306,LEN(P306)-IF(LEN(P306)&gt;0,1,LEN(P306)))),UPPER(LEFT(Q306,1)),LOWER(RIGHT(Q306,LEN(Q306)-IF(LEN(Q306)&gt;0,1,LEN(Q306)))),UPPER(LEFT(R306,1)),LOWER(RIGHT(R306,LEN(R306)-IF(LEN(R306)&gt;0,1,LEN(R306)))),UPPER(LEFT(S306,1)),LOWER(RIGHT(S306,LEN(S306)-IF(LEN(S306)&gt;0,1,LEN(S306)))),UPPER(LEFT(T306,1)),LOWER(RIGHT(T306,LEN(T306)-IF(LEN(T306)&gt;0,1,LEN(T306)))),UPPER(LEFT(U306,1)),LOWER(RIGHT(U306,LEN(U306)-IF(LEN(U306)&gt;0,1,LEN(U306)))),UPPER(LEFT(V306,1)),LOWER(RIGHT(V306,LEN(V306)-IF(LEN(V306)&gt;0,1,LEN(V306)))))</f>
        <v>id</v>
      </c>
      <c r="X306" s="3" t="str">
        <f t="shared" ref="X306:X314" si="134">CONCATENATE("""",W306,"""",":","""","""",",")</f>
        <v>"id":"",</v>
      </c>
      <c r="Y306" s="22" t="str">
        <f t="shared" ref="Y306:Y314" si="135">CONCATENATE("public static String ",,B306,,"=","""",W306,""";")</f>
        <v>public static String ID="id";</v>
      </c>
      <c r="Z306" s="7" t="str">
        <f t="shared" ref="Z306:Z314" si="136">CONCATENATE("private String ",W306,"=","""""",";")</f>
        <v>private String id="";</v>
      </c>
    </row>
    <row r="307" spans="2:26" ht="19.2" x14ac:dyDescent="0.45">
      <c r="B307" s="1" t="s">
        <v>3</v>
      </c>
      <c r="C307" s="1" t="s">
        <v>1</v>
      </c>
      <c r="D307" s="4">
        <v>10</v>
      </c>
      <c r="I307" t="str">
        <f>I306</f>
        <v>ALTER TABLE TM_TASK_LABEL_LIST</v>
      </c>
      <c r="K307" s="25" t="str">
        <f t="shared" si="131"/>
        <v>STATUS,</v>
      </c>
      <c r="L307" s="12"/>
      <c r="M307" s="18" t="str">
        <f t="shared" si="132"/>
        <v>STATUS,</v>
      </c>
      <c r="N307" s="5" t="str">
        <f t="shared" ref="N307:N314" si="137">CONCATENATE(B307," ",C307,"(",D307,")",",")</f>
        <v>STATUS VARCHAR(10),</v>
      </c>
      <c r="O307" s="1" t="s">
        <v>3</v>
      </c>
      <c r="W307" s="17" t="str">
        <f t="shared" si="133"/>
        <v>status</v>
      </c>
      <c r="X307" s="3" t="str">
        <f t="shared" si="134"/>
        <v>"status":"",</v>
      </c>
      <c r="Y307" s="22" t="str">
        <f t="shared" si="135"/>
        <v>public static String STATUS="status";</v>
      </c>
      <c r="Z307" s="7" t="str">
        <f t="shared" si="136"/>
        <v>private String status="";</v>
      </c>
    </row>
    <row r="308" spans="2:26" ht="19.2" x14ac:dyDescent="0.45">
      <c r="B308" s="1" t="s">
        <v>4</v>
      </c>
      <c r="C308" s="1" t="s">
        <v>1</v>
      </c>
      <c r="D308" s="4">
        <v>30</v>
      </c>
      <c r="I308" t="str">
        <f>I307</f>
        <v>ALTER TABLE TM_TASK_LABEL_LIST</v>
      </c>
      <c r="K308" s="25" t="str">
        <f t="shared" si="131"/>
        <v>INSERT_DATE,</v>
      </c>
      <c r="L308" s="12"/>
      <c r="M308" s="18" t="str">
        <f t="shared" si="132"/>
        <v>INSERT_DATE,</v>
      </c>
      <c r="N308" s="5" t="str">
        <f t="shared" si="137"/>
        <v>INSERT_DATE VARCHAR(30),</v>
      </c>
      <c r="O308" s="1" t="s">
        <v>7</v>
      </c>
      <c r="P308" t="s">
        <v>8</v>
      </c>
      <c r="W308" s="17" t="str">
        <f t="shared" si="133"/>
        <v>insertDate</v>
      </c>
      <c r="X308" s="3" t="str">
        <f t="shared" si="134"/>
        <v>"insertDate":"",</v>
      </c>
      <c r="Y308" s="22" t="str">
        <f t="shared" si="135"/>
        <v>public static String INSERT_DATE="insertDate";</v>
      </c>
      <c r="Z308" s="7" t="str">
        <f t="shared" si="136"/>
        <v>private String insertDate="";</v>
      </c>
    </row>
    <row r="309" spans="2:26" ht="19.2" x14ac:dyDescent="0.45">
      <c r="B309" s="1" t="s">
        <v>5</v>
      </c>
      <c r="C309" s="1" t="s">
        <v>1</v>
      </c>
      <c r="D309" s="4">
        <v>30</v>
      </c>
      <c r="I309" t="str">
        <f>I308</f>
        <v>ALTER TABLE TM_TASK_LABEL_LIST</v>
      </c>
      <c r="K309" s="25" t="str">
        <f t="shared" si="131"/>
        <v>MODIFICATION_DATE,</v>
      </c>
      <c r="L309" s="12"/>
      <c r="M309" s="18" t="str">
        <f t="shared" si="132"/>
        <v>MODIFICATION_DATE,</v>
      </c>
      <c r="N309" s="5" t="str">
        <f t="shared" si="137"/>
        <v>MODIFICATION_DATE VARCHAR(30),</v>
      </c>
      <c r="O309" s="1" t="s">
        <v>9</v>
      </c>
      <c r="P309" t="s">
        <v>8</v>
      </c>
      <c r="W309" s="17" t="str">
        <f t="shared" si="133"/>
        <v>modificationDate</v>
      </c>
      <c r="X309" s="3" t="str">
        <f t="shared" si="134"/>
        <v>"modificationDate":"",</v>
      </c>
      <c r="Y309" s="22" t="str">
        <f t="shared" si="135"/>
        <v>public static String MODIFICATION_DATE="modificationDate";</v>
      </c>
      <c r="Z309" s="7" t="str">
        <f t="shared" si="136"/>
        <v>private String modificationDate="";</v>
      </c>
    </row>
    <row r="310" spans="2:26" ht="19.2" x14ac:dyDescent="0.45">
      <c r="B310" s="1" t="s">
        <v>274</v>
      </c>
      <c r="C310" s="1" t="s">
        <v>1</v>
      </c>
      <c r="D310" s="4">
        <v>222</v>
      </c>
      <c r="I310">
        <f>I257</f>
        <v>0</v>
      </c>
      <c r="K310" s="25" t="str">
        <f t="shared" si="131"/>
        <v>FK_PROJECT_ID,</v>
      </c>
      <c r="L310" s="12"/>
      <c r="M310" s="18" t="str">
        <f t="shared" si="132"/>
        <v>FK_PROJECT_ID,</v>
      </c>
      <c r="N310" s="5" t="str">
        <f t="shared" si="137"/>
        <v>FK_PROJECT_ID VARCHAR(222),</v>
      </c>
      <c r="O310" s="1" t="s">
        <v>10</v>
      </c>
      <c r="P310" t="s">
        <v>288</v>
      </c>
      <c r="Q310" t="s">
        <v>2</v>
      </c>
      <c r="W310" s="17" t="str">
        <f t="shared" si="133"/>
        <v>fkProjectId</v>
      </c>
      <c r="X310" s="3" t="str">
        <f t="shared" si="134"/>
        <v>"fkProjectId":"",</v>
      </c>
      <c r="Y310" s="22" t="str">
        <f t="shared" si="135"/>
        <v>public static String FK_PROJECT_ID="fkProjectId";</v>
      </c>
      <c r="Z310" s="7" t="str">
        <f t="shared" si="136"/>
        <v>private String fkProjectId="";</v>
      </c>
    </row>
    <row r="311" spans="2:26" ht="19.2" x14ac:dyDescent="0.45">
      <c r="B311" s="1" t="s">
        <v>0</v>
      </c>
      <c r="C311" s="1" t="s">
        <v>1</v>
      </c>
      <c r="D311" s="4">
        <v>222</v>
      </c>
      <c r="I311" t="str">
        <f>I258</f>
        <v>ALTER TABLE TM_TASK_CATEGORY</v>
      </c>
      <c r="J311" s="23"/>
      <c r="K311" s="25" t="str">
        <f t="shared" si="131"/>
        <v>NAME,</v>
      </c>
      <c r="L311" s="12"/>
      <c r="M311" s="18" t="str">
        <f t="shared" si="132"/>
        <v>NAME,</v>
      </c>
      <c r="N311" s="5" t="str">
        <f t="shared" si="137"/>
        <v>NAME VARCHAR(222),</v>
      </c>
      <c r="O311" s="1" t="s">
        <v>0</v>
      </c>
      <c r="W311" s="17" t="str">
        <f t="shared" si="133"/>
        <v>name</v>
      </c>
      <c r="X311" s="3" t="str">
        <f t="shared" si="134"/>
        <v>"name":"",</v>
      </c>
      <c r="Y311" s="22" t="str">
        <f t="shared" si="135"/>
        <v>public static String NAME="name";</v>
      </c>
      <c r="Z311" s="7" t="str">
        <f t="shared" si="136"/>
        <v>private String name="";</v>
      </c>
    </row>
    <row r="312" spans="2:26" ht="19.2" x14ac:dyDescent="0.45">
      <c r="B312" s="1" t="s">
        <v>518</v>
      </c>
      <c r="C312" s="1" t="s">
        <v>1</v>
      </c>
      <c r="D312" s="4">
        <v>3333</v>
      </c>
      <c r="I312">
        <f>I244</f>
        <v>0</v>
      </c>
      <c r="K312" s="25" t="s">
        <v>674</v>
      </c>
      <c r="L312" s="12"/>
      <c r="M312" s="18"/>
      <c r="N312" s="5" t="str">
        <f t="shared" si="137"/>
        <v>BACKLOG_COUNT VARCHAR(3333),</v>
      </c>
      <c r="O312" s="1" t="s">
        <v>354</v>
      </c>
      <c r="P312" t="s">
        <v>214</v>
      </c>
      <c r="W312" s="17" t="str">
        <f t="shared" si="133"/>
        <v>backlogCount</v>
      </c>
      <c r="X312" s="3" t="str">
        <f t="shared" si="134"/>
        <v>"backlogCount":"",</v>
      </c>
      <c r="Y312" s="22" t="str">
        <f t="shared" si="135"/>
        <v>public static String BACKLOG_COUNT="backlogCount";</v>
      </c>
      <c r="Z312" s="7" t="str">
        <f t="shared" si="136"/>
        <v>private String backlogCount="";</v>
      </c>
    </row>
    <row r="313" spans="2:26" ht="19.2" x14ac:dyDescent="0.45">
      <c r="B313" s="1" t="s">
        <v>634</v>
      </c>
      <c r="C313" s="1" t="s">
        <v>1</v>
      </c>
      <c r="D313" s="4">
        <v>20</v>
      </c>
      <c r="I313">
        <f>I312</f>
        <v>0</v>
      </c>
      <c r="J313" t="str">
        <f>CONCATENATE(LEFT(CONCATENATE(" ADD "," ",N313,";"),LEN(CONCATENATE(" ADD "," ",N313,";"))-2),";")</f>
        <v xml:space="preserve"> ADD  IS_MENU VARCHAR(20);</v>
      </c>
      <c r="K313" s="25" t="str">
        <f t="shared" si="131"/>
        <v>IS_MENU,</v>
      </c>
      <c r="L313" s="12"/>
      <c r="M313" s="18" t="s">
        <v>635</v>
      </c>
      <c r="N313" s="5" t="str">
        <f t="shared" si="137"/>
        <v>IS_MENU VARCHAR(20),</v>
      </c>
      <c r="O313" s="1" t="s">
        <v>112</v>
      </c>
      <c r="P313" t="s">
        <v>636</v>
      </c>
      <c r="W313" s="17" t="str">
        <f>CONCATENATE(,LOWER(O313),UPPER(LEFT(P313,1)),LOWER(RIGHT(P313,LEN(P313)-IF(LEN(P313)&gt;0,1,LEN(P313)))),UPPER(LEFT(Q313,1)),LOWER(RIGHT(Q313,LEN(Q313)-IF(LEN(Q313)&gt;0,1,LEN(Q313)))),UPPER(LEFT(R313,1)),LOWER(RIGHT(R313,LEN(R313)-IF(LEN(R313)&gt;0,1,LEN(R313)))),UPPER(LEFT(S313,1)),LOWER(RIGHT(S313,LEN(S313)-IF(LEN(S313)&gt;0,1,LEN(S313)))),UPPER(LEFT(T313,1)),LOWER(RIGHT(T313,LEN(T313)-IF(LEN(T313)&gt;0,1,LEN(T313)))),UPPER(LEFT(U313,1)),LOWER(RIGHT(U313,LEN(U313)-IF(LEN(U313)&gt;0,1,LEN(U313)))),UPPER(LEFT(V313,1)),LOWER(RIGHT(V313,LEN(V313)-IF(LEN(V313)&gt;0,1,LEN(V313)))))</f>
        <v>isMenu</v>
      </c>
      <c r="X313" s="3" t="str">
        <f>CONCATENATE("""",W313,"""",":","""","""",",")</f>
        <v>"isMenu":"",</v>
      </c>
      <c r="Y313" s="22" t="str">
        <f>CONCATENATE("public static String ",,B313,,"=","""",W313,""";")</f>
        <v>public static String IS_MENU="isMenu";</v>
      </c>
      <c r="Z313" s="7" t="str">
        <f>CONCATENATE("private String ",W313,"=","""""",";")</f>
        <v>private String isMenu="";</v>
      </c>
    </row>
    <row r="314" spans="2:26" ht="19.2" x14ac:dyDescent="0.45">
      <c r="B314" s="1" t="s">
        <v>358</v>
      </c>
      <c r="C314" s="1" t="s">
        <v>1</v>
      </c>
      <c r="D314" s="4">
        <v>444</v>
      </c>
      <c r="K314" s="25" t="str">
        <f>CONCATENATE(B314,"")</f>
        <v>COLOR</v>
      </c>
      <c r="L314" s="12"/>
      <c r="M314" s="18"/>
      <c r="N314" s="5" t="str">
        <f t="shared" si="137"/>
        <v>COLOR VARCHAR(444),</v>
      </c>
      <c r="O314" s="1" t="s">
        <v>358</v>
      </c>
      <c r="W314" s="17" t="str">
        <f t="shared" si="133"/>
        <v>color</v>
      </c>
      <c r="X314" s="3" t="str">
        <f t="shared" si="134"/>
        <v>"color":"",</v>
      </c>
      <c r="Y314" s="22" t="str">
        <f t="shared" si="135"/>
        <v>public static String COLOR="color";</v>
      </c>
      <c r="Z314" s="7" t="str">
        <f t="shared" si="136"/>
        <v>private String color="";</v>
      </c>
    </row>
    <row r="315" spans="2:26" ht="19.2" x14ac:dyDescent="0.45">
      <c r="B315" s="1"/>
      <c r="C315" s="1"/>
      <c r="D315" s="4"/>
      <c r="K315" s="29" t="str">
        <f>CONCATENATE(" FROM ",LEFT(B305,LEN(B305)-5)," T")</f>
        <v xml:space="preserve"> FROM TM_TASK_LABEL T</v>
      </c>
      <c r="L315" s="12"/>
      <c r="M315" s="18"/>
      <c r="O315" s="1"/>
      <c r="W315" s="17"/>
    </row>
    <row r="316" spans="2:26" ht="19.2" x14ac:dyDescent="0.45">
      <c r="C316" s="1"/>
      <c r="D316" s="8"/>
      <c r="M316" s="18"/>
      <c r="N316" s="33" t="s">
        <v>130</v>
      </c>
      <c r="O316" s="1"/>
      <c r="W316" s="17"/>
    </row>
    <row r="317" spans="2:26" ht="19.2" x14ac:dyDescent="0.45">
      <c r="C317" s="1"/>
      <c r="D317" s="8"/>
      <c r="M317" s="18"/>
      <c r="N317" s="31" t="s">
        <v>126</v>
      </c>
      <c r="O317" s="1"/>
      <c r="W317" s="17"/>
    </row>
    <row r="318" spans="2:26" ht="19.2" x14ac:dyDescent="0.45">
      <c r="C318" s="14"/>
      <c r="D318" s="9"/>
      <c r="M318" s="20"/>
      <c r="W318" s="17"/>
    </row>
    <row r="319" spans="2:26" ht="19.2" x14ac:dyDescent="0.45">
      <c r="C319" s="1"/>
      <c r="D319" s="8"/>
      <c r="M319" s="18"/>
      <c r="N319" s="31"/>
      <c r="O319" s="1"/>
      <c r="W319" s="17"/>
    </row>
    <row r="320" spans="2:26" x14ac:dyDescent="0.3">
      <c r="B320" s="2" t="s">
        <v>359</v>
      </c>
      <c r="I320" t="str">
        <f>CONCATENATE("ALTER TABLE"," ",B320)</f>
        <v>ALTER TABLE TM_TASK_SPRINT</v>
      </c>
      <c r="N320" s="5" t="str">
        <f>CONCATENATE("CREATE TABLE ",B320," ","(")</f>
        <v>CREATE TABLE TM_TASK_SPRINT (</v>
      </c>
    </row>
    <row r="321" spans="2:26" ht="19.2" x14ac:dyDescent="0.45">
      <c r="B321" s="1" t="s">
        <v>2</v>
      </c>
      <c r="C321" s="1" t="s">
        <v>1</v>
      </c>
      <c r="D321" s="4">
        <v>30</v>
      </c>
      <c r="E321" s="24" t="s">
        <v>113</v>
      </c>
      <c r="I321" t="str">
        <f>I320</f>
        <v>ALTER TABLE TM_TASK_SPRINT</v>
      </c>
      <c r="J321" t="str">
        <f>CONCATENATE(LEFT(CONCATENATE(" ADD "," ",N321,";"),LEN(CONCATENATE(" ADD "," ",N321,";"))-2),";")</f>
        <v xml:space="preserve"> ADD  ID VARCHAR(30) NOT NULL ;</v>
      </c>
      <c r="K321" s="21" t="str">
        <f>CONCATENATE(LEFT(CONCATENATE("  ALTER COLUMN  "," ",N321,";"),LEN(CONCATENATE("  ALTER COLUMN  "," ",N321,";"))-2),";")</f>
        <v xml:space="preserve">  ALTER COLUMN   ID VARCHAR(30) NOT NULL ;</v>
      </c>
      <c r="L321" s="12"/>
      <c r="M321" s="18" t="str">
        <f>CONCATENATE(B321,",")</f>
        <v>ID,</v>
      </c>
      <c r="N321" s="5" t="str">
        <f>CONCATENATE(B321," ",C321,"(",D321,") ",E321," ,")</f>
        <v>ID VARCHAR(30) NOT NULL ,</v>
      </c>
      <c r="O321" s="1" t="s">
        <v>2</v>
      </c>
      <c r="P321" s="6"/>
      <c r="Q321" s="6"/>
      <c r="R321" s="6"/>
      <c r="S321" s="6"/>
      <c r="T321" s="6"/>
      <c r="U321" s="6"/>
      <c r="V321" s="6"/>
      <c r="W321" s="17" t="str">
        <f t="shared" ref="W321:W331" si="138">CONCATENATE(,LOWER(O321),UPPER(LEFT(P321,1)),LOWER(RIGHT(P321,LEN(P321)-IF(LEN(P321)&gt;0,1,LEN(P321)))),UPPER(LEFT(Q321,1)),LOWER(RIGHT(Q321,LEN(Q321)-IF(LEN(Q321)&gt;0,1,LEN(Q321)))),UPPER(LEFT(R321,1)),LOWER(RIGHT(R321,LEN(R321)-IF(LEN(R321)&gt;0,1,LEN(R321)))),UPPER(LEFT(S321,1)),LOWER(RIGHT(S321,LEN(S321)-IF(LEN(S321)&gt;0,1,LEN(S321)))),UPPER(LEFT(T321,1)),LOWER(RIGHT(T321,LEN(T321)-IF(LEN(T321)&gt;0,1,LEN(T321)))),UPPER(LEFT(U321,1)),LOWER(RIGHT(U321,LEN(U321)-IF(LEN(U321)&gt;0,1,LEN(U321)))),UPPER(LEFT(V321,1)),LOWER(RIGHT(V321,LEN(V321)-IF(LEN(V321)&gt;0,1,LEN(V321)))))</f>
        <v>id</v>
      </c>
      <c r="X321" s="3" t="str">
        <f t="shared" ref="X321:X331" si="139">CONCATENATE("""",W321,"""",":","""","""",",")</f>
        <v>"id":"",</v>
      </c>
      <c r="Y321" s="22" t="str">
        <f t="shared" ref="Y321:Y331" si="140">CONCATENATE("public static String ",,B321,,"=","""",W321,""";")</f>
        <v>public static String ID="id";</v>
      </c>
      <c r="Z321" s="7" t="str">
        <f t="shared" ref="Z321:Z331" si="141">CONCATENATE("private String ",W321,"=","""""",";")</f>
        <v>private String id="";</v>
      </c>
    </row>
    <row r="322" spans="2:26" ht="19.2" x14ac:dyDescent="0.45">
      <c r="B322" s="1" t="s">
        <v>3</v>
      </c>
      <c r="C322" s="1" t="s">
        <v>1</v>
      </c>
      <c r="D322" s="4">
        <v>10</v>
      </c>
      <c r="I322" t="str">
        <f>I321</f>
        <v>ALTER TABLE TM_TASK_SPRINT</v>
      </c>
      <c r="J322" t="str">
        <f>CONCATENATE(LEFT(CONCATENATE(" ADD "," ",N322,";"),LEN(CONCATENATE(" ADD "," ",N322,";"))-2),";")</f>
        <v xml:space="preserve"> ADD  STATUS VARCHAR(10);</v>
      </c>
      <c r="K322" s="21" t="str">
        <f>CONCATENATE(LEFT(CONCATENATE("  ALTER COLUMN  "," ",N322,";"),LEN(CONCATENATE("  ALTER COLUMN  "," ",N322,";"))-2),";")</f>
        <v xml:space="preserve">  ALTER COLUMN   STATUS VARCHAR(10);</v>
      </c>
      <c r="L322" s="12"/>
      <c r="M322" s="18" t="str">
        <f>CONCATENATE(B322,",")</f>
        <v>STATUS,</v>
      </c>
      <c r="N322" s="5" t="str">
        <f t="shared" ref="N322:N331" si="142">CONCATENATE(B322," ",C322,"(",D322,")",",")</f>
        <v>STATUS VARCHAR(10),</v>
      </c>
      <c r="O322" s="1" t="s">
        <v>3</v>
      </c>
      <c r="W322" s="17" t="str">
        <f t="shared" si="138"/>
        <v>status</v>
      </c>
      <c r="X322" s="3" t="str">
        <f t="shared" si="139"/>
        <v>"status":"",</v>
      </c>
      <c r="Y322" s="22" t="str">
        <f t="shared" si="140"/>
        <v>public static String STATUS="status";</v>
      </c>
      <c r="Z322" s="7" t="str">
        <f t="shared" si="141"/>
        <v>private String status="";</v>
      </c>
    </row>
    <row r="323" spans="2:26" ht="19.2" x14ac:dyDescent="0.45">
      <c r="B323" s="1" t="s">
        <v>4</v>
      </c>
      <c r="C323" s="1" t="s">
        <v>1</v>
      </c>
      <c r="D323" s="4">
        <v>30</v>
      </c>
      <c r="I323" t="str">
        <f>I322</f>
        <v>ALTER TABLE TM_TASK_SPRINT</v>
      </c>
      <c r="J323" t="str">
        <f>CONCATENATE(LEFT(CONCATENATE(" ADD "," ",N323,";"),LEN(CONCATENATE(" ADD "," ",N323,";"))-2),";")</f>
        <v xml:space="preserve"> ADD  INSERT_DATE VARCHAR(30);</v>
      </c>
      <c r="K323" s="21" t="str">
        <f>CONCATENATE(LEFT(CONCATENATE("  ALTER COLUMN  "," ",N323,";"),LEN(CONCATENATE("  ALTER COLUMN  "," ",N323,";"))-2),";")</f>
        <v xml:space="preserve">  ALTER COLUMN   INSERT_DATE VARCHAR(30);</v>
      </c>
      <c r="L323" s="12"/>
      <c r="M323" s="18" t="str">
        <f>CONCATENATE(B323,",")</f>
        <v>INSERT_DATE,</v>
      </c>
      <c r="N323" s="5" t="str">
        <f t="shared" si="142"/>
        <v>INSERT_DATE VARCHAR(30),</v>
      </c>
      <c r="O323" s="1" t="s">
        <v>7</v>
      </c>
      <c r="P323" t="s">
        <v>8</v>
      </c>
      <c r="W323" s="17" t="str">
        <f t="shared" si="138"/>
        <v>insertDate</v>
      </c>
      <c r="X323" s="3" t="str">
        <f t="shared" si="139"/>
        <v>"insertDate":"",</v>
      </c>
      <c r="Y323" s="22" t="str">
        <f t="shared" si="140"/>
        <v>public static String INSERT_DATE="insertDate";</v>
      </c>
      <c r="Z323" s="7" t="str">
        <f t="shared" si="141"/>
        <v>private String insertDate="";</v>
      </c>
    </row>
    <row r="324" spans="2:26" ht="19.2" x14ac:dyDescent="0.45">
      <c r="B324" s="1" t="s">
        <v>5</v>
      </c>
      <c r="C324" s="1" t="s">
        <v>1</v>
      </c>
      <c r="D324" s="4">
        <v>30</v>
      </c>
      <c r="I324" t="str">
        <f>I323</f>
        <v>ALTER TABLE TM_TASK_SPRINT</v>
      </c>
      <c r="J324" t="str">
        <f>CONCATENATE(LEFT(CONCATENATE(" ADD "," ",N324,";"),LEN(CONCATENATE(" ADD "," ",N324,";"))-2),";")</f>
        <v xml:space="preserve"> ADD  MODIFICATION_DATE VARCHAR(30);</v>
      </c>
      <c r="K324" s="21" t="str">
        <f>CONCATENATE(LEFT(CONCATENATE("  ALTER COLUMN  "," ",N324,";"),LEN(CONCATENATE("  ALTER COLUMN  "," ",N324,";"))-2),";")</f>
        <v xml:space="preserve">  ALTER COLUMN   MODIFICATION_DATE VARCHAR(30);</v>
      </c>
      <c r="L324" s="12"/>
      <c r="M324" s="18" t="str">
        <f>CONCATENATE(B324,",")</f>
        <v>MODIFICATION_DATE,</v>
      </c>
      <c r="N324" s="5" t="str">
        <f t="shared" si="142"/>
        <v>MODIFICATION_DATE VARCHAR(30),</v>
      </c>
      <c r="O324" s="1" t="s">
        <v>9</v>
      </c>
      <c r="P324" t="s">
        <v>8</v>
      </c>
      <c r="W324" s="17" t="str">
        <f t="shared" si="138"/>
        <v>modificationDate</v>
      </c>
      <c r="X324" s="3" t="str">
        <f t="shared" si="139"/>
        <v>"modificationDate":"",</v>
      </c>
      <c r="Y324" s="22" t="str">
        <f t="shared" si="140"/>
        <v>public static String MODIFICATION_DATE="modificationDate";</v>
      </c>
      <c r="Z324" s="7" t="str">
        <f t="shared" si="141"/>
        <v>private String modificationDate="";</v>
      </c>
    </row>
    <row r="325" spans="2:26" ht="19.2" x14ac:dyDescent="0.45">
      <c r="B325" s="1" t="s">
        <v>360</v>
      </c>
      <c r="C325" s="1" t="s">
        <v>1</v>
      </c>
      <c r="D325" s="4">
        <v>500</v>
      </c>
      <c r="I325">
        <f>I257</f>
        <v>0</v>
      </c>
      <c r="J325" t="str">
        <f>CONCATENATE(LEFT(CONCATENATE(" ADD "," ",N325,";"),LEN(CONCATENATE(" ADD "," ",N325,";"))-2),";")</f>
        <v xml:space="preserve"> ADD  SPRINT_NAME VARCHAR(500);</v>
      </c>
      <c r="K325" s="21" t="str">
        <f>CONCATENATE(LEFT(CONCATENATE("  ALTER COLUMN  "," ",N325,";"),LEN(CONCATENATE("  ALTER COLUMN  "," ",N325,";"))-2),";")</f>
        <v xml:space="preserve">  ALTER COLUMN   SPRINT_NAME VARCHAR(500);</v>
      </c>
      <c r="L325" s="12"/>
      <c r="M325" s="18" t="str">
        <f>CONCATENATE(B325,",")</f>
        <v>SPRINT_NAME,</v>
      </c>
      <c r="N325" s="5" t="str">
        <f t="shared" si="142"/>
        <v>SPRINT_NAME VARCHAR(500),</v>
      </c>
      <c r="O325" s="1" t="s">
        <v>366</v>
      </c>
      <c r="P325" t="s">
        <v>0</v>
      </c>
      <c r="W325" s="17" t="str">
        <f t="shared" si="138"/>
        <v>sprintName</v>
      </c>
      <c r="X325" s="3" t="str">
        <f t="shared" si="139"/>
        <v>"sprintName":"",</v>
      </c>
      <c r="Y325" s="22" t="str">
        <f t="shared" si="140"/>
        <v>public static String SPRINT_NAME="sprintName";</v>
      </c>
      <c r="Z325" s="7" t="str">
        <f t="shared" si="141"/>
        <v>private String sprintName="";</v>
      </c>
    </row>
    <row r="326" spans="2:26" ht="19.2" x14ac:dyDescent="0.45">
      <c r="B326" s="1" t="s">
        <v>361</v>
      </c>
      <c r="C326" s="1" t="s">
        <v>1</v>
      </c>
      <c r="D326" s="4">
        <v>32</v>
      </c>
      <c r="L326" s="12"/>
      <c r="M326" s="18"/>
      <c r="N326" s="5" t="str">
        <f t="shared" si="142"/>
        <v>SPRINT_START_DATE VARCHAR(32),</v>
      </c>
      <c r="O326" s="1" t="s">
        <v>366</v>
      </c>
      <c r="P326" t="s">
        <v>289</v>
      </c>
      <c r="Q326" t="s">
        <v>8</v>
      </c>
      <c r="W326" s="17" t="str">
        <f t="shared" si="138"/>
        <v>sprintStartDate</v>
      </c>
      <c r="X326" s="3" t="str">
        <f t="shared" si="139"/>
        <v>"sprintStartDate":"",</v>
      </c>
      <c r="Y326" s="22" t="str">
        <f t="shared" si="140"/>
        <v>public static String SPRINT_START_DATE="sprintStartDate";</v>
      </c>
      <c r="Z326" s="7" t="str">
        <f t="shared" si="141"/>
        <v>private String sprintStartDate="";</v>
      </c>
    </row>
    <row r="327" spans="2:26" ht="19.2" x14ac:dyDescent="0.45">
      <c r="B327" s="1" t="s">
        <v>362</v>
      </c>
      <c r="C327" s="1" t="s">
        <v>1</v>
      </c>
      <c r="D327" s="4">
        <v>32</v>
      </c>
      <c r="I327" t="str">
        <f>I259</f>
        <v>ALTER TABLE TM_TASK_CATEGORY</v>
      </c>
      <c r="J327" t="str">
        <f>CONCATENATE(LEFT(CONCATENATE(" ADD "," ",N327,";"),LEN(CONCATENATE(" ADD "," ",N327,";"))-2),";")</f>
        <v xml:space="preserve"> ADD  SPRINT_END_DATE VARCHAR(32);</v>
      </c>
      <c r="K327" s="21" t="str">
        <f>CONCATENATE(LEFT(CONCATENATE("  ALTER COLUMN  "," ",N327,";"),LEN(CONCATENATE("  ALTER COLUMN  "," ",N327,";"))-2),";")</f>
        <v xml:space="preserve">  ALTER COLUMN   SPRINT_END_DATE VARCHAR(32);</v>
      </c>
      <c r="L327" s="12"/>
      <c r="M327" s="18" t="str">
        <f>CONCATENATE(B327,",")</f>
        <v>SPRINT_END_DATE,</v>
      </c>
      <c r="N327" s="5" t="str">
        <f t="shared" si="142"/>
        <v>SPRINT_END_DATE VARCHAR(32),</v>
      </c>
      <c r="O327" s="1" t="s">
        <v>366</v>
      </c>
      <c r="P327" t="s">
        <v>290</v>
      </c>
      <c r="Q327" t="s">
        <v>8</v>
      </c>
      <c r="W327" s="17" t="str">
        <f t="shared" si="138"/>
        <v>sprintEndDate</v>
      </c>
      <c r="X327" s="3" t="str">
        <f t="shared" si="139"/>
        <v>"sprintEndDate":"",</v>
      </c>
      <c r="Y327" s="22" t="str">
        <f t="shared" si="140"/>
        <v>public static String SPRINT_END_DATE="sprintEndDate";</v>
      </c>
      <c r="Z327" s="7" t="str">
        <f t="shared" si="141"/>
        <v>private String sprintEndDate="";</v>
      </c>
    </row>
    <row r="328" spans="2:26" ht="19.2" x14ac:dyDescent="0.45">
      <c r="B328" s="1" t="s">
        <v>274</v>
      </c>
      <c r="C328" s="1" t="s">
        <v>1</v>
      </c>
      <c r="D328" s="4">
        <v>54</v>
      </c>
      <c r="I328" t="str">
        <f>I260</f>
        <v>ALTER TABLE TM_TASK_CATEGORY</v>
      </c>
      <c r="J328" t="str">
        <f>CONCATENATE(LEFT(CONCATENATE(" ADD "," ",N328,";"),LEN(CONCATENATE(" ADD "," ",N328,";"))-2),";")</f>
        <v xml:space="preserve"> ADD  FK_PROJECT_ID VARCHAR(54);</v>
      </c>
      <c r="L328" s="12"/>
      <c r="M328" s="18"/>
      <c r="N328" s="5" t="str">
        <f t="shared" si="142"/>
        <v>FK_PROJECT_ID VARCHAR(54),</v>
      </c>
      <c r="O328" s="1" t="s">
        <v>10</v>
      </c>
      <c r="P328" t="s">
        <v>288</v>
      </c>
      <c r="Q328" t="s">
        <v>2</v>
      </c>
      <c r="W328" s="17" t="str">
        <f t="shared" si="138"/>
        <v>fkProjectId</v>
      </c>
      <c r="X328" s="3" t="str">
        <f t="shared" si="139"/>
        <v>"fkProjectId":"",</v>
      </c>
      <c r="Y328" s="22" t="str">
        <f t="shared" si="140"/>
        <v>public static String FK_PROJECT_ID="fkProjectId";</v>
      </c>
      <c r="Z328" s="7" t="str">
        <f t="shared" si="141"/>
        <v>private String fkProjectId="";</v>
      </c>
    </row>
    <row r="329" spans="2:26" ht="19.2" x14ac:dyDescent="0.45">
      <c r="B329" s="1" t="s">
        <v>364</v>
      </c>
      <c r="C329" s="1" t="s">
        <v>1</v>
      </c>
      <c r="D329" s="4">
        <v>54</v>
      </c>
      <c r="I329" t="str">
        <f>I261</f>
        <v>ALTER TABLE TM_TASK_CATEGORY</v>
      </c>
      <c r="J329" t="str">
        <f>CONCATENATE(LEFT(CONCATENATE(" ADD "," ",N329,";"),LEN(CONCATENATE(" ADD "," ",N329,";"))-2),";")</f>
        <v xml:space="preserve"> ADD  SPRINT_STATUS VARCHAR(54);</v>
      </c>
      <c r="L329" s="12"/>
      <c r="M329" s="18"/>
      <c r="N329" s="5" t="str">
        <f t="shared" si="142"/>
        <v>SPRINT_STATUS VARCHAR(54),</v>
      </c>
      <c r="O329" s="1" t="s">
        <v>366</v>
      </c>
      <c r="P329" t="s">
        <v>3</v>
      </c>
      <c r="W329" s="17" t="str">
        <f t="shared" si="138"/>
        <v>sprintStatus</v>
      </c>
      <c r="X329" s="3" t="str">
        <f t="shared" si="139"/>
        <v>"sprintStatus":"",</v>
      </c>
      <c r="Y329" s="22" t="str">
        <f t="shared" si="140"/>
        <v>public static String SPRINT_STATUS="sprintStatus";</v>
      </c>
      <c r="Z329" s="7" t="str">
        <f t="shared" si="141"/>
        <v>private String sprintStatus="";</v>
      </c>
    </row>
    <row r="330" spans="2:26" ht="19.2" x14ac:dyDescent="0.45">
      <c r="B330" s="1" t="s">
        <v>365</v>
      </c>
      <c r="C330" s="1" t="s">
        <v>1</v>
      </c>
      <c r="D330" s="4">
        <v>54</v>
      </c>
      <c r="I330" t="str">
        <f>I262</f>
        <v>ALTER TABLE TM_TASK_CATEGORY</v>
      </c>
      <c r="J330" t="str">
        <f>CONCATENATE(LEFT(CONCATENATE(" ADD "," ",N330,";"),LEN(CONCATENATE(" ADD "," ",N330,";"))-2),";")</f>
        <v xml:space="preserve"> ADD  SPRINT_COLOR VARCHAR(54);</v>
      </c>
      <c r="L330" s="12"/>
      <c r="M330" s="18"/>
      <c r="N330" s="5" t="str">
        <f t="shared" si="142"/>
        <v>SPRINT_COLOR VARCHAR(54),</v>
      </c>
      <c r="O330" s="1" t="s">
        <v>366</v>
      </c>
      <c r="P330" t="s">
        <v>358</v>
      </c>
      <c r="W330" s="17" t="str">
        <f t="shared" si="138"/>
        <v>sprintColor</v>
      </c>
      <c r="X330" s="3" t="str">
        <f t="shared" si="139"/>
        <v>"sprintColor":"",</v>
      </c>
      <c r="Y330" s="22" t="str">
        <f t="shared" si="140"/>
        <v>public static String SPRINT_COLOR="sprintColor";</v>
      </c>
      <c r="Z330" s="7" t="str">
        <f t="shared" si="141"/>
        <v>private String sprintColor="";</v>
      </c>
    </row>
    <row r="331" spans="2:26" ht="19.2" x14ac:dyDescent="0.45">
      <c r="B331" s="1" t="s">
        <v>363</v>
      </c>
      <c r="C331" s="1" t="s">
        <v>1</v>
      </c>
      <c r="D331" s="4">
        <v>3333</v>
      </c>
      <c r="I331" t="str">
        <f>I263</f>
        <v>ALTER TABLE TM_PROGRESS</v>
      </c>
      <c r="J331" t="str">
        <f>CONCATENATE(LEFT(CONCATENATE(" ADD "," ",N331,";"),LEN(CONCATENATE(" ADD "," ",N331,";"))-2),";")</f>
        <v xml:space="preserve"> ADD  SPRINT_DESCRIPTION VARCHAR(3333);</v>
      </c>
      <c r="L331" s="12"/>
      <c r="M331" s="18"/>
      <c r="N331" s="5" t="str">
        <f t="shared" si="142"/>
        <v>SPRINT_DESCRIPTION VARCHAR(3333),</v>
      </c>
      <c r="O331" s="1" t="s">
        <v>366</v>
      </c>
      <c r="P331" t="s">
        <v>14</v>
      </c>
      <c r="W331" s="17" t="str">
        <f t="shared" si="138"/>
        <v>sprintDescription</v>
      </c>
      <c r="X331" s="3" t="str">
        <f t="shared" si="139"/>
        <v>"sprintDescription":"",</v>
      </c>
      <c r="Y331" s="22" t="str">
        <f t="shared" si="140"/>
        <v>public static String SPRINT_DESCRIPTION="sprintDescription";</v>
      </c>
      <c r="Z331" s="7" t="str">
        <f t="shared" si="141"/>
        <v>private String sprintDescription="";</v>
      </c>
    </row>
    <row r="332" spans="2:26" ht="19.2" x14ac:dyDescent="0.45">
      <c r="B332" s="1"/>
      <c r="C332" s="1"/>
      <c r="D332" s="4"/>
      <c r="L332" s="12"/>
      <c r="M332" s="18"/>
      <c r="O332" s="1"/>
      <c r="W332" s="17"/>
    </row>
    <row r="333" spans="2:26" ht="19.2" x14ac:dyDescent="0.45">
      <c r="C333" s="1"/>
      <c r="D333" s="8"/>
      <c r="M333" s="18"/>
      <c r="N333" s="33" t="s">
        <v>130</v>
      </c>
      <c r="O333" s="1"/>
      <c r="W333" s="17"/>
    </row>
    <row r="334" spans="2:26" ht="19.2" x14ac:dyDescent="0.45">
      <c r="C334" s="1"/>
      <c r="D334" s="8"/>
      <c r="M334" s="18"/>
      <c r="N334" s="31" t="s">
        <v>126</v>
      </c>
      <c r="O334" s="1"/>
      <c r="W334" s="17"/>
    </row>
    <row r="335" spans="2:26" x14ac:dyDescent="0.3">
      <c r="B335" s="2" t="s">
        <v>517</v>
      </c>
      <c r="I335" t="str">
        <f>CONCATENATE("ALTER TABLE"," ",B335)</f>
        <v>ALTER TABLE TM_TASK_SPRINT_LIST</v>
      </c>
      <c r="J335" t="s">
        <v>293</v>
      </c>
      <c r="K335" s="26" t="str">
        <f>CONCATENATE(J335," VIEW ",B335," AS SELECT")</f>
        <v>create OR REPLACE VIEW TM_TASK_SPRINT_LIST AS SELECT</v>
      </c>
      <c r="N335" s="5" t="str">
        <f>CONCATENATE("CREATE TABLE ",B335," ","(")</f>
        <v>CREATE TABLE TM_TASK_SPRINT_LIST (</v>
      </c>
    </row>
    <row r="336" spans="2:26" ht="19.2" x14ac:dyDescent="0.45">
      <c r="B336" s="1" t="s">
        <v>2</v>
      </c>
      <c r="C336" s="1" t="s">
        <v>1</v>
      </c>
      <c r="D336" s="4">
        <v>30</v>
      </c>
      <c r="E336" s="24" t="s">
        <v>113</v>
      </c>
      <c r="I336" t="str">
        <f>I335</f>
        <v>ALTER TABLE TM_TASK_SPRINT_LIST</v>
      </c>
      <c r="K336" s="25" t="str">
        <f t="shared" ref="K336:K342" si="143">CONCATENATE(B336,",")</f>
        <v>ID,</v>
      </c>
      <c r="L336" s="12"/>
      <c r="M336" s="18" t="str">
        <f>CONCATENATE(B336,",")</f>
        <v>ID,</v>
      </c>
      <c r="N336" s="5" t="str">
        <f>CONCATENATE(B336," ",C336,"(",D336,") ",E336," ,")</f>
        <v>ID VARCHAR(30) NOT NULL ,</v>
      </c>
      <c r="O336" s="1" t="s">
        <v>2</v>
      </c>
      <c r="P336" s="6"/>
      <c r="Q336" s="6"/>
      <c r="R336" s="6"/>
      <c r="S336" s="6"/>
      <c r="T336" s="6"/>
      <c r="U336" s="6"/>
      <c r="V336" s="6"/>
      <c r="W336" s="17" t="str">
        <f t="shared" ref="W336:W347" si="144">CONCATENATE(,LOWER(O336),UPPER(LEFT(P336,1)),LOWER(RIGHT(P336,LEN(P336)-IF(LEN(P336)&gt;0,1,LEN(P336)))),UPPER(LEFT(Q336,1)),LOWER(RIGHT(Q336,LEN(Q336)-IF(LEN(Q336)&gt;0,1,LEN(Q336)))),UPPER(LEFT(R336,1)),LOWER(RIGHT(R336,LEN(R336)-IF(LEN(R336)&gt;0,1,LEN(R336)))),UPPER(LEFT(S336,1)),LOWER(RIGHT(S336,LEN(S336)-IF(LEN(S336)&gt;0,1,LEN(S336)))),UPPER(LEFT(T336,1)),LOWER(RIGHT(T336,LEN(T336)-IF(LEN(T336)&gt;0,1,LEN(T336)))),UPPER(LEFT(U336,1)),LOWER(RIGHT(U336,LEN(U336)-IF(LEN(U336)&gt;0,1,LEN(U336)))),UPPER(LEFT(V336,1)),LOWER(RIGHT(V336,LEN(V336)-IF(LEN(V336)&gt;0,1,LEN(V336)))))</f>
        <v>id</v>
      </c>
      <c r="X336" s="3" t="str">
        <f t="shared" ref="X336:X347" si="145">CONCATENATE("""",W336,"""",":","""","""",",")</f>
        <v>"id":"",</v>
      </c>
      <c r="Y336" s="22" t="str">
        <f t="shared" ref="Y336:Y347" si="146">CONCATENATE("public static String ",,B336,,"=","""",W336,""";")</f>
        <v>public static String ID="id";</v>
      </c>
      <c r="Z336" s="7" t="str">
        <f t="shared" ref="Z336:Z347" si="147">CONCATENATE("private String ",W336,"=","""""",";")</f>
        <v>private String id="";</v>
      </c>
    </row>
    <row r="337" spans="2:26" ht="19.2" x14ac:dyDescent="0.45">
      <c r="B337" s="1" t="s">
        <v>3</v>
      </c>
      <c r="C337" s="1" t="s">
        <v>1</v>
      </c>
      <c r="D337" s="4">
        <v>10</v>
      </c>
      <c r="I337" t="str">
        <f>I336</f>
        <v>ALTER TABLE TM_TASK_SPRINT_LIST</v>
      </c>
      <c r="K337" s="25" t="str">
        <f t="shared" si="143"/>
        <v>STATUS,</v>
      </c>
      <c r="L337" s="12"/>
      <c r="M337" s="18" t="str">
        <f>CONCATENATE(B337,",")</f>
        <v>STATUS,</v>
      </c>
      <c r="N337" s="5" t="str">
        <f t="shared" ref="N337:N347" si="148">CONCATENATE(B337," ",C337,"(",D337,")",",")</f>
        <v>STATUS VARCHAR(10),</v>
      </c>
      <c r="O337" s="1" t="s">
        <v>3</v>
      </c>
      <c r="W337" s="17" t="str">
        <f t="shared" si="144"/>
        <v>status</v>
      </c>
      <c r="X337" s="3" t="str">
        <f t="shared" si="145"/>
        <v>"status":"",</v>
      </c>
      <c r="Y337" s="22" t="str">
        <f t="shared" si="146"/>
        <v>public static String STATUS="status";</v>
      </c>
      <c r="Z337" s="7" t="str">
        <f t="shared" si="147"/>
        <v>private String status="";</v>
      </c>
    </row>
    <row r="338" spans="2:26" ht="19.2" x14ac:dyDescent="0.45">
      <c r="B338" s="1" t="s">
        <v>4</v>
      </c>
      <c r="C338" s="1" t="s">
        <v>1</v>
      </c>
      <c r="D338" s="4">
        <v>30</v>
      </c>
      <c r="I338" t="str">
        <f>I337</f>
        <v>ALTER TABLE TM_TASK_SPRINT_LIST</v>
      </c>
      <c r="K338" s="25" t="str">
        <f t="shared" si="143"/>
        <v>INSERT_DATE,</v>
      </c>
      <c r="L338" s="12"/>
      <c r="M338" s="18" t="str">
        <f>CONCATENATE(B338,",")</f>
        <v>INSERT_DATE,</v>
      </c>
      <c r="N338" s="5" t="str">
        <f t="shared" si="148"/>
        <v>INSERT_DATE VARCHAR(30),</v>
      </c>
      <c r="O338" s="1" t="s">
        <v>7</v>
      </c>
      <c r="P338" t="s">
        <v>8</v>
      </c>
      <c r="W338" s="17" t="str">
        <f t="shared" si="144"/>
        <v>insertDate</v>
      </c>
      <c r="X338" s="3" t="str">
        <f t="shared" si="145"/>
        <v>"insertDate":"",</v>
      </c>
      <c r="Y338" s="22" t="str">
        <f t="shared" si="146"/>
        <v>public static String INSERT_DATE="insertDate";</v>
      </c>
      <c r="Z338" s="7" t="str">
        <f t="shared" si="147"/>
        <v>private String insertDate="";</v>
      </c>
    </row>
    <row r="339" spans="2:26" ht="19.2" x14ac:dyDescent="0.45">
      <c r="B339" s="1" t="s">
        <v>5</v>
      </c>
      <c r="C339" s="1" t="s">
        <v>1</v>
      </c>
      <c r="D339" s="4">
        <v>30</v>
      </c>
      <c r="I339" t="str">
        <f>I338</f>
        <v>ALTER TABLE TM_TASK_SPRINT_LIST</v>
      </c>
      <c r="K339" s="25" t="str">
        <f t="shared" si="143"/>
        <v>MODIFICATION_DATE,</v>
      </c>
      <c r="L339" s="12"/>
      <c r="M339" s="18" t="str">
        <f>CONCATENATE(B339,",")</f>
        <v>MODIFICATION_DATE,</v>
      </c>
      <c r="N339" s="5" t="str">
        <f t="shared" si="148"/>
        <v>MODIFICATION_DATE VARCHAR(30),</v>
      </c>
      <c r="O339" s="1" t="s">
        <v>9</v>
      </c>
      <c r="P339" t="s">
        <v>8</v>
      </c>
      <c r="W339" s="17" t="str">
        <f t="shared" si="144"/>
        <v>modificationDate</v>
      </c>
      <c r="X339" s="3" t="str">
        <f t="shared" si="145"/>
        <v>"modificationDate":"",</v>
      </c>
      <c r="Y339" s="22" t="str">
        <f t="shared" si="146"/>
        <v>public static String MODIFICATION_DATE="modificationDate";</v>
      </c>
      <c r="Z339" s="7" t="str">
        <f t="shared" si="147"/>
        <v>private String modificationDate="";</v>
      </c>
    </row>
    <row r="340" spans="2:26" ht="19.2" x14ac:dyDescent="0.45">
      <c r="B340" s="1" t="s">
        <v>360</v>
      </c>
      <c r="C340" s="1" t="s">
        <v>1</v>
      </c>
      <c r="D340" s="4">
        <v>500</v>
      </c>
      <c r="I340" t="str">
        <f>I272</f>
        <v>ALTER TABLE TM_TASK_ASSIGNEE</v>
      </c>
      <c r="K340" s="25" t="str">
        <f t="shared" si="143"/>
        <v>SPRINT_NAME,</v>
      </c>
      <c r="L340" s="12"/>
      <c r="M340" s="18" t="str">
        <f>CONCATENATE(B340,",")</f>
        <v>SPRINT_NAME,</v>
      </c>
      <c r="N340" s="5" t="str">
        <f t="shared" si="148"/>
        <v>SPRINT_NAME VARCHAR(500),</v>
      </c>
      <c r="O340" s="1" t="s">
        <v>366</v>
      </c>
      <c r="P340" t="s">
        <v>0</v>
      </c>
      <c r="W340" s="17" t="str">
        <f t="shared" si="144"/>
        <v>sprintName</v>
      </c>
      <c r="X340" s="3" t="str">
        <f t="shared" si="145"/>
        <v>"sprintName":"",</v>
      </c>
      <c r="Y340" s="22" t="str">
        <f t="shared" si="146"/>
        <v>public static String SPRINT_NAME="sprintName";</v>
      </c>
      <c r="Z340" s="7" t="str">
        <f t="shared" si="147"/>
        <v>private String sprintName="";</v>
      </c>
    </row>
    <row r="341" spans="2:26" ht="19.2" x14ac:dyDescent="0.45">
      <c r="B341" s="1" t="s">
        <v>361</v>
      </c>
      <c r="C341" s="1" t="s">
        <v>1</v>
      </c>
      <c r="D341" s="4">
        <v>32</v>
      </c>
      <c r="J341" s="23"/>
      <c r="K341" s="25" t="str">
        <f t="shared" si="143"/>
        <v>SPRINT_START_DATE,</v>
      </c>
      <c r="L341" s="12"/>
      <c r="M341" s="18"/>
      <c r="N341" s="5" t="str">
        <f t="shared" si="148"/>
        <v>SPRINT_START_DATE VARCHAR(32),</v>
      </c>
      <c r="O341" s="1" t="s">
        <v>366</v>
      </c>
      <c r="P341" t="s">
        <v>289</v>
      </c>
      <c r="Q341" t="s">
        <v>8</v>
      </c>
      <c r="W341" s="17" t="str">
        <f t="shared" si="144"/>
        <v>sprintStartDate</v>
      </c>
      <c r="X341" s="3" t="str">
        <f t="shared" si="145"/>
        <v>"sprintStartDate":"",</v>
      </c>
      <c r="Y341" s="22" t="str">
        <f t="shared" si="146"/>
        <v>public static String SPRINT_START_DATE="sprintStartDate";</v>
      </c>
      <c r="Z341" s="7" t="str">
        <f t="shared" si="147"/>
        <v>private String sprintStartDate="";</v>
      </c>
    </row>
    <row r="342" spans="2:26" ht="19.2" x14ac:dyDescent="0.45">
      <c r="B342" s="1" t="s">
        <v>362</v>
      </c>
      <c r="C342" s="1" t="s">
        <v>1</v>
      </c>
      <c r="D342" s="4">
        <v>32</v>
      </c>
      <c r="I342" t="str">
        <f>I274</f>
        <v>ALTER TABLE TM_TASK_ASSIGNEE</v>
      </c>
      <c r="J342" s="23"/>
      <c r="K342" s="25" t="str">
        <f t="shared" si="143"/>
        <v>SPRINT_END_DATE,</v>
      </c>
      <c r="L342" s="12"/>
      <c r="M342" s="18" t="str">
        <f>CONCATENATE(B342,",")</f>
        <v>SPRINT_END_DATE,</v>
      </c>
      <c r="N342" s="5" t="str">
        <f t="shared" si="148"/>
        <v>SPRINT_END_DATE VARCHAR(32),</v>
      </c>
      <c r="O342" s="1" t="s">
        <v>366</v>
      </c>
      <c r="P342" t="s">
        <v>290</v>
      </c>
      <c r="Q342" t="s">
        <v>8</v>
      </c>
      <c r="W342" s="17" t="str">
        <f t="shared" si="144"/>
        <v>sprintEndDate</v>
      </c>
      <c r="X342" s="3" t="str">
        <f t="shared" si="145"/>
        <v>"sprintEndDate":"",</v>
      </c>
      <c r="Y342" s="22" t="str">
        <f t="shared" si="146"/>
        <v>public static String SPRINT_END_DATE="sprintEndDate";</v>
      </c>
      <c r="Z342" s="7" t="str">
        <f t="shared" si="147"/>
        <v>private String sprintEndDate="";</v>
      </c>
    </row>
    <row r="343" spans="2:26" ht="19.2" x14ac:dyDescent="0.45">
      <c r="B343" s="1" t="s">
        <v>274</v>
      </c>
      <c r="C343" s="1" t="s">
        <v>1</v>
      </c>
      <c r="D343" s="4">
        <v>54</v>
      </c>
      <c r="I343" t="str">
        <f>I275</f>
        <v>ALTER TABLE TM_TASK_STATUS</v>
      </c>
      <c r="J343" s="23"/>
      <c r="K343" s="25" t="str">
        <f>CONCATENATE(B343,",")</f>
        <v>FK_PROJECT_ID,</v>
      </c>
      <c r="L343" s="12"/>
      <c r="M343" s="18"/>
      <c r="N343" s="5" t="str">
        <f t="shared" si="148"/>
        <v>FK_PROJECT_ID VARCHAR(54),</v>
      </c>
      <c r="O343" s="1" t="s">
        <v>10</v>
      </c>
      <c r="P343" t="s">
        <v>288</v>
      </c>
      <c r="Q343" t="s">
        <v>2</v>
      </c>
      <c r="W343" s="17" t="str">
        <f t="shared" si="144"/>
        <v>fkProjectId</v>
      </c>
      <c r="X343" s="3" t="str">
        <f t="shared" si="145"/>
        <v>"fkProjectId":"",</v>
      </c>
      <c r="Y343" s="22" t="str">
        <f t="shared" si="146"/>
        <v>public static String FK_PROJECT_ID="fkProjectId";</v>
      </c>
      <c r="Z343" s="7" t="str">
        <f t="shared" si="147"/>
        <v>private String fkProjectId="";</v>
      </c>
    </row>
    <row r="344" spans="2:26" ht="19.2" x14ac:dyDescent="0.45">
      <c r="B344" s="1" t="s">
        <v>364</v>
      </c>
      <c r="C344" s="1" t="s">
        <v>1</v>
      </c>
      <c r="D344" s="4">
        <v>54</v>
      </c>
      <c r="I344">
        <f>I276</f>
        <v>0</v>
      </c>
      <c r="K344" s="25" t="str">
        <f>CONCATENATE(B344,",")</f>
        <v>SPRINT_STATUS,</v>
      </c>
      <c r="L344" s="12"/>
      <c r="M344" s="18"/>
      <c r="N344" s="5" t="str">
        <f t="shared" si="148"/>
        <v>SPRINT_STATUS VARCHAR(54),</v>
      </c>
      <c r="O344" s="1" t="s">
        <v>366</v>
      </c>
      <c r="P344" t="s">
        <v>3</v>
      </c>
      <c r="W344" s="17" t="str">
        <f t="shared" si="144"/>
        <v>sprintStatus</v>
      </c>
      <c r="X344" s="3" t="str">
        <f t="shared" si="145"/>
        <v>"sprintStatus":"",</v>
      </c>
      <c r="Y344" s="22" t="str">
        <f t="shared" si="146"/>
        <v>public static String SPRINT_STATUS="sprintStatus";</v>
      </c>
      <c r="Z344" s="7" t="str">
        <f t="shared" si="147"/>
        <v>private String sprintStatus="";</v>
      </c>
    </row>
    <row r="345" spans="2:26" ht="19.2" x14ac:dyDescent="0.45">
      <c r="B345" s="1" t="s">
        <v>365</v>
      </c>
      <c r="C345" s="1" t="s">
        <v>1</v>
      </c>
      <c r="D345" s="4">
        <v>54</v>
      </c>
      <c r="I345" t="str">
        <f>I277</f>
        <v>ALTER TABLE TM_TASK_PRIORITY</v>
      </c>
      <c r="K345" s="25" t="str">
        <f>CONCATENATE(B345,",")</f>
        <v>SPRINT_COLOR,</v>
      </c>
      <c r="L345" s="12"/>
      <c r="M345" s="18"/>
      <c r="N345" s="5" t="str">
        <f t="shared" si="148"/>
        <v>SPRINT_COLOR VARCHAR(54),</v>
      </c>
      <c r="O345" s="1" t="s">
        <v>366</v>
      </c>
      <c r="P345" t="s">
        <v>358</v>
      </c>
      <c r="W345" s="17" t="str">
        <f t="shared" si="144"/>
        <v>sprintColor</v>
      </c>
      <c r="X345" s="3" t="str">
        <f t="shared" si="145"/>
        <v>"sprintColor":"",</v>
      </c>
      <c r="Y345" s="22" t="str">
        <f t="shared" si="146"/>
        <v>public static String SPRINT_COLOR="sprintColor";</v>
      </c>
      <c r="Z345" s="7" t="str">
        <f t="shared" si="147"/>
        <v>private String sprintColor="";</v>
      </c>
    </row>
    <row r="346" spans="2:26" ht="19.2" x14ac:dyDescent="0.45">
      <c r="B346" s="1" t="s">
        <v>518</v>
      </c>
      <c r="C346" s="1" t="s">
        <v>1</v>
      </c>
      <c r="D346" s="4">
        <v>3333</v>
      </c>
      <c r="I346" t="str">
        <f>I277</f>
        <v>ALTER TABLE TM_TASK_PRIORITY</v>
      </c>
      <c r="K346" s="25" t="s">
        <v>519</v>
      </c>
      <c r="L346" s="12"/>
      <c r="M346" s="18"/>
      <c r="N346" s="5" t="str">
        <f>CONCATENATE(B346," ",C346,"(",D346,")",",")</f>
        <v>BACKLOG_COUNT VARCHAR(3333),</v>
      </c>
      <c r="O346" s="1" t="s">
        <v>354</v>
      </c>
      <c r="P346" t="s">
        <v>214</v>
      </c>
      <c r="W346" s="17" t="str">
        <f>CONCATENATE(,LOWER(O346),UPPER(LEFT(P346,1)),LOWER(RIGHT(P346,LEN(P346)-IF(LEN(P346)&gt;0,1,LEN(P346)))),UPPER(LEFT(Q346,1)),LOWER(RIGHT(Q346,LEN(Q346)-IF(LEN(Q346)&gt;0,1,LEN(Q346)))),UPPER(LEFT(R346,1)),LOWER(RIGHT(R346,LEN(R346)-IF(LEN(R346)&gt;0,1,LEN(R346)))),UPPER(LEFT(S346,1)),LOWER(RIGHT(S346,LEN(S346)-IF(LEN(S346)&gt;0,1,LEN(S346)))),UPPER(LEFT(T346,1)),LOWER(RIGHT(T346,LEN(T346)-IF(LEN(T346)&gt;0,1,LEN(T346)))),UPPER(LEFT(U346,1)),LOWER(RIGHT(U346,LEN(U346)-IF(LEN(U346)&gt;0,1,LEN(U346)))),UPPER(LEFT(V346,1)),LOWER(RIGHT(V346,LEN(V346)-IF(LEN(V346)&gt;0,1,LEN(V346)))))</f>
        <v>backlogCount</v>
      </c>
      <c r="X346" s="3" t="str">
        <f>CONCATENATE("""",W346,"""",":","""","""",",")</f>
        <v>"backlogCount":"",</v>
      </c>
      <c r="Y346" s="22" t="str">
        <f>CONCATENATE("public static String ",,B346,,"=","""",W346,""";")</f>
        <v>public static String BACKLOG_COUNT="backlogCount";</v>
      </c>
      <c r="Z346" s="7" t="str">
        <f>CONCATENATE("private String ",W346,"=","""""",";")</f>
        <v>private String backlogCount="";</v>
      </c>
    </row>
    <row r="347" spans="2:26" ht="19.2" x14ac:dyDescent="0.45">
      <c r="B347" s="1" t="s">
        <v>363</v>
      </c>
      <c r="C347" s="1" t="s">
        <v>1</v>
      </c>
      <c r="D347" s="4">
        <v>3333</v>
      </c>
      <c r="I347">
        <f>I278</f>
        <v>0</v>
      </c>
      <c r="K347" s="25" t="str">
        <f>CONCATENATE(B347,"")</f>
        <v>SPRINT_DESCRIPTION</v>
      </c>
      <c r="L347" s="12"/>
      <c r="M347" s="18"/>
      <c r="N347" s="5" t="str">
        <f t="shared" si="148"/>
        <v>SPRINT_DESCRIPTION VARCHAR(3333),</v>
      </c>
      <c r="O347" s="1" t="s">
        <v>366</v>
      </c>
      <c r="P347" t="s">
        <v>14</v>
      </c>
      <c r="W347" s="17" t="str">
        <f t="shared" si="144"/>
        <v>sprintDescription</v>
      </c>
      <c r="X347" s="3" t="str">
        <f t="shared" si="145"/>
        <v>"sprintDescription":"",</v>
      </c>
      <c r="Y347" s="22" t="str">
        <f t="shared" si="146"/>
        <v>public static String SPRINT_DESCRIPTION="sprintDescription";</v>
      </c>
      <c r="Z347" s="7" t="str">
        <f t="shared" si="147"/>
        <v>private String sprintDescription="";</v>
      </c>
    </row>
    <row r="348" spans="2:26" ht="19.2" x14ac:dyDescent="0.45">
      <c r="B348" s="1"/>
      <c r="C348" s="1"/>
      <c r="D348" s="4"/>
      <c r="K348" s="29" t="str">
        <f>CONCATENATE(" FROM ",LEFT(B335,LEN(B335)-5)," T")</f>
        <v xml:space="preserve"> FROM TM_TASK_SPRINT T</v>
      </c>
      <c r="L348" s="12"/>
      <c r="M348" s="18"/>
      <c r="O348" s="1"/>
      <c r="W348" s="17"/>
    </row>
    <row r="349" spans="2:26" ht="19.2" x14ac:dyDescent="0.45">
      <c r="C349" s="1"/>
      <c r="D349" s="8"/>
      <c r="K349" s="25" t="str">
        <f>CONCATENATE(B349,"")</f>
        <v/>
      </c>
      <c r="M349" s="18"/>
      <c r="N349" s="33" t="s">
        <v>130</v>
      </c>
      <c r="O349" s="1"/>
      <c r="W349" s="17"/>
    </row>
    <row r="350" spans="2:26" ht="19.2" x14ac:dyDescent="0.45">
      <c r="C350" s="1"/>
      <c r="D350" s="8"/>
      <c r="M350" s="18"/>
      <c r="N350" s="31" t="s">
        <v>126</v>
      </c>
      <c r="O350" s="1"/>
      <c r="W350" s="17"/>
    </row>
    <row r="351" spans="2:26" ht="19.2" x14ac:dyDescent="0.45">
      <c r="C351" s="14"/>
      <c r="D351" s="9"/>
      <c r="M351" s="20"/>
      <c r="W351" s="17"/>
    </row>
    <row r="352" spans="2:26" ht="19.2" x14ac:dyDescent="0.45">
      <c r="C352" s="1"/>
      <c r="D352" s="8"/>
      <c r="M352" s="18"/>
      <c r="N352" s="31"/>
      <c r="O352" s="1"/>
      <c r="W352" s="17"/>
    </row>
    <row r="353" spans="2:26" ht="19.2" x14ac:dyDescent="0.45">
      <c r="C353" s="14"/>
      <c r="D353" s="9"/>
      <c r="M353" s="20"/>
      <c r="W353" s="17"/>
    </row>
    <row r="354" spans="2:26" x14ac:dyDescent="0.3">
      <c r="B354" s="2" t="s">
        <v>320</v>
      </c>
      <c r="I354" t="str">
        <f>CONCATENATE("ALTER TABLE"," ",B354)</f>
        <v>ALTER TABLE TM_TASK_FILE</v>
      </c>
      <c r="N354" s="5" t="str">
        <f>CONCATENATE("CREATE TABLE ",B354," ","(")</f>
        <v>CREATE TABLE TM_TASK_FILE (</v>
      </c>
    </row>
    <row r="355" spans="2:26" ht="19.2" x14ac:dyDescent="0.45">
      <c r="B355" s="1" t="s">
        <v>2</v>
      </c>
      <c r="C355" s="1" t="s">
        <v>1</v>
      </c>
      <c r="D355" s="4">
        <v>30</v>
      </c>
      <c r="E355" s="24" t="s">
        <v>113</v>
      </c>
      <c r="I355" t="str">
        <f>I354</f>
        <v>ALTER TABLE TM_TASK_FILE</v>
      </c>
      <c r="J355" t="str">
        <f>CONCATENATE(LEFT(CONCATENATE(" ADD "," ",N355,";"),LEN(CONCATENATE(" ADD "," ",N355,";"))-2),";")</f>
        <v xml:space="preserve"> ADD  ID VARCHAR(30) NOT NULL ;</v>
      </c>
      <c r="K355" s="21" t="str">
        <f>CONCATENATE(LEFT(CONCATENATE("  ALTER COLUMN  "," ",N355,";"),LEN(CONCATENATE("  ALTER COLUMN  "," ",N355,";"))-2),";")</f>
        <v xml:space="preserve">  ALTER COLUMN   ID VARCHAR(30) NOT NULL ;</v>
      </c>
      <c r="L355" s="12"/>
      <c r="M355" s="18" t="str">
        <f>CONCATENATE(B355,",")</f>
        <v>ID,</v>
      </c>
      <c r="N355" s="5" t="str">
        <f>CONCATENATE(B355," ",C355,"(",D355,") ",E355," ,")</f>
        <v>ID VARCHAR(30) NOT NULL ,</v>
      </c>
      <c r="O355" s="1" t="s">
        <v>2</v>
      </c>
      <c r="P355" s="6"/>
      <c r="Q355" s="6"/>
      <c r="R355" s="6"/>
      <c r="S355" s="6"/>
      <c r="T355" s="6"/>
      <c r="U355" s="6"/>
      <c r="V355" s="6"/>
      <c r="W355" s="17" t="str">
        <f t="shared" ref="W355:W362" si="149">CONCATENATE(,LOWER(O355),UPPER(LEFT(P355,1)),LOWER(RIGHT(P355,LEN(P355)-IF(LEN(P355)&gt;0,1,LEN(P355)))),UPPER(LEFT(Q355,1)),LOWER(RIGHT(Q355,LEN(Q355)-IF(LEN(Q355)&gt;0,1,LEN(Q355)))),UPPER(LEFT(R355,1)),LOWER(RIGHT(R355,LEN(R355)-IF(LEN(R355)&gt;0,1,LEN(R355)))),UPPER(LEFT(S355,1)),LOWER(RIGHT(S355,LEN(S355)-IF(LEN(S355)&gt;0,1,LEN(S355)))),UPPER(LEFT(T355,1)),LOWER(RIGHT(T355,LEN(T355)-IF(LEN(T355)&gt;0,1,LEN(T355)))),UPPER(LEFT(U355,1)),LOWER(RIGHT(U355,LEN(U355)-IF(LEN(U355)&gt;0,1,LEN(U355)))),UPPER(LEFT(V355,1)),LOWER(RIGHT(V355,LEN(V355)-IF(LEN(V355)&gt;0,1,LEN(V355)))))</f>
        <v>id</v>
      </c>
      <c r="X355" s="3" t="str">
        <f t="shared" ref="X355:X362" si="150">CONCATENATE("""",W355,"""",":","""","""",",")</f>
        <v>"id":"",</v>
      </c>
      <c r="Y355" s="22" t="str">
        <f t="shared" ref="Y355:Y362" si="151">CONCATENATE("public static String ",,B355,,"=","""",W355,""";")</f>
        <v>public static String ID="id";</v>
      </c>
      <c r="Z355" s="7" t="str">
        <f t="shared" ref="Z355:Z362" si="152">CONCATENATE("private String ",W355,"=","""""",";")</f>
        <v>private String id="";</v>
      </c>
    </row>
    <row r="356" spans="2:26" ht="19.2" x14ac:dyDescent="0.45">
      <c r="B356" s="1" t="s">
        <v>3</v>
      </c>
      <c r="C356" s="1" t="s">
        <v>1</v>
      </c>
      <c r="D356" s="4">
        <v>10</v>
      </c>
      <c r="I356" t="str">
        <f>I355</f>
        <v>ALTER TABLE TM_TASK_FILE</v>
      </c>
      <c r="J356" t="str">
        <f>CONCATENATE(LEFT(CONCATENATE(" ADD "," ",N356,";"),LEN(CONCATENATE(" ADD "," ",N356,";"))-2),";")</f>
        <v xml:space="preserve"> ADD  STATUS VARCHAR(10);</v>
      </c>
      <c r="K356" s="21" t="str">
        <f>CONCATENATE(LEFT(CONCATENATE("  ALTER COLUMN  "," ",N356,";"),LEN(CONCATENATE("  ALTER COLUMN  "," ",N356,";"))-2),";")</f>
        <v xml:space="preserve">  ALTER COLUMN   STATUS VARCHAR(10);</v>
      </c>
      <c r="L356" s="12"/>
      <c r="M356" s="18" t="str">
        <f>CONCATENATE(B356,",")</f>
        <v>STATUS,</v>
      </c>
      <c r="N356" s="5" t="str">
        <f t="shared" ref="N356:N362" si="153">CONCATENATE(B356," ",C356,"(",D356,")",",")</f>
        <v>STATUS VARCHAR(10),</v>
      </c>
      <c r="O356" s="1" t="s">
        <v>3</v>
      </c>
      <c r="W356" s="17" t="str">
        <f t="shared" si="149"/>
        <v>status</v>
      </c>
      <c r="X356" s="3" t="str">
        <f t="shared" si="150"/>
        <v>"status":"",</v>
      </c>
      <c r="Y356" s="22" t="str">
        <f t="shared" si="151"/>
        <v>public static String STATUS="status";</v>
      </c>
      <c r="Z356" s="7" t="str">
        <f t="shared" si="152"/>
        <v>private String status="";</v>
      </c>
    </row>
    <row r="357" spans="2:26" ht="19.2" x14ac:dyDescent="0.45">
      <c r="B357" s="1" t="s">
        <v>4</v>
      </c>
      <c r="C357" s="1" t="s">
        <v>1</v>
      </c>
      <c r="D357" s="4">
        <v>30</v>
      </c>
      <c r="I357" t="str">
        <f>I356</f>
        <v>ALTER TABLE TM_TASK_FILE</v>
      </c>
      <c r="J357" t="str">
        <f>CONCATENATE(LEFT(CONCATENATE(" ADD "," ",N357,";"),LEN(CONCATENATE(" ADD "," ",N357,";"))-2),";")</f>
        <v xml:space="preserve"> ADD  INSERT_DATE VARCHAR(30);</v>
      </c>
      <c r="K357" s="21" t="str">
        <f>CONCATENATE(LEFT(CONCATENATE("  ALTER COLUMN  "," ",N357,";"),LEN(CONCATENATE("  ALTER COLUMN  "," ",N357,";"))-2),";")</f>
        <v xml:space="preserve">  ALTER COLUMN   INSERT_DATE VARCHAR(30);</v>
      </c>
      <c r="L357" s="12"/>
      <c r="M357" s="18" t="str">
        <f>CONCATENATE(B357,",")</f>
        <v>INSERT_DATE,</v>
      </c>
      <c r="N357" s="5" t="str">
        <f t="shared" si="153"/>
        <v>INSERT_DATE VARCHAR(30),</v>
      </c>
      <c r="O357" s="1" t="s">
        <v>7</v>
      </c>
      <c r="P357" t="s">
        <v>8</v>
      </c>
      <c r="W357" s="17" t="str">
        <f t="shared" si="149"/>
        <v>insertDate</v>
      </c>
      <c r="X357" s="3" t="str">
        <f t="shared" si="150"/>
        <v>"insertDate":"",</v>
      </c>
      <c r="Y357" s="22" t="str">
        <f t="shared" si="151"/>
        <v>public static String INSERT_DATE="insertDate";</v>
      </c>
      <c r="Z357" s="7" t="str">
        <f t="shared" si="152"/>
        <v>private String insertDate="";</v>
      </c>
    </row>
    <row r="358" spans="2:26" ht="19.2" x14ac:dyDescent="0.45">
      <c r="B358" s="1" t="s">
        <v>5</v>
      </c>
      <c r="C358" s="1" t="s">
        <v>1</v>
      </c>
      <c r="D358" s="4">
        <v>30</v>
      </c>
      <c r="I358" t="str">
        <f>I357</f>
        <v>ALTER TABLE TM_TASK_FILE</v>
      </c>
      <c r="J358" t="str">
        <f>CONCATENATE(LEFT(CONCATENATE(" ADD "," ",N358,";"),LEN(CONCATENATE(" ADD "," ",N358,";"))-2),";")</f>
        <v xml:space="preserve"> ADD  MODIFICATION_DATE VARCHAR(30);</v>
      </c>
      <c r="K358" s="21" t="str">
        <f>CONCATENATE(LEFT(CONCATENATE("  ALTER COLUMN  "," ",N358,";"),LEN(CONCATENATE("  ALTER COLUMN  "," ",N358,";"))-2),";")</f>
        <v xml:space="preserve">  ALTER COLUMN   MODIFICATION_DATE VARCHAR(30);</v>
      </c>
      <c r="L358" s="12"/>
      <c r="M358" s="18" t="str">
        <f>CONCATENATE(B358,",")</f>
        <v>MODIFICATION_DATE,</v>
      </c>
      <c r="N358" s="5" t="str">
        <f t="shared" si="153"/>
        <v>MODIFICATION_DATE VARCHAR(30),</v>
      </c>
      <c r="O358" s="1" t="s">
        <v>9</v>
      </c>
      <c r="P358" t="s">
        <v>8</v>
      </c>
      <c r="W358" s="17" t="str">
        <f t="shared" si="149"/>
        <v>modificationDate</v>
      </c>
      <c r="X358" s="3" t="str">
        <f t="shared" si="150"/>
        <v>"modificationDate":"",</v>
      </c>
      <c r="Y358" s="22" t="str">
        <f t="shared" si="151"/>
        <v>public static String MODIFICATION_DATE="modificationDate";</v>
      </c>
      <c r="Z358" s="7" t="str">
        <f t="shared" si="152"/>
        <v>private String modificationDate="";</v>
      </c>
    </row>
    <row r="359" spans="2:26" ht="19.2" x14ac:dyDescent="0.45">
      <c r="B359" s="1" t="s">
        <v>318</v>
      </c>
      <c r="C359" s="1" t="s">
        <v>1</v>
      </c>
      <c r="D359" s="4">
        <v>222</v>
      </c>
      <c r="I359" t="str">
        <f>I259</f>
        <v>ALTER TABLE TM_TASK_CATEGORY</v>
      </c>
      <c r="J359" t="str">
        <f>CONCATENATE(LEFT(CONCATENATE(" ADD "," ",N359,";"),LEN(CONCATENATE(" ADD "," ",N359,";"))-2),";")</f>
        <v xml:space="preserve"> ADD  FK_TASK_ID VARCHAR(222);</v>
      </c>
      <c r="K359" s="21" t="str">
        <f>CONCATENATE(LEFT(CONCATENATE("  ALTER COLUMN  "," ",N359,";"),LEN(CONCATENATE("  ALTER COLUMN  "," ",N359,";"))-2),";")</f>
        <v xml:space="preserve">  ALTER COLUMN   FK_TASK_ID VARCHAR(222);</v>
      </c>
      <c r="L359" s="12"/>
      <c r="M359" s="18" t="str">
        <f>CONCATENATE(B359,",")</f>
        <v>FK_TASK_ID,</v>
      </c>
      <c r="N359" s="5" t="str">
        <f t="shared" si="153"/>
        <v>FK_TASK_ID VARCHAR(222),</v>
      </c>
      <c r="O359" s="1" t="s">
        <v>10</v>
      </c>
      <c r="P359" t="s">
        <v>311</v>
      </c>
      <c r="Q359" t="s">
        <v>2</v>
      </c>
      <c r="W359" s="17" t="str">
        <f t="shared" si="149"/>
        <v>fkTaskId</v>
      </c>
      <c r="X359" s="3" t="str">
        <f t="shared" si="150"/>
        <v>"fkTaskId":"",</v>
      </c>
      <c r="Y359" s="22" t="str">
        <f t="shared" si="151"/>
        <v>public static String FK_TASK_ID="fkTaskId";</v>
      </c>
      <c r="Z359" s="7" t="str">
        <f t="shared" si="152"/>
        <v>private String fkTaskId="";</v>
      </c>
    </row>
    <row r="360" spans="2:26" ht="19.2" x14ac:dyDescent="0.45">
      <c r="B360" s="1" t="s">
        <v>322</v>
      </c>
      <c r="C360" s="1" t="s">
        <v>1</v>
      </c>
      <c r="D360" s="4">
        <v>444</v>
      </c>
      <c r="L360" s="12"/>
      <c r="M360" s="18"/>
      <c r="N360" s="5" t="str">
        <f>CONCATENATE(B360," ",C360,"(",D360,")",",")</f>
        <v>FK_COMMENT_ID VARCHAR(444),</v>
      </c>
      <c r="O360" s="1" t="s">
        <v>10</v>
      </c>
      <c r="P360" t="s">
        <v>323</v>
      </c>
      <c r="Q360" t="s">
        <v>2</v>
      </c>
      <c r="W360" s="17" t="str">
        <f>CONCATENATE(,LOWER(O360),UPPER(LEFT(P360,1)),LOWER(RIGHT(P360,LEN(P360)-IF(LEN(P360)&gt;0,1,LEN(P360)))),UPPER(LEFT(Q360,1)),LOWER(RIGHT(Q360,LEN(Q360)-IF(LEN(Q360)&gt;0,1,LEN(Q360)))),UPPER(LEFT(R360,1)),LOWER(RIGHT(R360,LEN(R360)-IF(LEN(R360)&gt;0,1,LEN(R360)))),UPPER(LEFT(S360,1)),LOWER(RIGHT(S360,LEN(S360)-IF(LEN(S360)&gt;0,1,LEN(S360)))),UPPER(LEFT(T360,1)),LOWER(RIGHT(T360,LEN(T360)-IF(LEN(T360)&gt;0,1,LEN(T360)))),UPPER(LEFT(U360,1)),LOWER(RIGHT(U360,LEN(U360)-IF(LEN(U360)&gt;0,1,LEN(U360)))),UPPER(LEFT(V360,1)),LOWER(RIGHT(V360,LEN(V360)-IF(LEN(V360)&gt;0,1,LEN(V360)))))</f>
        <v>fkCommentId</v>
      </c>
      <c r="X360" s="3" t="str">
        <f>CONCATENATE("""",W360,"""",":","""","""",",")</f>
        <v>"fkCommentId":"",</v>
      </c>
      <c r="Y360" s="22" t="str">
        <f>CONCATENATE("public static String ",,B360,,"=","""",W360,""";")</f>
        <v>public static String FK_COMMENT_ID="fkCommentId";</v>
      </c>
      <c r="Z360" s="7" t="str">
        <f>CONCATENATE("private String ",W360,"=","""""",";")</f>
        <v>private String fkCommentId="";</v>
      </c>
    </row>
    <row r="361" spans="2:26" ht="19.2" x14ac:dyDescent="0.45">
      <c r="B361" s="1" t="s">
        <v>321</v>
      </c>
      <c r="C361" s="1" t="s">
        <v>1</v>
      </c>
      <c r="D361" s="4">
        <v>444</v>
      </c>
      <c r="L361" s="12"/>
      <c r="M361" s="18"/>
      <c r="N361" s="5" t="str">
        <f t="shared" si="153"/>
        <v>FILE_URL VARCHAR(444),</v>
      </c>
      <c r="O361" s="1" t="s">
        <v>324</v>
      </c>
      <c r="P361" t="s">
        <v>325</v>
      </c>
      <c r="W361" s="17" t="str">
        <f t="shared" si="149"/>
        <v>fileUrl</v>
      </c>
      <c r="X361" s="3" t="str">
        <f t="shared" si="150"/>
        <v>"fileUrl":"",</v>
      </c>
      <c r="Y361" s="22" t="str">
        <f t="shared" si="151"/>
        <v>public static String FILE_URL="fileUrl";</v>
      </c>
      <c r="Z361" s="7" t="str">
        <f t="shared" si="152"/>
        <v>private String fileUrl="";</v>
      </c>
    </row>
    <row r="362" spans="2:26" ht="19.2" x14ac:dyDescent="0.45">
      <c r="B362" s="1" t="s">
        <v>14</v>
      </c>
      <c r="C362" s="1" t="s">
        <v>1</v>
      </c>
      <c r="D362" s="4">
        <v>3000</v>
      </c>
      <c r="I362" t="str">
        <f>I273</f>
        <v>ALTER TABLE TM_TASK_ASSIGNEE</v>
      </c>
      <c r="J362" t="str">
        <f>CONCATENATE(LEFT(CONCATENATE(" ADD "," ",N362,";"),LEN(CONCATENATE(" ADD "," ",N362,";"))-2),";")</f>
        <v xml:space="preserve"> ADD  DESCRIPTION VARCHAR(3000);</v>
      </c>
      <c r="K362" s="21" t="str">
        <f>CONCATENATE(LEFT(CONCATENATE("  ALTER COLUMN  "," ",N362,";"),LEN(CONCATENATE("  ALTER COLUMN  "," ",N362,";"))-2),";")</f>
        <v xml:space="preserve">  ALTER COLUMN   DESCRIPTION VARCHAR(3000);</v>
      </c>
      <c r="L362" s="12"/>
      <c r="M362" s="18" t="str">
        <f>CONCATENATE(B362,",")</f>
        <v>DESCRIPTION,</v>
      </c>
      <c r="N362" s="5" t="str">
        <f t="shared" si="153"/>
        <v>DESCRIPTION VARCHAR(3000),</v>
      </c>
      <c r="O362" s="1" t="s">
        <v>14</v>
      </c>
      <c r="W362" s="17" t="str">
        <f t="shared" si="149"/>
        <v>description</v>
      </c>
      <c r="X362" s="3" t="str">
        <f t="shared" si="150"/>
        <v>"description":"",</v>
      </c>
      <c r="Y362" s="22" t="str">
        <f t="shared" si="151"/>
        <v>public static String DESCRIPTION="description";</v>
      </c>
      <c r="Z362" s="7" t="str">
        <f t="shared" si="152"/>
        <v>private String description="";</v>
      </c>
    </row>
    <row r="363" spans="2:26" ht="19.2" x14ac:dyDescent="0.45">
      <c r="C363" s="1"/>
      <c r="D363" s="8"/>
      <c r="M363" s="18"/>
      <c r="N363" s="33" t="s">
        <v>130</v>
      </c>
      <c r="O363" s="1"/>
      <c r="W363" s="17"/>
    </row>
    <row r="364" spans="2:26" ht="19.2" x14ac:dyDescent="0.45">
      <c r="C364" s="1"/>
      <c r="D364" s="8"/>
      <c r="M364" s="18"/>
      <c r="N364" s="31" t="s">
        <v>126</v>
      </c>
      <c r="O364" s="1"/>
      <c r="W364" s="17"/>
    </row>
    <row r="365" spans="2:26" ht="19.2" x14ac:dyDescent="0.45">
      <c r="C365" s="14"/>
      <c r="D365" s="9"/>
      <c r="M365" s="20"/>
      <c r="W365" s="17"/>
    </row>
    <row r="366" spans="2:26" x14ac:dyDescent="0.3">
      <c r="B366" s="2" t="s">
        <v>326</v>
      </c>
      <c r="I366" t="str">
        <f>CONCATENATE("ALTER TABLE"," ",B366)</f>
        <v>ALTER TABLE TM_TASK_COMMENT</v>
      </c>
      <c r="N366" s="5" t="str">
        <f>CONCATENATE("CREATE TABLE ",B366," ","(")</f>
        <v>CREATE TABLE TM_TASK_COMMENT (</v>
      </c>
    </row>
    <row r="367" spans="2:26" ht="19.2" x14ac:dyDescent="0.45">
      <c r="B367" s="1" t="s">
        <v>2</v>
      </c>
      <c r="C367" s="1" t="s">
        <v>1</v>
      </c>
      <c r="D367" s="4">
        <v>30</v>
      </c>
      <c r="E367" s="24" t="s">
        <v>113</v>
      </c>
      <c r="I367" t="str">
        <f>I366</f>
        <v>ALTER TABLE TM_TASK_COMMENT</v>
      </c>
      <c r="J367" t="str">
        <f>CONCATENATE(LEFT(CONCATENATE(" ADD "," ",N367,";"),LEN(CONCATENATE(" ADD "," ",N367,";"))-2),";")</f>
        <v xml:space="preserve"> ADD  ID VARCHAR(30) NOT NULL ;</v>
      </c>
      <c r="K367" s="21" t="str">
        <f>CONCATENATE(LEFT(CONCATENATE("  ALTER COLUMN  "," ",N367,";"),LEN(CONCATENATE("  ALTER COLUMN  "," ",N367,";"))-2),";")</f>
        <v xml:space="preserve">  ALTER COLUMN   ID VARCHAR(30) NOT NULL ;</v>
      </c>
      <c r="L367" s="12"/>
      <c r="M367" s="18" t="str">
        <f>CONCATENATE(B367,",")</f>
        <v>ID,</v>
      </c>
      <c r="N367" s="5" t="str">
        <f>CONCATENATE(B367," ",C367,"(",D367,") ",E367," ,")</f>
        <v>ID VARCHAR(30) NOT NULL ,</v>
      </c>
      <c r="O367" s="1" t="s">
        <v>2</v>
      </c>
      <c r="P367" s="6"/>
      <c r="Q367" s="6"/>
      <c r="R367" s="6"/>
      <c r="S367" s="6"/>
      <c r="T367" s="6"/>
      <c r="U367" s="6"/>
      <c r="V367" s="6"/>
      <c r="W367" s="17" t="str">
        <f t="shared" ref="W367:W375" si="154">CONCATENATE(,LOWER(O367),UPPER(LEFT(P367,1)),LOWER(RIGHT(P367,LEN(P367)-IF(LEN(P367)&gt;0,1,LEN(P367)))),UPPER(LEFT(Q367,1)),LOWER(RIGHT(Q367,LEN(Q367)-IF(LEN(Q367)&gt;0,1,LEN(Q367)))),UPPER(LEFT(R367,1)),LOWER(RIGHT(R367,LEN(R367)-IF(LEN(R367)&gt;0,1,LEN(R367)))),UPPER(LEFT(S367,1)),LOWER(RIGHT(S367,LEN(S367)-IF(LEN(S367)&gt;0,1,LEN(S367)))),UPPER(LEFT(T367,1)),LOWER(RIGHT(T367,LEN(T367)-IF(LEN(T367)&gt;0,1,LEN(T367)))),UPPER(LEFT(U367,1)),LOWER(RIGHT(U367,LEN(U367)-IF(LEN(U367)&gt;0,1,LEN(U367)))),UPPER(LEFT(V367,1)),LOWER(RIGHT(V367,LEN(V367)-IF(LEN(V367)&gt;0,1,LEN(V367)))))</f>
        <v>id</v>
      </c>
      <c r="X367" s="3" t="str">
        <f t="shared" ref="X367:X375" si="155">CONCATENATE("""",W367,"""",":","""","""",",")</f>
        <v>"id":"",</v>
      </c>
      <c r="Y367" s="22" t="str">
        <f t="shared" ref="Y367:Y375" si="156">CONCATENATE("public static String ",,B367,,"=","""",W367,""";")</f>
        <v>public static String ID="id";</v>
      </c>
      <c r="Z367" s="7" t="str">
        <f t="shared" ref="Z367:Z375" si="157">CONCATENATE("private String ",W367,"=","""""",";")</f>
        <v>private String id="";</v>
      </c>
    </row>
    <row r="368" spans="2:26" ht="19.2" x14ac:dyDescent="0.45">
      <c r="B368" s="1" t="s">
        <v>3</v>
      </c>
      <c r="C368" s="1" t="s">
        <v>1</v>
      </c>
      <c r="D368" s="4">
        <v>10</v>
      </c>
      <c r="I368" t="str">
        <f t="shared" ref="I368:I376" si="158">I367</f>
        <v>ALTER TABLE TM_TASK_COMMENT</v>
      </c>
      <c r="J368" t="str">
        <f t="shared" ref="J368:J379" si="159">CONCATENATE(LEFT(CONCATENATE(" ADD "," ",N368,";"),LEN(CONCATENATE(" ADD "," ",N368,";"))-2),";")</f>
        <v xml:space="preserve"> ADD  STATUS VARCHAR(10);</v>
      </c>
      <c r="K368" s="21" t="str">
        <f>CONCATENATE(LEFT(CONCATENATE("  ALTER COLUMN  "," ",N368,";"),LEN(CONCATENATE("  ALTER COLUMN  "," ",N368,";"))-2),";")</f>
        <v xml:space="preserve">  ALTER COLUMN   STATUS VARCHAR(10);</v>
      </c>
      <c r="L368" s="12"/>
      <c r="M368" s="18" t="str">
        <f>CONCATENATE(B368,",")</f>
        <v>STATUS,</v>
      </c>
      <c r="N368" s="5" t="str">
        <f t="shared" ref="N368:N375" si="160">CONCATENATE(B368," ",C368,"(",D368,")",",")</f>
        <v>STATUS VARCHAR(10),</v>
      </c>
      <c r="O368" s="1" t="s">
        <v>3</v>
      </c>
      <c r="W368" s="17" t="str">
        <f t="shared" si="154"/>
        <v>status</v>
      </c>
      <c r="X368" s="3" t="str">
        <f t="shared" si="155"/>
        <v>"status":"",</v>
      </c>
      <c r="Y368" s="22" t="str">
        <f t="shared" si="156"/>
        <v>public static String STATUS="status";</v>
      </c>
      <c r="Z368" s="7" t="str">
        <f t="shared" si="157"/>
        <v>private String status="";</v>
      </c>
    </row>
    <row r="369" spans="2:26" ht="19.2" x14ac:dyDescent="0.45">
      <c r="B369" s="1" t="s">
        <v>4</v>
      </c>
      <c r="C369" s="1" t="s">
        <v>1</v>
      </c>
      <c r="D369" s="4">
        <v>30</v>
      </c>
      <c r="I369" t="str">
        <f t="shared" si="158"/>
        <v>ALTER TABLE TM_TASK_COMMENT</v>
      </c>
      <c r="J369" t="str">
        <f t="shared" si="159"/>
        <v xml:space="preserve"> ADD  INSERT_DATE VARCHAR(30);</v>
      </c>
      <c r="K369" s="21" t="str">
        <f>CONCATENATE(LEFT(CONCATENATE("  ALTER COLUMN  "," ",N369,";"),LEN(CONCATENATE("  ALTER COLUMN  "," ",N369,";"))-2),";")</f>
        <v xml:space="preserve">  ALTER COLUMN   INSERT_DATE VARCHAR(30);</v>
      </c>
      <c r="L369" s="12"/>
      <c r="M369" s="18" t="str">
        <f>CONCATENATE(B369,",")</f>
        <v>INSERT_DATE,</v>
      </c>
      <c r="N369" s="5" t="str">
        <f t="shared" si="160"/>
        <v>INSERT_DATE VARCHAR(30),</v>
      </c>
      <c r="O369" s="1" t="s">
        <v>7</v>
      </c>
      <c r="P369" t="s">
        <v>8</v>
      </c>
      <c r="W369" s="17" t="str">
        <f t="shared" si="154"/>
        <v>insertDate</v>
      </c>
      <c r="X369" s="3" t="str">
        <f t="shared" si="155"/>
        <v>"insertDate":"",</v>
      </c>
      <c r="Y369" s="22" t="str">
        <f t="shared" si="156"/>
        <v>public static String INSERT_DATE="insertDate";</v>
      </c>
      <c r="Z369" s="7" t="str">
        <f t="shared" si="157"/>
        <v>private String insertDate="";</v>
      </c>
    </row>
    <row r="370" spans="2:26" ht="19.2" x14ac:dyDescent="0.45">
      <c r="B370" s="1" t="s">
        <v>5</v>
      </c>
      <c r="C370" s="1" t="s">
        <v>1</v>
      </c>
      <c r="D370" s="4">
        <v>30</v>
      </c>
      <c r="I370" t="str">
        <f t="shared" si="158"/>
        <v>ALTER TABLE TM_TASK_COMMENT</v>
      </c>
      <c r="J370" t="str">
        <f t="shared" si="159"/>
        <v xml:space="preserve"> ADD  MODIFICATION_DATE VARCHAR(30);</v>
      </c>
      <c r="K370" s="21" t="str">
        <f>CONCATENATE(LEFT(CONCATENATE("  ALTER COLUMN  "," ",N370,";"),LEN(CONCATENATE("  ALTER COLUMN  "," ",N370,";"))-2),";")</f>
        <v xml:space="preserve">  ALTER COLUMN   MODIFICATION_DATE VARCHAR(30);</v>
      </c>
      <c r="L370" s="12"/>
      <c r="M370" s="18" t="str">
        <f>CONCATENATE(B370,",")</f>
        <v>MODIFICATION_DATE,</v>
      </c>
      <c r="N370" s="5" t="str">
        <f t="shared" si="160"/>
        <v>MODIFICATION_DATE VARCHAR(30),</v>
      </c>
      <c r="O370" s="1" t="s">
        <v>9</v>
      </c>
      <c r="P370" t="s">
        <v>8</v>
      </c>
      <c r="W370" s="17" t="str">
        <f t="shared" si="154"/>
        <v>modificationDate</v>
      </c>
      <c r="X370" s="3" t="str">
        <f t="shared" si="155"/>
        <v>"modificationDate":"",</v>
      </c>
      <c r="Y370" s="22" t="str">
        <f t="shared" si="156"/>
        <v>public static String MODIFICATION_DATE="modificationDate";</v>
      </c>
      <c r="Z370" s="7" t="str">
        <f t="shared" si="157"/>
        <v>private String modificationDate="";</v>
      </c>
    </row>
    <row r="371" spans="2:26" ht="19.2" x14ac:dyDescent="0.45">
      <c r="B371" s="1" t="s">
        <v>367</v>
      </c>
      <c r="C371" s="1" t="s">
        <v>1</v>
      </c>
      <c r="D371" s="4">
        <v>222</v>
      </c>
      <c r="I371" t="str">
        <f t="shared" si="158"/>
        <v>ALTER TABLE TM_TASK_COMMENT</v>
      </c>
      <c r="J371" t="str">
        <f t="shared" si="159"/>
        <v xml:space="preserve"> ADD  FK_BACKLOG_ID VARCHAR(222);</v>
      </c>
      <c r="K371" s="21" t="str">
        <f>CONCATENATE(LEFT(CONCATENATE("  ALTER COLUMN  "," ",N371,";"),LEN(CONCATENATE("  ALTER COLUMN  "," ",N371,";"))-2),";")</f>
        <v xml:space="preserve">  ALTER COLUMN   FK_BACKLOG_ID VARCHAR(222);</v>
      </c>
      <c r="L371" s="12"/>
      <c r="M371" s="18" t="str">
        <f>CONCATENATE(B371,",")</f>
        <v>FK_BACKLOG_ID,</v>
      </c>
      <c r="N371" s="5" t="str">
        <f t="shared" si="160"/>
        <v>FK_BACKLOG_ID VARCHAR(222),</v>
      </c>
      <c r="O371" s="1" t="s">
        <v>10</v>
      </c>
      <c r="P371" t="s">
        <v>354</v>
      </c>
      <c r="Q371" t="s">
        <v>2</v>
      </c>
      <c r="W371" s="17" t="str">
        <f t="shared" si="154"/>
        <v>fkBacklogId</v>
      </c>
      <c r="X371" s="3" t="str">
        <f t="shared" si="155"/>
        <v>"fkBacklogId":"",</v>
      </c>
      <c r="Y371" s="22" t="str">
        <f t="shared" si="156"/>
        <v>public static String FK_BACKLOG_ID="fkBacklogId";</v>
      </c>
      <c r="Z371" s="7" t="str">
        <f t="shared" si="157"/>
        <v>private String fkBacklogId="";</v>
      </c>
    </row>
    <row r="372" spans="2:26" ht="19.2" x14ac:dyDescent="0.45">
      <c r="B372" s="1" t="s">
        <v>11</v>
      </c>
      <c r="C372" s="1" t="s">
        <v>1</v>
      </c>
      <c r="D372" s="4">
        <v>444</v>
      </c>
      <c r="I372" t="str">
        <f t="shared" si="158"/>
        <v>ALTER TABLE TM_TASK_COMMENT</v>
      </c>
      <c r="J372" t="str">
        <f t="shared" si="159"/>
        <v xml:space="preserve"> ADD  FK_USER_ID VARCHAR(444);</v>
      </c>
      <c r="L372" s="12"/>
      <c r="M372" s="18"/>
      <c r="N372" s="5" t="str">
        <f t="shared" si="160"/>
        <v>FK_USER_ID VARCHAR(444),</v>
      </c>
      <c r="O372" s="1" t="s">
        <v>10</v>
      </c>
      <c r="P372" t="s">
        <v>12</v>
      </c>
      <c r="Q372" t="s">
        <v>2</v>
      </c>
      <c r="W372" s="17" t="str">
        <f t="shared" si="154"/>
        <v>fkUserId</v>
      </c>
      <c r="X372" s="3" t="str">
        <f t="shared" si="155"/>
        <v>"fkUserId":"",</v>
      </c>
      <c r="Y372" s="22" t="str">
        <f t="shared" si="156"/>
        <v>public static String FK_USER_ID="fkUserId";</v>
      </c>
      <c r="Z372" s="7" t="str">
        <f t="shared" si="157"/>
        <v>private String fkUserId="";</v>
      </c>
    </row>
    <row r="373" spans="2:26" ht="19.2" x14ac:dyDescent="0.45">
      <c r="B373" s="1" t="s">
        <v>323</v>
      </c>
      <c r="C373" s="1" t="s">
        <v>1</v>
      </c>
      <c r="D373" s="4">
        <v>3000</v>
      </c>
      <c r="I373" t="str">
        <f t="shared" si="158"/>
        <v>ALTER TABLE TM_TASK_COMMENT</v>
      </c>
      <c r="J373" t="str">
        <f t="shared" si="159"/>
        <v xml:space="preserve"> ADD  COMMENT VARCHAR(3000);</v>
      </c>
      <c r="L373" s="12"/>
      <c r="M373" s="18"/>
      <c r="N373" s="5" t="str">
        <f t="shared" si="160"/>
        <v>COMMENT VARCHAR(3000),</v>
      </c>
      <c r="O373" s="1" t="s">
        <v>323</v>
      </c>
      <c r="W373" s="17" t="str">
        <f t="shared" si="154"/>
        <v>comment</v>
      </c>
      <c r="X373" s="3" t="str">
        <f t="shared" si="155"/>
        <v>"comment":"",</v>
      </c>
      <c r="Y373" s="22" t="str">
        <f t="shared" si="156"/>
        <v>public static String COMMENT="comment";</v>
      </c>
      <c r="Z373" s="7" t="str">
        <f t="shared" si="157"/>
        <v>private String comment="";</v>
      </c>
    </row>
    <row r="374" spans="2:26" ht="19.2" x14ac:dyDescent="0.45">
      <c r="B374" s="1" t="s">
        <v>327</v>
      </c>
      <c r="C374" s="1" t="s">
        <v>1</v>
      </c>
      <c r="D374" s="4">
        <v>30</v>
      </c>
      <c r="I374" t="str">
        <f t="shared" si="158"/>
        <v>ALTER TABLE TM_TASK_COMMENT</v>
      </c>
      <c r="J374" t="str">
        <f t="shared" si="159"/>
        <v xml:space="preserve"> ADD  COMMENT_DATE VARCHAR(30);</v>
      </c>
      <c r="K374" s="21" t="str">
        <f>CONCATENATE(LEFT(CONCATENATE("  ALTER COLUMN  "," ",N374,";"),LEN(CONCATENATE("  ALTER COLUMN  "," ",N374,";"))-2),";")</f>
        <v xml:space="preserve">  ALTER COLUMN   COMMENT_DATE VARCHAR(30);</v>
      </c>
      <c r="L374" s="12"/>
      <c r="M374" s="18" t="str">
        <f>CONCATENATE(B374,",")</f>
        <v>COMMENT_DATE,</v>
      </c>
      <c r="N374" s="5" t="str">
        <f>CONCATENATE(B374," ",C374,"(",D374,")",",")</f>
        <v>COMMENT_DATE VARCHAR(30),</v>
      </c>
      <c r="O374" s="1" t="s">
        <v>323</v>
      </c>
      <c r="P374" t="s">
        <v>8</v>
      </c>
      <c r="W374" s="17" t="str">
        <f>CONCATENATE(,LOWER(O374),UPPER(LEFT(P374,1)),LOWER(RIGHT(P374,LEN(P374)-IF(LEN(P374)&gt;0,1,LEN(P374)))),UPPER(LEFT(Q374,1)),LOWER(RIGHT(Q374,LEN(Q374)-IF(LEN(Q374)&gt;0,1,LEN(Q374)))),UPPER(LEFT(R374,1)),LOWER(RIGHT(R374,LEN(R374)-IF(LEN(R374)&gt;0,1,LEN(R374)))),UPPER(LEFT(S374,1)),LOWER(RIGHT(S374,LEN(S374)-IF(LEN(S374)&gt;0,1,LEN(S374)))),UPPER(LEFT(T374,1)),LOWER(RIGHT(T374,LEN(T374)-IF(LEN(T374)&gt;0,1,LEN(T374)))),UPPER(LEFT(U374,1)),LOWER(RIGHT(U374,LEN(U374)-IF(LEN(U374)&gt;0,1,LEN(U374)))),UPPER(LEFT(V374,1)),LOWER(RIGHT(V374,LEN(V374)-IF(LEN(V374)&gt;0,1,LEN(V374)))))</f>
        <v>commentDate</v>
      </c>
      <c r="X374" s="3" t="str">
        <f>CONCATENATE("""",W374,"""",":","""","""",",")</f>
        <v>"commentDate":"",</v>
      </c>
      <c r="Y374" s="22" t="str">
        <f>CONCATENATE("public static String ",,B374,,"=","""",W374,""";")</f>
        <v>public static String COMMENT_DATE="commentDate";</v>
      </c>
      <c r="Z374" s="7" t="str">
        <f>CONCATENATE("private String ",W374,"=","""""",";")</f>
        <v>private String commentDate="";</v>
      </c>
    </row>
    <row r="375" spans="2:26" ht="19.2" x14ac:dyDescent="0.45">
      <c r="B375" s="1" t="s">
        <v>368</v>
      </c>
      <c r="C375" s="1" t="s">
        <v>1</v>
      </c>
      <c r="D375" s="4">
        <v>30</v>
      </c>
      <c r="I375" t="str">
        <f t="shared" si="158"/>
        <v>ALTER TABLE TM_TASK_COMMENT</v>
      </c>
      <c r="J375" t="str">
        <f t="shared" si="159"/>
        <v xml:space="preserve"> ADD  COMMENT_TIME VARCHAR(30);</v>
      </c>
      <c r="K375" s="21" t="str">
        <f>CONCATENATE(LEFT(CONCATENATE("  ALTER COLUMN  "," ",N375,";"),LEN(CONCATENATE("  ALTER COLUMN  "," ",N375,";"))-2),";")</f>
        <v xml:space="preserve">  ALTER COLUMN   COMMENT_TIME VARCHAR(30);</v>
      </c>
      <c r="L375" s="12"/>
      <c r="M375" s="18" t="str">
        <f>CONCATENATE(B375,",")</f>
        <v>COMMENT_TIME,</v>
      </c>
      <c r="N375" s="5" t="str">
        <f t="shared" si="160"/>
        <v>COMMENT_TIME VARCHAR(30),</v>
      </c>
      <c r="O375" s="1" t="s">
        <v>323</v>
      </c>
      <c r="P375" t="s">
        <v>133</v>
      </c>
      <c r="W375" s="17" t="str">
        <f t="shared" si="154"/>
        <v>commentTime</v>
      </c>
      <c r="X375" s="3" t="str">
        <f t="shared" si="155"/>
        <v>"commentTime":"",</v>
      </c>
      <c r="Y375" s="22" t="str">
        <f t="shared" si="156"/>
        <v>public static String COMMENT_TIME="commentTime";</v>
      </c>
      <c r="Z375" s="7" t="str">
        <f t="shared" si="157"/>
        <v>private String commentTime="";</v>
      </c>
    </row>
    <row r="376" spans="2:26" ht="19.2" x14ac:dyDescent="0.45">
      <c r="B376" s="1" t="s">
        <v>421</v>
      </c>
      <c r="C376" s="1" t="s">
        <v>1</v>
      </c>
      <c r="D376" s="4">
        <v>444</v>
      </c>
      <c r="I376" t="str">
        <f t="shared" si="158"/>
        <v>ALTER TABLE TM_TASK_COMMENT</v>
      </c>
      <c r="J376" t="str">
        <f t="shared" si="159"/>
        <v xml:space="preserve"> ADD  COMMENT_TYPE VARCHAR(444);</v>
      </c>
      <c r="L376" s="12"/>
      <c r="M376" s="18"/>
      <c r="N376" s="5" t="str">
        <f t="shared" ref="N376:N394" si="161">CONCATENATE(B376," ",C376,"(",D376,")",",")</f>
        <v>COMMENT_TYPE VARCHAR(444),</v>
      </c>
      <c r="O376" s="1" t="s">
        <v>323</v>
      </c>
      <c r="P376" t="s">
        <v>51</v>
      </c>
      <c r="W376" s="17" t="str">
        <f t="shared" ref="W376:W394" si="162">CONCATENATE(,LOWER(O376),UPPER(LEFT(P376,1)),LOWER(RIGHT(P376,LEN(P376)-IF(LEN(P376)&gt;0,1,LEN(P376)))),UPPER(LEFT(Q376,1)),LOWER(RIGHT(Q376,LEN(Q376)-IF(LEN(Q376)&gt;0,1,LEN(Q376)))),UPPER(LEFT(R376,1)),LOWER(RIGHT(R376,LEN(R376)-IF(LEN(R376)&gt;0,1,LEN(R376)))),UPPER(LEFT(S376,1)),LOWER(RIGHT(S376,LEN(S376)-IF(LEN(S376)&gt;0,1,LEN(S376)))),UPPER(LEFT(T376,1)),LOWER(RIGHT(T376,LEN(T376)-IF(LEN(T376)&gt;0,1,LEN(T376)))),UPPER(LEFT(U376,1)),LOWER(RIGHT(U376,LEN(U376)-IF(LEN(U376)&gt;0,1,LEN(U376)))),UPPER(LEFT(V376,1)),LOWER(RIGHT(V376,LEN(V376)-IF(LEN(V376)&gt;0,1,LEN(V376)))))</f>
        <v>commentType</v>
      </c>
      <c r="X376" s="3" t="str">
        <f t="shared" ref="X376:X394" si="163">CONCATENATE("""",W376,"""",":","""","""",",")</f>
        <v>"commentType":"",</v>
      </c>
      <c r="Y376" s="22" t="str">
        <f t="shared" ref="Y376:Y394" si="164">CONCATENATE("public static String ",,B376,,"=","""",W376,""";")</f>
        <v>public static String COMMENT_TYPE="commentType";</v>
      </c>
      <c r="Z376" s="7" t="str">
        <f t="shared" ref="Z376:Z394" si="165">CONCATENATE("private String ",W376,"=","""""",";")</f>
        <v>private String commentType="";</v>
      </c>
    </row>
    <row r="377" spans="2:26" ht="19.2" x14ac:dyDescent="0.45">
      <c r="B377" s="1" t="s">
        <v>318</v>
      </c>
      <c r="C377" s="1" t="s">
        <v>1</v>
      </c>
      <c r="D377" s="4">
        <v>222</v>
      </c>
      <c r="I377" t="str">
        <f>I375</f>
        <v>ALTER TABLE TM_TASK_COMMENT</v>
      </c>
      <c r="J377" t="str">
        <f t="shared" si="159"/>
        <v xml:space="preserve"> ADD  FK_TASK_ID VARCHAR(222);</v>
      </c>
      <c r="K377" s="21" t="str">
        <f t="shared" ref="K377:K384" si="166">CONCATENATE(LEFT(CONCATENATE("  ALTER COLUMN  "," ",N377,";"),LEN(CONCATENATE("  ALTER COLUMN  "," ",N377,";"))-2),";")</f>
        <v xml:space="preserve">  ALTER COLUMN   FK_TASK_ID VARCHAR(222);</v>
      </c>
      <c r="L377" s="12"/>
      <c r="M377" s="18" t="str">
        <f>CONCATENATE(B377,",")</f>
        <v>FK_TASK_ID,</v>
      </c>
      <c r="N377" s="5" t="str">
        <f t="shared" si="161"/>
        <v>FK_TASK_ID VARCHAR(222),</v>
      </c>
      <c r="O377" s="1" t="s">
        <v>10</v>
      </c>
      <c r="P377" t="s">
        <v>311</v>
      </c>
      <c r="Q377" t="s">
        <v>2</v>
      </c>
      <c r="W377" s="17" t="str">
        <f t="shared" si="162"/>
        <v>fkTaskId</v>
      </c>
      <c r="X377" s="3" t="str">
        <f t="shared" si="163"/>
        <v>"fkTaskId":"",</v>
      </c>
      <c r="Y377" s="22" t="str">
        <f t="shared" si="164"/>
        <v>public static String FK_TASK_ID="fkTaskId";</v>
      </c>
      <c r="Z377" s="7" t="str">
        <f t="shared" si="165"/>
        <v>private String fkTaskId="";</v>
      </c>
    </row>
    <row r="378" spans="2:26" ht="19.2" x14ac:dyDescent="0.45">
      <c r="B378" s="1" t="s">
        <v>545</v>
      </c>
      <c r="C378" s="1" t="s">
        <v>1</v>
      </c>
      <c r="D378" s="4">
        <v>222</v>
      </c>
      <c r="I378" t="str">
        <f>I374</f>
        <v>ALTER TABLE TM_TASK_COMMENT</v>
      </c>
      <c r="J378" t="str">
        <f>CONCATENATE(LEFT(CONCATENATE(" ADD "," ",N378,";"),LEN(CONCATENATE(" ADD "," ",N378,";"))-2),";")</f>
        <v xml:space="preserve"> ADD  IS_BUG VARCHAR(222);</v>
      </c>
      <c r="K378" s="21" t="str">
        <f t="shared" si="166"/>
        <v xml:space="preserve">  ALTER COLUMN   IS_BUG VARCHAR(222);</v>
      </c>
      <c r="L378" s="12"/>
      <c r="M378" s="18" t="str">
        <f>CONCATENATE(B378,",")</f>
        <v>IS_BUG,</v>
      </c>
      <c r="N378" s="5" t="str">
        <f t="shared" si="161"/>
        <v>IS_BUG VARCHAR(222),</v>
      </c>
      <c r="O378" s="1" t="s">
        <v>112</v>
      </c>
      <c r="P378" t="s">
        <v>409</v>
      </c>
      <c r="W378" s="17" t="str">
        <f t="shared" si="162"/>
        <v>isBug</v>
      </c>
      <c r="X378" s="3" t="str">
        <f t="shared" si="163"/>
        <v>"isBug":"",</v>
      </c>
      <c r="Y378" s="22" t="str">
        <f t="shared" si="164"/>
        <v>public static String IS_BUG="isBug";</v>
      </c>
      <c r="Z378" s="7" t="str">
        <f t="shared" si="165"/>
        <v>private String isBug="";</v>
      </c>
    </row>
    <row r="379" spans="2:26" ht="19.2" x14ac:dyDescent="0.45">
      <c r="B379" s="1" t="s">
        <v>546</v>
      </c>
      <c r="C379" s="1" t="s">
        <v>1</v>
      </c>
      <c r="D379" s="4">
        <v>222</v>
      </c>
      <c r="I379" t="str">
        <f>I375</f>
        <v>ALTER TABLE TM_TASK_COMMENT</v>
      </c>
      <c r="J379" t="str">
        <f t="shared" si="159"/>
        <v xml:space="preserve"> ADD  IS_REQUEST VARCHAR(222);</v>
      </c>
      <c r="K379" s="21" t="str">
        <f t="shared" si="166"/>
        <v xml:space="preserve">  ALTER COLUMN   IS_REQUEST VARCHAR(222);</v>
      </c>
      <c r="L379" s="12"/>
      <c r="M379" s="18" t="str">
        <f>CONCATENATE(B379,",")</f>
        <v>IS_REQUEST,</v>
      </c>
      <c r="N379" s="5" t="str">
        <f t="shared" si="161"/>
        <v>IS_REQUEST VARCHAR(222),</v>
      </c>
      <c r="O379" s="1" t="s">
        <v>112</v>
      </c>
      <c r="P379" t="s">
        <v>547</v>
      </c>
      <c r="W379" s="17" t="str">
        <f t="shared" si="162"/>
        <v>isRequest</v>
      </c>
      <c r="X379" s="3" t="str">
        <f t="shared" si="163"/>
        <v>"isRequest":"",</v>
      </c>
      <c r="Y379" s="22" t="str">
        <f t="shared" si="164"/>
        <v>public static String IS_REQUEST="isRequest";</v>
      </c>
      <c r="Z379" s="7" t="str">
        <f t="shared" si="165"/>
        <v>private String isRequest="";</v>
      </c>
    </row>
    <row r="380" spans="2:26" ht="19.2" x14ac:dyDescent="0.45">
      <c r="B380" s="1" t="s">
        <v>544</v>
      </c>
      <c r="C380" s="1" t="s">
        <v>1</v>
      </c>
      <c r="D380" s="4">
        <v>222</v>
      </c>
      <c r="I380" t="str">
        <f>I376</f>
        <v>ALTER TABLE TM_TASK_COMMENT</v>
      </c>
      <c r="J380" t="str">
        <f>CONCATENATE(LEFT(CONCATENATE(" ADD "," ",N380,";"),LEN(CONCATENATE(" ADD "," ",N380,";"))-2),";")</f>
        <v xml:space="preserve"> ADD  IS_SUBTASK VARCHAR(222);</v>
      </c>
      <c r="K380" s="21" t="str">
        <f t="shared" si="166"/>
        <v xml:space="preserve">  ALTER COLUMN   IS_SUBTASK VARCHAR(222);</v>
      </c>
      <c r="L380" s="12"/>
      <c r="M380" s="18" t="str">
        <f>CONCATENATE(B380,",")</f>
        <v>IS_SUBTASK,</v>
      </c>
      <c r="N380" s="5" t="str">
        <f t="shared" si="161"/>
        <v>IS_SUBTASK VARCHAR(222),</v>
      </c>
      <c r="O380" s="1" t="s">
        <v>112</v>
      </c>
      <c r="P380" t="s">
        <v>548</v>
      </c>
      <c r="W380" s="17" t="str">
        <f t="shared" si="162"/>
        <v>isSubtask</v>
      </c>
      <c r="X380" s="3" t="str">
        <f t="shared" si="163"/>
        <v>"isSubtask":"",</v>
      </c>
      <c r="Y380" s="22" t="str">
        <f t="shared" si="164"/>
        <v>public static String IS_SUBTASK="isSubtask";</v>
      </c>
      <c r="Z380" s="7" t="str">
        <f t="shared" si="165"/>
        <v>private String isSubtask="";</v>
      </c>
    </row>
    <row r="381" spans="2:26" ht="19.2" x14ac:dyDescent="0.45">
      <c r="B381" s="1" t="s">
        <v>620</v>
      </c>
      <c r="C381" s="1" t="s">
        <v>1</v>
      </c>
      <c r="D381" s="4">
        <v>444</v>
      </c>
      <c r="I381" t="str">
        <f>I377</f>
        <v>ALTER TABLE TM_TASK_COMMENT</v>
      </c>
      <c r="J381" t="str">
        <f>CONCATENATE(LEFT(CONCATENATE(" ADD "," ",N381,";"),LEN(CONCATENATE(" ADD "," ",N381,";"))-2),";")</f>
        <v xml:space="preserve"> ADD  IS_NOTIFIED_BUG VARCHAR(444);</v>
      </c>
      <c r="K381" s="21" t="str">
        <f t="shared" si="166"/>
        <v xml:space="preserve">  ALTER COLUMN   IS_NOTIFIED_BUG VARCHAR(444);</v>
      </c>
      <c r="L381" s="12"/>
      <c r="M381" s="18"/>
      <c r="N381" s="5" t="str">
        <f>CONCATENATE(B381," ",C381,"(",D381,")",",")</f>
        <v>IS_NOTIFIED_BUG VARCHAR(444),</v>
      </c>
      <c r="O381" s="1" t="s">
        <v>112</v>
      </c>
      <c r="P381" t="s">
        <v>574</v>
      </c>
      <c r="Q381" t="s">
        <v>409</v>
      </c>
      <c r="W381" s="17" t="str">
        <f>CONCATENATE(,LOWER(O381),UPPER(LEFT(P381,1)),LOWER(RIGHT(P381,LEN(P381)-IF(LEN(P381)&gt;0,1,LEN(P381)))),UPPER(LEFT(Q381,1)),LOWER(RIGHT(Q381,LEN(Q381)-IF(LEN(Q381)&gt;0,1,LEN(Q381)))),UPPER(LEFT(R381,1)),LOWER(RIGHT(R381,LEN(R381)-IF(LEN(R381)&gt;0,1,LEN(R381)))),UPPER(LEFT(S381,1)),LOWER(RIGHT(S381,LEN(S381)-IF(LEN(S381)&gt;0,1,LEN(S381)))),UPPER(LEFT(T381,1)),LOWER(RIGHT(T381,LEN(T381)-IF(LEN(T381)&gt;0,1,LEN(T381)))),UPPER(LEFT(U381,1)),LOWER(RIGHT(U381,LEN(U381)-IF(LEN(U381)&gt;0,1,LEN(U381)))),UPPER(LEFT(V381,1)),LOWER(RIGHT(V381,LEN(V381)-IF(LEN(V381)&gt;0,1,LEN(V381)))))</f>
        <v>isNotifiedBug</v>
      </c>
      <c r="X381" s="3" t="str">
        <f>CONCATENATE("""",W381,"""",":","""","""",",")</f>
        <v>"isNotifiedBug":"",</v>
      </c>
      <c r="Y381" s="22" t="str">
        <f>CONCATENATE("public static String ",,B381,,"=","""",W381,""";")</f>
        <v>public static String IS_NOTIFIED_BUG="isNotifiedBug";</v>
      </c>
      <c r="Z381" s="7" t="str">
        <f>CONCATENATE("private String ",W381,"=","""""",";")</f>
        <v>private String isNotifiedBug="";</v>
      </c>
    </row>
    <row r="382" spans="2:26" ht="19.2" x14ac:dyDescent="0.45">
      <c r="B382" s="1" t="s">
        <v>690</v>
      </c>
      <c r="C382" s="1" t="s">
        <v>1</v>
      </c>
      <c r="D382" s="4">
        <v>444</v>
      </c>
      <c r="I382" t="str">
        <f>I378</f>
        <v>ALTER TABLE TM_TASK_COMMENT</v>
      </c>
      <c r="J382" t="str">
        <f>CONCATENATE(LEFT(CONCATENATE(" ADD "," ",N382,";"),LEN(CONCATENATE(" ADD "," ",N382,";"))-2),";")</f>
        <v xml:space="preserve"> ADD  IS_NOTIFIED_REQUEST VARCHAR(444);</v>
      </c>
      <c r="K382" s="21" t="str">
        <f t="shared" si="166"/>
        <v xml:space="preserve">  ALTER COLUMN   IS_NOTIFIED_REQUEST VARCHAR(444);</v>
      </c>
      <c r="L382" s="12"/>
      <c r="M382" s="18"/>
      <c r="N382" s="5" t="str">
        <f>CONCATENATE(B382," ",C382,"(",D382,")",",")</f>
        <v>IS_NOTIFIED_REQUEST VARCHAR(444),</v>
      </c>
      <c r="O382" s="1" t="s">
        <v>112</v>
      </c>
      <c r="P382" t="s">
        <v>574</v>
      </c>
      <c r="Q382" t="s">
        <v>547</v>
      </c>
      <c r="W382" s="17" t="str">
        <f>CONCATENATE(,LOWER(O382),UPPER(LEFT(P382,1)),LOWER(RIGHT(P382,LEN(P382)-IF(LEN(P382)&gt;0,1,LEN(P382)))),UPPER(LEFT(Q382,1)),LOWER(RIGHT(Q382,LEN(Q382)-IF(LEN(Q382)&gt;0,1,LEN(Q382)))),UPPER(LEFT(R382,1)),LOWER(RIGHT(R382,LEN(R382)-IF(LEN(R382)&gt;0,1,LEN(R382)))),UPPER(LEFT(S382,1)),LOWER(RIGHT(S382,LEN(S382)-IF(LEN(S382)&gt;0,1,LEN(S382)))),UPPER(LEFT(T382,1)),LOWER(RIGHT(T382,LEN(T382)-IF(LEN(T382)&gt;0,1,LEN(T382)))),UPPER(LEFT(U382,1)),LOWER(RIGHT(U382,LEN(U382)-IF(LEN(U382)&gt;0,1,LEN(U382)))),UPPER(LEFT(V382,1)),LOWER(RIGHT(V382,LEN(V382)-IF(LEN(V382)&gt;0,1,LEN(V382)))))</f>
        <v>isNotifiedRequest</v>
      </c>
      <c r="X382" s="3" t="str">
        <f>CONCATENATE("""",W382,"""",":","""","""",",")</f>
        <v>"isNotifiedRequest":"",</v>
      </c>
      <c r="Y382" s="22" t="str">
        <f>CONCATENATE("public static String ",,B382,,"=","""",W382,""";")</f>
        <v>public static String IS_NOTIFIED_REQUEST="isNotifiedRequest";</v>
      </c>
      <c r="Z382" s="7" t="str">
        <f>CONCATENATE("private String ",W382,"=","""""",";")</f>
        <v>private String isNotifiedRequest="";</v>
      </c>
    </row>
    <row r="383" spans="2:26" ht="19.2" x14ac:dyDescent="0.45">
      <c r="B383" s="1" t="s">
        <v>400</v>
      </c>
      <c r="C383" s="1" t="s">
        <v>1</v>
      </c>
      <c r="D383" s="4">
        <v>50</v>
      </c>
      <c r="I383" t="str">
        <f>I377</f>
        <v>ALTER TABLE TM_TASK_COMMENT</v>
      </c>
      <c r="J383" t="str">
        <f t="shared" ref="J383:J393" si="167">CONCATENATE(LEFT(CONCATENATE(" ADD "," ",N383,";"),LEN(CONCATENATE(" ADD "," ",N383,";"))-2),";")</f>
        <v xml:space="preserve"> ADD  ESTIMATED_HOURS VARCHAR(50);</v>
      </c>
      <c r="K383" s="21" t="str">
        <f t="shared" si="166"/>
        <v xml:space="preserve">  ALTER COLUMN   ESTIMATED_HOURS VARCHAR(50);</v>
      </c>
      <c r="L383" s="12"/>
      <c r="M383" s="18" t="str">
        <f>CONCATENATE(B383,",")</f>
        <v>ESTIMATED_HOURS,</v>
      </c>
      <c r="N383" s="5" t="str">
        <f t="shared" si="161"/>
        <v>ESTIMATED_HOURS VARCHAR(50),</v>
      </c>
      <c r="O383" s="1" t="s">
        <v>405</v>
      </c>
      <c r="P383" t="s">
        <v>406</v>
      </c>
      <c r="W383" s="17" t="str">
        <f t="shared" si="162"/>
        <v>estimatedHours</v>
      </c>
      <c r="X383" s="3" t="str">
        <f t="shared" si="163"/>
        <v>"estimatedHours":"",</v>
      </c>
      <c r="Y383" s="22" t="str">
        <f t="shared" si="164"/>
        <v>public static String ESTIMATED_HOURS="estimatedHours";</v>
      </c>
      <c r="Z383" s="7" t="str">
        <f t="shared" si="165"/>
        <v>private String estimatedHours="";</v>
      </c>
    </row>
    <row r="384" spans="2:26" ht="19.2" x14ac:dyDescent="0.45">
      <c r="B384" s="1" t="s">
        <v>401</v>
      </c>
      <c r="C384" s="1" t="s">
        <v>1</v>
      </c>
      <c r="D384" s="4">
        <v>50</v>
      </c>
      <c r="I384" t="str">
        <f>I378</f>
        <v>ALTER TABLE TM_TASK_COMMENT</v>
      </c>
      <c r="J384" t="str">
        <f t="shared" si="167"/>
        <v xml:space="preserve"> ADD  SPENT_HOURS VARCHAR(50);</v>
      </c>
      <c r="K384" s="21" t="str">
        <f t="shared" si="166"/>
        <v xml:space="preserve">  ALTER COLUMN   SPENT_HOURS VARCHAR(50);</v>
      </c>
      <c r="L384" s="12"/>
      <c r="M384" s="18" t="str">
        <f>CONCATENATE(B384,",")</f>
        <v>SPENT_HOURS,</v>
      </c>
      <c r="N384" s="5" t="str">
        <f t="shared" si="161"/>
        <v>SPENT_HOURS VARCHAR(50),</v>
      </c>
      <c r="O384" s="1" t="s">
        <v>407</v>
      </c>
      <c r="P384" t="s">
        <v>406</v>
      </c>
      <c r="W384" s="17" t="str">
        <f t="shared" si="162"/>
        <v>spentHours</v>
      </c>
      <c r="X384" s="3" t="str">
        <f t="shared" si="163"/>
        <v>"spentHours":"",</v>
      </c>
      <c r="Y384" s="22" t="str">
        <f t="shared" si="164"/>
        <v>public static String SPENT_HOURS="spentHours";</v>
      </c>
      <c r="Z384" s="7" t="str">
        <f t="shared" si="165"/>
        <v>private String spentHours="";</v>
      </c>
    </row>
    <row r="385" spans="2:26" ht="19.2" x14ac:dyDescent="0.45">
      <c r="B385" s="8" t="s">
        <v>275</v>
      </c>
      <c r="C385" s="1" t="s">
        <v>1</v>
      </c>
      <c r="D385" s="12">
        <v>40</v>
      </c>
      <c r="I385" t="str">
        <f>I379</f>
        <v>ALTER TABLE TM_TASK_COMMENT</v>
      </c>
      <c r="J385" t="str">
        <f t="shared" si="167"/>
        <v xml:space="preserve"> ADD  UPDATED_BY VARCHAR(40);</v>
      </c>
      <c r="L385" s="14"/>
      <c r="M385" s="18" t="str">
        <f t="shared" ref="M385:M390" si="168">CONCATENATE(B385,",")</f>
        <v>UPDATED_BY,</v>
      </c>
      <c r="N385" s="5" t="str">
        <f t="shared" si="161"/>
        <v>UPDATED_BY VARCHAR(40),</v>
      </c>
      <c r="O385" s="1" t="s">
        <v>315</v>
      </c>
      <c r="P385" t="s">
        <v>128</v>
      </c>
      <c r="W385" s="17" t="str">
        <f t="shared" si="162"/>
        <v>updatedBy</v>
      </c>
      <c r="X385" s="3" t="str">
        <f t="shared" si="163"/>
        <v>"updatedBy":"",</v>
      </c>
      <c r="Y385" s="22" t="str">
        <f t="shared" si="164"/>
        <v>public static String UPDATED_BY="updatedBy";</v>
      </c>
      <c r="Z385" s="7" t="str">
        <f t="shared" si="165"/>
        <v>private String updatedBy="";</v>
      </c>
    </row>
    <row r="386" spans="2:26" ht="19.2" x14ac:dyDescent="0.45">
      <c r="B386" s="8" t="s">
        <v>276</v>
      </c>
      <c r="C386" s="1" t="s">
        <v>1</v>
      </c>
      <c r="D386" s="12">
        <v>42</v>
      </c>
      <c r="I386" t="str">
        <f>I378</f>
        <v>ALTER TABLE TM_TASK_COMMENT</v>
      </c>
      <c r="J386" t="str">
        <f>CONCATENATE(LEFT(CONCATENATE(" ADD "," ",N386,";"),LEN(CONCATENATE(" ADD "," ",N386,";"))-2),";")</f>
        <v xml:space="preserve"> ADD  LAST_UPDATED_DATE VARCHAR(42);</v>
      </c>
      <c r="L386" s="14"/>
      <c r="M386" s="18" t="str">
        <f>CONCATENATE(B386,",")</f>
        <v>LAST_UPDATED_DATE,</v>
      </c>
      <c r="N386" s="5" t="str">
        <f>CONCATENATE(B386," ",C386,"(",D386,")",",")</f>
        <v>LAST_UPDATED_DATE VARCHAR(42),</v>
      </c>
      <c r="O386" s="1" t="s">
        <v>316</v>
      </c>
      <c r="P386" t="s">
        <v>315</v>
      </c>
      <c r="Q386" t="s">
        <v>8</v>
      </c>
      <c r="W386" s="17" t="str">
        <f>CONCATENATE(,LOWER(O386),UPPER(LEFT(P386,1)),LOWER(RIGHT(P386,LEN(P386)-IF(LEN(P386)&gt;0,1,LEN(P386)))),UPPER(LEFT(Q386,1)),LOWER(RIGHT(Q386,LEN(Q386)-IF(LEN(Q386)&gt;0,1,LEN(Q386)))),UPPER(LEFT(R386,1)),LOWER(RIGHT(R386,LEN(R386)-IF(LEN(R386)&gt;0,1,LEN(R386)))),UPPER(LEFT(S386,1)),LOWER(RIGHT(S386,LEN(S386)-IF(LEN(S386)&gt;0,1,LEN(S386)))),UPPER(LEFT(T386,1)),LOWER(RIGHT(T386,LEN(T386)-IF(LEN(T386)&gt;0,1,LEN(T386)))),UPPER(LEFT(U386,1)),LOWER(RIGHT(U386,LEN(U386)-IF(LEN(U386)&gt;0,1,LEN(U386)))),UPPER(LEFT(V386,1)),LOWER(RIGHT(V386,LEN(V386)-IF(LEN(V386)&gt;0,1,LEN(V386)))))</f>
        <v>lastUpdatedDate</v>
      </c>
      <c r="X386" s="3" t="str">
        <f>CONCATENATE("""",W386,"""",":","""","""",",")</f>
        <v>"lastUpdatedDate":"",</v>
      </c>
      <c r="Y386" s="22" t="str">
        <f>CONCATENATE("public static String ",,B386,,"=","""",W386,""";")</f>
        <v>public static String LAST_UPDATED_DATE="lastUpdatedDate";</v>
      </c>
      <c r="Z386" s="7" t="str">
        <f>CONCATENATE("private String ",W386,"=","""""",";")</f>
        <v>private String lastUpdatedDate="";</v>
      </c>
    </row>
    <row r="387" spans="2:26" ht="19.2" x14ac:dyDescent="0.45">
      <c r="B387" s="8" t="s">
        <v>277</v>
      </c>
      <c r="C387" s="1" t="s">
        <v>1</v>
      </c>
      <c r="D387" s="12">
        <v>111</v>
      </c>
      <c r="I387" t="str">
        <f>I381</f>
        <v>ALTER TABLE TM_TASK_COMMENT</v>
      </c>
      <c r="J387" t="str">
        <f>CONCATENATE(LEFT(CONCATENATE(" ADD "," ",N387,";"),LEN(CONCATENATE(" ADD "," ",N387,";"))-2),";")</f>
        <v xml:space="preserve"> ADD  LAST_UPDATED_TIME VARCHAR(111);</v>
      </c>
      <c r="L387" s="14"/>
      <c r="M387" s="18" t="str">
        <f>CONCATENATE(B387,",")</f>
        <v>LAST_UPDATED_TIME,</v>
      </c>
      <c r="N387" s="5" t="str">
        <f>CONCATENATE(B387," ",C387,"(",D387,")",",")</f>
        <v>LAST_UPDATED_TIME VARCHAR(111),</v>
      </c>
      <c r="O387" s="1" t="s">
        <v>316</v>
      </c>
      <c r="P387" t="s">
        <v>315</v>
      </c>
      <c r="Q387" t="s">
        <v>133</v>
      </c>
      <c r="W387" s="17" t="str">
        <f>CONCATENATE(,LOWER(O387),UPPER(LEFT(P387,1)),LOWER(RIGHT(P387,LEN(P387)-IF(LEN(P387)&gt;0,1,LEN(P387)))),UPPER(LEFT(Q387,1)),LOWER(RIGHT(Q387,LEN(Q387)-IF(LEN(Q387)&gt;0,1,LEN(Q387)))),UPPER(LEFT(R387,1)),LOWER(RIGHT(R387,LEN(R387)-IF(LEN(R387)&gt;0,1,LEN(R387)))),UPPER(LEFT(S387,1)),LOWER(RIGHT(S387,LEN(S387)-IF(LEN(S387)&gt;0,1,LEN(S387)))),UPPER(LEFT(T387,1)),LOWER(RIGHT(T387,LEN(T387)-IF(LEN(T387)&gt;0,1,LEN(T387)))),UPPER(LEFT(U387,1)),LOWER(RIGHT(U387,LEN(U387)-IF(LEN(U387)&gt;0,1,LEN(U387)))),UPPER(LEFT(V387,1)),LOWER(RIGHT(V387,LEN(V387)-IF(LEN(V387)&gt;0,1,LEN(V387)))))</f>
        <v>lastUpdatedTime</v>
      </c>
      <c r="X387" s="3" t="str">
        <f>CONCATENATE("""",W387,"""",":","""","""",",")</f>
        <v>"lastUpdatedTime":"",</v>
      </c>
      <c r="Y387" s="22" t="str">
        <f>CONCATENATE("public static String ",,B387,,"=","""",W387,""";")</f>
        <v>public static String LAST_UPDATED_TIME="lastUpdatedTime";</v>
      </c>
      <c r="Z387" s="7" t="str">
        <f>CONCATENATE("private String ",W387,"=","""""",";")</f>
        <v>private String lastUpdatedTime="";</v>
      </c>
    </row>
    <row r="388" spans="2:26" ht="19.2" x14ac:dyDescent="0.45">
      <c r="B388" s="8" t="s">
        <v>707</v>
      </c>
      <c r="C388" s="1" t="s">
        <v>1</v>
      </c>
      <c r="D388" s="12">
        <v>111</v>
      </c>
      <c r="I388" t="str">
        <f>I380</f>
        <v>ALTER TABLE TM_TASK_COMMENT</v>
      </c>
      <c r="J388" t="str">
        <f t="shared" si="167"/>
        <v xml:space="preserve"> ADD  COMMENT_JIRA_ID VARCHAR(111);</v>
      </c>
      <c r="L388" s="14"/>
      <c r="M388" s="18" t="str">
        <f t="shared" si="168"/>
        <v>COMMENT_JIRA_ID,</v>
      </c>
      <c r="N388" s="5" t="str">
        <f t="shared" si="161"/>
        <v>COMMENT_JIRA_ID VARCHAR(111),</v>
      </c>
      <c r="O388" s="1" t="s">
        <v>323</v>
      </c>
      <c r="P388" t="s">
        <v>700</v>
      </c>
      <c r="Q388" t="s">
        <v>2</v>
      </c>
      <c r="W388" s="17" t="str">
        <f t="shared" si="162"/>
        <v>commentJiraId</v>
      </c>
      <c r="X388" s="3" t="str">
        <f t="shared" si="163"/>
        <v>"commentJiraId":"",</v>
      </c>
      <c r="Y388" s="22" t="str">
        <f t="shared" si="164"/>
        <v>public static String COMMENT_JIRA_ID="commentJiraId";</v>
      </c>
      <c r="Z388" s="7" t="str">
        <f t="shared" si="165"/>
        <v>private String commentJiraId="";</v>
      </c>
    </row>
    <row r="389" spans="2:26" ht="19.2" x14ac:dyDescent="0.45">
      <c r="B389" s="8" t="s">
        <v>708</v>
      </c>
      <c r="C389" s="1" t="s">
        <v>1</v>
      </c>
      <c r="D389" s="12">
        <v>111</v>
      </c>
      <c r="I389" t="str">
        <f>I383</f>
        <v>ALTER TABLE TM_TASK_COMMENT</v>
      </c>
      <c r="J389" t="str">
        <f t="shared" si="167"/>
        <v xml:space="preserve"> ADD  COMMENT_JIRA_KEY VARCHAR(111);</v>
      </c>
      <c r="L389" s="14"/>
      <c r="M389" s="18" t="str">
        <f t="shared" si="168"/>
        <v>COMMENT_JIRA_KEY,</v>
      </c>
      <c r="N389" s="5" t="str">
        <f t="shared" si="161"/>
        <v>COMMENT_JIRA_KEY VARCHAR(111),</v>
      </c>
      <c r="O389" s="1" t="s">
        <v>323</v>
      </c>
      <c r="P389" t="s">
        <v>700</v>
      </c>
      <c r="Q389" t="s">
        <v>43</v>
      </c>
      <c r="W389" s="17" t="str">
        <f t="shared" si="162"/>
        <v>commentJiraKey</v>
      </c>
      <c r="X389" s="3" t="str">
        <f t="shared" si="163"/>
        <v>"commentJiraKey":"",</v>
      </c>
      <c r="Y389" s="22" t="str">
        <f t="shared" si="164"/>
        <v>public static String COMMENT_JIRA_KEY="commentJiraKey";</v>
      </c>
      <c r="Z389" s="7" t="str">
        <f t="shared" si="165"/>
        <v>private String commentJiraKey="";</v>
      </c>
    </row>
    <row r="390" spans="2:26" ht="19.2" x14ac:dyDescent="0.45">
      <c r="B390" s="8" t="s">
        <v>265</v>
      </c>
      <c r="C390" s="1" t="s">
        <v>1</v>
      </c>
      <c r="D390" s="12">
        <v>42</v>
      </c>
      <c r="I390" t="str">
        <f>I384</f>
        <v>ALTER TABLE TM_TASK_COMMENT</v>
      </c>
      <c r="J390" t="str">
        <f t="shared" si="167"/>
        <v xml:space="preserve"> ADD  START_DATE VARCHAR(42);</v>
      </c>
      <c r="L390" s="14"/>
      <c r="M390" s="18" t="str">
        <f t="shared" si="168"/>
        <v>START_DATE,</v>
      </c>
      <c r="N390" s="5" t="str">
        <f t="shared" si="161"/>
        <v>START_DATE VARCHAR(42),</v>
      </c>
      <c r="O390" s="1" t="s">
        <v>289</v>
      </c>
      <c r="P390" t="s">
        <v>8</v>
      </c>
      <c r="W390" s="17" t="str">
        <f t="shared" si="162"/>
        <v>startDate</v>
      </c>
      <c r="X390" s="3" t="str">
        <f t="shared" si="163"/>
        <v>"startDate":"",</v>
      </c>
      <c r="Y390" s="22" t="str">
        <f t="shared" si="164"/>
        <v>public static String START_DATE="startDate";</v>
      </c>
      <c r="Z390" s="7" t="str">
        <f t="shared" si="165"/>
        <v>private String startDate="";</v>
      </c>
    </row>
    <row r="391" spans="2:26" ht="19.2" x14ac:dyDescent="0.45">
      <c r="B391" s="8" t="s">
        <v>266</v>
      </c>
      <c r="C391" s="1" t="s">
        <v>1</v>
      </c>
      <c r="D391" s="12">
        <v>42</v>
      </c>
      <c r="I391" t="str">
        <f>I385</f>
        <v>ALTER TABLE TM_TASK_COMMENT</v>
      </c>
      <c r="J391" t="str">
        <f t="shared" si="167"/>
        <v xml:space="preserve"> ADD  START_TIME VARCHAR(42);</v>
      </c>
      <c r="L391" s="14"/>
      <c r="M391" s="18" t="str">
        <f>CONCATENATE(B391,",")</f>
        <v>START_TIME,</v>
      </c>
      <c r="N391" s="5" t="str">
        <f t="shared" si="161"/>
        <v>START_TIME VARCHAR(42),</v>
      </c>
      <c r="O391" s="1" t="s">
        <v>289</v>
      </c>
      <c r="P391" t="s">
        <v>133</v>
      </c>
      <c r="W391" s="17" t="str">
        <f t="shared" si="162"/>
        <v>startTime</v>
      </c>
      <c r="X391" s="3" t="str">
        <f t="shared" si="163"/>
        <v>"startTime":"",</v>
      </c>
      <c r="Y391" s="22" t="str">
        <f t="shared" si="164"/>
        <v>public static String START_TIME="startTime";</v>
      </c>
      <c r="Z391" s="7" t="str">
        <f t="shared" si="165"/>
        <v>private String startTime="";</v>
      </c>
    </row>
    <row r="392" spans="2:26" ht="19.2" x14ac:dyDescent="0.45">
      <c r="B392" s="8" t="s">
        <v>629</v>
      </c>
      <c r="C392" s="1" t="s">
        <v>1</v>
      </c>
      <c r="D392" s="12">
        <v>42</v>
      </c>
      <c r="I392" t="str">
        <f>I388</f>
        <v>ALTER TABLE TM_TASK_COMMENT</v>
      </c>
      <c r="J392" t="str">
        <f t="shared" si="167"/>
        <v xml:space="preserve"> ADD  START_TYPE VARCHAR(42);</v>
      </c>
      <c r="L392" s="14"/>
      <c r="M392" s="18" t="str">
        <f>CONCATENATE(B392,",")</f>
        <v>START_TYPE,</v>
      </c>
      <c r="N392" s="5" t="str">
        <f t="shared" si="161"/>
        <v>START_TYPE VARCHAR(42),</v>
      </c>
      <c r="O392" s="1" t="s">
        <v>289</v>
      </c>
      <c r="P392" t="s">
        <v>51</v>
      </c>
      <c r="W392" s="17" t="str">
        <f t="shared" si="162"/>
        <v>startType</v>
      </c>
      <c r="X392" s="3" t="str">
        <f t="shared" si="163"/>
        <v>"startType":"",</v>
      </c>
      <c r="Y392" s="22" t="str">
        <f t="shared" si="164"/>
        <v>public static String START_TYPE="startType";</v>
      </c>
      <c r="Z392" s="7" t="str">
        <f t="shared" si="165"/>
        <v>private String startType="";</v>
      </c>
    </row>
    <row r="393" spans="2:26" ht="19.2" x14ac:dyDescent="0.45">
      <c r="B393" s="8" t="s">
        <v>687</v>
      </c>
      <c r="C393" s="1" t="s">
        <v>1</v>
      </c>
      <c r="D393" s="12">
        <v>42</v>
      </c>
      <c r="I393" t="str">
        <f>I389</f>
        <v>ALTER TABLE TM_TASK_COMMENT</v>
      </c>
      <c r="J393" t="str">
        <f t="shared" si="167"/>
        <v xml:space="preserve"> ADD  COMMENT_STATUS VARCHAR(42);</v>
      </c>
      <c r="L393" s="14"/>
      <c r="M393" s="18" t="str">
        <f>CONCATENATE(B393,",")</f>
        <v>COMMENT_STATUS,</v>
      </c>
      <c r="N393" s="5" t="str">
        <f t="shared" si="161"/>
        <v>COMMENT_STATUS VARCHAR(42),</v>
      </c>
      <c r="O393" s="1" t="s">
        <v>323</v>
      </c>
      <c r="P393" t="s">
        <v>3</v>
      </c>
      <c r="W393" s="17" t="str">
        <f t="shared" si="162"/>
        <v>commentStatus</v>
      </c>
      <c r="X393" s="3" t="str">
        <f t="shared" si="163"/>
        <v>"commentStatus":"",</v>
      </c>
      <c r="Y393" s="22" t="str">
        <f t="shared" si="164"/>
        <v>public static String COMMENT_STATUS="commentStatus";</v>
      </c>
      <c r="Z393" s="7" t="str">
        <f t="shared" si="165"/>
        <v>private String commentStatus="";</v>
      </c>
    </row>
    <row r="394" spans="2:26" ht="19.2" x14ac:dyDescent="0.45">
      <c r="B394" s="1" t="s">
        <v>328</v>
      </c>
      <c r="C394" s="1" t="s">
        <v>1</v>
      </c>
      <c r="D394" s="4">
        <v>444</v>
      </c>
      <c r="L394" s="12"/>
      <c r="M394" s="18"/>
      <c r="N394" s="5" t="str">
        <f t="shared" si="161"/>
        <v>FK_PARENT_COMMENT_ID VARCHAR(444),</v>
      </c>
      <c r="O394" s="1" t="s">
        <v>10</v>
      </c>
      <c r="P394" t="s">
        <v>131</v>
      </c>
      <c r="Q394" t="s">
        <v>323</v>
      </c>
      <c r="R394" t="s">
        <v>329</v>
      </c>
      <c r="W394" s="17" t="str">
        <f t="shared" si="162"/>
        <v>fkParentCommentİd</v>
      </c>
      <c r="X394" s="3" t="str">
        <f t="shared" si="163"/>
        <v>"fkParentCommentİd":"",</v>
      </c>
      <c r="Y394" s="22" t="str">
        <f t="shared" si="164"/>
        <v>public static String FK_PARENT_COMMENT_ID="fkParentCommentİd";</v>
      </c>
      <c r="Z394" s="7" t="str">
        <f t="shared" si="165"/>
        <v>private String fkParentCommentİd="";</v>
      </c>
    </row>
    <row r="395" spans="2:26" ht="19.2" x14ac:dyDescent="0.45">
      <c r="C395" s="1"/>
      <c r="D395" s="8"/>
      <c r="M395" s="18"/>
      <c r="N395" s="33" t="s">
        <v>130</v>
      </c>
      <c r="O395" s="1"/>
      <c r="W395" s="17"/>
    </row>
    <row r="396" spans="2:26" ht="19.2" x14ac:dyDescent="0.45">
      <c r="C396" s="1"/>
      <c r="D396" s="8"/>
      <c r="M396" s="18"/>
      <c r="N396" s="31" t="s">
        <v>126</v>
      </c>
      <c r="O396" s="1"/>
      <c r="W396" s="17"/>
    </row>
    <row r="397" spans="2:26" ht="19.2" x14ac:dyDescent="0.45">
      <c r="C397" s="14"/>
      <c r="D397" s="9"/>
      <c r="M397" s="20"/>
      <c r="W397" s="17"/>
    </row>
    <row r="398" spans="2:26" x14ac:dyDescent="0.3">
      <c r="B398" s="2" t="s">
        <v>369</v>
      </c>
      <c r="I398" t="str">
        <f>CONCATENATE("ALTER TABLE"," ",B398)</f>
        <v>ALTER TABLE TM_TASK_COMMENT_LIST</v>
      </c>
      <c r="J398" t="s">
        <v>293</v>
      </c>
      <c r="K398" s="26" t="str">
        <f>CONCATENATE(J398," VIEW ",B398," AS SELECT")</f>
        <v>create OR REPLACE VIEW TM_TASK_COMMENT_LIST AS SELECT</v>
      </c>
      <c r="N398" s="5" t="str">
        <f>CONCATENATE("CREATE TABLE ",B398," ","(")</f>
        <v>CREATE TABLE TM_TASK_COMMENT_LIST (</v>
      </c>
    </row>
    <row r="399" spans="2:26" ht="19.2" x14ac:dyDescent="0.45">
      <c r="B399" s="1" t="s">
        <v>2</v>
      </c>
      <c r="C399" s="1" t="s">
        <v>1</v>
      </c>
      <c r="D399" s="4">
        <v>30</v>
      </c>
      <c r="E399" s="24" t="s">
        <v>113</v>
      </c>
      <c r="I399" t="str">
        <f>I398</f>
        <v>ALTER TABLE TM_TASK_COMMENT_LIST</v>
      </c>
      <c r="K399" s="25" t="str">
        <f t="shared" ref="K399:K426" si="169">CONCATENATE(B399,",")</f>
        <v>ID,</v>
      </c>
      <c r="L399" s="12"/>
      <c r="M399" s="18" t="str">
        <f>CONCATENATE(B399,",")</f>
        <v>ID,</v>
      </c>
      <c r="N399" s="5" t="str">
        <f>CONCATENATE(B399," ",C399,"(",D399,") ",E399," ,")</f>
        <v>ID VARCHAR(30) NOT NULL ,</v>
      </c>
      <c r="O399" s="1" t="s">
        <v>2</v>
      </c>
      <c r="P399" s="6"/>
      <c r="Q399" s="6"/>
      <c r="R399" s="6"/>
      <c r="S399" s="6"/>
      <c r="T399" s="6"/>
      <c r="U399" s="6"/>
      <c r="V399" s="6"/>
      <c r="W399" s="17" t="str">
        <f t="shared" ref="W399:W409" si="170">CONCATENATE(,LOWER(O399),UPPER(LEFT(P399,1)),LOWER(RIGHT(P399,LEN(P399)-IF(LEN(P399)&gt;0,1,LEN(P399)))),UPPER(LEFT(Q399,1)),LOWER(RIGHT(Q399,LEN(Q399)-IF(LEN(Q399)&gt;0,1,LEN(Q399)))),UPPER(LEFT(R399,1)),LOWER(RIGHT(R399,LEN(R399)-IF(LEN(R399)&gt;0,1,LEN(R399)))),UPPER(LEFT(S399,1)),LOWER(RIGHT(S399,LEN(S399)-IF(LEN(S399)&gt;0,1,LEN(S399)))),UPPER(LEFT(T399,1)),LOWER(RIGHT(T399,LEN(T399)-IF(LEN(T399)&gt;0,1,LEN(T399)))),UPPER(LEFT(U399,1)),LOWER(RIGHT(U399,LEN(U399)-IF(LEN(U399)&gt;0,1,LEN(U399)))),UPPER(LEFT(V399,1)),LOWER(RIGHT(V399,LEN(V399)-IF(LEN(V399)&gt;0,1,LEN(V399)))))</f>
        <v>id</v>
      </c>
      <c r="X399" s="3" t="str">
        <f t="shared" ref="X399:X409" si="171">CONCATENATE("""",W399,"""",":","""","""",",")</f>
        <v>"id":"",</v>
      </c>
      <c r="Y399" s="22" t="str">
        <f t="shared" ref="Y399:Y409" si="172">CONCATENATE("public static String ",,B399,,"=","""",W399,""";")</f>
        <v>public static String ID="id";</v>
      </c>
      <c r="Z399" s="7" t="str">
        <f t="shared" ref="Z399:Z409" si="173">CONCATENATE("private String ",W399,"=","""""",";")</f>
        <v>private String id="";</v>
      </c>
    </row>
    <row r="400" spans="2:26" ht="19.2" x14ac:dyDescent="0.45">
      <c r="B400" s="1" t="s">
        <v>3</v>
      </c>
      <c r="C400" s="1" t="s">
        <v>1</v>
      </c>
      <c r="D400" s="4">
        <v>10</v>
      </c>
      <c r="I400" t="str">
        <f>I399</f>
        <v>ALTER TABLE TM_TASK_COMMENT_LIST</v>
      </c>
      <c r="K400" s="25" t="str">
        <f t="shared" si="169"/>
        <v>STATUS,</v>
      </c>
      <c r="L400" s="12"/>
      <c r="M400" s="18" t="str">
        <f>CONCATENATE(B400,",")</f>
        <v>STATUS,</v>
      </c>
      <c r="N400" s="5" t="str">
        <f t="shared" ref="N400:N409" si="174">CONCATENATE(B400," ",C400,"(",D400,")",",")</f>
        <v>STATUS VARCHAR(10),</v>
      </c>
      <c r="O400" s="1" t="s">
        <v>3</v>
      </c>
      <c r="W400" s="17" t="str">
        <f t="shared" si="170"/>
        <v>status</v>
      </c>
      <c r="X400" s="3" t="str">
        <f t="shared" si="171"/>
        <v>"status":"",</v>
      </c>
      <c r="Y400" s="22" t="str">
        <f t="shared" si="172"/>
        <v>public static String STATUS="status";</v>
      </c>
      <c r="Z400" s="7" t="str">
        <f t="shared" si="173"/>
        <v>private String status="";</v>
      </c>
    </row>
    <row r="401" spans="2:26" ht="19.2" x14ac:dyDescent="0.45">
      <c r="B401" s="1" t="s">
        <v>4</v>
      </c>
      <c r="C401" s="1" t="s">
        <v>1</v>
      </c>
      <c r="D401" s="4">
        <v>30</v>
      </c>
      <c r="I401" t="str">
        <f>I400</f>
        <v>ALTER TABLE TM_TASK_COMMENT_LIST</v>
      </c>
      <c r="K401" s="25" t="str">
        <f t="shared" si="169"/>
        <v>INSERT_DATE,</v>
      </c>
      <c r="L401" s="12"/>
      <c r="M401" s="18" t="str">
        <f>CONCATENATE(B401,",")</f>
        <v>INSERT_DATE,</v>
      </c>
      <c r="N401" s="5" t="str">
        <f t="shared" si="174"/>
        <v>INSERT_DATE VARCHAR(30),</v>
      </c>
      <c r="O401" s="1" t="s">
        <v>7</v>
      </c>
      <c r="P401" t="s">
        <v>8</v>
      </c>
      <c r="W401" s="17" t="str">
        <f t="shared" si="170"/>
        <v>insertDate</v>
      </c>
      <c r="X401" s="3" t="str">
        <f t="shared" si="171"/>
        <v>"insertDate":"",</v>
      </c>
      <c r="Y401" s="22" t="str">
        <f t="shared" si="172"/>
        <v>public static String INSERT_DATE="insertDate";</v>
      </c>
      <c r="Z401" s="7" t="str">
        <f t="shared" si="173"/>
        <v>private String insertDate="";</v>
      </c>
    </row>
    <row r="402" spans="2:26" ht="19.2" x14ac:dyDescent="0.45">
      <c r="B402" s="1" t="s">
        <v>5</v>
      </c>
      <c r="C402" s="1" t="s">
        <v>1</v>
      </c>
      <c r="D402" s="4">
        <v>30</v>
      </c>
      <c r="I402" t="str">
        <f>I401</f>
        <v>ALTER TABLE TM_TASK_COMMENT_LIST</v>
      </c>
      <c r="K402" s="25" t="str">
        <f t="shared" si="169"/>
        <v>MODIFICATION_DATE,</v>
      </c>
      <c r="L402" s="12"/>
      <c r="M402" s="18" t="str">
        <f>CONCATENATE(B402,",")</f>
        <v>MODIFICATION_DATE,</v>
      </c>
      <c r="N402" s="5" t="str">
        <f t="shared" si="174"/>
        <v>MODIFICATION_DATE VARCHAR(30),</v>
      </c>
      <c r="O402" s="1" t="s">
        <v>9</v>
      </c>
      <c r="P402" t="s">
        <v>8</v>
      </c>
      <c r="W402" s="17" t="str">
        <f t="shared" si="170"/>
        <v>modificationDate</v>
      </c>
      <c r="X402" s="3" t="str">
        <f t="shared" si="171"/>
        <v>"modificationDate":"",</v>
      </c>
      <c r="Y402" s="22" t="str">
        <f t="shared" si="172"/>
        <v>public static String MODIFICATION_DATE="modificationDate";</v>
      </c>
      <c r="Z402" s="7" t="str">
        <f t="shared" si="173"/>
        <v>private String modificationDate="";</v>
      </c>
    </row>
    <row r="403" spans="2:26" ht="19.2" x14ac:dyDescent="0.45">
      <c r="B403" s="1" t="s">
        <v>367</v>
      </c>
      <c r="C403" s="1" t="s">
        <v>1</v>
      </c>
      <c r="D403" s="4">
        <v>222</v>
      </c>
      <c r="I403" t="str">
        <f>I285</f>
        <v>ALTER TABLE TM_TASK_REPORTER</v>
      </c>
      <c r="K403" s="25" t="str">
        <f t="shared" si="169"/>
        <v>FK_BACKLOG_ID,</v>
      </c>
      <c r="L403" s="12"/>
      <c r="M403" s="18" t="str">
        <f>CONCATENATE(B403,",")</f>
        <v>FK_BACKLOG_ID,</v>
      </c>
      <c r="N403" s="5" t="str">
        <f t="shared" si="174"/>
        <v>FK_BACKLOG_ID VARCHAR(222),</v>
      </c>
      <c r="O403" s="1" t="s">
        <v>10</v>
      </c>
      <c r="P403" t="s">
        <v>354</v>
      </c>
      <c r="Q403" t="s">
        <v>2</v>
      </c>
      <c r="W403" s="17" t="str">
        <f t="shared" si="170"/>
        <v>fkBacklogId</v>
      </c>
      <c r="X403" s="3" t="str">
        <f t="shared" si="171"/>
        <v>"fkBacklogId":"",</v>
      </c>
      <c r="Y403" s="22" t="str">
        <f t="shared" si="172"/>
        <v>public static String FK_BACKLOG_ID="fkBacklogId";</v>
      </c>
      <c r="Z403" s="7" t="str">
        <f t="shared" si="173"/>
        <v>private String fkBacklogId="";</v>
      </c>
    </row>
    <row r="404" spans="2:26" ht="19.2" x14ac:dyDescent="0.45">
      <c r="B404" s="1" t="s">
        <v>21</v>
      </c>
      <c r="C404" s="1" t="s">
        <v>1</v>
      </c>
      <c r="D404" s="4">
        <v>444</v>
      </c>
      <c r="J404" s="23"/>
      <c r="K404" s="25" t="s">
        <v>370</v>
      </c>
      <c r="L404" s="12"/>
      <c r="M404" s="18"/>
      <c r="N404" s="5" t="str">
        <f>CONCATENATE(B404," ",C404,"(",D404,")",",")</f>
        <v>USERNAME VARCHAR(444),</v>
      </c>
      <c r="O404" s="1" t="s">
        <v>21</v>
      </c>
      <c r="W404" s="17" t="str">
        <f>CONCATENATE(,LOWER(O404),UPPER(LEFT(P404,1)),LOWER(RIGHT(P404,LEN(P404)-IF(LEN(P404)&gt;0,1,LEN(P404)))),UPPER(LEFT(Q404,1)),LOWER(RIGHT(Q404,LEN(Q404)-IF(LEN(Q404)&gt;0,1,LEN(Q404)))),UPPER(LEFT(R404,1)),LOWER(RIGHT(R404,LEN(R404)-IF(LEN(R404)&gt;0,1,LEN(R404)))),UPPER(LEFT(S404,1)),LOWER(RIGHT(S404,LEN(S404)-IF(LEN(S404)&gt;0,1,LEN(S404)))),UPPER(LEFT(T404,1)),LOWER(RIGHT(T404,LEN(T404)-IF(LEN(T404)&gt;0,1,LEN(T404)))),UPPER(LEFT(U404,1)),LOWER(RIGHT(U404,LEN(U404)-IF(LEN(U404)&gt;0,1,LEN(U404)))),UPPER(LEFT(V404,1)),LOWER(RIGHT(V404,LEN(V404)-IF(LEN(V404)&gt;0,1,LEN(V404)))))</f>
        <v>username</v>
      </c>
      <c r="X404" s="3" t="str">
        <f>CONCATENATE("""",W404,"""",":","""","""",",")</f>
        <v>"username":"",</v>
      </c>
      <c r="Y404" s="22" t="str">
        <f>CONCATENATE("public static String ",,B404,,"=","""",W404,""";")</f>
        <v>public static String USERNAME="username";</v>
      </c>
      <c r="Z404" s="7" t="str">
        <f>CONCATENATE("private String ",W404,"=","""""",";")</f>
        <v>private String username="";</v>
      </c>
    </row>
    <row r="405" spans="2:26" ht="19.2" x14ac:dyDescent="0.45">
      <c r="B405" s="1" t="s">
        <v>371</v>
      </c>
      <c r="C405" s="1" t="s">
        <v>1</v>
      </c>
      <c r="D405" s="4">
        <v>444</v>
      </c>
      <c r="J405" s="23"/>
      <c r="K405" s="25" t="s">
        <v>437</v>
      </c>
      <c r="L405" s="12"/>
      <c r="M405" s="18"/>
      <c r="N405" s="5" t="str">
        <f>CONCATENATE(B405," ",C405,"(",D405,")",",")</f>
        <v>AVATAR_URL VARCHAR(444),</v>
      </c>
      <c r="O405" s="1" t="s">
        <v>372</v>
      </c>
      <c r="P405" t="s">
        <v>325</v>
      </c>
      <c r="W405" s="17" t="str">
        <f>CONCATENATE(,LOWER(O405),UPPER(LEFT(P405,1)),LOWER(RIGHT(P405,LEN(P405)-IF(LEN(P405)&gt;0,1,LEN(P405)))),UPPER(LEFT(Q405,1)),LOWER(RIGHT(Q405,LEN(Q405)-IF(LEN(Q405)&gt;0,1,LEN(Q405)))),UPPER(LEFT(R405,1)),LOWER(RIGHT(R405,LEN(R405)-IF(LEN(R405)&gt;0,1,LEN(R405)))),UPPER(LEFT(S405,1)),LOWER(RIGHT(S405,LEN(S405)-IF(LEN(S405)&gt;0,1,LEN(S405)))),UPPER(LEFT(T405,1)),LOWER(RIGHT(T405,LEN(T405)-IF(LEN(T405)&gt;0,1,LEN(T405)))),UPPER(LEFT(U405,1)),LOWER(RIGHT(U405,LEN(U405)-IF(LEN(U405)&gt;0,1,LEN(U405)))),UPPER(LEFT(V405,1)),LOWER(RIGHT(V405,LEN(V405)-IF(LEN(V405)&gt;0,1,LEN(V405)))))</f>
        <v>avatarUrl</v>
      </c>
      <c r="X405" s="3" t="str">
        <f>CONCATENATE("""",W405,"""",":","""","""",",")</f>
        <v>"avatarUrl":"",</v>
      </c>
      <c r="Y405" s="22" t="str">
        <f>CONCATENATE("public static String ",,B405,,"=","""",W405,""";")</f>
        <v>public static String AVATAR_URL="avatarUrl";</v>
      </c>
      <c r="Z405" s="7" t="str">
        <f>CONCATENATE("private String ",W405,"=","""""",";")</f>
        <v>private String avatarUrl="";</v>
      </c>
    </row>
    <row r="406" spans="2:26" ht="19.2" x14ac:dyDescent="0.45">
      <c r="B406" s="1" t="s">
        <v>11</v>
      </c>
      <c r="C406" s="1" t="s">
        <v>1</v>
      </c>
      <c r="D406" s="4">
        <v>444</v>
      </c>
      <c r="J406" s="23"/>
      <c r="K406" s="25" t="str">
        <f t="shared" si="169"/>
        <v>FK_USER_ID,</v>
      </c>
      <c r="L406" s="12"/>
      <c r="M406" s="18"/>
      <c r="N406" s="5" t="str">
        <f t="shared" si="174"/>
        <v>FK_USER_ID VARCHAR(444),</v>
      </c>
      <c r="O406" s="1" t="s">
        <v>10</v>
      </c>
      <c r="P406" t="s">
        <v>12</v>
      </c>
      <c r="Q406" t="s">
        <v>2</v>
      </c>
      <c r="W406" s="17" t="str">
        <f t="shared" si="170"/>
        <v>fkUserId</v>
      </c>
      <c r="X406" s="3" t="str">
        <f t="shared" si="171"/>
        <v>"fkUserId":"",</v>
      </c>
      <c r="Y406" s="22" t="str">
        <f t="shared" si="172"/>
        <v>public static String FK_USER_ID="fkUserId";</v>
      </c>
      <c r="Z406" s="7" t="str">
        <f t="shared" si="173"/>
        <v>private String fkUserId="";</v>
      </c>
    </row>
    <row r="407" spans="2:26" ht="19.2" x14ac:dyDescent="0.45">
      <c r="B407" s="1" t="s">
        <v>323</v>
      </c>
      <c r="C407" s="1" t="s">
        <v>1</v>
      </c>
      <c r="D407" s="4">
        <v>3000</v>
      </c>
      <c r="K407" s="25" t="str">
        <f t="shared" si="169"/>
        <v>COMMENT,</v>
      </c>
      <c r="L407" s="12"/>
      <c r="M407" s="18"/>
      <c r="N407" s="5" t="str">
        <f t="shared" si="174"/>
        <v>COMMENT VARCHAR(3000),</v>
      </c>
      <c r="O407" s="1" t="s">
        <v>323</v>
      </c>
      <c r="W407" s="17" t="str">
        <f t="shared" si="170"/>
        <v>comment</v>
      </c>
      <c r="X407" s="3" t="str">
        <f t="shared" si="171"/>
        <v>"comment":"",</v>
      </c>
      <c r="Y407" s="22" t="str">
        <f t="shared" si="172"/>
        <v>public static String COMMENT="comment";</v>
      </c>
      <c r="Z407" s="7" t="str">
        <f t="shared" si="173"/>
        <v>private String comment="";</v>
      </c>
    </row>
    <row r="408" spans="2:26" ht="19.2" x14ac:dyDescent="0.45">
      <c r="B408" s="1" t="s">
        <v>327</v>
      </c>
      <c r="C408" s="1" t="s">
        <v>1</v>
      </c>
      <c r="D408" s="4">
        <v>30</v>
      </c>
      <c r="I408" t="str">
        <f>I292</f>
        <v>ALTER TABLE TM_TASK_LABEL</v>
      </c>
      <c r="K408" s="25" t="str">
        <f t="shared" si="169"/>
        <v>COMMENT_DATE,</v>
      </c>
      <c r="L408" s="12"/>
      <c r="M408" s="18" t="str">
        <f>CONCATENATE(B408,",")</f>
        <v>COMMENT_DATE,</v>
      </c>
      <c r="N408" s="5" t="str">
        <f t="shared" si="174"/>
        <v>COMMENT_DATE VARCHAR(30),</v>
      </c>
      <c r="O408" s="1" t="s">
        <v>323</v>
      </c>
      <c r="P408" t="s">
        <v>8</v>
      </c>
      <c r="W408" s="17" t="str">
        <f t="shared" si="170"/>
        <v>commentDate</v>
      </c>
      <c r="X408" s="3" t="str">
        <f t="shared" si="171"/>
        <v>"commentDate":"",</v>
      </c>
      <c r="Y408" s="22" t="str">
        <f t="shared" si="172"/>
        <v>public static String COMMENT_DATE="commentDate";</v>
      </c>
      <c r="Z408" s="7" t="str">
        <f t="shared" si="173"/>
        <v>private String commentDate="";</v>
      </c>
    </row>
    <row r="409" spans="2:26" ht="19.2" x14ac:dyDescent="0.45">
      <c r="B409" s="1" t="s">
        <v>368</v>
      </c>
      <c r="C409" s="1" t="s">
        <v>1</v>
      </c>
      <c r="D409" s="4">
        <v>30</v>
      </c>
      <c r="I409" t="str">
        <f>I293</f>
        <v>ALTER TABLE TM_TASK_LABEL</v>
      </c>
      <c r="K409" s="25" t="str">
        <f t="shared" si="169"/>
        <v>COMMENT_TIME,</v>
      </c>
      <c r="L409" s="12"/>
      <c r="M409" s="18" t="str">
        <f>CONCATENATE(B409,",")</f>
        <v>COMMENT_TIME,</v>
      </c>
      <c r="N409" s="5" t="str">
        <f t="shared" si="174"/>
        <v>COMMENT_TIME VARCHAR(30),</v>
      </c>
      <c r="O409" s="1" t="s">
        <v>323</v>
      </c>
      <c r="P409" t="s">
        <v>133</v>
      </c>
      <c r="W409" s="17" t="str">
        <f t="shared" si="170"/>
        <v>commentTime</v>
      </c>
      <c r="X409" s="3" t="str">
        <f t="shared" si="171"/>
        <v>"commentTime":"",</v>
      </c>
      <c r="Y409" s="22" t="str">
        <f t="shared" si="172"/>
        <v>public static String COMMENT_TIME="commentTime";</v>
      </c>
      <c r="Z409" s="7" t="str">
        <f t="shared" si="173"/>
        <v>private String commentTime="";</v>
      </c>
    </row>
    <row r="410" spans="2:26" ht="19.2" x14ac:dyDescent="0.45">
      <c r="B410" s="1" t="s">
        <v>421</v>
      </c>
      <c r="C410" s="1" t="s">
        <v>1</v>
      </c>
      <c r="D410" s="4">
        <v>444</v>
      </c>
      <c r="I410" t="str">
        <f>I409</f>
        <v>ALTER TABLE TM_TASK_LABEL</v>
      </c>
      <c r="J410" t="str">
        <f>CONCATENATE(LEFT(CONCATENATE(" ADD "," ",N410,";"),LEN(CONCATENATE(" ADD "," ",N410,";"))-2),";")</f>
        <v xml:space="preserve"> ADD  COMMENT_TYPE VARCHAR(444);</v>
      </c>
      <c r="K410" s="25" t="str">
        <f t="shared" si="169"/>
        <v>COMMENT_TYPE,</v>
      </c>
      <c r="L410" s="12"/>
      <c r="M410" s="18"/>
      <c r="N410" s="5" t="str">
        <f t="shared" ref="N410:N415" si="175">CONCATENATE(B410," ",C410,"(",D410,")",",")</f>
        <v>COMMENT_TYPE VARCHAR(444),</v>
      </c>
      <c r="O410" s="1" t="s">
        <v>323</v>
      </c>
      <c r="P410" t="s">
        <v>51</v>
      </c>
      <c r="W410" s="17" t="str">
        <f t="shared" ref="W410:W415" si="176">CONCATENATE(,LOWER(O410),UPPER(LEFT(P410,1)),LOWER(RIGHT(P410,LEN(P410)-IF(LEN(P410)&gt;0,1,LEN(P410)))),UPPER(LEFT(Q410,1)),LOWER(RIGHT(Q410,LEN(Q410)-IF(LEN(Q410)&gt;0,1,LEN(Q410)))),UPPER(LEFT(R410,1)),LOWER(RIGHT(R410,LEN(R410)-IF(LEN(R410)&gt;0,1,LEN(R410)))),UPPER(LEFT(S410,1)),LOWER(RIGHT(S410,LEN(S410)-IF(LEN(S410)&gt;0,1,LEN(S410)))),UPPER(LEFT(T410,1)),LOWER(RIGHT(T410,LEN(T410)-IF(LEN(T410)&gt;0,1,LEN(T410)))),UPPER(LEFT(U410,1)),LOWER(RIGHT(U410,LEN(U410)-IF(LEN(U410)&gt;0,1,LEN(U410)))),UPPER(LEFT(V410,1)),LOWER(RIGHT(V410,LEN(V410)-IF(LEN(V410)&gt;0,1,LEN(V410)))))</f>
        <v>commentType</v>
      </c>
      <c r="X410" s="3" t="str">
        <f t="shared" ref="X410:X415" si="177">CONCATENATE("""",W410,"""",":","""","""",",")</f>
        <v>"commentType":"",</v>
      </c>
      <c r="Y410" s="22" t="str">
        <f t="shared" ref="Y410:Y415" si="178">CONCATENATE("public static String ",,B410,,"=","""",W410,""";")</f>
        <v>public static String COMMENT_TYPE="commentType";</v>
      </c>
      <c r="Z410" s="7" t="str">
        <f t="shared" ref="Z410:Z415" si="179">CONCATENATE("private String ",W410,"=","""""",";")</f>
        <v>private String commentType="";</v>
      </c>
    </row>
    <row r="411" spans="2:26" ht="19.2" x14ac:dyDescent="0.45">
      <c r="B411" s="1" t="s">
        <v>318</v>
      </c>
      <c r="C411" s="1" t="s">
        <v>1</v>
      </c>
      <c r="D411" s="4">
        <v>222</v>
      </c>
      <c r="I411" t="str">
        <f>I409</f>
        <v>ALTER TABLE TM_TASK_LABEL</v>
      </c>
      <c r="J411" t="str">
        <f>CONCATENATE(LEFT(CONCATENATE(" ADD "," ",N411,";"),LEN(CONCATENATE(" ADD "," ",N411,";"))-2),";")</f>
        <v xml:space="preserve"> ADD  FK_TASK_ID VARCHAR(222);</v>
      </c>
      <c r="K411" s="25" t="str">
        <f t="shared" si="169"/>
        <v>FK_TASK_ID,</v>
      </c>
      <c r="L411" s="12"/>
      <c r="M411" s="18" t="str">
        <f>CONCATENATE(B411,",")</f>
        <v>FK_TASK_ID,</v>
      </c>
      <c r="N411" s="5" t="str">
        <f t="shared" si="175"/>
        <v>FK_TASK_ID VARCHAR(222),</v>
      </c>
      <c r="O411" s="1" t="s">
        <v>10</v>
      </c>
      <c r="P411" t="s">
        <v>311</v>
      </c>
      <c r="Q411" t="s">
        <v>2</v>
      </c>
      <c r="W411" s="17" t="str">
        <f t="shared" si="176"/>
        <v>fkTaskId</v>
      </c>
      <c r="X411" s="3" t="str">
        <f t="shared" si="177"/>
        <v>"fkTaskId":"",</v>
      </c>
      <c r="Y411" s="22" t="str">
        <f t="shared" si="178"/>
        <v>public static String FK_TASK_ID="fkTaskId";</v>
      </c>
      <c r="Z411" s="7" t="str">
        <f t="shared" si="179"/>
        <v>private String fkTaskId="";</v>
      </c>
    </row>
    <row r="412" spans="2:26" ht="19.2" x14ac:dyDescent="0.45">
      <c r="B412" s="1" t="s">
        <v>545</v>
      </c>
      <c r="C412" s="1" t="s">
        <v>1</v>
      </c>
      <c r="D412" s="4">
        <v>222</v>
      </c>
      <c r="I412" t="str">
        <f>I408</f>
        <v>ALTER TABLE TM_TASK_LABEL</v>
      </c>
      <c r="J412" t="str">
        <f>CONCATENATE(LEFT(CONCATENATE(" ADD "," ",N412,";"),LEN(CONCATENATE(" ADD "," ",N412,";"))-2),";")</f>
        <v xml:space="preserve"> ADD  IS_BUG VARCHAR(222);</v>
      </c>
      <c r="K412" s="25" t="str">
        <f t="shared" si="169"/>
        <v>IS_BUG,</v>
      </c>
      <c r="L412" s="12"/>
      <c r="M412" s="18" t="str">
        <f>CONCATENATE(B412,",")</f>
        <v>IS_BUG,</v>
      </c>
      <c r="N412" s="5" t="str">
        <f t="shared" si="175"/>
        <v>IS_BUG VARCHAR(222),</v>
      </c>
      <c r="O412" s="1" t="s">
        <v>112</v>
      </c>
      <c r="P412" t="s">
        <v>409</v>
      </c>
      <c r="W412" s="17" t="str">
        <f t="shared" si="176"/>
        <v>isBug</v>
      </c>
      <c r="X412" s="3" t="str">
        <f t="shared" si="177"/>
        <v>"isBug":"",</v>
      </c>
      <c r="Y412" s="22" t="str">
        <f t="shared" si="178"/>
        <v>public static String IS_BUG="isBug";</v>
      </c>
      <c r="Z412" s="7" t="str">
        <f t="shared" si="179"/>
        <v>private String isBug="";</v>
      </c>
    </row>
    <row r="413" spans="2:26" ht="19.2" x14ac:dyDescent="0.45">
      <c r="B413" s="1" t="s">
        <v>546</v>
      </c>
      <c r="C413" s="1" t="s">
        <v>1</v>
      </c>
      <c r="D413" s="4">
        <v>222</v>
      </c>
      <c r="I413" t="str">
        <f>I409</f>
        <v>ALTER TABLE TM_TASK_LABEL</v>
      </c>
      <c r="J413" t="str">
        <f>CONCATENATE(LEFT(CONCATENATE(" ADD "," ",N413,";"),LEN(CONCATENATE(" ADD "," ",N413,";"))-2),";")</f>
        <v xml:space="preserve"> ADD  IS_REQUEST VARCHAR(222);</v>
      </c>
      <c r="K413" s="25" t="str">
        <f t="shared" si="169"/>
        <v>IS_REQUEST,</v>
      </c>
      <c r="L413" s="12"/>
      <c r="M413" s="18" t="str">
        <f>CONCATENATE(B413,",")</f>
        <v>IS_REQUEST,</v>
      </c>
      <c r="N413" s="5" t="str">
        <f t="shared" si="175"/>
        <v>IS_REQUEST VARCHAR(222),</v>
      </c>
      <c r="O413" s="1" t="s">
        <v>112</v>
      </c>
      <c r="P413" t="s">
        <v>547</v>
      </c>
      <c r="W413" s="17" t="str">
        <f t="shared" si="176"/>
        <v>isRequest</v>
      </c>
      <c r="X413" s="3" t="str">
        <f t="shared" si="177"/>
        <v>"isRequest":"",</v>
      </c>
      <c r="Y413" s="22" t="str">
        <f t="shared" si="178"/>
        <v>public static String IS_REQUEST="isRequest";</v>
      </c>
      <c r="Z413" s="7" t="str">
        <f t="shared" si="179"/>
        <v>private String isRequest="";</v>
      </c>
    </row>
    <row r="414" spans="2:26" ht="19.2" x14ac:dyDescent="0.45">
      <c r="B414" s="1" t="s">
        <v>544</v>
      </c>
      <c r="C414" s="1" t="s">
        <v>1</v>
      </c>
      <c r="D414" s="4">
        <v>222</v>
      </c>
      <c r="I414" t="str">
        <f>I410</f>
        <v>ALTER TABLE TM_TASK_LABEL</v>
      </c>
      <c r="J414" t="str">
        <f>CONCATENATE(LEFT(CONCATENATE(" ADD "," ",N414,";"),LEN(CONCATENATE(" ADD "," ",N414,";"))-2),";")</f>
        <v xml:space="preserve"> ADD  IS_SUBTASK VARCHAR(222);</v>
      </c>
      <c r="K414" s="25" t="str">
        <f t="shared" si="169"/>
        <v>IS_SUBTASK,</v>
      </c>
      <c r="L414" s="12"/>
      <c r="M414" s="18" t="str">
        <f>CONCATENATE(B414,",")</f>
        <v>IS_SUBTASK,</v>
      </c>
      <c r="N414" s="5" t="str">
        <f t="shared" si="175"/>
        <v>IS_SUBTASK VARCHAR(222),</v>
      </c>
      <c r="O414" s="1" t="s">
        <v>112</v>
      </c>
      <c r="P414" t="s">
        <v>548</v>
      </c>
      <c r="W414" s="17" t="str">
        <f t="shared" si="176"/>
        <v>isSubtask</v>
      </c>
      <c r="X414" s="3" t="str">
        <f t="shared" si="177"/>
        <v>"isSubtask":"",</v>
      </c>
      <c r="Y414" s="22" t="str">
        <f t="shared" si="178"/>
        <v>public static String IS_SUBTASK="isSubtask";</v>
      </c>
      <c r="Z414" s="7" t="str">
        <f t="shared" si="179"/>
        <v>private String isSubtask="";</v>
      </c>
    </row>
    <row r="415" spans="2:26" ht="19.2" x14ac:dyDescent="0.45">
      <c r="B415" s="1" t="s">
        <v>620</v>
      </c>
      <c r="C415" s="1" t="s">
        <v>1</v>
      </c>
      <c r="D415" s="4">
        <v>444</v>
      </c>
      <c r="K415" s="25" t="str">
        <f t="shared" si="169"/>
        <v>IS_NOTIFIED_BUG,</v>
      </c>
      <c r="L415" s="12"/>
      <c r="M415" s="18"/>
      <c r="N415" s="5" t="str">
        <f t="shared" si="175"/>
        <v>IS_NOTIFIED_BUG VARCHAR(444),</v>
      </c>
      <c r="O415" s="1" t="s">
        <v>10</v>
      </c>
      <c r="P415" t="s">
        <v>131</v>
      </c>
      <c r="Q415" t="s">
        <v>323</v>
      </c>
      <c r="R415" t="s">
        <v>329</v>
      </c>
      <c r="W415" s="17" t="str">
        <f t="shared" si="176"/>
        <v>fkParentCommentİd</v>
      </c>
      <c r="X415" s="3" t="str">
        <f t="shared" si="177"/>
        <v>"fkParentCommentİd":"",</v>
      </c>
      <c r="Y415" s="22" t="str">
        <f t="shared" si="178"/>
        <v>public static String IS_NOTIFIED_BUG="fkParentCommentİd";</v>
      </c>
      <c r="Z415" s="7" t="str">
        <f t="shared" si="179"/>
        <v>private String fkParentCommentİd="";</v>
      </c>
    </row>
    <row r="416" spans="2:26" ht="19.2" x14ac:dyDescent="0.45">
      <c r="B416" s="1" t="s">
        <v>400</v>
      </c>
      <c r="C416" s="1" t="s">
        <v>1</v>
      </c>
      <c r="D416" s="4">
        <v>50</v>
      </c>
      <c r="I416" t="str">
        <f>I412</f>
        <v>ALTER TABLE TM_TASK_LABEL</v>
      </c>
      <c r="J416" t="str">
        <f t="shared" ref="J416:J426" si="180">CONCATENATE(LEFT(CONCATENATE(" ADD "," ",N416,";"),LEN(CONCATENATE(" ADD "," ",N416,";"))-2),";")</f>
        <v xml:space="preserve"> ADD  ESTIMATED_HOURS VARCHAR(50);</v>
      </c>
      <c r="K416" s="25" t="str">
        <f t="shared" si="169"/>
        <v>ESTIMATED_HOURS,</v>
      </c>
      <c r="L416" s="12"/>
      <c r="M416" s="18" t="str">
        <f>CONCATENATE(B416,",")</f>
        <v>ESTIMATED_HOURS,</v>
      </c>
      <c r="N416" s="5" t="str">
        <f t="shared" ref="N416:N426" si="181">CONCATENATE(B416," ",C416,"(",D416,")",",")</f>
        <v>ESTIMATED_HOURS VARCHAR(50),</v>
      </c>
      <c r="O416" s="1" t="s">
        <v>405</v>
      </c>
      <c r="P416" t="s">
        <v>406</v>
      </c>
      <c r="W416" s="17" t="str">
        <f t="shared" ref="W416:W426" si="182">CONCATENATE(,LOWER(O416),UPPER(LEFT(P416,1)),LOWER(RIGHT(P416,LEN(P416)-IF(LEN(P416)&gt;0,1,LEN(P416)))),UPPER(LEFT(Q416,1)),LOWER(RIGHT(Q416,LEN(Q416)-IF(LEN(Q416)&gt;0,1,LEN(Q416)))),UPPER(LEFT(R416,1)),LOWER(RIGHT(R416,LEN(R416)-IF(LEN(R416)&gt;0,1,LEN(R416)))),UPPER(LEFT(S416,1)),LOWER(RIGHT(S416,LEN(S416)-IF(LEN(S416)&gt;0,1,LEN(S416)))),UPPER(LEFT(T416,1)),LOWER(RIGHT(T416,LEN(T416)-IF(LEN(T416)&gt;0,1,LEN(T416)))),UPPER(LEFT(U416,1)),LOWER(RIGHT(U416,LEN(U416)-IF(LEN(U416)&gt;0,1,LEN(U416)))),UPPER(LEFT(V416,1)),LOWER(RIGHT(V416,LEN(V416)-IF(LEN(V416)&gt;0,1,LEN(V416)))))</f>
        <v>estimatedHours</v>
      </c>
      <c r="X416" s="3" t="str">
        <f t="shared" ref="X416:X426" si="183">CONCATENATE("""",W416,"""",":","""","""",",")</f>
        <v>"estimatedHours":"",</v>
      </c>
      <c r="Y416" s="22" t="str">
        <f t="shared" ref="Y416:Y426" si="184">CONCATENATE("public static String ",,B416,,"=","""",W416,""";")</f>
        <v>public static String ESTIMATED_HOURS="estimatedHours";</v>
      </c>
      <c r="Z416" s="7" t="str">
        <f t="shared" ref="Z416:Z426" si="185">CONCATENATE("private String ",W416,"=","""""",";")</f>
        <v>private String estimatedHours="";</v>
      </c>
    </row>
    <row r="417" spans="2:26" ht="19.2" x14ac:dyDescent="0.45">
      <c r="B417" s="1" t="s">
        <v>401</v>
      </c>
      <c r="C417" s="1" t="s">
        <v>1</v>
      </c>
      <c r="D417" s="4">
        <v>50</v>
      </c>
      <c r="I417" t="str">
        <f>I413</f>
        <v>ALTER TABLE TM_TASK_LABEL</v>
      </c>
      <c r="J417" t="str">
        <f t="shared" si="180"/>
        <v xml:space="preserve"> ADD  SPENT_HOURS VARCHAR(50);</v>
      </c>
      <c r="K417" s="25" t="str">
        <f t="shared" si="169"/>
        <v>SPENT_HOURS,</v>
      </c>
      <c r="L417" s="12"/>
      <c r="M417" s="18" t="str">
        <f>CONCATENATE(B417,",")</f>
        <v>SPENT_HOURS,</v>
      </c>
      <c r="N417" s="5" t="str">
        <f t="shared" si="181"/>
        <v>SPENT_HOURS VARCHAR(50),</v>
      </c>
      <c r="O417" s="1" t="s">
        <v>407</v>
      </c>
      <c r="P417" t="s">
        <v>406</v>
      </c>
      <c r="W417" s="17" t="str">
        <f t="shared" si="182"/>
        <v>spentHours</v>
      </c>
      <c r="X417" s="3" t="str">
        <f t="shared" si="183"/>
        <v>"spentHours":"",</v>
      </c>
      <c r="Y417" s="22" t="str">
        <f t="shared" si="184"/>
        <v>public static String SPENT_HOURS="spentHours";</v>
      </c>
      <c r="Z417" s="7" t="str">
        <f t="shared" si="185"/>
        <v>private String spentHours="";</v>
      </c>
    </row>
    <row r="418" spans="2:26" ht="19.2" x14ac:dyDescent="0.45">
      <c r="B418" s="8" t="s">
        <v>275</v>
      </c>
      <c r="C418" s="1" t="s">
        <v>1</v>
      </c>
      <c r="D418" s="12">
        <v>40</v>
      </c>
      <c r="I418" t="str">
        <f>I414</f>
        <v>ALTER TABLE TM_TASK_LABEL</v>
      </c>
      <c r="J418" t="str">
        <f t="shared" si="180"/>
        <v xml:space="preserve"> ADD  UPDATED_BY VARCHAR(40);</v>
      </c>
      <c r="K418" s="25" t="str">
        <f t="shared" si="169"/>
        <v>UPDATED_BY,</v>
      </c>
      <c r="L418" s="14"/>
      <c r="M418" s="18" t="str">
        <f t="shared" ref="M418:M423" si="186">CONCATENATE(B418,",")</f>
        <v>UPDATED_BY,</v>
      </c>
      <c r="N418" s="5" t="str">
        <f t="shared" si="181"/>
        <v>UPDATED_BY VARCHAR(40),</v>
      </c>
      <c r="O418" s="1" t="s">
        <v>315</v>
      </c>
      <c r="P418" t="s">
        <v>128</v>
      </c>
      <c r="W418" s="17" t="str">
        <f t="shared" si="182"/>
        <v>updatedBy</v>
      </c>
      <c r="X418" s="3" t="str">
        <f t="shared" si="183"/>
        <v>"updatedBy":"",</v>
      </c>
      <c r="Y418" s="22" t="str">
        <f t="shared" si="184"/>
        <v>public static String UPDATED_BY="updatedBy";</v>
      </c>
      <c r="Z418" s="7" t="str">
        <f t="shared" si="185"/>
        <v>private String updatedBy="";</v>
      </c>
    </row>
    <row r="419" spans="2:26" ht="19.2" x14ac:dyDescent="0.45">
      <c r="B419" s="8" t="s">
        <v>276</v>
      </c>
      <c r="C419" s="1" t="s">
        <v>1</v>
      </c>
      <c r="D419" s="12">
        <v>42</v>
      </c>
      <c r="I419">
        <f>I415</f>
        <v>0</v>
      </c>
      <c r="J419" t="str">
        <f t="shared" si="180"/>
        <v xml:space="preserve"> ADD  LAST_UPDATED_DATE VARCHAR(42);</v>
      </c>
      <c r="K419" s="25" t="str">
        <f t="shared" si="169"/>
        <v>LAST_UPDATED_DATE,</v>
      </c>
      <c r="L419" s="14"/>
      <c r="M419" s="18" t="str">
        <f t="shared" si="186"/>
        <v>LAST_UPDATED_DATE,</v>
      </c>
      <c r="N419" s="5" t="str">
        <f t="shared" si="181"/>
        <v>LAST_UPDATED_DATE VARCHAR(42),</v>
      </c>
      <c r="O419" s="1" t="s">
        <v>316</v>
      </c>
      <c r="P419" t="s">
        <v>315</v>
      </c>
      <c r="Q419" t="s">
        <v>8</v>
      </c>
      <c r="W419" s="17" t="str">
        <f t="shared" si="182"/>
        <v>lastUpdatedDate</v>
      </c>
      <c r="X419" s="3" t="str">
        <f t="shared" si="183"/>
        <v>"lastUpdatedDate":"",</v>
      </c>
      <c r="Y419" s="22" t="str">
        <f t="shared" si="184"/>
        <v>public static String LAST_UPDATED_DATE="lastUpdatedDate";</v>
      </c>
      <c r="Z419" s="7" t="str">
        <f t="shared" si="185"/>
        <v>private String lastUpdatedDate="";</v>
      </c>
    </row>
    <row r="420" spans="2:26" ht="19.2" x14ac:dyDescent="0.45">
      <c r="B420" s="8" t="s">
        <v>277</v>
      </c>
      <c r="C420" s="1" t="s">
        <v>1</v>
      </c>
      <c r="D420" s="12">
        <v>42</v>
      </c>
      <c r="I420" t="str">
        <f>I416</f>
        <v>ALTER TABLE TM_TASK_LABEL</v>
      </c>
      <c r="J420" t="str">
        <f t="shared" si="180"/>
        <v xml:space="preserve"> ADD  LAST_UPDATED_TIME VARCHAR(42);</v>
      </c>
      <c r="K420" s="25" t="str">
        <f t="shared" si="169"/>
        <v>LAST_UPDATED_TIME,</v>
      </c>
      <c r="L420" s="14"/>
      <c r="M420" s="18" t="str">
        <f t="shared" si="186"/>
        <v>LAST_UPDATED_TIME,</v>
      </c>
      <c r="N420" s="5" t="str">
        <f t="shared" si="181"/>
        <v>LAST_UPDATED_TIME VARCHAR(42),</v>
      </c>
      <c r="O420" s="1" t="s">
        <v>316</v>
      </c>
      <c r="P420" t="s">
        <v>315</v>
      </c>
      <c r="Q420" t="s">
        <v>133</v>
      </c>
      <c r="W420" s="17" t="str">
        <f t="shared" si="182"/>
        <v>lastUpdatedTime</v>
      </c>
      <c r="X420" s="3" t="str">
        <f t="shared" si="183"/>
        <v>"lastUpdatedTime":"",</v>
      </c>
      <c r="Y420" s="22" t="str">
        <f t="shared" si="184"/>
        <v>public static String LAST_UPDATED_TIME="lastUpdatedTime";</v>
      </c>
      <c r="Z420" s="7" t="str">
        <f t="shared" si="185"/>
        <v>private String lastUpdatedTime="";</v>
      </c>
    </row>
    <row r="421" spans="2:26" ht="19.2" x14ac:dyDescent="0.45">
      <c r="B421" s="8" t="s">
        <v>707</v>
      </c>
      <c r="C421" s="1" t="s">
        <v>1</v>
      </c>
      <c r="D421" s="12">
        <v>111</v>
      </c>
      <c r="I421" t="str">
        <f>I413</f>
        <v>ALTER TABLE TM_TASK_LABEL</v>
      </c>
      <c r="J421" t="str">
        <f t="shared" si="180"/>
        <v xml:space="preserve"> ADD  COMMENT_JIRA_ID VARCHAR(111);</v>
      </c>
      <c r="K421" s="25" t="str">
        <f t="shared" si="169"/>
        <v>COMMENT_JIRA_ID,</v>
      </c>
      <c r="L421" s="14"/>
      <c r="M421" s="18" t="str">
        <f t="shared" si="186"/>
        <v>COMMENT_JIRA_ID,</v>
      </c>
      <c r="N421" s="5" t="str">
        <f t="shared" si="181"/>
        <v>COMMENT_JIRA_ID VARCHAR(111),</v>
      </c>
      <c r="O421" s="1" t="s">
        <v>323</v>
      </c>
      <c r="P421" t="s">
        <v>700</v>
      </c>
      <c r="Q421" t="s">
        <v>2</v>
      </c>
      <c r="W421" s="17" t="str">
        <f t="shared" si="182"/>
        <v>commentJiraId</v>
      </c>
      <c r="X421" s="3" t="str">
        <f t="shared" si="183"/>
        <v>"commentJiraId":"",</v>
      </c>
      <c r="Y421" s="22" t="str">
        <f t="shared" si="184"/>
        <v>public static String COMMENT_JIRA_ID="commentJiraId";</v>
      </c>
      <c r="Z421" s="7" t="str">
        <f t="shared" si="185"/>
        <v>private String commentJiraId="";</v>
      </c>
    </row>
    <row r="422" spans="2:26" ht="19.2" x14ac:dyDescent="0.45">
      <c r="B422" s="8" t="s">
        <v>708</v>
      </c>
      <c r="C422" s="1" t="s">
        <v>1</v>
      </c>
      <c r="D422" s="12">
        <v>111</v>
      </c>
      <c r="I422" t="str">
        <f>I416</f>
        <v>ALTER TABLE TM_TASK_LABEL</v>
      </c>
      <c r="J422" t="str">
        <f t="shared" si="180"/>
        <v xml:space="preserve"> ADD  COMMENT_JIRA_KEY VARCHAR(111);</v>
      </c>
      <c r="K422" s="25" t="str">
        <f t="shared" si="169"/>
        <v>COMMENT_JIRA_KEY,</v>
      </c>
      <c r="L422" s="14"/>
      <c r="M422" s="18" t="str">
        <f t="shared" si="186"/>
        <v>COMMENT_JIRA_KEY,</v>
      </c>
      <c r="N422" s="5" t="str">
        <f t="shared" si="181"/>
        <v>COMMENT_JIRA_KEY VARCHAR(111),</v>
      </c>
      <c r="O422" s="1" t="s">
        <v>323</v>
      </c>
      <c r="P422" t="s">
        <v>700</v>
      </c>
      <c r="Q422" t="s">
        <v>43</v>
      </c>
      <c r="W422" s="17" t="str">
        <f t="shared" si="182"/>
        <v>commentJiraKey</v>
      </c>
      <c r="X422" s="3" t="str">
        <f t="shared" si="183"/>
        <v>"commentJiraKey":"",</v>
      </c>
      <c r="Y422" s="22" t="str">
        <f t="shared" si="184"/>
        <v>public static String COMMENT_JIRA_KEY="commentJiraKey";</v>
      </c>
      <c r="Z422" s="7" t="str">
        <f t="shared" si="185"/>
        <v>private String commentJiraKey="";</v>
      </c>
    </row>
    <row r="423" spans="2:26" ht="19.2" x14ac:dyDescent="0.45">
      <c r="B423" s="8" t="s">
        <v>265</v>
      </c>
      <c r="C423" s="1" t="s">
        <v>1</v>
      </c>
      <c r="D423" s="12">
        <v>42</v>
      </c>
      <c r="I423" t="str">
        <f>I417</f>
        <v>ALTER TABLE TM_TASK_LABEL</v>
      </c>
      <c r="J423" t="str">
        <f t="shared" si="180"/>
        <v xml:space="preserve"> ADD  START_DATE VARCHAR(42);</v>
      </c>
      <c r="K423" s="25" t="str">
        <f t="shared" si="169"/>
        <v>START_DATE,</v>
      </c>
      <c r="L423" s="14"/>
      <c r="M423" s="18" t="str">
        <f t="shared" si="186"/>
        <v>START_DATE,</v>
      </c>
      <c r="N423" s="5" t="str">
        <f t="shared" si="181"/>
        <v>START_DATE VARCHAR(42),</v>
      </c>
      <c r="O423" s="1" t="s">
        <v>289</v>
      </c>
      <c r="P423" t="s">
        <v>8</v>
      </c>
      <c r="W423" s="17" t="str">
        <f t="shared" si="182"/>
        <v>startDate</v>
      </c>
      <c r="X423" s="3" t="str">
        <f t="shared" si="183"/>
        <v>"startDate":"",</v>
      </c>
      <c r="Y423" s="22" t="str">
        <f t="shared" si="184"/>
        <v>public static String START_DATE="startDate";</v>
      </c>
      <c r="Z423" s="7" t="str">
        <f t="shared" si="185"/>
        <v>private String startDate="";</v>
      </c>
    </row>
    <row r="424" spans="2:26" ht="19.2" x14ac:dyDescent="0.45">
      <c r="B424" s="8" t="s">
        <v>266</v>
      </c>
      <c r="C424" s="1" t="s">
        <v>1</v>
      </c>
      <c r="D424" s="12">
        <v>42</v>
      </c>
      <c r="I424" t="str">
        <f>I418</f>
        <v>ALTER TABLE TM_TASK_LABEL</v>
      </c>
      <c r="J424" t="str">
        <f t="shared" si="180"/>
        <v xml:space="preserve"> ADD  START_TIME VARCHAR(42);</v>
      </c>
      <c r="K424" s="25" t="str">
        <f t="shared" si="169"/>
        <v>START_TIME,</v>
      </c>
      <c r="L424" s="14"/>
      <c r="M424" s="18" t="str">
        <f>CONCATENATE(B424,",")</f>
        <v>START_TIME,</v>
      </c>
      <c r="N424" s="5" t="str">
        <f t="shared" si="181"/>
        <v>START_TIME VARCHAR(42),</v>
      </c>
      <c r="O424" s="1" t="s">
        <v>289</v>
      </c>
      <c r="P424" t="s">
        <v>133</v>
      </c>
      <c r="W424" s="17" t="str">
        <f t="shared" si="182"/>
        <v>startTime</v>
      </c>
      <c r="X424" s="3" t="str">
        <f t="shared" si="183"/>
        <v>"startTime":"",</v>
      </c>
      <c r="Y424" s="22" t="str">
        <f t="shared" si="184"/>
        <v>public static String START_TIME="startTime";</v>
      </c>
      <c r="Z424" s="7" t="str">
        <f t="shared" si="185"/>
        <v>private String startTime="";</v>
      </c>
    </row>
    <row r="425" spans="2:26" ht="19.2" x14ac:dyDescent="0.45">
      <c r="B425" s="8" t="s">
        <v>629</v>
      </c>
      <c r="C425" s="1" t="s">
        <v>1</v>
      </c>
      <c r="D425" s="12">
        <v>42</v>
      </c>
      <c r="I425">
        <f>I419</f>
        <v>0</v>
      </c>
      <c r="J425" t="str">
        <f t="shared" si="180"/>
        <v xml:space="preserve"> ADD  START_TYPE VARCHAR(42);</v>
      </c>
      <c r="K425" s="25" t="str">
        <f t="shared" si="169"/>
        <v>START_TYPE,</v>
      </c>
      <c r="L425" s="14"/>
      <c r="M425" s="18" t="str">
        <f>CONCATENATE(B425,",")</f>
        <v>START_TYPE,</v>
      </c>
      <c r="N425" s="5" t="str">
        <f t="shared" si="181"/>
        <v>START_TYPE VARCHAR(42),</v>
      </c>
      <c r="O425" s="1" t="s">
        <v>289</v>
      </c>
      <c r="P425" t="s">
        <v>51</v>
      </c>
      <c r="W425" s="17" t="str">
        <f t="shared" si="182"/>
        <v>startType</v>
      </c>
      <c r="X425" s="3" t="str">
        <f t="shared" si="183"/>
        <v>"startType":"",</v>
      </c>
      <c r="Y425" s="22" t="str">
        <f t="shared" si="184"/>
        <v>public static String START_TYPE="startType";</v>
      </c>
      <c r="Z425" s="7" t="str">
        <f t="shared" si="185"/>
        <v>private String startType="";</v>
      </c>
    </row>
    <row r="426" spans="2:26" ht="19.2" x14ac:dyDescent="0.45">
      <c r="B426" s="8" t="s">
        <v>687</v>
      </c>
      <c r="C426" s="1" t="s">
        <v>1</v>
      </c>
      <c r="D426" s="12">
        <v>42</v>
      </c>
      <c r="I426" t="str">
        <f>I420</f>
        <v>ALTER TABLE TM_TASK_LABEL</v>
      </c>
      <c r="J426" t="str">
        <f t="shared" si="180"/>
        <v xml:space="preserve"> ADD  COMMENT_STATUS VARCHAR(42);</v>
      </c>
      <c r="K426" s="25" t="str">
        <f t="shared" si="169"/>
        <v>COMMENT_STATUS,</v>
      </c>
      <c r="L426" s="14"/>
      <c r="M426" s="18" t="str">
        <f>CONCATENATE(B426,",")</f>
        <v>COMMENT_STATUS,</v>
      </c>
      <c r="N426" s="5" t="str">
        <f t="shared" si="181"/>
        <v>COMMENT_STATUS VARCHAR(42),</v>
      </c>
      <c r="O426" s="1" t="s">
        <v>323</v>
      </c>
      <c r="P426" t="s">
        <v>3</v>
      </c>
      <c r="W426" s="17" t="str">
        <f t="shared" si="182"/>
        <v>commentStatus</v>
      </c>
      <c r="X426" s="3" t="str">
        <f t="shared" si="183"/>
        <v>"commentStatus":"",</v>
      </c>
      <c r="Y426" s="22" t="str">
        <f t="shared" si="184"/>
        <v>public static String COMMENT_STATUS="commentStatus";</v>
      </c>
      <c r="Z426" s="7" t="str">
        <f t="shared" si="185"/>
        <v>private String commentStatus="";</v>
      </c>
    </row>
    <row r="427" spans="2:26" ht="19.2" x14ac:dyDescent="0.45">
      <c r="B427" s="1" t="s">
        <v>328</v>
      </c>
      <c r="C427" s="1" t="s">
        <v>1</v>
      </c>
      <c r="D427" s="4">
        <v>444</v>
      </c>
      <c r="K427" s="25" t="str">
        <f>CONCATENATE(B427,"")</f>
        <v>FK_PARENT_COMMENT_ID</v>
      </c>
      <c r="L427" s="12"/>
      <c r="M427" s="18"/>
      <c r="N427" s="5" t="str">
        <f>CONCATENATE(B427," ",C427,"(",D427,")",",")</f>
        <v>FK_PARENT_COMMENT_ID VARCHAR(444),</v>
      </c>
      <c r="O427" s="1" t="s">
        <v>10</v>
      </c>
      <c r="P427" t="s">
        <v>131</v>
      </c>
      <c r="Q427" t="s">
        <v>323</v>
      </c>
      <c r="R427" t="s">
        <v>329</v>
      </c>
      <c r="W427" s="17" t="str">
        <f>CONCATENATE(,LOWER(O427),UPPER(LEFT(P427,1)),LOWER(RIGHT(P427,LEN(P427)-IF(LEN(P427)&gt;0,1,LEN(P427)))),UPPER(LEFT(Q427,1)),LOWER(RIGHT(Q427,LEN(Q427)-IF(LEN(Q427)&gt;0,1,LEN(Q427)))),UPPER(LEFT(R427,1)),LOWER(RIGHT(R427,LEN(R427)-IF(LEN(R427)&gt;0,1,LEN(R427)))),UPPER(LEFT(S427,1)),LOWER(RIGHT(S427,LEN(S427)-IF(LEN(S427)&gt;0,1,LEN(S427)))),UPPER(LEFT(T427,1)),LOWER(RIGHT(T427,LEN(T427)-IF(LEN(T427)&gt;0,1,LEN(T427)))),UPPER(LEFT(U427,1)),LOWER(RIGHT(U427,LEN(U427)-IF(LEN(U427)&gt;0,1,LEN(U427)))),UPPER(LEFT(V427,1)),LOWER(RIGHT(V427,LEN(V427)-IF(LEN(V427)&gt;0,1,LEN(V427)))))</f>
        <v>fkParentCommentİd</v>
      </c>
      <c r="X427" s="3" t="str">
        <f>CONCATENATE("""",W427,"""",":","""","""",",")</f>
        <v>"fkParentCommentİd":"",</v>
      </c>
      <c r="Y427" s="22" t="str">
        <f>CONCATENATE("public static String ",,B427,,"=","""",W427,""";")</f>
        <v>public static String FK_PARENT_COMMENT_ID="fkParentCommentİd";</v>
      </c>
      <c r="Z427" s="7" t="str">
        <f>CONCATENATE("private String ",W427,"=","""""",";")</f>
        <v>private String fkParentCommentİd="";</v>
      </c>
    </row>
    <row r="428" spans="2:26" ht="19.2" x14ac:dyDescent="0.45">
      <c r="C428" s="1"/>
      <c r="D428" s="8"/>
      <c r="K428" s="29" t="str">
        <f>CONCATENATE(" FROM ",LEFT(B398,LEN(B398)-5)," T")</f>
        <v xml:space="preserve"> FROM TM_TASK_COMMENT T</v>
      </c>
      <c r="M428" s="18"/>
      <c r="N428" s="33" t="s">
        <v>130</v>
      </c>
      <c r="O428" s="1"/>
      <c r="W428" s="17"/>
    </row>
    <row r="429" spans="2:26" ht="19.2" x14ac:dyDescent="0.45">
      <c r="C429" s="1"/>
      <c r="D429" s="8"/>
      <c r="M429" s="18"/>
      <c r="N429" s="31" t="s">
        <v>126</v>
      </c>
      <c r="O429" s="1"/>
      <c r="W429" s="17"/>
    </row>
    <row r="430" spans="2:26" x14ac:dyDescent="0.3">
      <c r="K430" s="29"/>
    </row>
    <row r="431" spans="2:26" x14ac:dyDescent="0.3">
      <c r="K431" s="29"/>
    </row>
    <row r="432" spans="2:26" x14ac:dyDescent="0.3">
      <c r="B432" s="2" t="s">
        <v>260</v>
      </c>
      <c r="I432" t="str">
        <f>CONCATENATE("ALTER TABLE"," ",B432)</f>
        <v>ALTER TABLE TM_TASK</v>
      </c>
      <c r="N432" s="5" t="str">
        <f>CONCATENATE("CREATE TABLE ",B432," ","(")</f>
        <v>CREATE TABLE TM_TASK (</v>
      </c>
    </row>
    <row r="433" spans="2:26" ht="19.2" x14ac:dyDescent="0.45">
      <c r="B433" s="1" t="s">
        <v>2</v>
      </c>
      <c r="C433" s="1" t="s">
        <v>1</v>
      </c>
      <c r="D433" s="4">
        <v>30</v>
      </c>
      <c r="E433" s="24" t="s">
        <v>113</v>
      </c>
      <c r="I433" t="str">
        <f>I432</f>
        <v>ALTER TABLE TM_TASK</v>
      </c>
      <c r="J433" t="str">
        <f>CONCATENATE(LEFT(CONCATENATE(" ADD "," ",N433,";"),LEN(CONCATENATE(" ADD "," ",N433,";"))-2),";")</f>
        <v xml:space="preserve"> ADD  ID VARCHAR(30) NOT NULL ;</v>
      </c>
      <c r="K433" s="21" t="str">
        <f>CONCATENATE(LEFT(CONCATENATE("  ALTER COLUMN  "," ",N433,";"),LEN(CONCATENATE("  ALTER COLUMN  "," ",N433,";"))-2),";")</f>
        <v xml:space="preserve">  ALTER COLUMN   ID VARCHAR(30) NOT NULL ;</v>
      </c>
      <c r="L433" s="12"/>
      <c r="M433" s="18" t="str">
        <f>CONCATENATE(B433,",")</f>
        <v>ID,</v>
      </c>
      <c r="N433" s="5" t="str">
        <f>CONCATENATE(B433," ",C433,"(",D433,") ",E433," ,")</f>
        <v>ID VARCHAR(30) NOT NULL ,</v>
      </c>
      <c r="O433" s="1" t="s">
        <v>2</v>
      </c>
      <c r="P433" s="6"/>
      <c r="Q433" s="6"/>
      <c r="R433" s="6"/>
      <c r="S433" s="6"/>
      <c r="T433" s="6"/>
      <c r="U433" s="6"/>
      <c r="V433" s="6"/>
      <c r="W433" s="17" t="str">
        <f t="shared" ref="W433:W459" si="187">CONCATENATE(,LOWER(O433),UPPER(LEFT(P433,1)),LOWER(RIGHT(P433,LEN(P433)-IF(LEN(P433)&gt;0,1,LEN(P433)))),UPPER(LEFT(Q433,1)),LOWER(RIGHT(Q433,LEN(Q433)-IF(LEN(Q433)&gt;0,1,LEN(Q433)))),UPPER(LEFT(R433,1)),LOWER(RIGHT(R433,LEN(R433)-IF(LEN(R433)&gt;0,1,LEN(R433)))),UPPER(LEFT(S433,1)),LOWER(RIGHT(S433,LEN(S433)-IF(LEN(S433)&gt;0,1,LEN(S433)))),UPPER(LEFT(T433,1)),LOWER(RIGHT(T433,LEN(T433)-IF(LEN(T433)&gt;0,1,LEN(T433)))),UPPER(LEFT(U433,1)),LOWER(RIGHT(U433,LEN(U433)-IF(LEN(U433)&gt;0,1,LEN(U433)))),UPPER(LEFT(V433,1)),LOWER(RIGHT(V433,LEN(V433)-IF(LEN(V433)&gt;0,1,LEN(V433)))))</f>
        <v>id</v>
      </c>
      <c r="X433" s="3" t="str">
        <f>CONCATENATE("""",W433,"""",":","""","""",",")</f>
        <v>"id":"",</v>
      </c>
      <c r="Y433" s="22" t="str">
        <f>CONCATENATE("public static String ",,B433,,"=","""",W433,""";")</f>
        <v>public static String ID="id";</v>
      </c>
      <c r="Z433" s="7" t="str">
        <f>CONCATENATE("private String ",W433,"=","""""",";")</f>
        <v>private String id="";</v>
      </c>
    </row>
    <row r="434" spans="2:26" ht="19.2" x14ac:dyDescent="0.45">
      <c r="B434" s="1" t="s">
        <v>3</v>
      </c>
      <c r="C434" s="1" t="s">
        <v>1</v>
      </c>
      <c r="D434" s="4">
        <v>10</v>
      </c>
      <c r="I434" t="str">
        <f>I433</f>
        <v>ALTER TABLE TM_TASK</v>
      </c>
      <c r="J434" t="str">
        <f>CONCATENATE(LEFT(CONCATENATE(" ADD "," ",N434,";"),LEN(CONCATENATE(" ADD "," ",N434,";"))-2),";")</f>
        <v xml:space="preserve"> ADD  STATUS VARCHAR(10);</v>
      </c>
      <c r="K434" s="21" t="str">
        <f>CONCATENATE(LEFT(CONCATENATE("  ALTER COLUMN  "," ",N434,";"),LEN(CONCATENATE("  ALTER COLUMN  "," ",N434,";"))-2),";")</f>
        <v xml:space="preserve">  ALTER COLUMN   STATUS VARCHAR(10);</v>
      </c>
      <c r="L434" s="12"/>
      <c r="M434" s="18" t="str">
        <f>CONCATENATE(B434,",")</f>
        <v>STATUS,</v>
      </c>
      <c r="N434" s="5" t="str">
        <f t="shared" ref="N434:N459" si="188">CONCATENATE(B434," ",C434,"(",D434,")",",")</f>
        <v>STATUS VARCHAR(10),</v>
      </c>
      <c r="O434" s="1" t="s">
        <v>3</v>
      </c>
      <c r="W434" s="17" t="str">
        <f t="shared" si="187"/>
        <v>status</v>
      </c>
      <c r="X434" s="3" t="str">
        <f>CONCATENATE("""",W434,"""",":","""","""",",")</f>
        <v>"status":"",</v>
      </c>
      <c r="Y434" s="22" t="str">
        <f>CONCATENATE("public static String ",,B434,,"=","""",W434,""";")</f>
        <v>public static String STATUS="status";</v>
      </c>
      <c r="Z434" s="7" t="str">
        <f>CONCATENATE("private String ",W434,"=","""""",";")</f>
        <v>private String status="";</v>
      </c>
    </row>
    <row r="435" spans="2:26" ht="19.2" x14ac:dyDescent="0.45">
      <c r="B435" s="1" t="s">
        <v>4</v>
      </c>
      <c r="C435" s="1" t="s">
        <v>1</v>
      </c>
      <c r="D435" s="4">
        <v>20</v>
      </c>
      <c r="I435" t="str">
        <f>I434</f>
        <v>ALTER TABLE TM_TASK</v>
      </c>
      <c r="J435" t="str">
        <f>CONCATENATE(LEFT(CONCATENATE(" ADD "," ",N435,";"),LEN(CONCATENATE(" ADD "," ",N435,";"))-2),";")</f>
        <v xml:space="preserve"> ADD  INSERT_DATE VARCHAR(20);</v>
      </c>
      <c r="K435" s="21" t="str">
        <f>CONCATENATE(LEFT(CONCATENATE("  ALTER COLUMN  "," ",N435,";"),LEN(CONCATENATE("  ALTER COLUMN  "," ",N435,";"))-2),";")</f>
        <v xml:space="preserve">  ALTER COLUMN   INSERT_DATE VARCHAR(20);</v>
      </c>
      <c r="L435" s="12"/>
      <c r="M435" s="18" t="str">
        <f>CONCATENATE(B435,",")</f>
        <v>INSERT_DATE,</v>
      </c>
      <c r="N435" s="5" t="str">
        <f t="shared" si="188"/>
        <v>INSERT_DATE VARCHAR(20),</v>
      </c>
      <c r="O435" s="1" t="s">
        <v>7</v>
      </c>
      <c r="P435" t="s">
        <v>8</v>
      </c>
      <c r="W435" s="17" t="str">
        <f t="shared" si="187"/>
        <v>insertDate</v>
      </c>
      <c r="X435" s="3" t="str">
        <f t="shared" ref="X435:X459" si="189">CONCATENATE("""",W435,"""",":","""","""",",")</f>
        <v>"insertDate":"",</v>
      </c>
      <c r="Y435" s="22" t="str">
        <f t="shared" ref="Y435:Y459" si="190">CONCATENATE("public static String ",,B435,,"=","""",W435,""";")</f>
        <v>public static String INSERT_DATE="insertDate";</v>
      </c>
      <c r="Z435" s="7" t="str">
        <f t="shared" ref="Z435:Z459" si="191">CONCATENATE("private String ",W435,"=","""""",";")</f>
        <v>private String insertDate="";</v>
      </c>
    </row>
    <row r="436" spans="2:26" ht="19.2" x14ac:dyDescent="0.45">
      <c r="B436" s="1" t="s">
        <v>5</v>
      </c>
      <c r="C436" s="1" t="s">
        <v>1</v>
      </c>
      <c r="D436" s="4">
        <v>20</v>
      </c>
      <c r="I436" t="str">
        <f>I435</f>
        <v>ALTER TABLE TM_TASK</v>
      </c>
      <c r="J436" t="str">
        <f>CONCATENATE(LEFT(CONCATENATE(" ADD "," ",N436,";"),LEN(CONCATENATE(" ADD "," ",N436,";"))-2),";")</f>
        <v xml:space="preserve"> ADD  MODIFICATION_DATE VARCHAR(20);</v>
      </c>
      <c r="K436" s="21" t="str">
        <f>CONCATENATE(LEFT(CONCATENATE("  ALTER COLUMN  "," ",N436,";"),LEN(CONCATENATE("  ALTER COLUMN  "," ",N436,";"))-2),";")</f>
        <v xml:space="preserve">  ALTER COLUMN   MODIFICATION_DATE VARCHAR(20);</v>
      </c>
      <c r="L436" s="12"/>
      <c r="M436" s="18" t="str">
        <f>CONCATENATE(B436,",")</f>
        <v>MODIFICATION_DATE,</v>
      </c>
      <c r="N436" s="5" t="str">
        <f t="shared" si="188"/>
        <v>MODIFICATION_DATE VARCHAR(20),</v>
      </c>
      <c r="O436" s="1" t="s">
        <v>9</v>
      </c>
      <c r="P436" t="s">
        <v>8</v>
      </c>
      <c r="W436" s="17" t="str">
        <f t="shared" si="187"/>
        <v>modificationDate</v>
      </c>
      <c r="X436" s="3" t="str">
        <f t="shared" si="189"/>
        <v>"modificationDate":"",</v>
      </c>
      <c r="Y436" s="22" t="str">
        <f t="shared" si="190"/>
        <v>public static String MODIFICATION_DATE="modificationDate";</v>
      </c>
      <c r="Z436" s="7" t="str">
        <f t="shared" si="191"/>
        <v>private String modificationDate="";</v>
      </c>
    </row>
    <row r="437" spans="2:26" ht="19.2" x14ac:dyDescent="0.45">
      <c r="B437" s="1" t="s">
        <v>0</v>
      </c>
      <c r="C437" s="1" t="s">
        <v>1</v>
      </c>
      <c r="D437" s="4">
        <v>400</v>
      </c>
      <c r="I437" t="e">
        <f>#REF!</f>
        <v>#REF!</v>
      </c>
      <c r="J437" t="str">
        <f>CONCATENATE(LEFT(CONCATENATE(" ADD "," ",N437,";"),LEN(CONCATENATE(" ADD "," ",N437,";"))-2),";")</f>
        <v xml:space="preserve"> ADD  NAME VARCHAR(400);</v>
      </c>
      <c r="K437" s="21" t="str">
        <f>CONCATENATE(LEFT(CONCATENATE("  ALTER COLUMN  "," ",N437,";"),LEN(CONCATENATE("  ALTER COLUMN  "," ",N437,";"))-2),";")</f>
        <v xml:space="preserve">  ALTER COLUMN   NAME VARCHAR(400);</v>
      </c>
      <c r="L437" s="12"/>
      <c r="M437" s="18" t="str">
        <f>CONCATENATE(B437,",")</f>
        <v>NAME,</v>
      </c>
      <c r="N437" s="5" t="str">
        <f t="shared" si="188"/>
        <v>NAME VARCHAR(400),</v>
      </c>
      <c r="O437" s="1" t="s">
        <v>0</v>
      </c>
      <c r="W437" s="17" t="str">
        <f t="shared" si="187"/>
        <v>name</v>
      </c>
      <c r="X437" s="3" t="str">
        <f t="shared" si="189"/>
        <v>"name":"",</v>
      </c>
      <c r="Y437" s="22" t="str">
        <f t="shared" si="190"/>
        <v>public static String NAME="name";</v>
      </c>
      <c r="Z437" s="7" t="str">
        <f t="shared" si="191"/>
        <v>private String name="";</v>
      </c>
    </row>
    <row r="438" spans="2:26" ht="19.2" x14ac:dyDescent="0.45">
      <c r="B438" s="1" t="s">
        <v>261</v>
      </c>
      <c r="C438" s="1" t="s">
        <v>1</v>
      </c>
      <c r="D438" s="4">
        <v>40</v>
      </c>
      <c r="L438" s="12"/>
      <c r="M438" s="18"/>
      <c r="N438" s="5" t="str">
        <f t="shared" si="188"/>
        <v>FK_PARENT_TASK_ID VARCHAR(40),</v>
      </c>
      <c r="O438" s="1" t="s">
        <v>10</v>
      </c>
      <c r="P438" t="s">
        <v>131</v>
      </c>
      <c r="Q438" t="s">
        <v>311</v>
      </c>
      <c r="R438" t="s">
        <v>2</v>
      </c>
      <c r="W438" s="17" t="str">
        <f t="shared" si="187"/>
        <v>fkParentTaskId</v>
      </c>
      <c r="X438" s="3" t="str">
        <f t="shared" si="189"/>
        <v>"fkParentTaskId":"",</v>
      </c>
      <c r="Y438" s="22" t="str">
        <f t="shared" si="190"/>
        <v>public static String FK_PARENT_TASK_ID="fkParentTaskId";</v>
      </c>
      <c r="Z438" s="7" t="str">
        <f t="shared" si="191"/>
        <v>private String fkParentTaskId="";</v>
      </c>
    </row>
    <row r="439" spans="2:26" ht="19.2" x14ac:dyDescent="0.45">
      <c r="B439" s="10" t="s">
        <v>262</v>
      </c>
      <c r="C439" s="1" t="s">
        <v>1</v>
      </c>
      <c r="D439" s="4">
        <v>40</v>
      </c>
      <c r="I439" t="e">
        <f>#REF!</f>
        <v>#REF!</v>
      </c>
      <c r="J439" t="str">
        <f>CONCATENATE(LEFT(CONCATENATE(" ADD "," ",N439,";"),LEN(CONCATENATE(" ADD "," ",N439,";"))-2),";")</f>
        <v xml:space="preserve"> ADD  CREATED_BY VARCHAR(40);</v>
      </c>
      <c r="K439" s="21" t="str">
        <f>CONCATENATE(LEFT(CONCATENATE("  ALTER COLUMN  "," ",N439,";"),LEN(CONCATENATE("  ALTER COLUMN  "," ",N439,";"))-2),";")</f>
        <v xml:space="preserve">  ALTER COLUMN   CREATED_BY VARCHAR(40);</v>
      </c>
      <c r="L439" s="12"/>
      <c r="M439" s="18" t="str">
        <f>CONCATENATE(B438,",")</f>
        <v>FK_PARENT_TASK_ID,</v>
      </c>
      <c r="N439" s="5" t="str">
        <f t="shared" si="188"/>
        <v>CREATED_BY VARCHAR(40),</v>
      </c>
      <c r="O439" s="1" t="s">
        <v>282</v>
      </c>
      <c r="P439" t="s">
        <v>128</v>
      </c>
      <c r="W439" s="17" t="str">
        <f t="shared" si="187"/>
        <v>createdBy</v>
      </c>
      <c r="X439" s="3" t="str">
        <f t="shared" si="189"/>
        <v>"createdBy":"",</v>
      </c>
      <c r="Y439" s="22" t="str">
        <f t="shared" si="190"/>
        <v>public static String CREATED_BY="createdBy";</v>
      </c>
      <c r="Z439" s="7" t="str">
        <f t="shared" si="191"/>
        <v>private String createdBy="";</v>
      </c>
    </row>
    <row r="440" spans="2:26" ht="19.2" x14ac:dyDescent="0.45">
      <c r="B440" s="1" t="s">
        <v>263</v>
      </c>
      <c r="C440" s="1" t="s">
        <v>1</v>
      </c>
      <c r="D440" s="4">
        <v>40</v>
      </c>
      <c r="I440">
        <f>I24</f>
        <v>0</v>
      </c>
      <c r="J440" t="str">
        <f>CONCATENATE(LEFT(CONCATENATE(" ADD "," ",N440,";"),LEN(CONCATENATE(" ADD "," ",N440,";"))-2),";")</f>
        <v xml:space="preserve"> ADD  CREATED_DATE VARCHAR(40);</v>
      </c>
      <c r="K440" s="21" t="str">
        <f>CONCATENATE(LEFT(CONCATENATE("  ALTER COLUMN  "," ",N440,";"),LEN(CONCATENATE("  ALTER COLUMN  "," ",N440,";"))-2),";")</f>
        <v xml:space="preserve">  ALTER COLUMN   CREATED_DATE VARCHAR(40);</v>
      </c>
      <c r="L440" s="12"/>
      <c r="M440" s="18" t="str">
        <f>CONCATENATE(B440,",")</f>
        <v>CREATED_DATE,</v>
      </c>
      <c r="N440" s="5" t="str">
        <f t="shared" si="188"/>
        <v>CREATED_DATE VARCHAR(40),</v>
      </c>
      <c r="O440" s="1" t="s">
        <v>282</v>
      </c>
      <c r="P440" t="s">
        <v>8</v>
      </c>
      <c r="W440" s="17" t="str">
        <f t="shared" si="187"/>
        <v>createdDate</v>
      </c>
      <c r="X440" s="3" t="str">
        <f t="shared" si="189"/>
        <v>"createdDate":"",</v>
      </c>
      <c r="Y440" s="22" t="str">
        <f t="shared" si="190"/>
        <v>public static String CREATED_DATE="createdDate";</v>
      </c>
      <c r="Z440" s="7" t="str">
        <f t="shared" si="191"/>
        <v>private String createdDate="";</v>
      </c>
    </row>
    <row r="441" spans="2:26" ht="19.2" x14ac:dyDescent="0.45">
      <c r="B441" s="1" t="s">
        <v>264</v>
      </c>
      <c r="C441" s="1" t="s">
        <v>1</v>
      </c>
      <c r="D441" s="4">
        <v>40</v>
      </c>
      <c r="L441" s="12"/>
      <c r="M441" s="18"/>
      <c r="N441" s="5" t="str">
        <f t="shared" si="188"/>
        <v>CREATED_TIME VARCHAR(40),</v>
      </c>
      <c r="O441" s="1" t="s">
        <v>282</v>
      </c>
      <c r="P441" t="s">
        <v>133</v>
      </c>
      <c r="W441" s="17" t="str">
        <f t="shared" si="187"/>
        <v>createdTime</v>
      </c>
      <c r="X441" s="3" t="str">
        <f t="shared" si="189"/>
        <v>"createdTime":"",</v>
      </c>
      <c r="Y441" s="22" t="str">
        <f t="shared" si="190"/>
        <v>public static String CREATED_TIME="createdTime";</v>
      </c>
      <c r="Z441" s="7" t="str">
        <f t="shared" si="191"/>
        <v>private String createdTime="";</v>
      </c>
    </row>
    <row r="442" spans="2:26" ht="19.2" x14ac:dyDescent="0.45">
      <c r="B442" s="1" t="s">
        <v>265</v>
      </c>
      <c r="C442" s="1" t="s">
        <v>1</v>
      </c>
      <c r="D442" s="4">
        <v>50</v>
      </c>
      <c r="I442">
        <f>I24</f>
        <v>0</v>
      </c>
      <c r="J442" t="str">
        <f>CONCATENATE(LEFT(CONCATENATE(" ADD "," ",N442,";"),LEN(CONCATENATE(" ADD "," ",N442,";"))-2),";")</f>
        <v xml:space="preserve"> ADD  START_DATE VARCHAR(50);</v>
      </c>
      <c r="K442" s="21" t="str">
        <f>CONCATENATE(LEFT(CONCATENATE("  ALTER COLUMN  "," ",N442,";"),LEN(CONCATENATE("  ALTER COLUMN  "," ",N442,";"))-2),";")</f>
        <v xml:space="preserve">  ALTER COLUMN   START_DATE VARCHAR(50);</v>
      </c>
      <c r="L442" s="12"/>
      <c r="M442" s="18" t="str">
        <f>CONCATENATE(B442,",")</f>
        <v>START_DATE,</v>
      </c>
      <c r="N442" s="5" t="str">
        <f t="shared" si="188"/>
        <v>START_DATE VARCHAR(50),</v>
      </c>
      <c r="O442" s="1" t="s">
        <v>289</v>
      </c>
      <c r="P442" t="s">
        <v>8</v>
      </c>
      <c r="W442" s="17" t="str">
        <f t="shared" si="187"/>
        <v>startDate</v>
      </c>
      <c r="X442" s="3" t="str">
        <f t="shared" si="189"/>
        <v>"startDate":"",</v>
      </c>
      <c r="Y442" s="22" t="str">
        <f t="shared" si="190"/>
        <v>public static String START_DATE="startDate";</v>
      </c>
      <c r="Z442" s="7" t="str">
        <f t="shared" si="191"/>
        <v>private String startDate="";</v>
      </c>
    </row>
    <row r="443" spans="2:26" ht="19.2" x14ac:dyDescent="0.45">
      <c r="B443" s="1" t="s">
        <v>266</v>
      </c>
      <c r="C443" s="1" t="s">
        <v>1</v>
      </c>
      <c r="D443" s="4">
        <v>50</v>
      </c>
      <c r="I443">
        <f>I27</f>
        <v>0</v>
      </c>
      <c r="J443" t="str">
        <f>CONCATENATE(LEFT(CONCATENATE(" ADD "," ",N443,";"),LEN(CONCATENATE(" ADD "," ",N443,";"))-2),";")</f>
        <v xml:space="preserve"> ADD  START_TIME VARCHAR(50);</v>
      </c>
      <c r="K443" s="21" t="str">
        <f>CONCATENATE(LEFT(CONCATENATE("  ALTER COLUMN  "," ",N443,";"),LEN(CONCATENATE("  ALTER COLUMN  "," ",N443,";"))-2),";")</f>
        <v xml:space="preserve">  ALTER COLUMN   START_TIME VARCHAR(50);</v>
      </c>
      <c r="L443" s="12"/>
      <c r="M443" s="18" t="str">
        <f>CONCATENATE(B443,",")</f>
        <v>START_TIME,</v>
      </c>
      <c r="N443" s="5" t="str">
        <f t="shared" si="188"/>
        <v>START_TIME VARCHAR(50),</v>
      </c>
      <c r="O443" s="1" t="s">
        <v>289</v>
      </c>
      <c r="P443" t="s">
        <v>133</v>
      </c>
      <c r="W443" s="17" t="str">
        <f t="shared" si="187"/>
        <v>startTime</v>
      </c>
      <c r="X443" s="3" t="str">
        <f t="shared" si="189"/>
        <v>"startTime":"",</v>
      </c>
      <c r="Y443" s="22" t="str">
        <f t="shared" si="190"/>
        <v>public static String START_TIME="startTime";</v>
      </c>
      <c r="Z443" s="7" t="str">
        <f t="shared" si="191"/>
        <v>private String startTime="";</v>
      </c>
    </row>
    <row r="444" spans="2:26" ht="19.2" x14ac:dyDescent="0.45">
      <c r="B444" s="1" t="s">
        <v>267</v>
      </c>
      <c r="C444" s="1" t="s">
        <v>1</v>
      </c>
      <c r="D444" s="4">
        <v>40</v>
      </c>
      <c r="L444" s="12"/>
      <c r="M444" s="18"/>
      <c r="N444" s="5" t="str">
        <f t="shared" si="188"/>
        <v>END_DATE VARCHAR(40),</v>
      </c>
      <c r="O444" s="1" t="s">
        <v>290</v>
      </c>
      <c r="P444" t="s">
        <v>8</v>
      </c>
      <c r="W444" s="17" t="str">
        <f t="shared" si="187"/>
        <v>endDate</v>
      </c>
      <c r="X444" s="3" t="str">
        <f t="shared" si="189"/>
        <v>"endDate":"",</v>
      </c>
      <c r="Y444" s="22" t="str">
        <f t="shared" si="190"/>
        <v>public static String END_DATE="endDate";</v>
      </c>
      <c r="Z444" s="7" t="str">
        <f t="shared" si="191"/>
        <v>private String endDate="";</v>
      </c>
    </row>
    <row r="445" spans="2:26" ht="19.2" x14ac:dyDescent="0.45">
      <c r="B445" s="1" t="s">
        <v>268</v>
      </c>
      <c r="C445" s="1" t="s">
        <v>1</v>
      </c>
      <c r="D445" s="4">
        <v>40</v>
      </c>
      <c r="I445">
        <f>I27</f>
        <v>0</v>
      </c>
      <c r="J445" t="str">
        <f>CONCATENATE(LEFT(CONCATENATE(" ADD "," ",N445,";"),LEN(CONCATENATE(" ADD "," ",N445,";"))-2),";")</f>
        <v xml:space="preserve"> ADD  END_TIME VARCHAR(40);</v>
      </c>
      <c r="K445" s="21" t="str">
        <f>CONCATENATE(LEFT(CONCATENATE("  ALTER COLUMN  "," ",N445,";"),LEN(CONCATENATE("  ALTER COLUMN  "," ",N445,";"))-2),";")</f>
        <v xml:space="preserve">  ALTER COLUMN   END_TIME VARCHAR(40);</v>
      </c>
      <c r="L445" s="12"/>
      <c r="M445" s="18" t="str">
        <f>CONCATENATE(B445,",")</f>
        <v>END_TIME,</v>
      </c>
      <c r="N445" s="5" t="str">
        <f t="shared" si="188"/>
        <v>END_TIME VARCHAR(40),</v>
      </c>
      <c r="O445" s="1" t="s">
        <v>290</v>
      </c>
      <c r="P445" t="s">
        <v>133</v>
      </c>
      <c r="W445" s="17" t="str">
        <f t="shared" si="187"/>
        <v>endTime</v>
      </c>
      <c r="X445" s="3" t="str">
        <f t="shared" si="189"/>
        <v>"endTime":"",</v>
      </c>
      <c r="Y445" s="22" t="str">
        <f t="shared" si="190"/>
        <v>public static String END_TIME="endTime";</v>
      </c>
      <c r="Z445" s="7" t="str">
        <f t="shared" si="191"/>
        <v>private String endTime="";</v>
      </c>
    </row>
    <row r="446" spans="2:26" ht="19.2" x14ac:dyDescent="0.45">
      <c r="B446" s="1" t="s">
        <v>269</v>
      </c>
      <c r="C446" s="1" t="s">
        <v>1</v>
      </c>
      <c r="D446" s="4">
        <v>40</v>
      </c>
      <c r="I446" t="str">
        <f>I433</f>
        <v>ALTER TABLE TM_TASK</v>
      </c>
      <c r="J446" t="str">
        <f>CONCATENATE(LEFT(CONCATENATE(" ADD "," ",N446,";"),LEN(CONCATENATE(" ADD "," ",N446,";"))-2),";")</f>
        <v xml:space="preserve"> ADD  FINISH_DATE VARCHAR(40);</v>
      </c>
      <c r="K446" s="21" t="str">
        <f>CONCATENATE(LEFT(CONCATENATE("  ALTER COLUMN  "," ",N446,";"),LEN(CONCATENATE("  ALTER COLUMN  "," ",N446,";"))-2),";")</f>
        <v xml:space="preserve">  ALTER COLUMN   FINISH_DATE VARCHAR(40);</v>
      </c>
      <c r="L446" s="12"/>
      <c r="M446" s="18" t="str">
        <f>CONCATENATE(B446,",")</f>
        <v>FINISH_DATE,</v>
      </c>
      <c r="N446" s="5" t="str">
        <f t="shared" si="188"/>
        <v>FINISH_DATE VARCHAR(40),</v>
      </c>
      <c r="O446" s="1" t="s">
        <v>312</v>
      </c>
      <c r="P446" t="s">
        <v>8</v>
      </c>
      <c r="W446" s="17" t="str">
        <f t="shared" si="187"/>
        <v>finishDate</v>
      </c>
      <c r="X446" s="3" t="str">
        <f t="shared" si="189"/>
        <v>"finishDate":"",</v>
      </c>
      <c r="Y446" s="22" t="str">
        <f t="shared" si="190"/>
        <v>public static String FINISH_DATE="finishDate";</v>
      </c>
      <c r="Z446" s="7" t="str">
        <f t="shared" si="191"/>
        <v>private String finishDate="";</v>
      </c>
    </row>
    <row r="447" spans="2:26" ht="19.2" x14ac:dyDescent="0.45">
      <c r="B447" s="1" t="s">
        <v>270</v>
      </c>
      <c r="C447" s="1" t="s">
        <v>1</v>
      </c>
      <c r="D447" s="4">
        <v>40</v>
      </c>
      <c r="L447" s="12"/>
      <c r="M447" s="18" t="str">
        <f>CONCATENATE(B447,",")</f>
        <v>FINISH_TIME,</v>
      </c>
      <c r="N447" s="5" t="str">
        <f t="shared" si="188"/>
        <v>FINISH_TIME VARCHAR(40),</v>
      </c>
      <c r="O447" s="1" t="s">
        <v>312</v>
      </c>
      <c r="P447" t="s">
        <v>133</v>
      </c>
      <c r="W447" s="17" t="str">
        <f t="shared" si="187"/>
        <v>finishTime</v>
      </c>
      <c r="X447" s="3" t="str">
        <f t="shared" si="189"/>
        <v>"finishTime":"",</v>
      </c>
      <c r="Y447" s="22" t="str">
        <f t="shared" si="190"/>
        <v>public static String FINISH_TIME="finishTime";</v>
      </c>
      <c r="Z447" s="7" t="str">
        <f t="shared" si="191"/>
        <v>private String finishTime="";</v>
      </c>
    </row>
    <row r="448" spans="2:26" ht="19.2" x14ac:dyDescent="0.45">
      <c r="B448" s="1" t="s">
        <v>271</v>
      </c>
      <c r="C448" s="1" t="s">
        <v>1</v>
      </c>
      <c r="D448" s="4">
        <v>30</v>
      </c>
      <c r="I448" t="str">
        <f>I433</f>
        <v>ALTER TABLE TM_TASK</v>
      </c>
      <c r="J448" t="str">
        <f>CONCATENATE(LEFT(CONCATENATE(" ADD "," ",N448,";"),LEN(CONCATENATE(" ADD "," ",N448,";"))-2),";")</f>
        <v xml:space="preserve"> ADD  COMPLETED_DURATION VARCHAR(30);</v>
      </c>
      <c r="K448" s="21" t="str">
        <f>CONCATENATE(LEFT(CONCATENATE("  ALTER COLUMN  "," ",N448,";"),LEN(CONCATENATE("  ALTER COLUMN  "," ",N448,";"))-2),";")</f>
        <v xml:space="preserve">  ALTER COLUMN   COMPLETED_DURATION VARCHAR(30);</v>
      </c>
      <c r="L448" s="12"/>
      <c r="M448" s="18" t="str">
        <f>CONCATENATE(B448,",")</f>
        <v>COMPLETED_DURATION,</v>
      </c>
      <c r="N448" s="5" t="str">
        <f t="shared" si="188"/>
        <v>COMPLETED_DURATION VARCHAR(30),</v>
      </c>
      <c r="O448" s="1" t="s">
        <v>313</v>
      </c>
      <c r="P448" t="s">
        <v>314</v>
      </c>
      <c r="W448" s="17" t="str">
        <f t="shared" si="187"/>
        <v>completedDuration</v>
      </c>
      <c r="X448" s="3" t="str">
        <f t="shared" si="189"/>
        <v>"completedDuration":"",</v>
      </c>
      <c r="Y448" s="22" t="str">
        <f t="shared" si="190"/>
        <v>public static String COMPLETED_DURATION="completedDuration";</v>
      </c>
      <c r="Z448" s="7" t="str">
        <f t="shared" si="191"/>
        <v>private String completedDuration="";</v>
      </c>
    </row>
    <row r="449" spans="2:26" ht="19.2" x14ac:dyDescent="0.45">
      <c r="B449" s="8" t="s">
        <v>14</v>
      </c>
      <c r="C449" s="1" t="s">
        <v>1</v>
      </c>
      <c r="D449" s="4">
        <v>2000</v>
      </c>
      <c r="I449" t="str">
        <f>I435</f>
        <v>ALTER TABLE TM_TASK</v>
      </c>
      <c r="J449" t="str">
        <f>CONCATENATE(LEFT(CONCATENATE(" ADD "," ",N449,";"),LEN(CONCATENATE(" ADD "," ",N449,";"))-2),";")</f>
        <v xml:space="preserve"> ADD  DESCRIPTION VARCHAR(2000);</v>
      </c>
      <c r="K449" s="21" t="str">
        <f>CONCATENATE(LEFT(CONCATENATE("  ALTER COLUMN  "," ",N449,";"),LEN(CONCATENATE("  ALTER COLUMN  "," ",N449,";"))-2),";")</f>
        <v xml:space="preserve">  ALTER COLUMN   DESCRIPTION VARCHAR(2000);</v>
      </c>
      <c r="L449" s="14"/>
      <c r="M449" s="18" t="str">
        <f t="shared" ref="M449:M459" si="192">CONCATENATE(B449,",")</f>
        <v>DESCRIPTION,</v>
      </c>
      <c r="N449" s="5" t="str">
        <f t="shared" si="188"/>
        <v>DESCRIPTION VARCHAR(2000),</v>
      </c>
      <c r="O449" s="1" t="s">
        <v>14</v>
      </c>
      <c r="W449" s="17" t="str">
        <f t="shared" si="187"/>
        <v>description</v>
      </c>
      <c r="X449" s="3" t="str">
        <f t="shared" si="189"/>
        <v>"description":"",</v>
      </c>
      <c r="Y449" s="22" t="str">
        <f t="shared" si="190"/>
        <v>public static String DESCRIPTION="description";</v>
      </c>
      <c r="Z449" s="7" t="str">
        <f t="shared" si="191"/>
        <v>private String description="";</v>
      </c>
    </row>
    <row r="450" spans="2:26" ht="19.2" x14ac:dyDescent="0.45">
      <c r="B450" s="8" t="s">
        <v>272</v>
      </c>
      <c r="C450" s="1" t="s">
        <v>1</v>
      </c>
      <c r="D450" s="12">
        <v>40</v>
      </c>
      <c r="L450" s="14"/>
      <c r="M450" s="18" t="str">
        <f t="shared" si="192"/>
        <v>FK_TASK_TYPE_ID,</v>
      </c>
      <c r="N450" s="5" t="str">
        <f t="shared" si="188"/>
        <v>FK_TASK_TYPE_ID VARCHAR(40),</v>
      </c>
      <c r="O450" s="1" t="s">
        <v>10</v>
      </c>
      <c r="P450" t="s">
        <v>311</v>
      </c>
      <c r="Q450" t="s">
        <v>51</v>
      </c>
      <c r="R450" t="s">
        <v>2</v>
      </c>
      <c r="W450" s="17" t="str">
        <f t="shared" si="187"/>
        <v>fkTaskTypeId</v>
      </c>
      <c r="X450" s="3" t="str">
        <f t="shared" si="189"/>
        <v>"fkTaskTypeId":"",</v>
      </c>
      <c r="Y450" s="22" t="str">
        <f t="shared" si="190"/>
        <v>public static String FK_TASK_TYPE_ID="fkTaskTypeId";</v>
      </c>
      <c r="Z450" s="7" t="str">
        <f t="shared" si="191"/>
        <v>private String fkTaskTypeId="";</v>
      </c>
    </row>
    <row r="451" spans="2:26" ht="19.2" x14ac:dyDescent="0.45">
      <c r="B451" s="8" t="s">
        <v>273</v>
      </c>
      <c r="C451" s="1" t="s">
        <v>1</v>
      </c>
      <c r="D451" s="12">
        <v>40</v>
      </c>
      <c r="L451" s="14"/>
      <c r="M451" s="18" t="str">
        <f t="shared" si="192"/>
        <v>FK_TASK_STATUS_ID,</v>
      </c>
      <c r="N451" s="5" t="str">
        <f t="shared" si="188"/>
        <v>FK_TASK_STATUS_ID VARCHAR(40),</v>
      </c>
      <c r="O451" s="1" t="s">
        <v>10</v>
      </c>
      <c r="P451" t="s">
        <v>311</v>
      </c>
      <c r="Q451" t="s">
        <v>3</v>
      </c>
      <c r="R451" t="s">
        <v>2</v>
      </c>
      <c r="W451" s="17" t="str">
        <f t="shared" si="187"/>
        <v>fkTaskStatusId</v>
      </c>
      <c r="X451" s="3" t="str">
        <f t="shared" si="189"/>
        <v>"fkTaskStatusId":"",</v>
      </c>
      <c r="Y451" s="22" t="str">
        <f t="shared" si="190"/>
        <v>public static String FK_TASK_STATUS_ID="fkTaskStatusId";</v>
      </c>
      <c r="Z451" s="7" t="str">
        <f t="shared" si="191"/>
        <v>private String fkTaskStatusId="";</v>
      </c>
    </row>
    <row r="452" spans="2:26" ht="19.2" x14ac:dyDescent="0.45">
      <c r="B452" s="8" t="s">
        <v>274</v>
      </c>
      <c r="C452" s="1" t="s">
        <v>1</v>
      </c>
      <c r="D452" s="12">
        <v>40</v>
      </c>
      <c r="L452" s="14"/>
      <c r="M452" s="18" t="str">
        <f t="shared" si="192"/>
        <v>FK_PROJECT_ID,</v>
      </c>
      <c r="N452" s="5" t="str">
        <f t="shared" si="188"/>
        <v>FK_PROJECT_ID VARCHAR(40),</v>
      </c>
      <c r="O452" s="1" t="s">
        <v>10</v>
      </c>
      <c r="P452" t="s">
        <v>288</v>
      </c>
      <c r="Q452" t="s">
        <v>2</v>
      </c>
      <c r="W452" s="17" t="str">
        <f t="shared" si="187"/>
        <v>fkProjectId</v>
      </c>
      <c r="X452" s="3" t="str">
        <f t="shared" si="189"/>
        <v>"fkProjectId":"",</v>
      </c>
      <c r="Y452" s="22" t="str">
        <f t="shared" si="190"/>
        <v>public static String FK_PROJECT_ID="fkProjectId";</v>
      </c>
      <c r="Z452" s="7" t="str">
        <f t="shared" si="191"/>
        <v>private String fkProjectId="";</v>
      </c>
    </row>
    <row r="453" spans="2:26" ht="19.2" x14ac:dyDescent="0.45">
      <c r="B453" s="8" t="s">
        <v>275</v>
      </c>
      <c r="C453" s="1" t="s">
        <v>1</v>
      </c>
      <c r="D453" s="12">
        <v>40</v>
      </c>
      <c r="L453" s="14"/>
      <c r="M453" s="18" t="str">
        <f t="shared" si="192"/>
        <v>UPDATED_BY,</v>
      </c>
      <c r="N453" s="5" t="str">
        <f t="shared" si="188"/>
        <v>UPDATED_BY VARCHAR(40),</v>
      </c>
      <c r="O453" s="1" t="s">
        <v>315</v>
      </c>
      <c r="P453" t="s">
        <v>128</v>
      </c>
      <c r="W453" s="17" t="str">
        <f t="shared" si="187"/>
        <v>updatedBy</v>
      </c>
      <c r="X453" s="3" t="str">
        <f t="shared" si="189"/>
        <v>"updatedBy":"",</v>
      </c>
      <c r="Y453" s="22" t="str">
        <f t="shared" si="190"/>
        <v>public static String UPDATED_BY="updatedBy";</v>
      </c>
      <c r="Z453" s="7" t="str">
        <f t="shared" si="191"/>
        <v>private String updatedBy="";</v>
      </c>
    </row>
    <row r="454" spans="2:26" ht="19.2" x14ac:dyDescent="0.45">
      <c r="B454" s="8" t="s">
        <v>276</v>
      </c>
      <c r="C454" s="1" t="s">
        <v>1</v>
      </c>
      <c r="D454" s="12">
        <v>42</v>
      </c>
      <c r="L454" s="14"/>
      <c r="M454" s="18" t="str">
        <f t="shared" si="192"/>
        <v>LAST_UPDATED_DATE,</v>
      </c>
      <c r="N454" s="5" t="str">
        <f t="shared" si="188"/>
        <v>LAST_UPDATED_DATE VARCHAR(42),</v>
      </c>
      <c r="O454" s="1" t="s">
        <v>316</v>
      </c>
      <c r="P454" t="s">
        <v>315</v>
      </c>
      <c r="Q454" t="s">
        <v>8</v>
      </c>
      <c r="W454" s="17" t="str">
        <f t="shared" si="187"/>
        <v>lastUpdatedDate</v>
      </c>
      <c r="X454" s="3" t="str">
        <f t="shared" si="189"/>
        <v>"lastUpdatedDate":"",</v>
      </c>
      <c r="Y454" s="22" t="str">
        <f t="shared" si="190"/>
        <v>public static String LAST_UPDATED_DATE="lastUpdatedDate";</v>
      </c>
      <c r="Z454" s="7" t="str">
        <f t="shared" si="191"/>
        <v>private String lastUpdatedDate="";</v>
      </c>
    </row>
    <row r="455" spans="2:26" ht="19.2" x14ac:dyDescent="0.45">
      <c r="B455" s="8" t="s">
        <v>277</v>
      </c>
      <c r="C455" s="1" t="s">
        <v>1</v>
      </c>
      <c r="D455" s="12">
        <v>42</v>
      </c>
      <c r="L455" s="14"/>
      <c r="M455" s="18" t="str">
        <f t="shared" si="192"/>
        <v>LAST_UPDATED_TIME,</v>
      </c>
      <c r="N455" s="5" t="str">
        <f t="shared" si="188"/>
        <v>LAST_UPDATED_TIME VARCHAR(42),</v>
      </c>
      <c r="O455" s="1" t="s">
        <v>316</v>
      </c>
      <c r="P455" t="s">
        <v>315</v>
      </c>
      <c r="Q455" t="s">
        <v>133</v>
      </c>
      <c r="W455" s="17" t="str">
        <f t="shared" si="187"/>
        <v>lastUpdatedTime</v>
      </c>
      <c r="X455" s="3" t="str">
        <f t="shared" si="189"/>
        <v>"lastUpdatedTime":"",</v>
      </c>
      <c r="Y455" s="22" t="str">
        <f t="shared" si="190"/>
        <v>public static String LAST_UPDATED_TIME="lastUpdatedTime";</v>
      </c>
      <c r="Z455" s="7" t="str">
        <f t="shared" si="191"/>
        <v>private String lastUpdatedTime="";</v>
      </c>
    </row>
    <row r="456" spans="2:26" ht="19.2" x14ac:dyDescent="0.45">
      <c r="B456" s="8" t="s">
        <v>258</v>
      </c>
      <c r="C456" s="1" t="s">
        <v>1</v>
      </c>
      <c r="D456" s="12">
        <v>30</v>
      </c>
      <c r="L456" s="14"/>
      <c r="M456" s="18" t="str">
        <f t="shared" si="192"/>
        <v>ORDER_NO,</v>
      </c>
      <c r="N456" s="5" t="str">
        <f t="shared" si="188"/>
        <v>ORDER_NO VARCHAR(30),</v>
      </c>
      <c r="O456" s="1" t="s">
        <v>259</v>
      </c>
      <c r="P456" t="s">
        <v>173</v>
      </c>
      <c r="W456" s="17" t="str">
        <f t="shared" si="187"/>
        <v>orderNo</v>
      </c>
      <c r="X456" s="3" t="str">
        <f t="shared" si="189"/>
        <v>"orderNo":"",</v>
      </c>
      <c r="Y456" s="22" t="str">
        <f t="shared" si="190"/>
        <v>public static String ORDER_NO="orderNo";</v>
      </c>
      <c r="Z456" s="7" t="str">
        <f t="shared" si="191"/>
        <v>private String orderNo="";</v>
      </c>
    </row>
    <row r="457" spans="2:26" ht="19.2" x14ac:dyDescent="0.45">
      <c r="B457" s="8" t="s">
        <v>301</v>
      </c>
      <c r="C457" s="1" t="s">
        <v>1</v>
      </c>
      <c r="D457" s="8">
        <v>43</v>
      </c>
      <c r="M457" s="18" t="str">
        <f>CONCATENATE(B457,",")</f>
        <v>FK_PRIORITY_ID,</v>
      </c>
      <c r="N457" s="5" t="str">
        <f>CONCATENATE(B457," ",C457,"(",D457,")",",")</f>
        <v>FK_PRIORITY_ID VARCHAR(43),</v>
      </c>
      <c r="O457" s="1" t="s">
        <v>10</v>
      </c>
      <c r="P457" t="s">
        <v>305</v>
      </c>
      <c r="Q457" t="s">
        <v>2</v>
      </c>
      <c r="W457" s="17" t="str">
        <f t="shared" si="187"/>
        <v>fkPriorityId</v>
      </c>
      <c r="X457" s="3" t="str">
        <f t="shared" si="189"/>
        <v>"fkPriorityId":"",</v>
      </c>
      <c r="Y457" s="22" t="str">
        <f t="shared" si="190"/>
        <v>public static String FK_PRIORITY_ID="fkPriorityId";</v>
      </c>
      <c r="Z457" s="7" t="str">
        <f t="shared" si="191"/>
        <v>private String fkPriorityId="";</v>
      </c>
    </row>
    <row r="458" spans="2:26" ht="19.2" x14ac:dyDescent="0.45">
      <c r="B458" s="8" t="s">
        <v>333</v>
      </c>
      <c r="C458" s="1" t="s">
        <v>1</v>
      </c>
      <c r="D458" s="8">
        <v>43</v>
      </c>
      <c r="M458" s="18" t="str">
        <f>CONCATENATE(B458,",")</f>
        <v>FK_PROGRESS_ID,</v>
      </c>
      <c r="N458" s="5" t="str">
        <f>CONCATENATE(B458," ",C458,"(",D458,")",",")</f>
        <v>FK_PROGRESS_ID VARCHAR(43),</v>
      </c>
      <c r="O458" s="1" t="s">
        <v>10</v>
      </c>
      <c r="P458" t="s">
        <v>297</v>
      </c>
      <c r="Q458" t="s">
        <v>2</v>
      </c>
      <c r="W458" s="17" t="str">
        <f t="shared" si="187"/>
        <v>fkProgressId</v>
      </c>
      <c r="X458" s="3" t="str">
        <f t="shared" si="189"/>
        <v>"fkProgressId":"",</v>
      </c>
      <c r="Y458" s="22" t="str">
        <f t="shared" si="190"/>
        <v>public static String FK_PROGRESS_ID="fkProgressId";</v>
      </c>
      <c r="Z458" s="7" t="str">
        <f t="shared" si="191"/>
        <v>private String fkProgressId="";</v>
      </c>
    </row>
    <row r="459" spans="2:26" ht="19.2" x14ac:dyDescent="0.45">
      <c r="B459" s="8" t="s">
        <v>306</v>
      </c>
      <c r="C459" s="1" t="s">
        <v>1</v>
      </c>
      <c r="D459" s="8">
        <v>43</v>
      </c>
      <c r="M459" s="18" t="str">
        <f t="shared" si="192"/>
        <v>FK_TASK_CATEGORY_ID,</v>
      </c>
      <c r="N459" s="5" t="str">
        <f t="shared" si="188"/>
        <v>FK_TASK_CATEGORY_ID VARCHAR(43),</v>
      </c>
      <c r="O459" s="1" t="s">
        <v>10</v>
      </c>
      <c r="P459" t="s">
        <v>311</v>
      </c>
      <c r="Q459" t="s">
        <v>310</v>
      </c>
      <c r="R459" t="s">
        <v>2</v>
      </c>
      <c r="W459" s="17" t="str">
        <f t="shared" si="187"/>
        <v>fkTaskCategoryId</v>
      </c>
      <c r="X459" s="3" t="str">
        <f t="shared" si="189"/>
        <v>"fkTaskCategoryId":"",</v>
      </c>
      <c r="Y459" s="22" t="str">
        <f t="shared" si="190"/>
        <v>public static String FK_TASK_CATEGORY_ID="fkTaskCategoryId";</v>
      </c>
      <c r="Z459" s="7" t="str">
        <f t="shared" si="191"/>
        <v>private String fkTaskCategoryId="";</v>
      </c>
    </row>
    <row r="460" spans="2:26" ht="19.2" x14ac:dyDescent="0.45">
      <c r="C460" s="1"/>
      <c r="D460" s="8"/>
      <c r="M460" s="18"/>
      <c r="N460" s="33" t="s">
        <v>130</v>
      </c>
      <c r="O460" s="1"/>
      <c r="W460" s="17"/>
    </row>
    <row r="461" spans="2:26" ht="19.2" x14ac:dyDescent="0.45">
      <c r="C461" s="1"/>
      <c r="D461" s="8"/>
      <c r="M461" s="18"/>
      <c r="N461" s="31" t="s">
        <v>126</v>
      </c>
      <c r="O461" s="1"/>
      <c r="W461" s="17"/>
    </row>
    <row r="462" spans="2:26" x14ac:dyDescent="0.3">
      <c r="B462" s="2" t="s">
        <v>330</v>
      </c>
      <c r="I462" t="str">
        <f>CONCATENATE("ALTER TABLE"," ",B462)</f>
        <v>ALTER TABLE TM_TASK_LIST</v>
      </c>
      <c r="J462" t="s">
        <v>293</v>
      </c>
      <c r="K462" s="26" t="str">
        <f>CONCATENATE(J462," VIEW ",B462," AS SELECT")</f>
        <v>create OR REPLACE VIEW TM_TASK_LIST AS SELECT</v>
      </c>
      <c r="N462" s="5" t="str">
        <f>CONCATENATE("CREATE TABLE ",B462," ","(")</f>
        <v>CREATE TABLE TM_TASK_LIST (</v>
      </c>
    </row>
    <row r="463" spans="2:26" ht="19.2" x14ac:dyDescent="0.45">
      <c r="B463" s="1" t="s">
        <v>2</v>
      </c>
      <c r="C463" s="1" t="s">
        <v>1</v>
      </c>
      <c r="D463" s="4">
        <v>30</v>
      </c>
      <c r="E463" s="24" t="s">
        <v>113</v>
      </c>
      <c r="I463" t="str">
        <f>I462</f>
        <v>ALTER TABLE TM_TASK_LIST</v>
      </c>
      <c r="K463" s="25" t="str">
        <f>CONCATENATE(B463,",")</f>
        <v>ID,</v>
      </c>
      <c r="L463" s="12"/>
      <c r="M463" s="18" t="str">
        <f>CONCATENATE(B463,",")</f>
        <v>ID,</v>
      </c>
      <c r="N463" s="5" t="str">
        <f>CONCATENATE(B463," ",C463,"(",D463,") ",E463," ,")</f>
        <v>ID VARCHAR(30) NOT NULL ,</v>
      </c>
      <c r="O463" s="1" t="s">
        <v>2</v>
      </c>
      <c r="P463" s="6"/>
      <c r="Q463" s="6"/>
      <c r="R463" s="6"/>
      <c r="S463" s="6"/>
      <c r="T463" s="6"/>
      <c r="U463" s="6"/>
      <c r="V463" s="6"/>
      <c r="W463" s="17" t="str">
        <f t="shared" ref="W463:W493" si="193">CONCATENATE(,LOWER(O463),UPPER(LEFT(P463,1)),LOWER(RIGHT(P463,LEN(P463)-IF(LEN(P463)&gt;0,1,LEN(P463)))),UPPER(LEFT(Q463,1)),LOWER(RIGHT(Q463,LEN(Q463)-IF(LEN(Q463)&gt;0,1,LEN(Q463)))),UPPER(LEFT(R463,1)),LOWER(RIGHT(R463,LEN(R463)-IF(LEN(R463)&gt;0,1,LEN(R463)))),UPPER(LEFT(S463,1)),LOWER(RIGHT(S463,LEN(S463)-IF(LEN(S463)&gt;0,1,LEN(S463)))),UPPER(LEFT(T463,1)),LOWER(RIGHT(T463,LEN(T463)-IF(LEN(T463)&gt;0,1,LEN(T463)))),UPPER(LEFT(U463,1)),LOWER(RIGHT(U463,LEN(U463)-IF(LEN(U463)&gt;0,1,LEN(U463)))),UPPER(LEFT(V463,1)),LOWER(RIGHT(V463,LEN(V463)-IF(LEN(V463)&gt;0,1,LEN(V463)))))</f>
        <v>id</v>
      </c>
      <c r="X463" s="3" t="str">
        <f t="shared" ref="X463:X493" si="194">CONCATENATE("""",W463,"""",":","""","""",",")</f>
        <v>"id":"",</v>
      </c>
      <c r="Y463" s="22" t="str">
        <f t="shared" ref="Y463:Y493" si="195">CONCATENATE("public static String ",,B463,,"=","""",W463,""";")</f>
        <v>public static String ID="id";</v>
      </c>
      <c r="Z463" s="7" t="str">
        <f t="shared" ref="Z463:Z493" si="196">CONCATENATE("private String ",W463,"=","""""",";")</f>
        <v>private String id="";</v>
      </c>
    </row>
    <row r="464" spans="2:26" ht="19.2" x14ac:dyDescent="0.45">
      <c r="B464" s="1" t="s">
        <v>3</v>
      </c>
      <c r="C464" s="1" t="s">
        <v>1</v>
      </c>
      <c r="D464" s="4">
        <v>10</v>
      </c>
      <c r="I464" t="str">
        <f>I463</f>
        <v>ALTER TABLE TM_TASK_LIST</v>
      </c>
      <c r="K464" s="25" t="str">
        <f>CONCATENATE(B464,",")</f>
        <v>STATUS,</v>
      </c>
      <c r="L464" s="12"/>
      <c r="M464" s="18" t="str">
        <f>CONCATENATE(B464,",")</f>
        <v>STATUS,</v>
      </c>
      <c r="N464" s="5" t="str">
        <f t="shared" ref="N464:N493" si="197">CONCATENATE(B464," ",C464,"(",D464,")",",")</f>
        <v>STATUS VARCHAR(10),</v>
      </c>
      <c r="O464" s="1" t="s">
        <v>3</v>
      </c>
      <c r="W464" s="17" t="str">
        <f t="shared" si="193"/>
        <v>status</v>
      </c>
      <c r="X464" s="3" t="str">
        <f t="shared" si="194"/>
        <v>"status":"",</v>
      </c>
      <c r="Y464" s="22" t="str">
        <f t="shared" si="195"/>
        <v>public static String STATUS="status";</v>
      </c>
      <c r="Z464" s="7" t="str">
        <f t="shared" si="196"/>
        <v>private String status="";</v>
      </c>
    </row>
    <row r="465" spans="2:26" ht="19.2" x14ac:dyDescent="0.45">
      <c r="B465" s="1" t="s">
        <v>4</v>
      </c>
      <c r="C465" s="1" t="s">
        <v>1</v>
      </c>
      <c r="D465" s="4">
        <v>20</v>
      </c>
      <c r="I465" t="str">
        <f>I464</f>
        <v>ALTER TABLE TM_TASK_LIST</v>
      </c>
      <c r="K465" s="25" t="str">
        <f t="shared" ref="K465:K472" si="198">CONCATENATE(B465,",")</f>
        <v>INSERT_DATE,</v>
      </c>
      <c r="L465" s="12"/>
      <c r="M465" s="18" t="str">
        <f>CONCATENATE(B465,",")</f>
        <v>INSERT_DATE,</v>
      </c>
      <c r="N465" s="5" t="str">
        <f t="shared" si="197"/>
        <v>INSERT_DATE VARCHAR(20),</v>
      </c>
      <c r="O465" s="1" t="s">
        <v>7</v>
      </c>
      <c r="P465" t="s">
        <v>8</v>
      </c>
      <c r="W465" s="17" t="str">
        <f t="shared" si="193"/>
        <v>insertDate</v>
      </c>
      <c r="X465" s="3" t="str">
        <f t="shared" si="194"/>
        <v>"insertDate":"",</v>
      </c>
      <c r="Y465" s="22" t="str">
        <f t="shared" si="195"/>
        <v>public static String INSERT_DATE="insertDate";</v>
      </c>
      <c r="Z465" s="7" t="str">
        <f t="shared" si="196"/>
        <v>private String insertDate="";</v>
      </c>
    </row>
    <row r="466" spans="2:26" ht="19.2" x14ac:dyDescent="0.45">
      <c r="B466" s="1" t="s">
        <v>5</v>
      </c>
      <c r="C466" s="1" t="s">
        <v>1</v>
      </c>
      <c r="D466" s="4">
        <v>20</v>
      </c>
      <c r="I466" t="str">
        <f>I465</f>
        <v>ALTER TABLE TM_TASK_LIST</v>
      </c>
      <c r="K466" s="25" t="str">
        <f t="shared" si="198"/>
        <v>MODIFICATION_DATE,</v>
      </c>
      <c r="L466" s="12"/>
      <c r="M466" s="18" t="str">
        <f>CONCATENATE(B466,",")</f>
        <v>MODIFICATION_DATE,</v>
      </c>
      <c r="N466" s="5" t="str">
        <f t="shared" si="197"/>
        <v>MODIFICATION_DATE VARCHAR(20),</v>
      </c>
      <c r="O466" s="1" t="s">
        <v>9</v>
      </c>
      <c r="P466" t="s">
        <v>8</v>
      </c>
      <c r="W466" s="17" t="str">
        <f t="shared" si="193"/>
        <v>modificationDate</v>
      </c>
      <c r="X466" s="3" t="str">
        <f t="shared" si="194"/>
        <v>"modificationDate":"",</v>
      </c>
      <c r="Y466" s="22" t="str">
        <f t="shared" si="195"/>
        <v>public static String MODIFICATION_DATE="modificationDate";</v>
      </c>
      <c r="Z466" s="7" t="str">
        <f t="shared" si="196"/>
        <v>private String modificationDate="";</v>
      </c>
    </row>
    <row r="467" spans="2:26" ht="19.2" x14ac:dyDescent="0.45">
      <c r="B467" s="1" t="s">
        <v>0</v>
      </c>
      <c r="C467" s="1" t="s">
        <v>1</v>
      </c>
      <c r="D467" s="4">
        <v>400</v>
      </c>
      <c r="I467" t="e">
        <f>I162</f>
        <v>#REF!</v>
      </c>
      <c r="K467" s="25" t="str">
        <f t="shared" si="198"/>
        <v>NAME,</v>
      </c>
      <c r="L467" s="12"/>
      <c r="M467" s="18" t="str">
        <f>CONCATENATE(B467,",")</f>
        <v>NAME,</v>
      </c>
      <c r="N467" s="5" t="str">
        <f t="shared" si="197"/>
        <v>NAME VARCHAR(400),</v>
      </c>
      <c r="O467" s="1" t="s">
        <v>0</v>
      </c>
      <c r="W467" s="17" t="str">
        <f t="shared" si="193"/>
        <v>name</v>
      </c>
      <c r="X467" s="3" t="str">
        <f t="shared" si="194"/>
        <v>"name":"",</v>
      </c>
      <c r="Y467" s="22" t="str">
        <f t="shared" si="195"/>
        <v>public static String NAME="name";</v>
      </c>
      <c r="Z467" s="7" t="str">
        <f t="shared" si="196"/>
        <v>private String name="";</v>
      </c>
    </row>
    <row r="468" spans="2:26" ht="19.2" x14ac:dyDescent="0.45">
      <c r="B468" s="1" t="s">
        <v>261</v>
      </c>
      <c r="C468" s="1" t="s">
        <v>1</v>
      </c>
      <c r="D468" s="4">
        <v>40</v>
      </c>
      <c r="J468" s="23"/>
      <c r="K468" s="25" t="str">
        <f t="shared" si="198"/>
        <v>FK_PARENT_TASK_ID,</v>
      </c>
      <c r="L468" s="12"/>
      <c r="M468" s="18"/>
      <c r="N468" s="5" t="str">
        <f t="shared" si="197"/>
        <v>FK_PARENT_TASK_ID VARCHAR(40),</v>
      </c>
      <c r="O468" s="1" t="s">
        <v>10</v>
      </c>
      <c r="P468" t="s">
        <v>131</v>
      </c>
      <c r="Q468" t="s">
        <v>311</v>
      </c>
      <c r="R468" t="s">
        <v>2</v>
      </c>
      <c r="W468" s="17" t="str">
        <f t="shared" si="193"/>
        <v>fkParentTaskId</v>
      </c>
      <c r="X468" s="3" t="str">
        <f t="shared" si="194"/>
        <v>"fkParentTaskId":"",</v>
      </c>
      <c r="Y468" s="22" t="str">
        <f t="shared" si="195"/>
        <v>public static String FK_PARENT_TASK_ID="fkParentTaskId";</v>
      </c>
      <c r="Z468" s="7" t="str">
        <f t="shared" si="196"/>
        <v>private String fkParentTaskId="";</v>
      </c>
    </row>
    <row r="469" spans="2:26" ht="19.2" x14ac:dyDescent="0.45">
      <c r="B469" s="10" t="s">
        <v>262</v>
      </c>
      <c r="C469" s="1" t="s">
        <v>1</v>
      </c>
      <c r="D469" s="4">
        <v>40</v>
      </c>
      <c r="I469">
        <f>I161</f>
        <v>0</v>
      </c>
      <c r="K469" s="25" t="str">
        <f>CONCATENATE(B469,",")</f>
        <v>CREATED_BY,</v>
      </c>
      <c r="L469" s="12"/>
      <c r="M469" s="18" t="str">
        <f>CONCATENATE(B467,",")</f>
        <v>NAME,</v>
      </c>
      <c r="N469" s="5" t="str">
        <f>CONCATENATE(B469," ",C469,"(",D469,")",",")</f>
        <v>CREATED_BY VARCHAR(40),</v>
      </c>
      <c r="O469" s="1" t="s">
        <v>282</v>
      </c>
      <c r="P469" t="s">
        <v>128</v>
      </c>
      <c r="W469" s="17" t="str">
        <f>CONCATENATE(,LOWER(O469),UPPER(LEFT(P469,1)),LOWER(RIGHT(P469,LEN(P469)-IF(LEN(P469)&gt;0,1,LEN(P469)))),UPPER(LEFT(Q469,1)),LOWER(RIGHT(Q469,LEN(Q469)-IF(LEN(Q469)&gt;0,1,LEN(Q469)))),UPPER(LEFT(R469,1)),LOWER(RIGHT(R469,LEN(R469)-IF(LEN(R469)&gt;0,1,LEN(R469)))),UPPER(LEFT(S469,1)),LOWER(RIGHT(S469,LEN(S469)-IF(LEN(S469)&gt;0,1,LEN(S469)))),UPPER(LEFT(T469,1)),LOWER(RIGHT(T469,LEN(T469)-IF(LEN(T469)&gt;0,1,LEN(T469)))),UPPER(LEFT(U469,1)),LOWER(RIGHT(U469,LEN(U469)-IF(LEN(U469)&gt;0,1,LEN(U469)))),UPPER(LEFT(V469,1)),LOWER(RIGHT(V469,LEN(V469)-IF(LEN(V469)&gt;0,1,LEN(V469)))))</f>
        <v>createdBy</v>
      </c>
      <c r="X469" s="3" t="str">
        <f>CONCATENATE("""",W469,"""",":","""","""",",")</f>
        <v>"createdBy":"",</v>
      </c>
      <c r="Y469" s="22" t="str">
        <f>CONCATENATE("public static String ",,B469,,"=","""",W469,""";")</f>
        <v>public static String CREATED_BY="createdBy";</v>
      </c>
      <c r="Z469" s="7" t="str">
        <f>CONCATENATE("private String ",W469,"=","""""",";")</f>
        <v>private String createdBy="";</v>
      </c>
    </row>
    <row r="470" spans="2:26" ht="26.4" x14ac:dyDescent="0.45">
      <c r="B470" s="10" t="s">
        <v>339</v>
      </c>
      <c r="C470" s="1" t="s">
        <v>1</v>
      </c>
      <c r="D470" s="4">
        <v>40</v>
      </c>
      <c r="K470" s="25" t="s">
        <v>340</v>
      </c>
      <c r="L470" s="12"/>
      <c r="M470" s="18" t="str">
        <f>CONCATENATE(B468,",")</f>
        <v>FK_PARENT_TASK_ID,</v>
      </c>
      <c r="N470" s="5" t="str">
        <f t="shared" si="197"/>
        <v>CREATED_BY_NAME VARCHAR(40),</v>
      </c>
      <c r="O470" s="1" t="s">
        <v>282</v>
      </c>
      <c r="P470" t="s">
        <v>128</v>
      </c>
      <c r="Q470" t="s">
        <v>0</v>
      </c>
      <c r="W470" s="17" t="str">
        <f t="shared" si="193"/>
        <v>createdByName</v>
      </c>
      <c r="X470" s="3" t="str">
        <f t="shared" si="194"/>
        <v>"createdByName":"",</v>
      </c>
      <c r="Y470" s="22" t="str">
        <f t="shared" si="195"/>
        <v>public static String CREATED_BY_NAME="createdByName";</v>
      </c>
      <c r="Z470" s="7" t="str">
        <f t="shared" si="196"/>
        <v>private String createdByName="";</v>
      </c>
    </row>
    <row r="471" spans="2:26" ht="19.2" x14ac:dyDescent="0.45">
      <c r="B471" s="1" t="s">
        <v>263</v>
      </c>
      <c r="C471" s="1" t="s">
        <v>1</v>
      </c>
      <c r="D471" s="4">
        <v>40</v>
      </c>
      <c r="I471">
        <f>I189</f>
        <v>0</v>
      </c>
      <c r="K471" s="25" t="str">
        <f t="shared" si="198"/>
        <v>CREATED_DATE,</v>
      </c>
      <c r="L471" s="12"/>
      <c r="M471" s="18" t="str">
        <f>CONCATENATE(B471,",")</f>
        <v>CREATED_DATE,</v>
      </c>
      <c r="N471" s="5" t="str">
        <f t="shared" si="197"/>
        <v>CREATED_DATE VARCHAR(40),</v>
      </c>
      <c r="O471" s="1" t="s">
        <v>282</v>
      </c>
      <c r="P471" t="s">
        <v>8</v>
      </c>
      <c r="W471" s="17" t="str">
        <f t="shared" si="193"/>
        <v>createdDate</v>
      </c>
      <c r="X471" s="3" t="str">
        <f t="shared" si="194"/>
        <v>"createdDate":"",</v>
      </c>
      <c r="Y471" s="22" t="str">
        <f t="shared" si="195"/>
        <v>public static String CREATED_DATE="createdDate";</v>
      </c>
      <c r="Z471" s="7" t="str">
        <f t="shared" si="196"/>
        <v>private String createdDate="";</v>
      </c>
    </row>
    <row r="472" spans="2:26" ht="19.2" x14ac:dyDescent="0.45">
      <c r="B472" s="1" t="s">
        <v>264</v>
      </c>
      <c r="C472" s="1" t="s">
        <v>1</v>
      </c>
      <c r="D472" s="4">
        <v>40</v>
      </c>
      <c r="K472" s="25" t="str">
        <f t="shared" si="198"/>
        <v>CREATED_TIME,</v>
      </c>
      <c r="L472" s="12"/>
      <c r="M472" s="18"/>
      <c r="N472" s="5" t="str">
        <f t="shared" si="197"/>
        <v>CREATED_TIME VARCHAR(40),</v>
      </c>
      <c r="O472" s="1" t="s">
        <v>282</v>
      </c>
      <c r="P472" t="s">
        <v>133</v>
      </c>
      <c r="W472" s="17" t="str">
        <f t="shared" si="193"/>
        <v>createdTime</v>
      </c>
      <c r="X472" s="3" t="str">
        <f t="shared" si="194"/>
        <v>"createdTime":"",</v>
      </c>
      <c r="Y472" s="22" t="str">
        <f t="shared" si="195"/>
        <v>public static String CREATED_TIME="createdTime";</v>
      </c>
      <c r="Z472" s="7" t="str">
        <f t="shared" si="196"/>
        <v>private String createdTime="";</v>
      </c>
    </row>
    <row r="473" spans="2:26" ht="19.2" x14ac:dyDescent="0.45">
      <c r="B473" s="1" t="s">
        <v>265</v>
      </c>
      <c r="C473" s="1" t="s">
        <v>1</v>
      </c>
      <c r="D473" s="4">
        <v>50</v>
      </c>
      <c r="I473">
        <f>I189</f>
        <v>0</v>
      </c>
      <c r="K473" s="25" t="str">
        <f t="shared" ref="K473:K493" si="199">CONCATENATE(B473,",")</f>
        <v>START_DATE,</v>
      </c>
      <c r="L473" s="12"/>
      <c r="M473" s="18" t="str">
        <f>CONCATENATE(B473,",")</f>
        <v>START_DATE,</v>
      </c>
      <c r="N473" s="5" t="str">
        <f t="shared" si="197"/>
        <v>START_DATE VARCHAR(50),</v>
      </c>
      <c r="O473" s="1" t="s">
        <v>289</v>
      </c>
      <c r="P473" t="s">
        <v>8</v>
      </c>
      <c r="W473" s="17" t="str">
        <f t="shared" si="193"/>
        <v>startDate</v>
      </c>
      <c r="X473" s="3" t="str">
        <f t="shared" si="194"/>
        <v>"startDate":"",</v>
      </c>
      <c r="Y473" s="22" t="str">
        <f t="shared" si="195"/>
        <v>public static String START_DATE="startDate";</v>
      </c>
      <c r="Z473" s="7" t="str">
        <f t="shared" si="196"/>
        <v>private String startDate="";</v>
      </c>
    </row>
    <row r="474" spans="2:26" ht="19.2" x14ac:dyDescent="0.45">
      <c r="B474" s="1" t="s">
        <v>266</v>
      </c>
      <c r="C474" s="1" t="s">
        <v>1</v>
      </c>
      <c r="D474" s="4">
        <v>50</v>
      </c>
      <c r="K474" s="25" t="str">
        <f t="shared" si="199"/>
        <v>START_TIME,</v>
      </c>
      <c r="L474" s="12"/>
      <c r="M474" s="18" t="str">
        <f>CONCATENATE(B474,",")</f>
        <v>START_TIME,</v>
      </c>
      <c r="N474" s="5" t="str">
        <f t="shared" si="197"/>
        <v>START_TIME VARCHAR(50),</v>
      </c>
      <c r="O474" s="1" t="s">
        <v>289</v>
      </c>
      <c r="P474" t="s">
        <v>133</v>
      </c>
      <c r="W474" s="17" t="str">
        <f t="shared" si="193"/>
        <v>startTime</v>
      </c>
      <c r="X474" s="3" t="str">
        <f t="shared" si="194"/>
        <v>"startTime":"",</v>
      </c>
      <c r="Y474" s="22" t="str">
        <f t="shared" si="195"/>
        <v>public static String START_TIME="startTime";</v>
      </c>
      <c r="Z474" s="7" t="str">
        <f t="shared" si="196"/>
        <v>private String startTime="";</v>
      </c>
    </row>
    <row r="475" spans="2:26" ht="19.2" x14ac:dyDescent="0.45">
      <c r="B475" s="1" t="s">
        <v>267</v>
      </c>
      <c r="C475" s="1" t="s">
        <v>1</v>
      </c>
      <c r="D475" s="4">
        <v>40</v>
      </c>
      <c r="K475" s="25" t="str">
        <f t="shared" si="199"/>
        <v>END_DATE,</v>
      </c>
      <c r="L475" s="12"/>
      <c r="M475" s="18"/>
      <c r="N475" s="5" t="str">
        <f t="shared" si="197"/>
        <v>END_DATE VARCHAR(40),</v>
      </c>
      <c r="O475" s="1" t="s">
        <v>290</v>
      </c>
      <c r="P475" t="s">
        <v>8</v>
      </c>
      <c r="W475" s="17" t="str">
        <f t="shared" si="193"/>
        <v>endDate</v>
      </c>
      <c r="X475" s="3" t="str">
        <f t="shared" si="194"/>
        <v>"endDate":"",</v>
      </c>
      <c r="Y475" s="22" t="str">
        <f t="shared" si="195"/>
        <v>public static String END_DATE="endDate";</v>
      </c>
      <c r="Z475" s="7" t="str">
        <f t="shared" si="196"/>
        <v>private String endDate="";</v>
      </c>
    </row>
    <row r="476" spans="2:26" ht="19.2" x14ac:dyDescent="0.45">
      <c r="B476" s="1" t="s">
        <v>268</v>
      </c>
      <c r="C476" s="1" t="s">
        <v>1</v>
      </c>
      <c r="D476" s="4">
        <v>40</v>
      </c>
      <c r="K476" s="25" t="str">
        <f t="shared" si="199"/>
        <v>END_TIME,</v>
      </c>
      <c r="L476" s="12"/>
      <c r="M476" s="18" t="str">
        <f>CONCATENATE(B476,",")</f>
        <v>END_TIME,</v>
      </c>
      <c r="N476" s="5" t="str">
        <f t="shared" si="197"/>
        <v>END_TIME VARCHAR(40),</v>
      </c>
      <c r="O476" s="1" t="s">
        <v>290</v>
      </c>
      <c r="P476" t="s">
        <v>133</v>
      </c>
      <c r="W476" s="17" t="str">
        <f t="shared" si="193"/>
        <v>endTime</v>
      </c>
      <c r="X476" s="3" t="str">
        <f t="shared" si="194"/>
        <v>"endTime":"",</v>
      </c>
      <c r="Y476" s="22" t="str">
        <f t="shared" si="195"/>
        <v>public static String END_TIME="endTime";</v>
      </c>
      <c r="Z476" s="7" t="str">
        <f t="shared" si="196"/>
        <v>private String endTime="";</v>
      </c>
    </row>
    <row r="477" spans="2:26" ht="19.2" x14ac:dyDescent="0.45">
      <c r="B477" s="1" t="s">
        <v>269</v>
      </c>
      <c r="C477" s="1" t="s">
        <v>1</v>
      </c>
      <c r="D477" s="4">
        <v>40</v>
      </c>
      <c r="K477" s="25" t="str">
        <f t="shared" si="199"/>
        <v>FINISH_DATE,</v>
      </c>
      <c r="L477" s="12"/>
      <c r="M477" s="18" t="str">
        <f>CONCATENATE(B477,",")</f>
        <v>FINISH_DATE,</v>
      </c>
      <c r="N477" s="5" t="str">
        <f t="shared" si="197"/>
        <v>FINISH_DATE VARCHAR(40),</v>
      </c>
      <c r="O477" s="1" t="s">
        <v>312</v>
      </c>
      <c r="P477" t="s">
        <v>8</v>
      </c>
      <c r="W477" s="17" t="str">
        <f t="shared" si="193"/>
        <v>finishDate</v>
      </c>
      <c r="X477" s="3" t="str">
        <f t="shared" si="194"/>
        <v>"finishDate":"",</v>
      </c>
      <c r="Y477" s="22" t="str">
        <f t="shared" si="195"/>
        <v>public static String FINISH_DATE="finishDate";</v>
      </c>
      <c r="Z477" s="7" t="str">
        <f t="shared" si="196"/>
        <v>private String finishDate="";</v>
      </c>
    </row>
    <row r="478" spans="2:26" ht="19.2" x14ac:dyDescent="0.45">
      <c r="B478" s="1" t="s">
        <v>270</v>
      </c>
      <c r="C478" s="1" t="s">
        <v>1</v>
      </c>
      <c r="D478" s="4">
        <v>40</v>
      </c>
      <c r="K478" s="25" t="str">
        <f t="shared" si="199"/>
        <v>FINISH_TIME,</v>
      </c>
      <c r="L478" s="12"/>
      <c r="M478" s="18" t="str">
        <f>CONCATENATE(B478,",")</f>
        <v>FINISH_TIME,</v>
      </c>
      <c r="N478" s="5" t="str">
        <f t="shared" si="197"/>
        <v>FINISH_TIME VARCHAR(40),</v>
      </c>
      <c r="O478" s="1" t="s">
        <v>312</v>
      </c>
      <c r="P478" t="s">
        <v>133</v>
      </c>
      <c r="W478" s="17" t="str">
        <f t="shared" si="193"/>
        <v>finishTime</v>
      </c>
      <c r="X478" s="3" t="str">
        <f t="shared" si="194"/>
        <v>"finishTime":"",</v>
      </c>
      <c r="Y478" s="22" t="str">
        <f t="shared" si="195"/>
        <v>public static String FINISH_TIME="finishTime";</v>
      </c>
      <c r="Z478" s="7" t="str">
        <f t="shared" si="196"/>
        <v>private String finishTime="";</v>
      </c>
    </row>
    <row r="479" spans="2:26" ht="19.2" x14ac:dyDescent="0.45">
      <c r="B479" s="1" t="s">
        <v>271</v>
      </c>
      <c r="C479" s="1" t="s">
        <v>1</v>
      </c>
      <c r="D479" s="4">
        <v>30</v>
      </c>
      <c r="K479" s="25" t="str">
        <f t="shared" si="199"/>
        <v>COMPLETED_DURATION,</v>
      </c>
      <c r="L479" s="12"/>
      <c r="M479" s="18" t="str">
        <f>CONCATENATE(B479,",")</f>
        <v>COMPLETED_DURATION,</v>
      </c>
      <c r="N479" s="5" t="str">
        <f t="shared" si="197"/>
        <v>COMPLETED_DURATION VARCHAR(30),</v>
      </c>
      <c r="O479" s="1" t="s">
        <v>313</v>
      </c>
      <c r="P479" t="s">
        <v>314</v>
      </c>
      <c r="W479" s="17" t="str">
        <f t="shared" si="193"/>
        <v>completedDuration</v>
      </c>
      <c r="X479" s="3" t="str">
        <f t="shared" si="194"/>
        <v>"completedDuration":"",</v>
      </c>
      <c r="Y479" s="22" t="str">
        <f t="shared" si="195"/>
        <v>public static String COMPLETED_DURATION="completedDuration";</v>
      </c>
      <c r="Z479" s="7" t="str">
        <f t="shared" si="196"/>
        <v>private String completedDuration="";</v>
      </c>
    </row>
    <row r="480" spans="2:26" ht="19.2" x14ac:dyDescent="0.45">
      <c r="B480" s="8" t="s">
        <v>14</v>
      </c>
      <c r="C480" s="1" t="s">
        <v>1</v>
      </c>
      <c r="D480" s="4">
        <v>2000</v>
      </c>
      <c r="K480" s="25" t="str">
        <f t="shared" si="199"/>
        <v>DESCRIPTION,</v>
      </c>
      <c r="L480" s="14"/>
      <c r="M480" s="18" t="str">
        <f t="shared" ref="M480:M493" si="200">CONCATENATE(B480,",")</f>
        <v>DESCRIPTION,</v>
      </c>
      <c r="N480" s="5" t="str">
        <f t="shared" si="197"/>
        <v>DESCRIPTION VARCHAR(2000),</v>
      </c>
      <c r="O480" s="1" t="s">
        <v>14</v>
      </c>
      <c r="W480" s="17" t="str">
        <f t="shared" si="193"/>
        <v>description</v>
      </c>
      <c r="X480" s="3" t="str">
        <f t="shared" si="194"/>
        <v>"description":"",</v>
      </c>
      <c r="Y480" s="22" t="str">
        <f t="shared" si="195"/>
        <v>public static String DESCRIPTION="description";</v>
      </c>
      <c r="Z480" s="7" t="str">
        <f t="shared" si="196"/>
        <v>private String description="";</v>
      </c>
    </row>
    <row r="481" spans="2:26" ht="19.2" x14ac:dyDescent="0.45">
      <c r="B481" s="8" t="s">
        <v>272</v>
      </c>
      <c r="C481" s="1" t="s">
        <v>1</v>
      </c>
      <c r="D481" s="12">
        <v>40</v>
      </c>
      <c r="K481" s="25" t="str">
        <f>CONCATENATE(B481,",")</f>
        <v>FK_TASK_TYPE_ID,</v>
      </c>
      <c r="L481" s="14"/>
      <c r="M481" s="18" t="str">
        <f>CONCATENATE(B481,",")</f>
        <v>FK_TASK_TYPE_ID,</v>
      </c>
      <c r="N481" s="5" t="str">
        <f>CONCATENATE(B481," ",C481,"(",D481,")",",")</f>
        <v>FK_TASK_TYPE_ID VARCHAR(40),</v>
      </c>
      <c r="O481" s="1" t="s">
        <v>10</v>
      </c>
      <c r="P481" t="s">
        <v>311</v>
      </c>
      <c r="Q481" t="s">
        <v>51</v>
      </c>
      <c r="R481" t="s">
        <v>2</v>
      </c>
      <c r="W481" s="17" t="str">
        <f>CONCATENATE(,LOWER(O481),UPPER(LEFT(P481,1)),LOWER(RIGHT(P481,LEN(P481)-IF(LEN(P481)&gt;0,1,LEN(P481)))),UPPER(LEFT(Q481,1)),LOWER(RIGHT(Q481,LEN(Q481)-IF(LEN(Q481)&gt;0,1,LEN(Q481)))),UPPER(LEFT(R481,1)),LOWER(RIGHT(R481,LEN(R481)-IF(LEN(R481)&gt;0,1,LEN(R481)))),UPPER(LEFT(S481,1)),LOWER(RIGHT(S481,LEN(S481)-IF(LEN(S481)&gt;0,1,LEN(S481)))),UPPER(LEFT(T481,1)),LOWER(RIGHT(T481,LEN(T481)-IF(LEN(T481)&gt;0,1,LEN(T481)))),UPPER(LEFT(U481,1)),LOWER(RIGHT(U481,LEN(U481)-IF(LEN(U481)&gt;0,1,LEN(U481)))),UPPER(LEFT(V481,1)),LOWER(RIGHT(V481,LEN(V481)-IF(LEN(V481)&gt;0,1,LEN(V481)))))</f>
        <v>fkTaskTypeId</v>
      </c>
      <c r="X481" s="3" t="str">
        <f>CONCATENATE("""",W481,"""",":","""","""",",")</f>
        <v>"fkTaskTypeId":"",</v>
      </c>
      <c r="Y481" s="22" t="str">
        <f>CONCATENATE("public static String ",,B481,,"=","""",W481,""";")</f>
        <v>public static String FK_TASK_TYPE_ID="fkTaskTypeId";</v>
      </c>
      <c r="Z481" s="7" t="str">
        <f>CONCATENATE("private String ",W481,"=","""""",";")</f>
        <v>private String fkTaskTypeId="";</v>
      </c>
    </row>
    <row r="482" spans="2:26" ht="19.2" x14ac:dyDescent="0.45">
      <c r="B482" s="8" t="s">
        <v>331</v>
      </c>
      <c r="C482" s="1" t="s">
        <v>1</v>
      </c>
      <c r="D482" s="12">
        <v>40</v>
      </c>
      <c r="K482" s="25" t="s">
        <v>338</v>
      </c>
      <c r="L482" s="14"/>
      <c r="M482" s="18" t="str">
        <f t="shared" si="200"/>
        <v>TASK_TYPE_NAME,</v>
      </c>
      <c r="N482" s="5" t="str">
        <f t="shared" si="197"/>
        <v>TASK_TYPE_NAME VARCHAR(40),</v>
      </c>
      <c r="O482" s="1" t="s">
        <v>311</v>
      </c>
      <c r="P482" t="s">
        <v>51</v>
      </c>
      <c r="Q482" t="s">
        <v>0</v>
      </c>
      <c r="W482" s="17" t="str">
        <f t="shared" si="193"/>
        <v>taskTypeName</v>
      </c>
      <c r="X482" s="3" t="str">
        <f t="shared" si="194"/>
        <v>"taskTypeName":"",</v>
      </c>
      <c r="Y482" s="22" t="str">
        <f t="shared" si="195"/>
        <v>public static String TASK_TYPE_NAME="taskTypeName";</v>
      </c>
      <c r="Z482" s="7" t="str">
        <f t="shared" si="196"/>
        <v>private String taskTypeName="";</v>
      </c>
    </row>
    <row r="483" spans="2:26" ht="19.2" x14ac:dyDescent="0.45">
      <c r="B483" s="8" t="s">
        <v>273</v>
      </c>
      <c r="C483" s="1" t="s">
        <v>1</v>
      </c>
      <c r="D483" s="12">
        <v>40</v>
      </c>
      <c r="K483" s="25" t="str">
        <f>CONCATENATE(B483,",")</f>
        <v>FK_TASK_STATUS_ID,</v>
      </c>
      <c r="L483" s="14"/>
      <c r="M483" s="18" t="str">
        <f>CONCATENATE(B483,",")</f>
        <v>FK_TASK_STATUS_ID,</v>
      </c>
      <c r="N483" s="5" t="str">
        <f>CONCATENATE(B483," ",C483,"(",D483,")",",")</f>
        <v>FK_TASK_STATUS_ID VARCHAR(40),</v>
      </c>
      <c r="O483" s="1" t="s">
        <v>10</v>
      </c>
      <c r="P483" t="s">
        <v>311</v>
      </c>
      <c r="Q483" t="s">
        <v>3</v>
      </c>
      <c r="R483" t="s">
        <v>2</v>
      </c>
      <c r="W483" s="17" t="str">
        <f>CONCATENATE(,LOWER(O483),UPPER(LEFT(P483,1)),LOWER(RIGHT(P483,LEN(P483)-IF(LEN(P483)&gt;0,1,LEN(P483)))),UPPER(LEFT(Q483,1)),LOWER(RIGHT(Q483,LEN(Q483)-IF(LEN(Q483)&gt;0,1,LEN(Q483)))),UPPER(LEFT(R483,1)),LOWER(RIGHT(R483,LEN(R483)-IF(LEN(R483)&gt;0,1,LEN(R483)))),UPPER(LEFT(S483,1)),LOWER(RIGHT(S483,LEN(S483)-IF(LEN(S483)&gt;0,1,LEN(S483)))),UPPER(LEFT(T483,1)),LOWER(RIGHT(T483,LEN(T483)-IF(LEN(T483)&gt;0,1,LEN(T483)))),UPPER(LEFT(U483,1)),LOWER(RIGHT(U483,LEN(U483)-IF(LEN(U483)&gt;0,1,LEN(U483)))),UPPER(LEFT(V483,1)),LOWER(RIGHT(V483,LEN(V483)-IF(LEN(V483)&gt;0,1,LEN(V483)))))</f>
        <v>fkTaskStatusId</v>
      </c>
      <c r="X483" s="3" t="str">
        <f>CONCATENATE("""",W483,"""",":","""","""",",")</f>
        <v>"fkTaskStatusId":"",</v>
      </c>
      <c r="Y483" s="22" t="str">
        <f>CONCATENATE("public static String ",,B483,,"=","""",W483,""";")</f>
        <v>public static String FK_TASK_STATUS_ID="fkTaskStatusId";</v>
      </c>
      <c r="Z483" s="7" t="str">
        <f>CONCATENATE("private String ",W483,"=","""""",";")</f>
        <v>private String fkTaskStatusId="";</v>
      </c>
    </row>
    <row r="484" spans="2:26" ht="19.2" x14ac:dyDescent="0.45">
      <c r="B484" s="8" t="s">
        <v>332</v>
      </c>
      <c r="C484" s="1" t="s">
        <v>1</v>
      </c>
      <c r="D484" s="12">
        <v>40</v>
      </c>
      <c r="K484" s="25" t="s">
        <v>337</v>
      </c>
      <c r="L484" s="14"/>
      <c r="M484" s="18" t="str">
        <f t="shared" si="200"/>
        <v>TASK_STATUS_NAME,</v>
      </c>
      <c r="N484" s="5" t="str">
        <f t="shared" si="197"/>
        <v>TASK_STATUS_NAME VARCHAR(40),</v>
      </c>
      <c r="O484" s="1" t="s">
        <v>311</v>
      </c>
      <c r="P484" t="s">
        <v>3</v>
      </c>
      <c r="Q484" t="s">
        <v>0</v>
      </c>
      <c r="W484" s="17" t="str">
        <f t="shared" si="193"/>
        <v>taskStatusName</v>
      </c>
      <c r="X484" s="3" t="str">
        <f t="shared" si="194"/>
        <v>"taskStatusName":"",</v>
      </c>
      <c r="Y484" s="22" t="str">
        <f t="shared" si="195"/>
        <v>public static String TASK_STATUS_NAME="taskStatusName";</v>
      </c>
      <c r="Z484" s="7" t="str">
        <f t="shared" si="196"/>
        <v>private String taskStatusName="";</v>
      </c>
    </row>
    <row r="485" spans="2:26" ht="19.2" x14ac:dyDescent="0.45">
      <c r="B485" s="8" t="s">
        <v>274</v>
      </c>
      <c r="C485" s="1" t="s">
        <v>1</v>
      </c>
      <c r="D485" s="12">
        <v>40</v>
      </c>
      <c r="K485" s="25" t="str">
        <f>CONCATENATE(B485,",")</f>
        <v>FK_PROJECT_ID,</v>
      </c>
      <c r="L485" s="14"/>
      <c r="M485" s="18" t="str">
        <f>CONCATENATE(B485,",")</f>
        <v>FK_PROJECT_ID,</v>
      </c>
      <c r="N485" s="5" t="str">
        <f>CONCATENATE(B485," ",C485,"(",D485,")",",")</f>
        <v>FK_PROJECT_ID VARCHAR(40),</v>
      </c>
      <c r="O485" s="1" t="s">
        <v>10</v>
      </c>
      <c r="P485" t="s">
        <v>288</v>
      </c>
      <c r="Q485" t="s">
        <v>2</v>
      </c>
      <c r="W485" s="17" t="str">
        <f>CONCATENATE(,LOWER(O485),UPPER(LEFT(P485,1)),LOWER(RIGHT(P485,LEN(P485)-IF(LEN(P485)&gt;0,1,LEN(P485)))),UPPER(LEFT(Q485,1)),LOWER(RIGHT(Q485,LEN(Q485)-IF(LEN(Q485)&gt;0,1,LEN(Q485)))),UPPER(LEFT(R485,1)),LOWER(RIGHT(R485,LEN(R485)-IF(LEN(R485)&gt;0,1,LEN(R485)))),UPPER(LEFT(S485,1)),LOWER(RIGHT(S485,LEN(S485)-IF(LEN(S485)&gt;0,1,LEN(S485)))),UPPER(LEFT(T485,1)),LOWER(RIGHT(T485,LEN(T485)-IF(LEN(T485)&gt;0,1,LEN(T485)))),UPPER(LEFT(U485,1)),LOWER(RIGHT(U485,LEN(U485)-IF(LEN(U485)&gt;0,1,LEN(U485)))),UPPER(LEFT(V485,1)),LOWER(RIGHT(V485,LEN(V485)-IF(LEN(V485)&gt;0,1,LEN(V485)))))</f>
        <v>fkProjectId</v>
      </c>
      <c r="X485" s="3" t="str">
        <f>CONCATENATE("""",W485,"""",":","""","""",",")</f>
        <v>"fkProjectId":"",</v>
      </c>
      <c r="Y485" s="22" t="str">
        <f>CONCATENATE("public static String ",,B485,,"=","""",W485,""";")</f>
        <v>public static String FK_PROJECT_ID="fkProjectId";</v>
      </c>
      <c r="Z485" s="7" t="str">
        <f>CONCATENATE("private String ",W485,"=","""""",";")</f>
        <v>private String fkProjectId="";</v>
      </c>
    </row>
    <row r="486" spans="2:26" ht="19.2" x14ac:dyDescent="0.45">
      <c r="B486" s="8" t="s">
        <v>287</v>
      </c>
      <c r="C486" s="1" t="s">
        <v>1</v>
      </c>
      <c r="D486" s="12">
        <v>40</v>
      </c>
      <c r="K486" s="25" t="s">
        <v>336</v>
      </c>
      <c r="L486" s="14"/>
      <c r="M486" s="18" t="str">
        <f t="shared" si="200"/>
        <v>PROJECT_NAME,</v>
      </c>
      <c r="N486" s="5" t="str">
        <f t="shared" si="197"/>
        <v>PROJECT_NAME VARCHAR(40),</v>
      </c>
      <c r="O486" s="1" t="s">
        <v>288</v>
      </c>
      <c r="P486" t="s">
        <v>0</v>
      </c>
      <c r="W486" s="17" t="str">
        <f t="shared" si="193"/>
        <v>projectName</v>
      </c>
      <c r="X486" s="3" t="str">
        <f t="shared" si="194"/>
        <v>"projectName":"",</v>
      </c>
      <c r="Y486" s="22" t="str">
        <f t="shared" si="195"/>
        <v>public static String PROJECT_NAME="projectName";</v>
      </c>
      <c r="Z486" s="7" t="str">
        <f t="shared" si="196"/>
        <v>private String projectName="";</v>
      </c>
    </row>
    <row r="487" spans="2:26" ht="19.2" x14ac:dyDescent="0.45">
      <c r="B487" s="8" t="s">
        <v>275</v>
      </c>
      <c r="C487" s="1" t="s">
        <v>1</v>
      </c>
      <c r="D487" s="12">
        <v>40</v>
      </c>
      <c r="K487" s="25" t="str">
        <f t="shared" si="199"/>
        <v>UPDATED_BY,</v>
      </c>
      <c r="L487" s="14"/>
      <c r="M487" s="18" t="str">
        <f t="shared" si="200"/>
        <v>UPDATED_BY,</v>
      </c>
      <c r="N487" s="5" t="str">
        <f t="shared" si="197"/>
        <v>UPDATED_BY VARCHAR(40),</v>
      </c>
      <c r="O487" s="1" t="s">
        <v>315</v>
      </c>
      <c r="P487" t="s">
        <v>128</v>
      </c>
      <c r="W487" s="17" t="str">
        <f t="shared" si="193"/>
        <v>updatedBy</v>
      </c>
      <c r="X487" s="3" t="str">
        <f t="shared" si="194"/>
        <v>"updatedBy":"",</v>
      </c>
      <c r="Y487" s="22" t="str">
        <f t="shared" si="195"/>
        <v>public static String UPDATED_BY="updatedBy";</v>
      </c>
      <c r="Z487" s="7" t="str">
        <f t="shared" si="196"/>
        <v>private String updatedBy="";</v>
      </c>
    </row>
    <row r="488" spans="2:26" ht="19.2" x14ac:dyDescent="0.45">
      <c r="B488" s="8" t="s">
        <v>276</v>
      </c>
      <c r="C488" s="1" t="s">
        <v>1</v>
      </c>
      <c r="D488" s="12">
        <v>42</v>
      </c>
      <c r="K488" s="25" t="str">
        <f t="shared" si="199"/>
        <v>LAST_UPDATED_DATE,</v>
      </c>
      <c r="L488" s="14"/>
      <c r="M488" s="18" t="str">
        <f t="shared" si="200"/>
        <v>LAST_UPDATED_DATE,</v>
      </c>
      <c r="N488" s="5" t="str">
        <f t="shared" si="197"/>
        <v>LAST_UPDATED_DATE VARCHAR(42),</v>
      </c>
      <c r="O488" s="1" t="s">
        <v>316</v>
      </c>
      <c r="P488" t="s">
        <v>315</v>
      </c>
      <c r="Q488" t="s">
        <v>8</v>
      </c>
      <c r="W488" s="17" t="str">
        <f t="shared" si="193"/>
        <v>lastUpdatedDate</v>
      </c>
      <c r="X488" s="3" t="str">
        <f t="shared" si="194"/>
        <v>"lastUpdatedDate":"",</v>
      </c>
      <c r="Y488" s="22" t="str">
        <f t="shared" si="195"/>
        <v>public static String LAST_UPDATED_DATE="lastUpdatedDate";</v>
      </c>
      <c r="Z488" s="7" t="str">
        <f t="shared" si="196"/>
        <v>private String lastUpdatedDate="";</v>
      </c>
    </row>
    <row r="489" spans="2:26" ht="19.2" x14ac:dyDescent="0.45">
      <c r="B489" s="8" t="s">
        <v>277</v>
      </c>
      <c r="C489" s="1" t="s">
        <v>1</v>
      </c>
      <c r="D489" s="12">
        <v>42</v>
      </c>
      <c r="K489" s="25" t="str">
        <f t="shared" si="199"/>
        <v>LAST_UPDATED_TIME,</v>
      </c>
      <c r="L489" s="14"/>
      <c r="M489" s="18" t="str">
        <f t="shared" si="200"/>
        <v>LAST_UPDATED_TIME,</v>
      </c>
      <c r="N489" s="5" t="str">
        <f t="shared" si="197"/>
        <v>LAST_UPDATED_TIME VARCHAR(42),</v>
      </c>
      <c r="O489" s="1" t="s">
        <v>316</v>
      </c>
      <c r="P489" t="s">
        <v>315</v>
      </c>
      <c r="Q489" t="s">
        <v>133</v>
      </c>
      <c r="W489" s="17" t="str">
        <f t="shared" si="193"/>
        <v>lastUpdatedTime</v>
      </c>
      <c r="X489" s="3" t="str">
        <f t="shared" si="194"/>
        <v>"lastUpdatedTime":"",</v>
      </c>
      <c r="Y489" s="22" t="str">
        <f t="shared" si="195"/>
        <v>public static String LAST_UPDATED_TIME="lastUpdatedTime";</v>
      </c>
      <c r="Z489" s="7" t="str">
        <f t="shared" si="196"/>
        <v>private String lastUpdatedTime="";</v>
      </c>
    </row>
    <row r="490" spans="2:26" ht="19.2" x14ac:dyDescent="0.45">
      <c r="B490" s="8" t="s">
        <v>258</v>
      </c>
      <c r="C490" s="1" t="s">
        <v>1</v>
      </c>
      <c r="D490" s="12">
        <v>30</v>
      </c>
      <c r="K490" s="25" t="str">
        <f t="shared" si="199"/>
        <v>ORDER_NO,</v>
      </c>
      <c r="L490" s="14"/>
      <c r="M490" s="18" t="str">
        <f t="shared" si="200"/>
        <v>ORDER_NO,</v>
      </c>
      <c r="N490" s="5" t="str">
        <f t="shared" si="197"/>
        <v>ORDER_NO VARCHAR(30),</v>
      </c>
      <c r="O490" s="1" t="s">
        <v>259</v>
      </c>
      <c r="P490" t="s">
        <v>173</v>
      </c>
      <c r="W490" s="17" t="str">
        <f t="shared" si="193"/>
        <v>orderNo</v>
      </c>
      <c r="X490" s="3" t="str">
        <f t="shared" si="194"/>
        <v>"orderNo":"",</v>
      </c>
      <c r="Y490" s="22" t="str">
        <f t="shared" si="195"/>
        <v>public static String ORDER_NO="orderNo";</v>
      </c>
      <c r="Z490" s="7" t="str">
        <f t="shared" si="196"/>
        <v>private String orderNo="";</v>
      </c>
    </row>
    <row r="491" spans="2:26" ht="19.2" x14ac:dyDescent="0.45">
      <c r="B491" s="8" t="s">
        <v>301</v>
      </c>
      <c r="C491" s="1" t="s">
        <v>1</v>
      </c>
      <c r="D491" s="8">
        <v>43</v>
      </c>
      <c r="K491" s="25" t="str">
        <f t="shared" si="199"/>
        <v>FK_PRIORITY_ID,</v>
      </c>
      <c r="M491" s="18" t="str">
        <f t="shared" si="200"/>
        <v>FK_PRIORITY_ID,</v>
      </c>
      <c r="N491" s="5" t="str">
        <f t="shared" si="197"/>
        <v>FK_PRIORITY_ID VARCHAR(43),</v>
      </c>
      <c r="O491" s="1" t="s">
        <v>10</v>
      </c>
      <c r="P491" t="s">
        <v>305</v>
      </c>
      <c r="Q491" t="s">
        <v>2</v>
      </c>
      <c r="W491" s="17" t="str">
        <f t="shared" si="193"/>
        <v>fkPriorityId</v>
      </c>
      <c r="X491" s="3" t="str">
        <f t="shared" si="194"/>
        <v>"fkPriorityId":"",</v>
      </c>
      <c r="Y491" s="22" t="str">
        <f t="shared" si="195"/>
        <v>public static String FK_PRIORITY_ID="fkPriorityId";</v>
      </c>
      <c r="Z491" s="7" t="str">
        <f t="shared" si="196"/>
        <v>private String fkPriorityId="";</v>
      </c>
    </row>
    <row r="492" spans="2:26" ht="19.2" x14ac:dyDescent="0.45">
      <c r="B492" s="8" t="s">
        <v>333</v>
      </c>
      <c r="C492" s="1" t="s">
        <v>1</v>
      </c>
      <c r="D492" s="8">
        <v>43</v>
      </c>
      <c r="K492" s="25" t="str">
        <f t="shared" si="199"/>
        <v>FK_PROGRESS_ID,</v>
      </c>
      <c r="M492" s="18" t="str">
        <f t="shared" si="200"/>
        <v>FK_PROGRESS_ID,</v>
      </c>
      <c r="N492" s="5" t="str">
        <f t="shared" si="197"/>
        <v>FK_PROGRESS_ID VARCHAR(43),</v>
      </c>
      <c r="O492" s="1" t="s">
        <v>10</v>
      </c>
      <c r="P492" t="s">
        <v>297</v>
      </c>
      <c r="Q492" t="s">
        <v>2</v>
      </c>
      <c r="W492" s="17" t="str">
        <f t="shared" si="193"/>
        <v>fkProgressId</v>
      </c>
      <c r="X492" s="3" t="str">
        <f t="shared" si="194"/>
        <v>"fkProgressId":"",</v>
      </c>
      <c r="Y492" s="22" t="str">
        <f t="shared" si="195"/>
        <v>public static String FK_PROGRESS_ID="fkProgressId";</v>
      </c>
      <c r="Z492" s="7" t="str">
        <f t="shared" si="196"/>
        <v>private String fkProgressId="";</v>
      </c>
    </row>
    <row r="493" spans="2:26" ht="19.2" x14ac:dyDescent="0.45">
      <c r="B493" s="8" t="s">
        <v>306</v>
      </c>
      <c r="C493" s="1" t="s">
        <v>1</v>
      </c>
      <c r="D493" s="8">
        <v>43</v>
      </c>
      <c r="K493" s="25" t="str">
        <f t="shared" si="199"/>
        <v>FK_TASK_CATEGORY_ID,</v>
      </c>
      <c r="M493" s="18" t="str">
        <f t="shared" si="200"/>
        <v>FK_TASK_CATEGORY_ID,</v>
      </c>
      <c r="N493" s="5" t="str">
        <f t="shared" si="197"/>
        <v>FK_TASK_CATEGORY_ID VARCHAR(43),</v>
      </c>
      <c r="O493" s="1" t="s">
        <v>10</v>
      </c>
      <c r="P493" t="s">
        <v>311</v>
      </c>
      <c r="Q493" t="s">
        <v>310</v>
      </c>
      <c r="R493" t="s">
        <v>2</v>
      </c>
      <c r="W493" s="17" t="str">
        <f t="shared" si="193"/>
        <v>fkTaskCategoryId</v>
      </c>
      <c r="X493" s="3" t="str">
        <f t="shared" si="194"/>
        <v>"fkTaskCategoryId":"",</v>
      </c>
      <c r="Y493" s="22" t="str">
        <f t="shared" si="195"/>
        <v>public static String FK_TASK_CATEGORY_ID="fkTaskCategoryId";</v>
      </c>
      <c r="Z493" s="7" t="str">
        <f t="shared" si="196"/>
        <v>private String fkTaskCategoryId="";</v>
      </c>
    </row>
    <row r="494" spans="2:26" ht="19.2" x14ac:dyDescent="0.45">
      <c r="B494" s="8" t="s">
        <v>304</v>
      </c>
      <c r="C494" s="1" t="s">
        <v>1</v>
      </c>
      <c r="D494" s="8">
        <v>43</v>
      </c>
      <c r="K494" s="25" t="s">
        <v>334</v>
      </c>
      <c r="M494" s="18" t="str">
        <f>CONCATENATE(B494,",")</f>
        <v>PRIORITY_NAME,</v>
      </c>
      <c r="N494" s="5" t="str">
        <f>CONCATENATE(B494," ",C494,"(",D494,")",",")</f>
        <v>PRIORITY_NAME VARCHAR(43),</v>
      </c>
      <c r="O494" s="1" t="s">
        <v>305</v>
      </c>
      <c r="P494" t="s">
        <v>0</v>
      </c>
      <c r="W494" s="17" t="str">
        <f>CONCATENATE(,LOWER(O494),UPPER(LEFT(P494,1)),LOWER(RIGHT(P494,LEN(P494)-IF(LEN(P494)&gt;0,1,LEN(P494)))),UPPER(LEFT(Q494,1)),LOWER(RIGHT(Q494,LEN(Q494)-IF(LEN(Q494)&gt;0,1,LEN(Q494)))),UPPER(LEFT(R494,1)),LOWER(RIGHT(R494,LEN(R494)-IF(LEN(R494)&gt;0,1,LEN(R494)))),UPPER(LEFT(S494,1)),LOWER(RIGHT(S494,LEN(S494)-IF(LEN(S494)&gt;0,1,LEN(S494)))),UPPER(LEFT(T494,1)),LOWER(RIGHT(T494,LEN(T494)-IF(LEN(T494)&gt;0,1,LEN(T494)))),UPPER(LEFT(U494,1)),LOWER(RIGHT(U494,LEN(U494)-IF(LEN(U494)&gt;0,1,LEN(U494)))),UPPER(LEFT(V494,1)),LOWER(RIGHT(V494,LEN(V494)-IF(LEN(V494)&gt;0,1,LEN(V494)))))</f>
        <v>priorityName</v>
      </c>
      <c r="X494" s="3" t="str">
        <f>CONCATENATE("""",W494,"""",":","""","""",",")</f>
        <v>"priorityName":"",</v>
      </c>
      <c r="Y494" s="22" t="str">
        <f>CONCATENATE("public static String ",,B494,,"=","""",W494,""";")</f>
        <v>public static String PRIORITY_NAME="priorityName";</v>
      </c>
      <c r="Z494" s="7" t="str">
        <f>CONCATENATE("private String ",W494,"=","""""",";")</f>
        <v>private String priorityName="";</v>
      </c>
    </row>
    <row r="495" spans="2:26" ht="19.2" x14ac:dyDescent="0.45">
      <c r="B495" s="8" t="s">
        <v>296</v>
      </c>
      <c r="C495" s="1" t="s">
        <v>1</v>
      </c>
      <c r="D495" s="8">
        <v>43</v>
      </c>
      <c r="K495" s="25" t="s">
        <v>335</v>
      </c>
      <c r="M495" s="18" t="str">
        <f>CONCATENATE(B495,",")</f>
        <v>PROGRESS_NAME,</v>
      </c>
      <c r="N495" s="5" t="str">
        <f>CONCATENATE(B495," ",C495,"(",D495,")",",")</f>
        <v>PROGRESS_NAME VARCHAR(43),</v>
      </c>
      <c r="O495" s="1" t="s">
        <v>297</v>
      </c>
      <c r="P495" t="s">
        <v>0</v>
      </c>
      <c r="W495" s="17" t="str">
        <f>CONCATENATE(,LOWER(O495),UPPER(LEFT(P495,1)),LOWER(RIGHT(P495,LEN(P495)-IF(LEN(P495)&gt;0,1,LEN(P495)))),UPPER(LEFT(Q495,1)),LOWER(RIGHT(Q495,LEN(Q495)-IF(LEN(Q495)&gt;0,1,LEN(Q495)))),UPPER(LEFT(R495,1)),LOWER(RIGHT(R495,LEN(R495)-IF(LEN(R495)&gt;0,1,LEN(R495)))),UPPER(LEFT(S495,1)),LOWER(RIGHT(S495,LEN(S495)-IF(LEN(S495)&gt;0,1,LEN(S495)))),UPPER(LEFT(T495,1)),LOWER(RIGHT(T495,LEN(T495)-IF(LEN(T495)&gt;0,1,LEN(T495)))),UPPER(LEFT(U495,1)),LOWER(RIGHT(U495,LEN(U495)-IF(LEN(U495)&gt;0,1,LEN(U495)))),UPPER(LEFT(V495,1)),LOWER(RIGHT(V495,LEN(V495)-IF(LEN(V495)&gt;0,1,LEN(V495)))))</f>
        <v>progressName</v>
      </c>
      <c r="X495" s="3" t="str">
        <f>CONCATENATE("""",W495,"""",":","""","""",",")</f>
        <v>"progressName":"",</v>
      </c>
      <c r="Y495" s="22" t="str">
        <f>CONCATENATE("public static String ",,B495,,"=","""",W495,""";")</f>
        <v>public static String PROGRESS_NAME="progressName";</v>
      </c>
      <c r="Z495" s="7" t="str">
        <f>CONCATENATE("private String ",W495,"=","""""",";")</f>
        <v>private String progressName="";</v>
      </c>
    </row>
    <row r="496" spans="2:26" ht="19.2" x14ac:dyDescent="0.45">
      <c r="B496" s="8" t="s">
        <v>309</v>
      </c>
      <c r="C496" s="1" t="s">
        <v>1</v>
      </c>
      <c r="D496" s="8">
        <v>43</v>
      </c>
      <c r="K496" s="25" t="s">
        <v>343</v>
      </c>
      <c r="M496" s="18" t="str">
        <f>CONCATENATE(B496,",")</f>
        <v>CATEGORY_NAME,</v>
      </c>
      <c r="N496" s="5" t="str">
        <f>CONCATENATE(B496," ",C496,"(",D496,")",",")</f>
        <v>CATEGORY_NAME VARCHAR(43),</v>
      </c>
      <c r="O496" s="1" t="s">
        <v>310</v>
      </c>
      <c r="P496" t="s">
        <v>0</v>
      </c>
      <c r="W496" s="17" t="str">
        <f>CONCATENATE(,LOWER(O496),UPPER(LEFT(P496,1)),LOWER(RIGHT(P496,LEN(P496)-IF(LEN(P496)&gt;0,1,LEN(P496)))),UPPER(LEFT(Q496,1)),LOWER(RIGHT(Q496,LEN(Q496)-IF(LEN(Q496)&gt;0,1,LEN(Q496)))),UPPER(LEFT(R496,1)),LOWER(RIGHT(R496,LEN(R496)-IF(LEN(R496)&gt;0,1,LEN(R496)))),UPPER(LEFT(S496,1)),LOWER(RIGHT(S496,LEN(S496)-IF(LEN(S496)&gt;0,1,LEN(S496)))),UPPER(LEFT(T496,1)),LOWER(RIGHT(T496,LEN(T496)-IF(LEN(T496)&gt;0,1,LEN(T496)))),UPPER(LEFT(U496,1)),LOWER(RIGHT(U496,LEN(U496)-IF(LEN(U496)&gt;0,1,LEN(U496)))),UPPER(LEFT(V496,1)),LOWER(RIGHT(V496,LEN(V496)-IF(LEN(V496)&gt;0,1,LEN(V496)))))</f>
        <v>categoryName</v>
      </c>
      <c r="X496" s="3" t="str">
        <f>CONCATENATE("""",W496,"""",":","""","""",",")</f>
        <v>"categoryName":"",</v>
      </c>
      <c r="Y496" s="22" t="str">
        <f>CONCATENATE("public static String ",,B496,,"=","""",W496,""";")</f>
        <v>public static String CATEGORY_NAME="categoryName";</v>
      </c>
      <c r="Z496" s="7" t="str">
        <f>CONCATENATE("private String ",W496,"=","""""",";")</f>
        <v>private String categoryName="";</v>
      </c>
    </row>
    <row r="497" spans="2:26" ht="19.2" x14ac:dyDescent="0.45">
      <c r="B497" s="8" t="s">
        <v>321</v>
      </c>
      <c r="C497" s="1" t="s">
        <v>1</v>
      </c>
      <c r="D497" s="8">
        <v>43</v>
      </c>
      <c r="K497" s="25" t="s">
        <v>345</v>
      </c>
      <c r="M497" s="18" t="str">
        <f>CONCATENATE(B497,",")</f>
        <v>FILE_URL,</v>
      </c>
      <c r="N497" s="5" t="str">
        <f>CONCATENATE(B497," ",C497,"(",D497,")",",")</f>
        <v>FILE_URL VARCHAR(43),</v>
      </c>
      <c r="O497" s="1" t="s">
        <v>324</v>
      </c>
      <c r="P497" t="s">
        <v>325</v>
      </c>
      <c r="W497" s="17" t="str">
        <f>CONCATENATE(,LOWER(O497),UPPER(LEFT(P497,1)),LOWER(RIGHT(P497,LEN(P497)-IF(LEN(P497)&gt;0,1,LEN(P497)))),UPPER(LEFT(Q497,1)),LOWER(RIGHT(Q497,LEN(Q497)-IF(LEN(Q497)&gt;0,1,LEN(Q497)))),UPPER(LEFT(R497,1)),LOWER(RIGHT(R497,LEN(R497)-IF(LEN(R497)&gt;0,1,LEN(R497)))),UPPER(LEFT(S497,1)),LOWER(RIGHT(S497,LEN(S497)-IF(LEN(S497)&gt;0,1,LEN(S497)))),UPPER(LEFT(T497,1)),LOWER(RIGHT(T497,LEN(T497)-IF(LEN(T497)&gt;0,1,LEN(T497)))),UPPER(LEFT(U497,1)),LOWER(RIGHT(U497,LEN(U497)-IF(LEN(U497)&gt;0,1,LEN(U497)))),UPPER(LEFT(V497,1)),LOWER(RIGHT(V497,LEN(V497)-IF(LEN(V497)&gt;0,1,LEN(V497)))))</f>
        <v>fileUrl</v>
      </c>
      <c r="X497" s="3" t="str">
        <f>CONCATENATE("""",W497,"""",":","""","""",",")</f>
        <v>"fileUrl":"",</v>
      </c>
      <c r="Y497" s="22" t="str">
        <f>CONCATENATE("public static String ",,B497,,"=","""",W497,""";")</f>
        <v>public static String FILE_URL="fileUrl";</v>
      </c>
      <c r="Z497" s="7" t="str">
        <f>CONCATENATE("private String ",W497,"=","""""",";")</f>
        <v>private String fileUrl="";</v>
      </c>
    </row>
    <row r="498" spans="2:26" ht="26.4" x14ac:dyDescent="0.45">
      <c r="B498" s="8" t="s">
        <v>341</v>
      </c>
      <c r="C498" s="1" t="s">
        <v>1</v>
      </c>
      <c r="D498" s="8">
        <v>43</v>
      </c>
      <c r="K498" s="25" t="s">
        <v>342</v>
      </c>
      <c r="M498" s="18" t="str">
        <f>CONCATENATE(B498,",")</f>
        <v>ASSIGNEE_NAME,</v>
      </c>
      <c r="N498" s="5" t="str">
        <f>CONCATENATE(B498," ",C498,"(",D498,")",",")</f>
        <v>ASSIGNEE_NAME VARCHAR(43),</v>
      </c>
      <c r="O498" s="1" t="s">
        <v>344</v>
      </c>
      <c r="P498" t="s">
        <v>0</v>
      </c>
      <c r="W498" s="17" t="str">
        <f>CONCATENATE(,LOWER(O498),UPPER(LEFT(P498,1)),LOWER(RIGHT(P498,LEN(P498)-IF(LEN(P498)&gt;0,1,LEN(P498)))),UPPER(LEFT(Q498,1)),LOWER(RIGHT(Q498,LEN(Q498)-IF(LEN(Q498)&gt;0,1,LEN(Q498)))),UPPER(LEFT(R498,1)),LOWER(RIGHT(R498,LEN(R498)-IF(LEN(R498)&gt;0,1,LEN(R498)))),UPPER(LEFT(S498,1)),LOWER(RIGHT(S498,LEN(S498)-IF(LEN(S498)&gt;0,1,LEN(S498)))),UPPER(LEFT(T498,1)),LOWER(RIGHT(T498,LEN(T498)-IF(LEN(T498)&gt;0,1,LEN(T498)))),UPPER(LEFT(U498,1)),LOWER(RIGHT(U498,LEN(U498)-IF(LEN(U498)&gt;0,1,LEN(U498)))),UPPER(LEFT(V498,1)),LOWER(RIGHT(V498,LEN(V498)-IF(LEN(V498)&gt;0,1,LEN(V498)))))</f>
        <v>assigneeName</v>
      </c>
      <c r="X498" s="3" t="str">
        <f>CONCATENATE("""",W498,"""",":","""","""",",")</f>
        <v>"assigneeName":"",</v>
      </c>
      <c r="Y498" s="22" t="str">
        <f>CONCATENATE("public static String ",,B498,,"=","""",W498,""";")</f>
        <v>public static String ASSIGNEE_NAME="assigneeName";</v>
      </c>
      <c r="Z498" s="7" t="str">
        <f>CONCATENATE("private String ",W498,"=","""""",";")</f>
        <v>private String assigneeName="";</v>
      </c>
    </row>
    <row r="499" spans="2:26" ht="19.2" x14ac:dyDescent="0.45">
      <c r="C499" s="1"/>
      <c r="D499" s="8"/>
      <c r="K499" s="29" t="str">
        <f>CONCATENATE(" FROM ",LEFT(B462,LEN(B462)-5)," T")</f>
        <v xml:space="preserve"> FROM TM_TASK T</v>
      </c>
      <c r="M499" s="18"/>
      <c r="N499" s="33" t="s">
        <v>130</v>
      </c>
      <c r="O499" s="1"/>
      <c r="W499" s="17"/>
    </row>
    <row r="500" spans="2:26" ht="19.2" x14ac:dyDescent="0.45">
      <c r="C500" s="14"/>
      <c r="D500" s="9"/>
      <c r="K500" s="29"/>
      <c r="M500" s="20"/>
      <c r="N500" s="33"/>
      <c r="O500" s="14"/>
      <c r="W500" s="17"/>
    </row>
    <row r="501" spans="2:26" ht="19.2" x14ac:dyDescent="0.45">
      <c r="C501" s="14"/>
      <c r="D501" s="9"/>
      <c r="K501" s="29"/>
      <c r="M501" s="20"/>
      <c r="N501" s="33"/>
      <c r="O501" s="14"/>
      <c r="W501" s="17"/>
    </row>
    <row r="502" spans="2:26" x14ac:dyDescent="0.3">
      <c r="B502" s="2" t="s">
        <v>402</v>
      </c>
      <c r="I502" t="str">
        <f>CONCATENATE("ALTER TABLE"," ",B502)</f>
        <v>ALTER TABLE TM_BACKLOG_TASK</v>
      </c>
      <c r="N502" s="5" t="str">
        <f>CONCATENATE("CREATE TABLE ",B502," ","(")</f>
        <v>CREATE TABLE TM_BACKLOG_TASK (</v>
      </c>
    </row>
    <row r="503" spans="2:26" ht="19.2" x14ac:dyDescent="0.45">
      <c r="B503" s="1" t="s">
        <v>2</v>
      </c>
      <c r="C503" s="1" t="s">
        <v>1</v>
      </c>
      <c r="D503" s="4">
        <v>30</v>
      </c>
      <c r="E503" s="24" t="s">
        <v>113</v>
      </c>
      <c r="I503" t="str">
        <f>I502</f>
        <v>ALTER TABLE TM_BACKLOG_TASK</v>
      </c>
      <c r="J503" t="str">
        <f t="shared" ref="J503:J508" si="201">CONCATENATE(LEFT(CONCATENATE(" ADD "," ",N503,";"),LEN(CONCATENATE(" ADD "," ",N503,";"))-2),";")</f>
        <v xml:space="preserve"> ADD  ID VARCHAR(30) NOT NULL ;</v>
      </c>
      <c r="K503" s="21" t="str">
        <f t="shared" ref="K503:K508" si="202">CONCATENATE(LEFT(CONCATENATE("  ALTER COLUMN  "," ",N503,";"),LEN(CONCATENATE("  ALTER COLUMN  "," ",N503,";"))-2),";")</f>
        <v xml:space="preserve">  ALTER COLUMN   ID VARCHAR(30) NOT NULL ;</v>
      </c>
      <c r="L503" s="12"/>
      <c r="M503" s="18" t="str">
        <f t="shared" ref="M503:M508" si="203">CONCATENATE(B503,",")</f>
        <v>ID,</v>
      </c>
      <c r="N503" s="5" t="str">
        <f>CONCATENATE(B503," ",C503,"(",D503,") ",E503," ,")</f>
        <v>ID VARCHAR(30) NOT NULL ,</v>
      </c>
      <c r="O503" s="1" t="s">
        <v>2</v>
      </c>
      <c r="P503" s="6"/>
      <c r="Q503" s="6"/>
      <c r="R503" s="6"/>
      <c r="S503" s="6"/>
      <c r="T503" s="6"/>
      <c r="U503" s="6"/>
      <c r="V503" s="6"/>
      <c r="W503" s="17" t="str">
        <f t="shared" ref="W503:W530" si="204">CONCATENATE(,LOWER(O503),UPPER(LEFT(P503,1)),LOWER(RIGHT(P503,LEN(P503)-IF(LEN(P503)&gt;0,1,LEN(P503)))),UPPER(LEFT(Q503,1)),LOWER(RIGHT(Q503,LEN(Q503)-IF(LEN(Q503)&gt;0,1,LEN(Q503)))),UPPER(LEFT(R503,1)),LOWER(RIGHT(R503,LEN(R503)-IF(LEN(R503)&gt;0,1,LEN(R503)))),UPPER(LEFT(S503,1)),LOWER(RIGHT(S503,LEN(S503)-IF(LEN(S503)&gt;0,1,LEN(S503)))),UPPER(LEFT(T503,1)),LOWER(RIGHT(T503,LEN(T503)-IF(LEN(T503)&gt;0,1,LEN(T503)))),UPPER(LEFT(U503,1)),LOWER(RIGHT(U503,LEN(U503)-IF(LEN(U503)&gt;0,1,LEN(U503)))),UPPER(LEFT(V503,1)),LOWER(RIGHT(V503,LEN(V503)-IF(LEN(V503)&gt;0,1,LEN(V503)))))</f>
        <v>id</v>
      </c>
      <c r="X503" s="3" t="str">
        <f>CONCATENATE("""",W503,"""",":","""","""",",")</f>
        <v>"id":"",</v>
      </c>
      <c r="Y503" s="22" t="str">
        <f>CONCATENATE("public static String ",,B503,,"=","""",W503,""";")</f>
        <v>public static String ID="id";</v>
      </c>
      <c r="Z503" s="7" t="str">
        <f>CONCATENATE("private String ",W503,"=","""""",";")</f>
        <v>private String id="";</v>
      </c>
    </row>
    <row r="504" spans="2:26" ht="19.2" x14ac:dyDescent="0.45">
      <c r="B504" s="1" t="s">
        <v>3</v>
      </c>
      <c r="C504" s="1" t="s">
        <v>1</v>
      </c>
      <c r="D504" s="4">
        <v>10</v>
      </c>
      <c r="I504" t="str">
        <f>I503</f>
        <v>ALTER TABLE TM_BACKLOG_TASK</v>
      </c>
      <c r="J504" t="str">
        <f t="shared" si="201"/>
        <v xml:space="preserve"> ADD  STATUS VARCHAR(10);</v>
      </c>
      <c r="K504" s="21" t="str">
        <f t="shared" si="202"/>
        <v xml:space="preserve">  ALTER COLUMN   STATUS VARCHAR(10);</v>
      </c>
      <c r="L504" s="12"/>
      <c r="M504" s="18" t="str">
        <f t="shared" si="203"/>
        <v>STATUS,</v>
      </c>
      <c r="N504" s="5" t="str">
        <f t="shared" ref="N504:N530" si="205">CONCATENATE(B504," ",C504,"(",D504,")",",")</f>
        <v>STATUS VARCHAR(10),</v>
      </c>
      <c r="O504" s="1" t="s">
        <v>3</v>
      </c>
      <c r="W504" s="17" t="str">
        <f t="shared" si="204"/>
        <v>status</v>
      </c>
      <c r="X504" s="3" t="str">
        <f>CONCATENATE("""",W504,"""",":","""","""",",")</f>
        <v>"status":"",</v>
      </c>
      <c r="Y504" s="22" t="str">
        <f>CONCATENATE("public static String ",,B504,,"=","""",W504,""";")</f>
        <v>public static String STATUS="status";</v>
      </c>
      <c r="Z504" s="7" t="str">
        <f>CONCATENATE("private String ",W504,"=","""""",";")</f>
        <v>private String status="";</v>
      </c>
    </row>
    <row r="505" spans="2:26" ht="19.2" x14ac:dyDescent="0.45">
      <c r="B505" s="1" t="s">
        <v>4</v>
      </c>
      <c r="C505" s="1" t="s">
        <v>1</v>
      </c>
      <c r="D505" s="4">
        <v>20</v>
      </c>
      <c r="I505" t="str">
        <f>I504</f>
        <v>ALTER TABLE TM_BACKLOG_TASK</v>
      </c>
      <c r="J505" t="str">
        <f t="shared" si="201"/>
        <v xml:space="preserve"> ADD  INSERT_DATE VARCHAR(20);</v>
      </c>
      <c r="K505" s="21" t="str">
        <f t="shared" si="202"/>
        <v xml:space="preserve">  ALTER COLUMN   INSERT_DATE VARCHAR(20);</v>
      </c>
      <c r="L505" s="12"/>
      <c r="M505" s="18" t="str">
        <f t="shared" si="203"/>
        <v>INSERT_DATE,</v>
      </c>
      <c r="N505" s="5" t="str">
        <f t="shared" si="205"/>
        <v>INSERT_DATE VARCHAR(20),</v>
      </c>
      <c r="O505" s="1" t="s">
        <v>7</v>
      </c>
      <c r="P505" t="s">
        <v>8</v>
      </c>
      <c r="W505" s="17" t="str">
        <f t="shared" si="204"/>
        <v>insertDate</v>
      </c>
      <c r="X505" s="3" t="str">
        <f t="shared" ref="X505:X530" si="206">CONCATENATE("""",W505,"""",":","""","""",",")</f>
        <v>"insertDate":"",</v>
      </c>
      <c r="Y505" s="22" t="str">
        <f t="shared" ref="Y505:Y530" si="207">CONCATENATE("public static String ",,B505,,"=","""",W505,""";")</f>
        <v>public static String INSERT_DATE="insertDate";</v>
      </c>
      <c r="Z505" s="7" t="str">
        <f t="shared" ref="Z505:Z530" si="208">CONCATENATE("private String ",W505,"=","""""",";")</f>
        <v>private String insertDate="";</v>
      </c>
    </row>
    <row r="506" spans="2:26" ht="19.2" x14ac:dyDescent="0.45">
      <c r="B506" s="1" t="s">
        <v>5</v>
      </c>
      <c r="C506" s="1" t="s">
        <v>1</v>
      </c>
      <c r="D506" s="4">
        <v>20</v>
      </c>
      <c r="I506" t="str">
        <f>I505</f>
        <v>ALTER TABLE TM_BACKLOG_TASK</v>
      </c>
      <c r="J506" t="str">
        <f t="shared" si="201"/>
        <v xml:space="preserve"> ADD  MODIFICATION_DATE VARCHAR(20);</v>
      </c>
      <c r="K506" s="21" t="str">
        <f t="shared" si="202"/>
        <v xml:space="preserve">  ALTER COLUMN   MODIFICATION_DATE VARCHAR(20);</v>
      </c>
      <c r="L506" s="12"/>
      <c r="M506" s="18" t="str">
        <f t="shared" si="203"/>
        <v>MODIFICATION_DATE,</v>
      </c>
      <c r="N506" s="5" t="str">
        <f t="shared" si="205"/>
        <v>MODIFICATION_DATE VARCHAR(20),</v>
      </c>
      <c r="O506" s="1" t="s">
        <v>9</v>
      </c>
      <c r="P506" t="s">
        <v>8</v>
      </c>
      <c r="W506" s="17" t="str">
        <f t="shared" si="204"/>
        <v>modificationDate</v>
      </c>
      <c r="X506" s="3" t="str">
        <f t="shared" si="206"/>
        <v>"modificationDate":"",</v>
      </c>
      <c r="Y506" s="22" t="str">
        <f t="shared" si="207"/>
        <v>public static String MODIFICATION_DATE="modificationDate";</v>
      </c>
      <c r="Z506" s="7" t="str">
        <f t="shared" si="208"/>
        <v>private String modificationDate="";</v>
      </c>
    </row>
    <row r="507" spans="2:26" ht="19.2" x14ac:dyDescent="0.45">
      <c r="B507" s="1" t="s">
        <v>367</v>
      </c>
      <c r="C507" s="1" t="s">
        <v>1</v>
      </c>
      <c r="D507" s="4">
        <v>43</v>
      </c>
      <c r="I507" t="e">
        <f>#REF!</f>
        <v>#REF!</v>
      </c>
      <c r="J507" t="str">
        <f t="shared" si="201"/>
        <v xml:space="preserve"> ADD  FK_BACKLOG_ID VARCHAR(43);</v>
      </c>
      <c r="K507" s="21" t="str">
        <f t="shared" si="202"/>
        <v xml:space="preserve">  ALTER COLUMN   FK_BACKLOG_ID VARCHAR(43);</v>
      </c>
      <c r="L507" s="12"/>
      <c r="M507" s="18" t="str">
        <f t="shared" si="203"/>
        <v>FK_BACKLOG_ID,</v>
      </c>
      <c r="N507" s="5" t="str">
        <f>CONCATENATE(B507," ",C507,"(",D507,")",",")</f>
        <v>FK_BACKLOG_ID VARCHAR(43),</v>
      </c>
      <c r="O507" s="1" t="s">
        <v>10</v>
      </c>
      <c r="P507" t="s">
        <v>354</v>
      </c>
      <c r="Q507" t="s">
        <v>2</v>
      </c>
      <c r="W507" s="17" t="str">
        <f>CONCATENATE(,LOWER(O507),UPPER(LEFT(P507,1)),LOWER(RIGHT(P507,LEN(P507)-IF(LEN(P507)&gt;0,1,LEN(P507)))),UPPER(LEFT(Q507,1)),LOWER(RIGHT(Q507,LEN(Q507)-IF(LEN(Q507)&gt;0,1,LEN(Q507)))),UPPER(LEFT(R507,1)),LOWER(RIGHT(R507,LEN(R507)-IF(LEN(R507)&gt;0,1,LEN(R507)))),UPPER(LEFT(S507,1)),LOWER(RIGHT(S507,LEN(S507)-IF(LEN(S507)&gt;0,1,LEN(S507)))),UPPER(LEFT(T507,1)),LOWER(RIGHT(T507,LEN(T507)-IF(LEN(T507)&gt;0,1,LEN(T507)))),UPPER(LEFT(U507,1)),LOWER(RIGHT(U507,LEN(U507)-IF(LEN(U507)&gt;0,1,LEN(U507)))),UPPER(LEFT(V507,1)),LOWER(RIGHT(V507,LEN(V507)-IF(LEN(V507)&gt;0,1,LEN(V507)))))</f>
        <v>fkBacklogId</v>
      </c>
      <c r="X507" s="3" t="str">
        <f>CONCATENATE("""",W507,"""",":","""","""",",")</f>
        <v>"fkBacklogId":"",</v>
      </c>
      <c r="Y507" s="22" t="str">
        <f>CONCATENATE("public static String ",,B507,,"=","""",W507,""";")</f>
        <v>public static String FK_BACKLOG_ID="fkBacklogId";</v>
      </c>
      <c r="Z507" s="7" t="str">
        <f>CONCATENATE("private String ",W507,"=","""""",";")</f>
        <v>private String fkBacklogId="";</v>
      </c>
    </row>
    <row r="508" spans="2:26" ht="19.2" x14ac:dyDescent="0.45">
      <c r="B508" s="1" t="s">
        <v>272</v>
      </c>
      <c r="C508" s="1" t="s">
        <v>1</v>
      </c>
      <c r="D508" s="4">
        <v>43</v>
      </c>
      <c r="I508" t="e">
        <f>#REF!</f>
        <v>#REF!</v>
      </c>
      <c r="J508" t="str">
        <f t="shared" si="201"/>
        <v xml:space="preserve"> ADD  FK_TASK_TYPE_ID VARCHAR(43);</v>
      </c>
      <c r="K508" s="21" t="str">
        <f t="shared" si="202"/>
        <v xml:space="preserve">  ALTER COLUMN   FK_TASK_TYPE_ID VARCHAR(43);</v>
      </c>
      <c r="L508" s="12"/>
      <c r="M508" s="18" t="str">
        <f t="shared" si="203"/>
        <v>FK_TASK_TYPE_ID,</v>
      </c>
      <c r="N508" s="5" t="str">
        <f t="shared" si="205"/>
        <v>FK_TASK_TYPE_ID VARCHAR(43),</v>
      </c>
      <c r="O508" s="1" t="s">
        <v>10</v>
      </c>
      <c r="P508" t="s">
        <v>311</v>
      </c>
      <c r="Q508" t="s">
        <v>51</v>
      </c>
      <c r="R508" t="s">
        <v>2</v>
      </c>
      <c r="W508" s="17" t="str">
        <f t="shared" si="204"/>
        <v>fkTaskTypeId</v>
      </c>
      <c r="X508" s="3" t="str">
        <f t="shared" si="206"/>
        <v>"fkTaskTypeId":"",</v>
      </c>
      <c r="Y508" s="22" t="str">
        <f t="shared" si="207"/>
        <v>public static String FK_TASK_TYPE_ID="fkTaskTypeId";</v>
      </c>
      <c r="Z508" s="7" t="str">
        <f t="shared" si="208"/>
        <v>private String fkTaskTypeId="";</v>
      </c>
    </row>
    <row r="509" spans="2:26" ht="19.2" x14ac:dyDescent="0.45">
      <c r="B509" s="1" t="s">
        <v>399</v>
      </c>
      <c r="C509" s="1" t="s">
        <v>1</v>
      </c>
      <c r="D509" s="4">
        <v>43</v>
      </c>
      <c r="L509" s="12"/>
      <c r="M509" s="18"/>
      <c r="N509" s="5" t="str">
        <f t="shared" si="205"/>
        <v>FK_ASSIGNEE_ID VARCHAR(43),</v>
      </c>
      <c r="O509" s="1" t="s">
        <v>10</v>
      </c>
      <c r="P509" t="s">
        <v>344</v>
      </c>
      <c r="Q509" t="s">
        <v>2</v>
      </c>
      <c r="W509" s="17" t="str">
        <f t="shared" si="204"/>
        <v>fkAssigneeId</v>
      </c>
      <c r="X509" s="3" t="str">
        <f t="shared" si="206"/>
        <v>"fkAssigneeId":"",</v>
      </c>
      <c r="Y509" s="22" t="str">
        <f t="shared" si="207"/>
        <v>public static String FK_ASSIGNEE_ID="fkAssigneeId";</v>
      </c>
      <c r="Z509" s="7" t="str">
        <f t="shared" si="208"/>
        <v>private String fkAssigneeId="";</v>
      </c>
    </row>
    <row r="510" spans="2:26" ht="19.2" x14ac:dyDescent="0.45">
      <c r="B510" s="10" t="s">
        <v>262</v>
      </c>
      <c r="C510" s="1" t="s">
        <v>1</v>
      </c>
      <c r="D510" s="4">
        <v>43</v>
      </c>
      <c r="I510" t="e">
        <f>#REF!</f>
        <v>#REF!</v>
      </c>
      <c r="J510" t="str">
        <f>CONCATENATE(LEFT(CONCATENATE(" ADD "," ",N510,";"),LEN(CONCATENATE(" ADD "," ",N510,";"))-2),";")</f>
        <v xml:space="preserve"> ADD  CREATED_BY VARCHAR(43);</v>
      </c>
      <c r="K510" s="21" t="str">
        <f>CONCATENATE(LEFT(CONCATENATE("  ALTER COLUMN  "," ",N510,";"),LEN(CONCATENATE("  ALTER COLUMN  "," ",N510,";"))-2),";")</f>
        <v xml:space="preserve">  ALTER COLUMN   CREATED_BY VARCHAR(43);</v>
      </c>
      <c r="L510" s="12"/>
      <c r="M510" s="18" t="str">
        <f>CONCATENATE(B509,",")</f>
        <v>FK_ASSIGNEE_ID,</v>
      </c>
      <c r="N510" s="5" t="str">
        <f t="shared" si="205"/>
        <v>CREATED_BY VARCHAR(43),</v>
      </c>
      <c r="O510" s="1" t="s">
        <v>282</v>
      </c>
      <c r="P510" t="s">
        <v>128</v>
      </c>
      <c r="W510" s="17" t="str">
        <f t="shared" si="204"/>
        <v>createdBy</v>
      </c>
      <c r="X510" s="3" t="str">
        <f t="shared" si="206"/>
        <v>"createdBy":"",</v>
      </c>
      <c r="Y510" s="22" t="str">
        <f t="shared" si="207"/>
        <v>public static String CREATED_BY="createdBy";</v>
      </c>
      <c r="Z510" s="7" t="str">
        <f t="shared" si="208"/>
        <v>private String createdBy="";</v>
      </c>
    </row>
    <row r="511" spans="2:26" ht="19.2" x14ac:dyDescent="0.45">
      <c r="B511" s="1" t="s">
        <v>263</v>
      </c>
      <c r="C511" s="1" t="s">
        <v>1</v>
      </c>
      <c r="D511" s="4">
        <v>43</v>
      </c>
      <c r="I511" t="e">
        <f>I175</f>
        <v>#REF!</v>
      </c>
      <c r="J511" t="str">
        <f>CONCATENATE(LEFT(CONCATENATE(" ADD "," ",N511,";"),LEN(CONCATENATE(" ADD "," ",N511,";"))-2),";")</f>
        <v xml:space="preserve"> ADD  CREATED_DATE VARCHAR(43);</v>
      </c>
      <c r="K511" s="21" t="str">
        <f>CONCATENATE(LEFT(CONCATENATE("  ALTER COLUMN  "," ",N511,";"),LEN(CONCATENATE("  ALTER COLUMN  "," ",N511,";"))-2),";")</f>
        <v xml:space="preserve">  ALTER COLUMN   CREATED_DATE VARCHAR(43);</v>
      </c>
      <c r="L511" s="12"/>
      <c r="M511" s="18" t="str">
        <f>CONCATENATE(B511,",")</f>
        <v>CREATED_DATE,</v>
      </c>
      <c r="N511" s="5" t="str">
        <f t="shared" si="205"/>
        <v>CREATED_DATE VARCHAR(43),</v>
      </c>
      <c r="O511" s="1" t="s">
        <v>282</v>
      </c>
      <c r="P511" t="s">
        <v>8</v>
      </c>
      <c r="W511" s="17" t="str">
        <f t="shared" si="204"/>
        <v>createdDate</v>
      </c>
      <c r="X511" s="3" t="str">
        <f t="shared" si="206"/>
        <v>"createdDate":"",</v>
      </c>
      <c r="Y511" s="22" t="str">
        <f t="shared" si="207"/>
        <v>public static String CREATED_DATE="createdDate";</v>
      </c>
      <c r="Z511" s="7" t="str">
        <f t="shared" si="208"/>
        <v>private String createdDate="";</v>
      </c>
    </row>
    <row r="512" spans="2:26" ht="19.2" x14ac:dyDescent="0.45">
      <c r="B512" s="1" t="s">
        <v>264</v>
      </c>
      <c r="C512" s="1" t="s">
        <v>1</v>
      </c>
      <c r="D512" s="4">
        <v>40</v>
      </c>
      <c r="L512" s="12"/>
      <c r="M512" s="18"/>
      <c r="N512" s="5" t="str">
        <f t="shared" si="205"/>
        <v>CREATED_TIME VARCHAR(40),</v>
      </c>
      <c r="O512" s="1" t="s">
        <v>282</v>
      </c>
      <c r="P512" t="s">
        <v>133</v>
      </c>
      <c r="W512" s="17" t="str">
        <f t="shared" si="204"/>
        <v>createdTime</v>
      </c>
      <c r="X512" s="3" t="str">
        <f t="shared" si="206"/>
        <v>"createdTime":"",</v>
      </c>
      <c r="Y512" s="22" t="str">
        <f t="shared" si="207"/>
        <v>public static String CREATED_TIME="createdTime";</v>
      </c>
      <c r="Z512" s="7" t="str">
        <f t="shared" si="208"/>
        <v>private String createdTime="";</v>
      </c>
    </row>
    <row r="513" spans="2:26" ht="19.2" x14ac:dyDescent="0.45">
      <c r="B513" s="1" t="s">
        <v>400</v>
      </c>
      <c r="C513" s="1" t="s">
        <v>1</v>
      </c>
      <c r="D513" s="4">
        <v>50</v>
      </c>
      <c r="I513" t="e">
        <f>I175</f>
        <v>#REF!</v>
      </c>
      <c r="J513" t="str">
        <f>CONCATENATE(LEFT(CONCATENATE(" ADD "," ",N513,";"),LEN(CONCATENATE(" ADD "," ",N513,";"))-2),";")</f>
        <v xml:space="preserve"> ADD  ESTIMATED_HOURS VARCHAR(50);</v>
      </c>
      <c r="K513" s="21" t="str">
        <f>CONCATENATE(LEFT(CONCATENATE("  ALTER COLUMN  "," ",N513,";"),LEN(CONCATENATE("  ALTER COLUMN  "," ",N513,";"))-2),";")</f>
        <v xml:space="preserve">  ALTER COLUMN   ESTIMATED_HOURS VARCHAR(50);</v>
      </c>
      <c r="L513" s="12"/>
      <c r="M513" s="18" t="str">
        <f>CONCATENATE(B513,",")</f>
        <v>ESTIMATED_HOURS,</v>
      </c>
      <c r="N513" s="5" t="str">
        <f t="shared" si="205"/>
        <v>ESTIMATED_HOURS VARCHAR(50),</v>
      </c>
      <c r="O513" s="1" t="s">
        <v>405</v>
      </c>
      <c r="P513" t="s">
        <v>406</v>
      </c>
      <c r="W513" s="17" t="str">
        <f t="shared" si="204"/>
        <v>estimatedHours</v>
      </c>
      <c r="X513" s="3" t="str">
        <f t="shared" si="206"/>
        <v>"estimatedHours":"",</v>
      </c>
      <c r="Y513" s="22" t="str">
        <f t="shared" si="207"/>
        <v>public static String ESTIMATED_HOURS="estimatedHours";</v>
      </c>
      <c r="Z513" s="7" t="str">
        <f t="shared" si="208"/>
        <v>private String estimatedHours="";</v>
      </c>
    </row>
    <row r="514" spans="2:26" ht="19.2" x14ac:dyDescent="0.45">
      <c r="B514" s="1" t="s">
        <v>401</v>
      </c>
      <c r="C514" s="1" t="s">
        <v>1</v>
      </c>
      <c r="D514" s="4">
        <v>50</v>
      </c>
      <c r="I514">
        <f>I178</f>
        <v>0</v>
      </c>
      <c r="J514" t="str">
        <f>CONCATENATE(LEFT(CONCATENATE(" ADD "," ",N514,";"),LEN(CONCATENATE(" ADD "," ",N514,";"))-2),";")</f>
        <v xml:space="preserve"> ADD  SPENT_HOURS VARCHAR(50);</v>
      </c>
      <c r="K514" s="21" t="str">
        <f>CONCATENATE(LEFT(CONCATENATE("  ALTER COLUMN  "," ",N514,";"),LEN(CONCATENATE("  ALTER COLUMN  "," ",N514,";"))-2),";")</f>
        <v xml:space="preserve">  ALTER COLUMN   SPENT_HOURS VARCHAR(50);</v>
      </c>
      <c r="L514" s="12"/>
      <c r="M514" s="18" t="str">
        <f>CONCATENATE(B514,",")</f>
        <v>SPENT_HOURS,</v>
      </c>
      <c r="N514" s="5" t="str">
        <f t="shared" si="205"/>
        <v>SPENT_HOURS VARCHAR(50),</v>
      </c>
      <c r="O514" s="1" t="s">
        <v>407</v>
      </c>
      <c r="P514" t="s">
        <v>406</v>
      </c>
      <c r="W514" s="17" t="str">
        <f t="shared" si="204"/>
        <v>spentHours</v>
      </c>
      <c r="X514" s="3" t="str">
        <f t="shared" si="206"/>
        <v>"spentHours":"",</v>
      </c>
      <c r="Y514" s="22" t="str">
        <f t="shared" si="207"/>
        <v>public static String SPENT_HOURS="spentHours";</v>
      </c>
      <c r="Z514" s="7" t="str">
        <f t="shared" si="208"/>
        <v>private String spentHours="";</v>
      </c>
    </row>
    <row r="515" spans="2:26" ht="19.2" x14ac:dyDescent="0.45">
      <c r="B515" s="1" t="s">
        <v>398</v>
      </c>
      <c r="C515" s="1" t="s">
        <v>1</v>
      </c>
      <c r="D515" s="4">
        <v>40</v>
      </c>
      <c r="L515" s="12"/>
      <c r="M515" s="18"/>
      <c r="N515" s="5" t="str">
        <f t="shared" si="205"/>
        <v>DEPENDENT_TASK_TYPE_1_ID VARCHAR(40),</v>
      </c>
      <c r="O515" s="1" t="s">
        <v>388</v>
      </c>
      <c r="P515" t="s">
        <v>311</v>
      </c>
      <c r="Q515" t="s">
        <v>51</v>
      </c>
      <c r="R515">
        <v>1</v>
      </c>
      <c r="S515" t="s">
        <v>2</v>
      </c>
      <c r="W515" s="17" t="str">
        <f t="shared" si="204"/>
        <v>dependentTaskType1Id</v>
      </c>
      <c r="X515" s="3" t="str">
        <f t="shared" si="206"/>
        <v>"dependentTaskType1Id":"",</v>
      </c>
      <c r="Y515" s="22" t="str">
        <f t="shared" si="207"/>
        <v>public static String DEPENDENT_TASK_TYPE_1_ID="dependentTaskType1Id";</v>
      </c>
      <c r="Z515" s="7" t="str">
        <f t="shared" si="208"/>
        <v>private String dependentTaskType1Id="";</v>
      </c>
    </row>
    <row r="516" spans="2:26" ht="19.2" x14ac:dyDescent="0.45">
      <c r="B516" s="1" t="s">
        <v>397</v>
      </c>
      <c r="C516" s="1" t="s">
        <v>1</v>
      </c>
      <c r="D516" s="4">
        <v>40</v>
      </c>
      <c r="I516">
        <f>I178</f>
        <v>0</v>
      </c>
      <c r="J516" t="str">
        <f>CONCATENATE(LEFT(CONCATENATE(" ADD "," ",N516,";"),LEN(CONCATENATE(" ADD "," ",N516,";"))-2),";")</f>
        <v xml:space="preserve"> ADD  DEPENDENT_TASK_TYPE_2_ID VARCHAR(40);</v>
      </c>
      <c r="K516" s="21" t="str">
        <f>CONCATENATE(LEFT(CONCATENATE("  ALTER COLUMN  "," ",N516,";"),LEN(CONCATENATE("  ALTER COLUMN  "," ",N516,";"))-2),";")</f>
        <v xml:space="preserve">  ALTER COLUMN   DEPENDENT_TASK_TYPE_2_ID VARCHAR(40);</v>
      </c>
      <c r="L516" s="12"/>
      <c r="M516" s="18" t="str">
        <f t="shared" ref="M516:M530" si="209">CONCATENATE(B516,",")</f>
        <v>DEPENDENT_TASK_TYPE_2_ID,</v>
      </c>
      <c r="N516" s="5" t="str">
        <f t="shared" si="205"/>
        <v>DEPENDENT_TASK_TYPE_2_ID VARCHAR(40),</v>
      </c>
      <c r="O516" s="1" t="s">
        <v>388</v>
      </c>
      <c r="P516" t="s">
        <v>311</v>
      </c>
      <c r="Q516" t="s">
        <v>51</v>
      </c>
      <c r="R516">
        <v>2</v>
      </c>
      <c r="S516" t="s">
        <v>2</v>
      </c>
      <c r="W516" s="17" t="str">
        <f t="shared" si="204"/>
        <v>dependentTaskType2Id</v>
      </c>
      <c r="X516" s="3" t="str">
        <f t="shared" si="206"/>
        <v>"dependentTaskType2Id":"",</v>
      </c>
      <c r="Y516" s="22" t="str">
        <f t="shared" si="207"/>
        <v>public static String DEPENDENT_TASK_TYPE_2_ID="dependentTaskType2Id";</v>
      </c>
      <c r="Z516" s="7" t="str">
        <f t="shared" si="208"/>
        <v>private String dependentTaskType2Id="";</v>
      </c>
    </row>
    <row r="517" spans="2:26" ht="19.2" x14ac:dyDescent="0.45">
      <c r="B517" s="1" t="s">
        <v>271</v>
      </c>
      <c r="C517" s="1" t="s">
        <v>1</v>
      </c>
      <c r="D517" s="4">
        <v>30</v>
      </c>
      <c r="I517" t="str">
        <f>I503</f>
        <v>ALTER TABLE TM_BACKLOG_TASK</v>
      </c>
      <c r="J517" t="str">
        <f>CONCATENATE(LEFT(CONCATENATE(" ADD "," ",N517,";"),LEN(CONCATENATE(" ADD "," ",N517,";"))-2),";")</f>
        <v xml:space="preserve"> ADD  COMPLETED_DURATION VARCHAR(30);</v>
      </c>
      <c r="K517" s="21" t="str">
        <f>CONCATENATE(LEFT(CONCATENATE("  ALTER COLUMN  "," ",N517,";"),LEN(CONCATENATE("  ALTER COLUMN  "," ",N517,";"))-2),";")</f>
        <v xml:space="preserve">  ALTER COLUMN   COMPLETED_DURATION VARCHAR(30);</v>
      </c>
      <c r="L517" s="12"/>
      <c r="M517" s="18" t="str">
        <f t="shared" si="209"/>
        <v>COMPLETED_DURATION,</v>
      </c>
      <c r="N517" s="5" t="str">
        <f t="shared" si="205"/>
        <v>COMPLETED_DURATION VARCHAR(30),</v>
      </c>
      <c r="O517" s="1" t="s">
        <v>313</v>
      </c>
      <c r="P517" t="s">
        <v>314</v>
      </c>
      <c r="W517" s="17" t="str">
        <f t="shared" si="204"/>
        <v>completedDuration</v>
      </c>
      <c r="X517" s="3" t="str">
        <f t="shared" si="206"/>
        <v>"completedDuration":"",</v>
      </c>
      <c r="Y517" s="22" t="str">
        <f t="shared" si="207"/>
        <v>public static String COMPLETED_DURATION="completedDuration";</v>
      </c>
      <c r="Z517" s="7" t="str">
        <f t="shared" si="208"/>
        <v>private String completedDuration="";</v>
      </c>
    </row>
    <row r="518" spans="2:26" ht="19.2" x14ac:dyDescent="0.45">
      <c r="B518" s="8" t="s">
        <v>275</v>
      </c>
      <c r="C518" s="1" t="s">
        <v>1</v>
      </c>
      <c r="D518" s="12">
        <v>40</v>
      </c>
      <c r="I518" t="str">
        <f>I504</f>
        <v>ALTER TABLE TM_BACKLOG_TASK</v>
      </c>
      <c r="L518" s="14"/>
      <c r="M518" s="18" t="str">
        <f t="shared" si="209"/>
        <v>UPDATED_BY,</v>
      </c>
      <c r="N518" s="5" t="str">
        <f t="shared" si="205"/>
        <v>UPDATED_BY VARCHAR(40),</v>
      </c>
      <c r="O518" s="1" t="s">
        <v>315</v>
      </c>
      <c r="P518" t="s">
        <v>128</v>
      </c>
      <c r="W518" s="17" t="str">
        <f t="shared" si="204"/>
        <v>updatedBy</v>
      </c>
      <c r="X518" s="3" t="str">
        <f t="shared" si="206"/>
        <v>"updatedBy":"",</v>
      </c>
      <c r="Y518" s="22" t="str">
        <f t="shared" si="207"/>
        <v>public static String UPDATED_BY="updatedBy";</v>
      </c>
      <c r="Z518" s="7" t="str">
        <f t="shared" si="208"/>
        <v>private String updatedBy="";</v>
      </c>
    </row>
    <row r="519" spans="2:26" ht="19.2" x14ac:dyDescent="0.45">
      <c r="B519" s="8" t="s">
        <v>276</v>
      </c>
      <c r="C519" s="1" t="s">
        <v>1</v>
      </c>
      <c r="D519" s="12">
        <v>42</v>
      </c>
      <c r="I519" t="str">
        <f>I505</f>
        <v>ALTER TABLE TM_BACKLOG_TASK</v>
      </c>
      <c r="L519" s="14"/>
      <c r="M519" s="18" t="str">
        <f t="shared" si="209"/>
        <v>LAST_UPDATED_DATE,</v>
      </c>
      <c r="N519" s="5" t="str">
        <f t="shared" si="205"/>
        <v>LAST_UPDATED_DATE VARCHAR(42),</v>
      </c>
      <c r="O519" s="1" t="s">
        <v>316</v>
      </c>
      <c r="P519" t="s">
        <v>315</v>
      </c>
      <c r="Q519" t="s">
        <v>8</v>
      </c>
      <c r="W519" s="17" t="str">
        <f t="shared" si="204"/>
        <v>lastUpdatedDate</v>
      </c>
      <c r="X519" s="3" t="str">
        <f t="shared" si="206"/>
        <v>"lastUpdatedDate":"",</v>
      </c>
      <c r="Y519" s="22" t="str">
        <f t="shared" si="207"/>
        <v>public static String LAST_UPDATED_DATE="lastUpdatedDate";</v>
      </c>
      <c r="Z519" s="7" t="str">
        <f t="shared" si="208"/>
        <v>private String lastUpdatedDate="";</v>
      </c>
    </row>
    <row r="520" spans="2:26" ht="19.2" x14ac:dyDescent="0.45">
      <c r="B520" s="8" t="s">
        <v>277</v>
      </c>
      <c r="C520" s="1" t="s">
        <v>1</v>
      </c>
      <c r="D520" s="12">
        <v>42</v>
      </c>
      <c r="I520" t="str">
        <f>I506</f>
        <v>ALTER TABLE TM_BACKLOG_TASK</v>
      </c>
      <c r="J520" t="str">
        <f t="shared" ref="J520:J530" si="210">CONCATENATE(LEFT(CONCATENATE(" ADD "," ",N520,";"),LEN(CONCATENATE(" ADD "," ",N520,";"))-2),";")</f>
        <v xml:space="preserve"> ADD  LAST_UPDATED_TIME VARCHAR(42);</v>
      </c>
      <c r="L520" s="14"/>
      <c r="M520" s="18" t="str">
        <f t="shared" si="209"/>
        <v>LAST_UPDATED_TIME,</v>
      </c>
      <c r="N520" s="5" t="str">
        <f t="shared" ref="N520:N529" si="211">CONCATENATE(B520," ",C520,"(",D520,")",",")</f>
        <v>LAST_UPDATED_TIME VARCHAR(42),</v>
      </c>
      <c r="O520" s="1" t="s">
        <v>316</v>
      </c>
      <c r="P520" t="s">
        <v>315</v>
      </c>
      <c r="Q520" t="s">
        <v>133</v>
      </c>
      <c r="W520" s="17" t="str">
        <f t="shared" ref="W520:W529" si="212">CONCATENATE(,LOWER(O520),UPPER(LEFT(P520,1)),LOWER(RIGHT(P520,LEN(P520)-IF(LEN(P520)&gt;0,1,LEN(P520)))),UPPER(LEFT(Q520,1)),LOWER(RIGHT(Q520,LEN(Q520)-IF(LEN(Q520)&gt;0,1,LEN(Q520)))),UPPER(LEFT(R520,1)),LOWER(RIGHT(R520,LEN(R520)-IF(LEN(R520)&gt;0,1,LEN(R520)))),UPPER(LEFT(S520,1)),LOWER(RIGHT(S520,LEN(S520)-IF(LEN(S520)&gt;0,1,LEN(S520)))),UPPER(LEFT(T520,1)),LOWER(RIGHT(T520,LEN(T520)-IF(LEN(T520)&gt;0,1,LEN(T520)))),UPPER(LEFT(U520,1)),LOWER(RIGHT(U520,LEN(U520)-IF(LEN(U520)&gt;0,1,LEN(U520)))),UPPER(LEFT(V520,1)),LOWER(RIGHT(V520,LEN(V520)-IF(LEN(V520)&gt;0,1,LEN(V520)))))</f>
        <v>lastUpdatedTime</v>
      </c>
      <c r="X520" s="3" t="str">
        <f t="shared" ref="X520:X529" si="213">CONCATENATE("""",W520,"""",":","""","""",",")</f>
        <v>"lastUpdatedTime":"",</v>
      </c>
      <c r="Y520" s="22" t="str">
        <f t="shared" ref="Y520:Y529" si="214">CONCATENATE("public static String ",,B520,,"=","""",W520,""";")</f>
        <v>public static String LAST_UPDATED_TIME="lastUpdatedTime";</v>
      </c>
      <c r="Z520" s="7" t="str">
        <f t="shared" ref="Z520:Z529" si="215">CONCATENATE("private String ",W520,"=","""""",";")</f>
        <v>private String lastUpdatedTime="";</v>
      </c>
    </row>
    <row r="521" spans="2:26" ht="19.2" x14ac:dyDescent="0.45">
      <c r="B521" s="8" t="s">
        <v>469</v>
      </c>
      <c r="C521" s="1" t="s">
        <v>1</v>
      </c>
      <c r="D521" s="12">
        <v>42</v>
      </c>
      <c r="I521" t="str">
        <f>I519</f>
        <v>ALTER TABLE TM_BACKLOG_TASK</v>
      </c>
      <c r="J521" t="str">
        <f t="shared" si="210"/>
        <v xml:space="preserve"> ADD  IS_GENERAL VARCHAR(42);</v>
      </c>
      <c r="L521" s="14"/>
      <c r="M521" s="18" t="str">
        <f t="shared" si="209"/>
        <v>IS_GENERAL,</v>
      </c>
      <c r="N521" s="5" t="str">
        <f t="shared" si="211"/>
        <v>IS_GENERAL VARCHAR(42),</v>
      </c>
      <c r="O521" s="1" t="s">
        <v>112</v>
      </c>
      <c r="P521" t="s">
        <v>470</v>
      </c>
      <c r="W521" s="17" t="str">
        <f t="shared" si="212"/>
        <v>isGeneral</v>
      </c>
      <c r="X521" s="3" t="str">
        <f t="shared" si="213"/>
        <v>"isGeneral":"",</v>
      </c>
      <c r="Y521" s="22" t="str">
        <f t="shared" si="214"/>
        <v>public static String IS_GENERAL="isGeneral";</v>
      </c>
      <c r="Z521" s="7" t="str">
        <f t="shared" si="215"/>
        <v>private String isGeneral="";</v>
      </c>
    </row>
    <row r="522" spans="2:26" ht="19.2" x14ac:dyDescent="0.45">
      <c r="B522" s="8" t="s">
        <v>265</v>
      </c>
      <c r="C522" s="1" t="s">
        <v>1</v>
      </c>
      <c r="D522" s="12">
        <v>42</v>
      </c>
      <c r="I522" t="str">
        <f>I517</f>
        <v>ALTER TABLE TM_BACKLOG_TASK</v>
      </c>
      <c r="J522" t="str">
        <f t="shared" si="210"/>
        <v xml:space="preserve"> ADD  START_DATE VARCHAR(42);</v>
      </c>
      <c r="L522" s="14"/>
      <c r="M522" s="18" t="str">
        <f t="shared" si="209"/>
        <v>START_DATE,</v>
      </c>
      <c r="N522" s="5" t="str">
        <f t="shared" si="211"/>
        <v>START_DATE VARCHAR(42),</v>
      </c>
      <c r="O522" s="1" t="s">
        <v>289</v>
      </c>
      <c r="P522" t="s">
        <v>8</v>
      </c>
      <c r="W522" s="17" t="str">
        <f t="shared" si="212"/>
        <v>startDate</v>
      </c>
      <c r="X522" s="3" t="str">
        <f t="shared" si="213"/>
        <v>"startDate":"",</v>
      </c>
      <c r="Y522" s="22" t="str">
        <f t="shared" si="214"/>
        <v>public static String START_DATE="startDate";</v>
      </c>
      <c r="Z522" s="7" t="str">
        <f t="shared" si="215"/>
        <v>private String startDate="";</v>
      </c>
    </row>
    <row r="523" spans="2:26" ht="19.2" x14ac:dyDescent="0.45">
      <c r="B523" s="8" t="s">
        <v>266</v>
      </c>
      <c r="C523" s="1" t="s">
        <v>1</v>
      </c>
      <c r="D523" s="12">
        <v>42</v>
      </c>
      <c r="I523" t="str">
        <f>I518</f>
        <v>ALTER TABLE TM_BACKLOG_TASK</v>
      </c>
      <c r="J523" t="str">
        <f>CONCATENATE(LEFT(CONCATENATE(" ADD "," ",N523,";"),LEN(CONCATENATE(" ADD "," ",N523,";"))-2),";")</f>
        <v xml:space="preserve"> ADD  START_TIME VARCHAR(42);</v>
      </c>
      <c r="L523" s="14"/>
      <c r="M523" s="18" t="str">
        <f>CONCATENATE(B523,",")</f>
        <v>START_TIME,</v>
      </c>
      <c r="N523" s="5" t="str">
        <f t="shared" si="211"/>
        <v>START_TIME VARCHAR(42),</v>
      </c>
      <c r="O523" s="1" t="s">
        <v>289</v>
      </c>
      <c r="P523" t="s">
        <v>133</v>
      </c>
      <c r="W523" s="17" t="str">
        <f t="shared" si="212"/>
        <v>startTime</v>
      </c>
      <c r="X523" s="3" t="str">
        <f t="shared" si="213"/>
        <v>"startTime":"",</v>
      </c>
      <c r="Y523" s="22" t="str">
        <f t="shared" si="214"/>
        <v>public static String START_TIME="startTime";</v>
      </c>
      <c r="Z523" s="7" t="str">
        <f t="shared" si="215"/>
        <v>private String startTime="";</v>
      </c>
    </row>
    <row r="524" spans="2:26" ht="19.2" x14ac:dyDescent="0.45">
      <c r="B524" s="8" t="s">
        <v>629</v>
      </c>
      <c r="C524" s="1" t="s">
        <v>1</v>
      </c>
      <c r="D524" s="12">
        <v>42</v>
      </c>
      <c r="I524" t="str">
        <f>I519</f>
        <v>ALTER TABLE TM_BACKLOG_TASK</v>
      </c>
      <c r="J524" t="str">
        <f>CONCATENATE(LEFT(CONCATENATE(" ADD "," ",N524,";"),LEN(CONCATENATE(" ADD "," ",N524,";"))-2),";")</f>
        <v xml:space="preserve"> ADD  START_TYPE VARCHAR(42);</v>
      </c>
      <c r="L524" s="14"/>
      <c r="M524" s="18" t="str">
        <f>CONCATENATE(B524,",")</f>
        <v>START_TYPE,</v>
      </c>
      <c r="N524" s="5" t="str">
        <f t="shared" si="211"/>
        <v>START_TYPE VARCHAR(42),</v>
      </c>
      <c r="O524" s="1" t="s">
        <v>289</v>
      </c>
      <c r="P524" t="s">
        <v>51</v>
      </c>
      <c r="W524" s="17" t="str">
        <f t="shared" si="212"/>
        <v>startType</v>
      </c>
      <c r="X524" s="3" t="str">
        <f t="shared" si="213"/>
        <v>"startType":"",</v>
      </c>
      <c r="Y524" s="22" t="str">
        <f t="shared" si="214"/>
        <v>public static String START_TYPE="startType";</v>
      </c>
      <c r="Z524" s="7" t="str">
        <f t="shared" si="215"/>
        <v>private String startType="";</v>
      </c>
    </row>
    <row r="525" spans="2:26" ht="19.2" x14ac:dyDescent="0.45">
      <c r="B525" s="8" t="s">
        <v>416</v>
      </c>
      <c r="C525" s="1" t="s">
        <v>1</v>
      </c>
      <c r="D525" s="12">
        <v>42</v>
      </c>
      <c r="I525" t="str">
        <f>I520</f>
        <v>ALTER TABLE TM_BACKLOG_TASK</v>
      </c>
      <c r="J525" t="str">
        <f t="shared" si="210"/>
        <v xml:space="preserve"> ADD  TASK_STATUS VARCHAR(42);</v>
      </c>
      <c r="L525" s="14"/>
      <c r="M525" s="18" t="str">
        <f t="shared" si="209"/>
        <v>TASK_STATUS,</v>
      </c>
      <c r="N525" s="5" t="str">
        <f t="shared" si="211"/>
        <v>TASK_STATUS VARCHAR(42),</v>
      </c>
      <c r="O525" s="1" t="s">
        <v>311</v>
      </c>
      <c r="P525" t="s">
        <v>3</v>
      </c>
      <c r="W525" s="17" t="str">
        <f t="shared" si="212"/>
        <v>taskStatus</v>
      </c>
      <c r="X525" s="3" t="str">
        <f t="shared" si="213"/>
        <v>"taskStatus":"",</v>
      </c>
      <c r="Y525" s="22" t="str">
        <f t="shared" si="214"/>
        <v>public static String TASK_STATUS="taskStatus";</v>
      </c>
      <c r="Z525" s="7" t="str">
        <f t="shared" si="215"/>
        <v>private String taskStatus="";</v>
      </c>
    </row>
    <row r="526" spans="2:26" ht="19.2" x14ac:dyDescent="0.45">
      <c r="B526" s="8" t="s">
        <v>704</v>
      </c>
      <c r="C526" s="1" t="s">
        <v>1</v>
      </c>
      <c r="D526" s="12">
        <v>333</v>
      </c>
      <c r="I526" t="str">
        <f>I519</f>
        <v>ALTER TABLE TM_BACKLOG_TASK</v>
      </c>
      <c r="J526" t="str">
        <f t="shared" si="210"/>
        <v xml:space="preserve"> ADD  JIRA_ISSUE_ID VARCHAR(333);</v>
      </c>
      <c r="L526" s="14"/>
      <c r="M526" s="18" t="str">
        <f t="shared" si="209"/>
        <v>JIRA_ISSUE_ID,</v>
      </c>
      <c r="N526" s="5" t="str">
        <f t="shared" si="211"/>
        <v>JIRA_ISSUE_ID VARCHAR(333),</v>
      </c>
      <c r="O526" s="1" t="s">
        <v>700</v>
      </c>
      <c r="P526" t="s">
        <v>706</v>
      </c>
      <c r="Q526" t="s">
        <v>2</v>
      </c>
      <c r="W526" s="17" t="str">
        <f t="shared" si="212"/>
        <v>jiraIssueId</v>
      </c>
      <c r="X526" s="3" t="str">
        <f t="shared" si="213"/>
        <v>"jiraIssueId":"",</v>
      </c>
      <c r="Y526" s="22" t="str">
        <f t="shared" si="214"/>
        <v>public static String JIRA_ISSUE_ID="jiraIssueId";</v>
      </c>
      <c r="Z526" s="7" t="str">
        <f t="shared" si="215"/>
        <v>private String jiraIssueId="";</v>
      </c>
    </row>
    <row r="527" spans="2:26" ht="19.2" x14ac:dyDescent="0.45">
      <c r="B527" s="8" t="s">
        <v>705</v>
      </c>
      <c r="C527" s="1" t="s">
        <v>1</v>
      </c>
      <c r="D527" s="12">
        <v>333</v>
      </c>
      <c r="I527" t="str">
        <f>I520</f>
        <v>ALTER TABLE TM_BACKLOG_TASK</v>
      </c>
      <c r="J527" t="str">
        <f>CONCATENATE(LEFT(CONCATENATE(" ADD "," ",N527,";"),LEN(CONCATENATE(" ADD "," ",N527,";"))-2),";")</f>
        <v xml:space="preserve"> ADD  JIRA_ISSUE_KEY VARCHAR(333);</v>
      </c>
      <c r="L527" s="14"/>
      <c r="M527" s="18" t="str">
        <f>CONCATENATE(B527,",")</f>
        <v>JIRA_ISSUE_KEY,</v>
      </c>
      <c r="N527" s="5" t="str">
        <f>CONCATENATE(B527," ",C527,"(",D527,")",",")</f>
        <v>JIRA_ISSUE_KEY VARCHAR(333),</v>
      </c>
      <c r="O527" s="1" t="s">
        <v>700</v>
      </c>
      <c r="P527" t="s">
        <v>706</v>
      </c>
      <c r="Q527" t="s">
        <v>43</v>
      </c>
      <c r="W527" s="17" t="str">
        <f>CONCATENATE(,LOWER(O527),UPPER(LEFT(P527,1)),LOWER(RIGHT(P527,LEN(P527)-IF(LEN(P527)&gt;0,1,LEN(P527)))),UPPER(LEFT(Q527,1)),LOWER(RIGHT(Q527,LEN(Q527)-IF(LEN(Q527)&gt;0,1,LEN(Q527)))),UPPER(LEFT(R527,1)),LOWER(RIGHT(R527,LEN(R527)-IF(LEN(R527)&gt;0,1,LEN(R527)))),UPPER(LEFT(S527,1)),LOWER(RIGHT(S527,LEN(S527)-IF(LEN(S527)&gt;0,1,LEN(S527)))),UPPER(LEFT(T527,1)),LOWER(RIGHT(T527,LEN(T527)-IF(LEN(T527)&gt;0,1,LEN(T527)))),UPPER(LEFT(U527,1)),LOWER(RIGHT(U527,LEN(U527)-IF(LEN(U527)&gt;0,1,LEN(U527)))),UPPER(LEFT(V527,1)),LOWER(RIGHT(V527,LEN(V527)-IF(LEN(V527)&gt;0,1,LEN(V527)))))</f>
        <v>jiraIssueKey</v>
      </c>
      <c r="X527" s="3" t="str">
        <f>CONCATENATE("""",W527,"""",":","""","""",",")</f>
        <v>"jiraIssueKey":"",</v>
      </c>
      <c r="Y527" s="22" t="str">
        <f>CONCATENATE("public static String ",,B527,,"=","""",W527,""";")</f>
        <v>public static String JIRA_ISSUE_KEY="jiraIssueKey";</v>
      </c>
      <c r="Z527" s="7" t="str">
        <f>CONCATENATE("private String ",W527,"=","""""",";")</f>
        <v>private String jiraIssueKey="";</v>
      </c>
    </row>
    <row r="528" spans="2:26" ht="19.2" x14ac:dyDescent="0.45">
      <c r="B528" s="8" t="s">
        <v>620</v>
      </c>
      <c r="C528" s="1" t="s">
        <v>1</v>
      </c>
      <c r="D528" s="12">
        <v>42</v>
      </c>
      <c r="I528" t="str">
        <f>I521</f>
        <v>ALTER TABLE TM_BACKLOG_TASK</v>
      </c>
      <c r="J528" t="str">
        <f t="shared" si="210"/>
        <v xml:space="preserve"> ADD  IS_NOTIFIED_BUG VARCHAR(42);</v>
      </c>
      <c r="L528" s="14"/>
      <c r="M528" s="18" t="str">
        <f t="shared" si="209"/>
        <v>IS_NOTIFIED_BUG,</v>
      </c>
      <c r="N528" s="5" t="str">
        <f t="shared" si="211"/>
        <v>IS_NOTIFIED_BUG VARCHAR(42),</v>
      </c>
      <c r="O528" s="1" t="s">
        <v>112</v>
      </c>
      <c r="P528" t="s">
        <v>574</v>
      </c>
      <c r="Q528" t="s">
        <v>409</v>
      </c>
      <c r="W528" s="17" t="str">
        <f t="shared" si="212"/>
        <v>isNotifiedBug</v>
      </c>
      <c r="X528" s="3" t="str">
        <f t="shared" si="213"/>
        <v>"isNotifiedBug":"",</v>
      </c>
      <c r="Y528" s="22" t="str">
        <f t="shared" si="214"/>
        <v>public static String IS_NOTIFIED_BUG="isNotifiedBug";</v>
      </c>
      <c r="Z528" s="7" t="str">
        <f t="shared" si="215"/>
        <v>private String isNotifiedBug="";</v>
      </c>
    </row>
    <row r="529" spans="2:26" ht="19.2" x14ac:dyDescent="0.45">
      <c r="B529" s="8" t="s">
        <v>403</v>
      </c>
      <c r="C529" s="1" t="s">
        <v>1</v>
      </c>
      <c r="D529" s="12">
        <v>42</v>
      </c>
      <c r="I529" t="str">
        <f>I525</f>
        <v>ALTER TABLE TM_BACKLOG_TASK</v>
      </c>
      <c r="J529" t="str">
        <f t="shared" si="210"/>
        <v xml:space="preserve"> ADD  IS_DETECTED_BUG VARCHAR(42);</v>
      </c>
      <c r="L529" s="14"/>
      <c r="M529" s="18" t="str">
        <f t="shared" si="209"/>
        <v>IS_DETECTED_BUG,</v>
      </c>
      <c r="N529" s="5" t="str">
        <f t="shared" si="211"/>
        <v>IS_DETECTED_BUG VARCHAR(42),</v>
      </c>
      <c r="O529" s="1" t="s">
        <v>112</v>
      </c>
      <c r="P529" t="s">
        <v>408</v>
      </c>
      <c r="Q529" t="s">
        <v>409</v>
      </c>
      <c r="W529" s="17" t="str">
        <f t="shared" si="212"/>
        <v>isDetectedBug</v>
      </c>
      <c r="X529" s="3" t="str">
        <f t="shared" si="213"/>
        <v>"isDetectedBug":"",</v>
      </c>
      <c r="Y529" s="22" t="str">
        <f t="shared" si="214"/>
        <v>public static String IS_DETECTED_BUG="isDetectedBug";</v>
      </c>
      <c r="Z529" s="7" t="str">
        <f t="shared" si="215"/>
        <v>private String isDetectedBug="";</v>
      </c>
    </row>
    <row r="530" spans="2:26" ht="19.2" x14ac:dyDescent="0.45">
      <c r="B530" s="8" t="s">
        <v>404</v>
      </c>
      <c r="C530" s="1" t="s">
        <v>1</v>
      </c>
      <c r="D530" s="12">
        <v>42</v>
      </c>
      <c r="I530" t="str">
        <f>I529</f>
        <v>ALTER TABLE TM_BACKLOG_TASK</v>
      </c>
      <c r="J530" t="str">
        <f t="shared" si="210"/>
        <v xml:space="preserve"> ADD  IS_UPDATE_REQUIRED VARCHAR(42);</v>
      </c>
      <c r="L530" s="14"/>
      <c r="M530" s="18" t="str">
        <f t="shared" si="209"/>
        <v>IS_UPDATE_REQUIRED,</v>
      </c>
      <c r="N530" s="5" t="str">
        <f t="shared" si="205"/>
        <v>IS_UPDATE_REQUIRED VARCHAR(42),</v>
      </c>
      <c r="O530" s="1" t="s">
        <v>112</v>
      </c>
      <c r="P530" t="s">
        <v>410</v>
      </c>
      <c r="Q530" t="s">
        <v>411</v>
      </c>
      <c r="W530" s="17" t="str">
        <f t="shared" si="204"/>
        <v>isUpdateRequired</v>
      </c>
      <c r="X530" s="3" t="str">
        <f t="shared" si="206"/>
        <v>"isUpdateRequired":"",</v>
      </c>
      <c r="Y530" s="22" t="str">
        <f t="shared" si="207"/>
        <v>public static String IS_UPDATE_REQUIRED="isUpdateRequired";</v>
      </c>
      <c r="Z530" s="7" t="str">
        <f t="shared" si="208"/>
        <v>private String isUpdateRequired="";</v>
      </c>
    </row>
    <row r="531" spans="2:26" ht="19.2" x14ac:dyDescent="0.45">
      <c r="B531" s="8"/>
      <c r="C531" s="14"/>
      <c r="D531" s="14"/>
      <c r="L531" s="14"/>
      <c r="M531" s="20"/>
      <c r="O531" s="14"/>
      <c r="W531" s="17"/>
    </row>
    <row r="532" spans="2:26" ht="19.2" x14ac:dyDescent="0.45">
      <c r="B532" s="8"/>
      <c r="C532" s="14"/>
      <c r="D532" s="14"/>
      <c r="L532" s="14"/>
      <c r="M532" s="20"/>
      <c r="O532" s="14"/>
      <c r="W532" s="17"/>
    </row>
    <row r="533" spans="2:26" ht="19.2" x14ac:dyDescent="0.45">
      <c r="B533" s="8"/>
      <c r="C533" s="14"/>
      <c r="D533" s="14"/>
      <c r="L533" s="14"/>
      <c r="M533" s="20"/>
      <c r="O533" s="14"/>
      <c r="W533" s="17"/>
    </row>
    <row r="534" spans="2:26" ht="19.2" x14ac:dyDescent="0.45">
      <c r="B534" s="8"/>
      <c r="C534" s="14"/>
      <c r="D534" s="14"/>
      <c r="L534" s="14"/>
      <c r="M534" s="20"/>
      <c r="O534" s="14"/>
      <c r="W534" s="17"/>
    </row>
    <row r="535" spans="2:26" x14ac:dyDescent="0.3">
      <c r="B535" s="2" t="s">
        <v>417</v>
      </c>
      <c r="J535" t="s">
        <v>293</v>
      </c>
      <c r="K535" s="26" t="str">
        <f>CONCATENATE(J535," VIEW ",B535," AS SELECT")</f>
        <v>create OR REPLACE VIEW TM_BACKLOG_TASK_LIST AS SELECT</v>
      </c>
      <c r="N535" s="5" t="str">
        <f>CONCATENATE("CREATE TABLE ",B535," ","(")</f>
        <v>CREATE TABLE TM_BACKLOG_TASK_LIST (</v>
      </c>
    </row>
    <row r="536" spans="2:26" ht="19.2" x14ac:dyDescent="0.45">
      <c r="B536" s="1" t="s">
        <v>2</v>
      </c>
      <c r="C536" s="1" t="s">
        <v>1</v>
      </c>
      <c r="D536" s="4">
        <v>30</v>
      </c>
      <c r="E536" s="24" t="s">
        <v>113</v>
      </c>
      <c r="K536" s="25" t="str">
        <f>CONCATENATE("T.",B536,",")</f>
        <v>T.ID,</v>
      </c>
      <c r="L536" s="12"/>
      <c r="M536" s="18" t="str">
        <f t="shared" ref="M536:M543" si="216">CONCATENATE(B536,",")</f>
        <v>ID,</v>
      </c>
      <c r="N536" s="5" t="str">
        <f>CONCATENATE(B536," ",C536,"(",D536,") ",E536," ,")</f>
        <v>ID VARCHAR(30) NOT NULL ,</v>
      </c>
      <c r="O536" s="1" t="s">
        <v>2</v>
      </c>
      <c r="P536" s="6"/>
      <c r="Q536" s="6"/>
      <c r="R536" s="6"/>
      <c r="S536" s="6"/>
      <c r="T536" s="6"/>
      <c r="U536" s="6"/>
      <c r="V536" s="6"/>
      <c r="W536" s="17" t="str">
        <f t="shared" ref="W536:W573" si="217">CONCATENATE(,LOWER(O536),UPPER(LEFT(P536,1)),LOWER(RIGHT(P536,LEN(P536)-IF(LEN(P536)&gt;0,1,LEN(P536)))),UPPER(LEFT(Q536,1)),LOWER(RIGHT(Q536,LEN(Q536)-IF(LEN(Q536)&gt;0,1,LEN(Q536)))),UPPER(LEFT(R536,1)),LOWER(RIGHT(R536,LEN(R536)-IF(LEN(R536)&gt;0,1,LEN(R536)))),UPPER(LEFT(S536,1)),LOWER(RIGHT(S536,LEN(S536)-IF(LEN(S536)&gt;0,1,LEN(S536)))),UPPER(LEFT(T536,1)),LOWER(RIGHT(T536,LEN(T536)-IF(LEN(T536)&gt;0,1,LEN(T536)))),UPPER(LEFT(U536,1)),LOWER(RIGHT(U536,LEN(U536)-IF(LEN(U536)&gt;0,1,LEN(U536)))),UPPER(LEFT(V536,1)),LOWER(RIGHT(V536,LEN(V536)-IF(LEN(V536)&gt;0,1,LEN(V536)))))</f>
        <v>id</v>
      </c>
      <c r="X536" s="3" t="str">
        <f>CONCATENATE("""",W536,"""",":","""","""",",")</f>
        <v>"id":"",</v>
      </c>
      <c r="Y536" s="22" t="str">
        <f>CONCATENATE("public static String ",,B536,,"=","""",W536,""";")</f>
        <v>public static String ID="id";</v>
      </c>
      <c r="Z536" s="7" t="str">
        <f>CONCATENATE("private String ",W536,"=","""""",";")</f>
        <v>private String id="";</v>
      </c>
    </row>
    <row r="537" spans="2:26" ht="19.2" x14ac:dyDescent="0.45">
      <c r="B537" s="1" t="s">
        <v>3</v>
      </c>
      <c r="C537" s="1" t="s">
        <v>1</v>
      </c>
      <c r="D537" s="4">
        <v>10</v>
      </c>
      <c r="K537" s="25" t="str">
        <f t="shared" ref="K537:K542" si="218">CONCATENATE("T.",B537,",")</f>
        <v>T.STATUS,</v>
      </c>
      <c r="L537" s="12"/>
      <c r="M537" s="18" t="str">
        <f t="shared" si="216"/>
        <v>STATUS,</v>
      </c>
      <c r="N537" s="5" t="str">
        <f t="shared" ref="N537:N573" si="219">CONCATENATE(B537," ",C537,"(",D537,")",",")</f>
        <v>STATUS VARCHAR(10),</v>
      </c>
      <c r="O537" s="1" t="s">
        <v>3</v>
      </c>
      <c r="W537" s="17" t="str">
        <f t="shared" si="217"/>
        <v>status</v>
      </c>
      <c r="X537" s="3" t="str">
        <f>CONCATENATE("""",W537,"""",":","""","""",",")</f>
        <v>"status":"",</v>
      </c>
      <c r="Y537" s="22" t="str">
        <f>CONCATENATE("public static String ",,B537,,"=","""",W537,""";")</f>
        <v>public static String STATUS="status";</v>
      </c>
      <c r="Z537" s="7" t="str">
        <f>CONCATENATE("private String ",W537,"=","""""",";")</f>
        <v>private String status="";</v>
      </c>
    </row>
    <row r="538" spans="2:26" ht="19.2" x14ac:dyDescent="0.45">
      <c r="B538" s="1" t="s">
        <v>4</v>
      </c>
      <c r="C538" s="1" t="s">
        <v>1</v>
      </c>
      <c r="D538" s="4">
        <v>20</v>
      </c>
      <c r="K538" s="25" t="str">
        <f t="shared" si="218"/>
        <v>T.INSERT_DATE,</v>
      </c>
      <c r="L538" s="12"/>
      <c r="M538" s="18" t="str">
        <f t="shared" si="216"/>
        <v>INSERT_DATE,</v>
      </c>
      <c r="N538" s="5" t="str">
        <f t="shared" si="219"/>
        <v>INSERT_DATE VARCHAR(20),</v>
      </c>
      <c r="O538" s="1" t="s">
        <v>7</v>
      </c>
      <c r="P538" t="s">
        <v>8</v>
      </c>
      <c r="W538" s="17" t="str">
        <f t="shared" si="217"/>
        <v>insertDate</v>
      </c>
      <c r="X538" s="3" t="str">
        <f t="shared" ref="X538:X573" si="220">CONCATENATE("""",W538,"""",":","""","""",",")</f>
        <v>"insertDate":"",</v>
      </c>
      <c r="Y538" s="22" t="str">
        <f t="shared" ref="Y538:Y573" si="221">CONCATENATE("public static String ",,B538,,"=","""",W538,""";")</f>
        <v>public static String INSERT_DATE="insertDate";</v>
      </c>
      <c r="Z538" s="7" t="str">
        <f t="shared" ref="Z538:Z573" si="222">CONCATENATE("private String ",W538,"=","""""",";")</f>
        <v>private String insertDate="";</v>
      </c>
    </row>
    <row r="539" spans="2:26" ht="19.2" x14ac:dyDescent="0.45">
      <c r="B539" s="1" t="s">
        <v>5</v>
      </c>
      <c r="C539" s="1" t="s">
        <v>1</v>
      </c>
      <c r="D539" s="4">
        <v>20</v>
      </c>
      <c r="K539" s="25" t="str">
        <f t="shared" si="218"/>
        <v>T.MODIFICATION_DATE,</v>
      </c>
      <c r="L539" s="12"/>
      <c r="M539" s="18" t="str">
        <f t="shared" si="216"/>
        <v>MODIFICATION_DATE,</v>
      </c>
      <c r="N539" s="5" t="str">
        <f t="shared" si="219"/>
        <v>MODIFICATION_DATE VARCHAR(20),</v>
      </c>
      <c r="O539" s="1" t="s">
        <v>9</v>
      </c>
      <c r="P539" t="s">
        <v>8</v>
      </c>
      <c r="W539" s="17" t="str">
        <f t="shared" si="217"/>
        <v>modificationDate</v>
      </c>
      <c r="X539" s="3" t="str">
        <f t="shared" si="220"/>
        <v>"modificationDate":"",</v>
      </c>
      <c r="Y539" s="22" t="str">
        <f t="shared" si="221"/>
        <v>public static String MODIFICATION_DATE="modificationDate";</v>
      </c>
      <c r="Z539" s="7" t="str">
        <f t="shared" si="222"/>
        <v>private String modificationDate="";</v>
      </c>
    </row>
    <row r="540" spans="2:26" ht="19.2" x14ac:dyDescent="0.45">
      <c r="B540" s="1" t="s">
        <v>274</v>
      </c>
      <c r="C540" s="1" t="s">
        <v>1</v>
      </c>
      <c r="D540" s="4">
        <v>43</v>
      </c>
      <c r="K540" s="25" t="str">
        <f>CONCATENATE("B.",B540,",")</f>
        <v>B.FK_PROJECT_ID,</v>
      </c>
      <c r="L540" s="12"/>
      <c r="M540" s="18" t="str">
        <f>CONCATENATE(B540,",")</f>
        <v>FK_PROJECT_ID,</v>
      </c>
      <c r="N540" s="5" t="str">
        <f>CONCATENATE(B540," ",C540,"(",D540,")",",")</f>
        <v>FK_PROJECT_ID VARCHAR(43),</v>
      </c>
      <c r="O540" s="1" t="s">
        <v>10</v>
      </c>
      <c r="P540" t="s">
        <v>354</v>
      </c>
      <c r="Q540" t="s">
        <v>2</v>
      </c>
      <c r="W540" s="17" t="str">
        <f>CONCATENATE(,LOWER(O540),UPPER(LEFT(P540,1)),LOWER(RIGHT(P540,LEN(P540)-IF(LEN(P540)&gt;0,1,LEN(P540)))),UPPER(LEFT(Q540,1)),LOWER(RIGHT(Q540,LEN(Q540)-IF(LEN(Q540)&gt;0,1,LEN(Q540)))),UPPER(LEFT(R540,1)),LOWER(RIGHT(R540,LEN(R540)-IF(LEN(R540)&gt;0,1,LEN(R540)))),UPPER(LEFT(S540,1)),LOWER(RIGHT(S540,LEN(S540)-IF(LEN(S540)&gt;0,1,LEN(S540)))),UPPER(LEFT(T540,1)),LOWER(RIGHT(T540,LEN(T540)-IF(LEN(T540)&gt;0,1,LEN(T540)))),UPPER(LEFT(U540,1)),LOWER(RIGHT(U540,LEN(U540)-IF(LEN(U540)&gt;0,1,LEN(U540)))),UPPER(LEFT(V540,1)),LOWER(RIGHT(V540,LEN(V540)-IF(LEN(V540)&gt;0,1,LEN(V540)))))</f>
        <v>fkBacklogId</v>
      </c>
      <c r="X540" s="3" t="str">
        <f>CONCATENATE("""",W540,"""",":","""","""",",")</f>
        <v>"fkBacklogId":"",</v>
      </c>
      <c r="Y540" s="22" t="str">
        <f>CONCATENATE("public static String ",,B540,,"=","""",W540,""";")</f>
        <v>public static String FK_PROJECT_ID="fkBacklogId";</v>
      </c>
      <c r="Z540" s="7" t="str">
        <f>CONCATENATE("private String ",W540,"=","""""",";")</f>
        <v>private String fkBacklogId="";</v>
      </c>
    </row>
    <row r="541" spans="2:26" ht="19.2" x14ac:dyDescent="0.45">
      <c r="B541" s="1" t="s">
        <v>367</v>
      </c>
      <c r="C541" s="1" t="s">
        <v>1</v>
      </c>
      <c r="D541" s="4">
        <v>43</v>
      </c>
      <c r="K541" s="25" t="str">
        <f t="shared" si="218"/>
        <v>T.FK_BACKLOG_ID,</v>
      </c>
      <c r="L541" s="12"/>
      <c r="M541" s="18" t="str">
        <f t="shared" si="216"/>
        <v>FK_BACKLOG_ID,</v>
      </c>
      <c r="N541" s="5" t="str">
        <f t="shared" si="219"/>
        <v>FK_BACKLOG_ID VARCHAR(43),</v>
      </c>
      <c r="O541" s="1" t="s">
        <v>10</v>
      </c>
      <c r="P541" t="s">
        <v>354</v>
      </c>
      <c r="Q541" t="s">
        <v>2</v>
      </c>
      <c r="W541" s="17" t="str">
        <f t="shared" si="217"/>
        <v>fkBacklogId</v>
      </c>
      <c r="X541" s="3" t="str">
        <f t="shared" si="220"/>
        <v>"fkBacklogId":"",</v>
      </c>
      <c r="Y541" s="22" t="str">
        <f t="shared" si="221"/>
        <v>public static String FK_BACKLOG_ID="fkBacklogId";</v>
      </c>
      <c r="Z541" s="7" t="str">
        <f t="shared" si="222"/>
        <v>private String fkBacklogId="";</v>
      </c>
    </row>
    <row r="542" spans="2:26" ht="19.2" x14ac:dyDescent="0.45">
      <c r="B542" s="1" t="s">
        <v>272</v>
      </c>
      <c r="C542" s="1" t="s">
        <v>1</v>
      </c>
      <c r="D542" s="4">
        <v>43</v>
      </c>
      <c r="J542" s="23"/>
      <c r="K542" s="25" t="str">
        <f t="shared" si="218"/>
        <v>T.FK_TASK_TYPE_ID,</v>
      </c>
      <c r="L542" s="12"/>
      <c r="M542" s="18" t="str">
        <f t="shared" si="216"/>
        <v>FK_TASK_TYPE_ID,</v>
      </c>
      <c r="N542" s="5" t="str">
        <f>CONCATENATE(B542," ",C542,"(",D542,")",",")</f>
        <v>FK_TASK_TYPE_ID VARCHAR(43),</v>
      </c>
      <c r="O542" s="1" t="s">
        <v>10</v>
      </c>
      <c r="P542" t="s">
        <v>311</v>
      </c>
      <c r="Q542" t="s">
        <v>51</v>
      </c>
      <c r="R542" t="s">
        <v>2</v>
      </c>
      <c r="W542" s="17" t="str">
        <f>CONCATENATE(,LOWER(O542),UPPER(LEFT(P542,1)),LOWER(RIGHT(P542,LEN(P542)-IF(LEN(P542)&gt;0,1,LEN(P542)))),UPPER(LEFT(Q542,1)),LOWER(RIGHT(Q542,LEN(Q542)-IF(LEN(Q542)&gt;0,1,LEN(Q542)))),UPPER(LEFT(R542,1)),LOWER(RIGHT(R542,LEN(R542)-IF(LEN(R542)&gt;0,1,LEN(R542)))),UPPER(LEFT(S542,1)),LOWER(RIGHT(S542,LEN(S542)-IF(LEN(S542)&gt;0,1,LEN(S542)))),UPPER(LEFT(T542,1)),LOWER(RIGHT(T542,LEN(T542)-IF(LEN(T542)&gt;0,1,LEN(T542)))),UPPER(LEFT(U542,1)),LOWER(RIGHT(U542,LEN(U542)-IF(LEN(U542)&gt;0,1,LEN(U542)))),UPPER(LEFT(V542,1)),LOWER(RIGHT(V542,LEN(V542)-IF(LEN(V542)&gt;0,1,LEN(V542)))))</f>
        <v>fkTaskTypeId</v>
      </c>
      <c r="X542" s="3" t="str">
        <f>CONCATENATE("""",W542,"""",":","""","""",",")</f>
        <v>"fkTaskTypeId":"",</v>
      </c>
      <c r="Y542" s="22" t="str">
        <f>CONCATENATE("public static String ",,B542,,"=","""",W542,""";")</f>
        <v>public static String FK_TASK_TYPE_ID="fkTaskTypeId";</v>
      </c>
      <c r="Z542" s="7" t="str">
        <f>CONCATENATE("private String ",W542,"=","""""",";")</f>
        <v>private String fkTaskTypeId="";</v>
      </c>
    </row>
    <row r="543" spans="2:26" ht="19.2" x14ac:dyDescent="0.45">
      <c r="B543" s="1" t="s">
        <v>331</v>
      </c>
      <c r="C543" s="1" t="s">
        <v>1</v>
      </c>
      <c r="D543" s="4">
        <v>43</v>
      </c>
      <c r="J543" s="23"/>
      <c r="K543" s="25" t="s">
        <v>471</v>
      </c>
      <c r="L543" s="12"/>
      <c r="M543" s="18" t="str">
        <f t="shared" si="216"/>
        <v>TASK_TYPE_NAME,</v>
      </c>
      <c r="N543" s="5" t="str">
        <f t="shared" si="219"/>
        <v>TASK_TYPE_NAME VARCHAR(43),</v>
      </c>
      <c r="O543" s="1" t="s">
        <v>311</v>
      </c>
      <c r="P543" t="s">
        <v>51</v>
      </c>
      <c r="Q543" t="s">
        <v>0</v>
      </c>
      <c r="W543" s="17" t="str">
        <f t="shared" si="217"/>
        <v>taskTypeName</v>
      </c>
      <c r="X543" s="3" t="str">
        <f t="shared" si="220"/>
        <v>"taskTypeName":"",</v>
      </c>
      <c r="Y543" s="22" t="str">
        <f t="shared" si="221"/>
        <v>public static String TASK_TYPE_NAME="taskTypeName";</v>
      </c>
      <c r="Z543" s="7" t="str">
        <f t="shared" si="222"/>
        <v>private String taskTypeName="";</v>
      </c>
    </row>
    <row r="544" spans="2:26" ht="19.2" x14ac:dyDescent="0.45">
      <c r="B544" s="1" t="s">
        <v>399</v>
      </c>
      <c r="C544" s="1" t="s">
        <v>1</v>
      </c>
      <c r="D544" s="4">
        <v>43</v>
      </c>
      <c r="K544" s="25" t="str">
        <f>CONCATENATE("T.",B544,",")</f>
        <v>T.FK_ASSIGNEE_ID,</v>
      </c>
      <c r="L544" s="12"/>
      <c r="M544" s="18"/>
      <c r="N544" s="5" t="str">
        <f>CONCATENATE(B544," ",C544,"(",D544,")",",")</f>
        <v>FK_ASSIGNEE_ID VARCHAR(43),</v>
      </c>
      <c r="O544" s="1" t="s">
        <v>10</v>
      </c>
      <c r="P544" t="s">
        <v>344</v>
      </c>
      <c r="Q544" t="s">
        <v>2</v>
      </c>
      <c r="W544" s="17" t="str">
        <f>CONCATENATE(,LOWER(O544),UPPER(LEFT(P544,1)),LOWER(RIGHT(P544,LEN(P544)-IF(LEN(P544)&gt;0,1,LEN(P544)))),UPPER(LEFT(Q544,1)),LOWER(RIGHT(Q544,LEN(Q544)-IF(LEN(Q544)&gt;0,1,LEN(Q544)))),UPPER(LEFT(R544,1)),LOWER(RIGHT(R544,LEN(R544)-IF(LEN(R544)&gt;0,1,LEN(R544)))),UPPER(LEFT(S544,1)),LOWER(RIGHT(S544,LEN(S544)-IF(LEN(S544)&gt;0,1,LEN(S544)))),UPPER(LEFT(T544,1)),LOWER(RIGHT(T544,LEN(T544)-IF(LEN(T544)&gt;0,1,LEN(T544)))),UPPER(LEFT(U544,1)),LOWER(RIGHT(U544,LEN(U544)-IF(LEN(U544)&gt;0,1,LEN(U544)))),UPPER(LEFT(V544,1)),LOWER(RIGHT(V544,LEN(V544)-IF(LEN(V544)&gt;0,1,LEN(V544)))))</f>
        <v>fkAssigneeId</v>
      </c>
      <c r="X544" s="3" t="str">
        <f>CONCATENATE("""",W544,"""",":","""","""",",")</f>
        <v>"fkAssigneeId":"",</v>
      </c>
      <c r="Y544" s="22" t="str">
        <f>CONCATENATE("public static String ",,B544,,"=","""",W544,""";")</f>
        <v>public static String FK_ASSIGNEE_ID="fkAssigneeId";</v>
      </c>
      <c r="Z544" s="7" t="str">
        <f>CONCATENATE("private String ",W544,"=","""""",";")</f>
        <v>private String fkAssigneeId="";</v>
      </c>
    </row>
    <row r="545" spans="2:26" ht="19.2" x14ac:dyDescent="0.45">
      <c r="B545" s="1" t="s">
        <v>341</v>
      </c>
      <c r="C545" s="1" t="s">
        <v>1</v>
      </c>
      <c r="D545" s="4">
        <v>43</v>
      </c>
      <c r="K545" s="25" t="s">
        <v>446</v>
      </c>
      <c r="L545" s="12"/>
      <c r="M545" s="18"/>
      <c r="N545" s="5" t="str">
        <f>CONCATENATE(B545," ",C545,"(",D545,")",",")</f>
        <v>ASSIGNEE_NAME VARCHAR(43),</v>
      </c>
      <c r="O545" s="1" t="s">
        <v>344</v>
      </c>
      <c r="P545" t="s">
        <v>0</v>
      </c>
      <c r="W545" s="17" t="str">
        <f>CONCATENATE(,LOWER(O545),UPPER(LEFT(P545,1)),LOWER(RIGHT(P545,LEN(P545)-IF(LEN(P545)&gt;0,1,LEN(P545)))),UPPER(LEFT(Q545,1)),LOWER(RIGHT(Q545,LEN(Q545)-IF(LEN(Q545)&gt;0,1,LEN(Q545)))),UPPER(LEFT(R545,1)),LOWER(RIGHT(R545,LEN(R545)-IF(LEN(R545)&gt;0,1,LEN(R545)))),UPPER(LEFT(S545,1)),LOWER(RIGHT(S545,LEN(S545)-IF(LEN(S545)&gt;0,1,LEN(S545)))),UPPER(LEFT(T545,1)),LOWER(RIGHT(T545,LEN(T545)-IF(LEN(T545)&gt;0,1,LEN(T545)))),UPPER(LEFT(U545,1)),LOWER(RIGHT(U545,LEN(U545)-IF(LEN(U545)&gt;0,1,LEN(U545)))),UPPER(LEFT(V545,1)),LOWER(RIGHT(V545,LEN(V545)-IF(LEN(V545)&gt;0,1,LEN(V545)))))</f>
        <v>assigneeName</v>
      </c>
      <c r="X545" s="3" t="str">
        <f>CONCATENATE("""",W545,"""",":","""","""",",")</f>
        <v>"assigneeName":"",</v>
      </c>
      <c r="Y545" s="22" t="str">
        <f>CONCATENATE("public static String ",,B545,,"=","""",W545,""";")</f>
        <v>public static String ASSIGNEE_NAME="assigneeName";</v>
      </c>
      <c r="Z545" s="7" t="str">
        <f>CONCATENATE("private String ",W545,"=","""""",";")</f>
        <v>private String assigneeName="";</v>
      </c>
    </row>
    <row r="546" spans="2:26" ht="19.2" x14ac:dyDescent="0.45">
      <c r="B546" s="1" t="s">
        <v>623</v>
      </c>
      <c r="C546" s="1" t="s">
        <v>1</v>
      </c>
      <c r="D546" s="4">
        <v>43</v>
      </c>
      <c r="K546" s="25" t="s">
        <v>624</v>
      </c>
      <c r="L546" s="12"/>
      <c r="M546" s="18"/>
      <c r="N546" s="5" t="str">
        <f t="shared" si="219"/>
        <v>ASSIGNEE_IMAGE_URL VARCHAR(43),</v>
      </c>
      <c r="O546" s="1" t="s">
        <v>344</v>
      </c>
      <c r="P546" t="s">
        <v>153</v>
      </c>
      <c r="Q546" t="s">
        <v>325</v>
      </c>
      <c r="W546" s="17" t="str">
        <f t="shared" si="217"/>
        <v>assigneeImageUrl</v>
      </c>
      <c r="X546" s="3" t="str">
        <f t="shared" si="220"/>
        <v>"assigneeImageUrl":"",</v>
      </c>
      <c r="Y546" s="22" t="str">
        <f t="shared" si="221"/>
        <v>public static String ASSIGNEE_IMAGE_URL="assigneeImageUrl";</v>
      </c>
      <c r="Z546" s="7" t="str">
        <f t="shared" si="222"/>
        <v>private String assigneeImageUrl="";</v>
      </c>
    </row>
    <row r="547" spans="2:26" ht="19.2" x14ac:dyDescent="0.45">
      <c r="B547" s="10" t="s">
        <v>442</v>
      </c>
      <c r="C547" s="1" t="s">
        <v>1</v>
      </c>
      <c r="D547" s="4">
        <v>43</v>
      </c>
      <c r="K547" s="21" t="s">
        <v>618</v>
      </c>
      <c r="L547" s="12"/>
      <c r="M547" s="18" t="str">
        <f>CONCATENATE(B542,",")</f>
        <v>FK_TASK_TYPE_ID,</v>
      </c>
      <c r="N547" s="5" t="str">
        <f>CONCATENATE(B547," ",C547,"(",D547,")",",")</f>
        <v>BUG_COUNT VARCHAR(43),</v>
      </c>
      <c r="O547" s="1" t="s">
        <v>409</v>
      </c>
      <c r="P547" t="s">
        <v>214</v>
      </c>
      <c r="W547" s="17" t="str">
        <f>CONCATENATE(,LOWER(O547),UPPER(LEFT(P547,1)),LOWER(RIGHT(P547,LEN(P547)-IF(LEN(P547)&gt;0,1,LEN(P547)))),UPPER(LEFT(Q547,1)),LOWER(RIGHT(Q547,LEN(Q547)-IF(LEN(Q547)&gt;0,1,LEN(Q547)))),UPPER(LEFT(R547,1)),LOWER(RIGHT(R547,LEN(R547)-IF(LEN(R547)&gt;0,1,LEN(R547)))),UPPER(LEFT(S547,1)),LOWER(RIGHT(S547,LEN(S547)-IF(LEN(S547)&gt;0,1,LEN(S547)))),UPPER(LEFT(T547,1)),LOWER(RIGHT(T547,LEN(T547)-IF(LEN(T547)&gt;0,1,LEN(T547)))),UPPER(LEFT(U547,1)),LOWER(RIGHT(U547,LEN(U547)-IF(LEN(U547)&gt;0,1,LEN(U547)))),UPPER(LEFT(V547,1)),LOWER(RIGHT(V547,LEN(V547)-IF(LEN(V547)&gt;0,1,LEN(V547)))))</f>
        <v>bugCount</v>
      </c>
      <c r="X547" s="3" t="str">
        <f>CONCATENATE("""",W547,"""",":","""","""",",")</f>
        <v>"bugCount":"",</v>
      </c>
      <c r="Y547" s="22" t="str">
        <f>CONCATENATE("public static String ",,B547,,"=","""",W547,""";")</f>
        <v>public static String BUG_COUNT="bugCount";</v>
      </c>
      <c r="Z547" s="7" t="str">
        <f>CONCATENATE("private String ",W547,"=","""""",";")</f>
        <v>private String bugCount="";</v>
      </c>
    </row>
    <row r="548" spans="2:26" ht="19.2" x14ac:dyDescent="0.45">
      <c r="B548" s="10" t="s">
        <v>443</v>
      </c>
      <c r="C548" s="1" t="s">
        <v>1</v>
      </c>
      <c r="D548" s="4">
        <v>43</v>
      </c>
      <c r="K548" s="21" t="s">
        <v>619</v>
      </c>
      <c r="L548" s="12"/>
      <c r="M548" s="18" t="str">
        <f>CONCATENATE(B543,",")</f>
        <v>TASK_TYPE_NAME,</v>
      </c>
      <c r="N548" s="5" t="str">
        <f t="shared" si="219"/>
        <v>UPDATE_COUNT VARCHAR(43),</v>
      </c>
      <c r="O548" s="1" t="s">
        <v>410</v>
      </c>
      <c r="P548" t="s">
        <v>214</v>
      </c>
      <c r="W548" s="17" t="str">
        <f t="shared" si="217"/>
        <v>updateCount</v>
      </c>
      <c r="X548" s="3" t="str">
        <f t="shared" si="220"/>
        <v>"updateCount":"",</v>
      </c>
      <c r="Y548" s="22" t="str">
        <f t="shared" si="221"/>
        <v>public static String UPDATE_COUNT="updateCount";</v>
      </c>
      <c r="Z548" s="7" t="str">
        <f t="shared" si="222"/>
        <v>private String updateCount="";</v>
      </c>
    </row>
    <row r="549" spans="2:26" ht="19.2" x14ac:dyDescent="0.45">
      <c r="B549" s="10" t="s">
        <v>262</v>
      </c>
      <c r="C549" s="1" t="s">
        <v>1</v>
      </c>
      <c r="D549" s="4">
        <v>43</v>
      </c>
      <c r="K549" s="25" t="str">
        <f>CONCATENATE("T.",B549,",")</f>
        <v>T.CREATED_BY,</v>
      </c>
      <c r="L549" s="12"/>
      <c r="M549" s="18" t="str">
        <f>CONCATENATE(B544,",")</f>
        <v>FK_ASSIGNEE_ID,</v>
      </c>
      <c r="N549" s="5" t="str">
        <f>CONCATENATE(B549," ",C549,"(",D549,")",",")</f>
        <v>CREATED_BY VARCHAR(43),</v>
      </c>
      <c r="O549" s="1" t="s">
        <v>282</v>
      </c>
      <c r="P549" t="s">
        <v>128</v>
      </c>
      <c r="W549" s="17" t="str">
        <f>CONCATENATE(,LOWER(O549),UPPER(LEFT(P549,1)),LOWER(RIGHT(P549,LEN(P549)-IF(LEN(P549)&gt;0,1,LEN(P549)))),UPPER(LEFT(Q549,1)),LOWER(RIGHT(Q549,LEN(Q549)-IF(LEN(Q549)&gt;0,1,LEN(Q549)))),UPPER(LEFT(R549,1)),LOWER(RIGHT(R549,LEN(R549)-IF(LEN(R549)&gt;0,1,LEN(R549)))),UPPER(LEFT(S549,1)),LOWER(RIGHT(S549,LEN(S549)-IF(LEN(S549)&gt;0,1,LEN(S549)))),UPPER(LEFT(T549,1)),LOWER(RIGHT(T549,LEN(T549)-IF(LEN(T549)&gt;0,1,LEN(T549)))),UPPER(LEFT(U549,1)),LOWER(RIGHT(U549,LEN(U549)-IF(LEN(U549)&gt;0,1,LEN(U549)))),UPPER(LEFT(V549,1)),LOWER(RIGHT(V549,LEN(V549)-IF(LEN(V549)&gt;0,1,LEN(V549)))))</f>
        <v>createdBy</v>
      </c>
      <c r="X549" s="3" t="str">
        <f>CONCATENATE("""",W549,"""",":","""","""",",")</f>
        <v>"createdBy":"",</v>
      </c>
      <c r="Y549" s="22" t="str">
        <f>CONCATENATE("public static String ",,B549,,"=","""",W549,""";")</f>
        <v>public static String CREATED_BY="createdBy";</v>
      </c>
      <c r="Z549" s="7" t="str">
        <f>CONCATENATE("private String ",W549,"=","""""",";")</f>
        <v>private String createdBy="";</v>
      </c>
    </row>
    <row r="550" spans="2:26" ht="19.2" x14ac:dyDescent="0.45">
      <c r="B550" s="10" t="s">
        <v>339</v>
      </c>
      <c r="C550" s="1" t="s">
        <v>1</v>
      </c>
      <c r="D550" s="4">
        <v>43</v>
      </c>
      <c r="K550" s="25" t="s">
        <v>447</v>
      </c>
      <c r="L550" s="12"/>
      <c r="M550" s="18" t="str">
        <f>CONCATENATE(B546,",")</f>
        <v>ASSIGNEE_IMAGE_URL,</v>
      </c>
      <c r="N550" s="5" t="str">
        <f t="shared" si="219"/>
        <v>CREATED_BY_NAME VARCHAR(43),</v>
      </c>
      <c r="O550" s="1" t="s">
        <v>282</v>
      </c>
      <c r="P550" t="s">
        <v>128</v>
      </c>
      <c r="Q550" t="s">
        <v>0</v>
      </c>
      <c r="W550" s="17" t="str">
        <f t="shared" si="217"/>
        <v>createdByName</v>
      </c>
      <c r="X550" s="3" t="str">
        <f t="shared" si="220"/>
        <v>"createdByName":"",</v>
      </c>
      <c r="Y550" s="22" t="str">
        <f t="shared" si="221"/>
        <v>public static String CREATED_BY_NAME="createdByName";</v>
      </c>
      <c r="Z550" s="7" t="str">
        <f t="shared" si="222"/>
        <v>private String createdByName="";</v>
      </c>
    </row>
    <row r="551" spans="2:26" ht="19.2" x14ac:dyDescent="0.45">
      <c r="B551" s="1" t="s">
        <v>263</v>
      </c>
      <c r="C551" s="1" t="s">
        <v>1</v>
      </c>
      <c r="D551" s="4">
        <v>43</v>
      </c>
      <c r="K551" s="25" t="str">
        <f t="shared" ref="K551:K556" si="223">CONCATENATE("T.",B551,",")</f>
        <v>T.CREATED_DATE,</v>
      </c>
      <c r="L551" s="12"/>
      <c r="M551" s="18" t="str">
        <f>CONCATENATE(B551,",")</f>
        <v>CREATED_DATE,</v>
      </c>
      <c r="N551" s="5" t="str">
        <f t="shared" si="219"/>
        <v>CREATED_DATE VARCHAR(43),</v>
      </c>
      <c r="O551" s="1" t="s">
        <v>282</v>
      </c>
      <c r="P551" t="s">
        <v>8</v>
      </c>
      <c r="W551" s="17" t="str">
        <f t="shared" si="217"/>
        <v>createdDate</v>
      </c>
      <c r="X551" s="3" t="str">
        <f t="shared" si="220"/>
        <v>"createdDate":"",</v>
      </c>
      <c r="Y551" s="22" t="str">
        <f t="shared" si="221"/>
        <v>public static String CREATED_DATE="createdDate";</v>
      </c>
      <c r="Z551" s="7" t="str">
        <f t="shared" si="222"/>
        <v>private String createdDate="";</v>
      </c>
    </row>
    <row r="552" spans="2:26" ht="19.2" x14ac:dyDescent="0.45">
      <c r="B552" s="1" t="s">
        <v>264</v>
      </c>
      <c r="C552" s="1" t="s">
        <v>1</v>
      </c>
      <c r="D552" s="4">
        <v>40</v>
      </c>
      <c r="K552" s="25" t="str">
        <f t="shared" si="223"/>
        <v>T.CREATED_TIME,</v>
      </c>
      <c r="L552" s="12"/>
      <c r="M552" s="18"/>
      <c r="N552" s="5" t="str">
        <f t="shared" si="219"/>
        <v>CREATED_TIME VARCHAR(40),</v>
      </c>
      <c r="O552" s="1" t="s">
        <v>282</v>
      </c>
      <c r="P552" t="s">
        <v>133</v>
      </c>
      <c r="W552" s="17" t="str">
        <f t="shared" si="217"/>
        <v>createdTime</v>
      </c>
      <c r="X552" s="3" t="str">
        <f t="shared" si="220"/>
        <v>"createdTime":"",</v>
      </c>
      <c r="Y552" s="22" t="str">
        <f t="shared" si="221"/>
        <v>public static String CREATED_TIME="createdTime";</v>
      </c>
      <c r="Z552" s="7" t="str">
        <f t="shared" si="222"/>
        <v>private String createdTime="";</v>
      </c>
    </row>
    <row r="553" spans="2:26" ht="19.2" x14ac:dyDescent="0.45">
      <c r="B553" s="1" t="s">
        <v>400</v>
      </c>
      <c r="C553" s="1" t="s">
        <v>1</v>
      </c>
      <c r="D553" s="4">
        <v>50</v>
      </c>
      <c r="K553" s="25" t="str">
        <f t="shared" si="223"/>
        <v>T.ESTIMATED_HOURS,</v>
      </c>
      <c r="L553" s="12"/>
      <c r="M553" s="18" t="str">
        <f>CONCATENATE(B553,",")</f>
        <v>ESTIMATED_HOURS,</v>
      </c>
      <c r="N553" s="5" t="str">
        <f t="shared" si="219"/>
        <v>ESTIMATED_HOURS VARCHAR(50),</v>
      </c>
      <c r="O553" s="1" t="s">
        <v>405</v>
      </c>
      <c r="P553" t="s">
        <v>406</v>
      </c>
      <c r="W553" s="17" t="str">
        <f t="shared" si="217"/>
        <v>estimatedHours</v>
      </c>
      <c r="X553" s="3" t="str">
        <f t="shared" si="220"/>
        <v>"estimatedHours":"",</v>
      </c>
      <c r="Y553" s="22" t="str">
        <f t="shared" si="221"/>
        <v>public static String ESTIMATED_HOURS="estimatedHours";</v>
      </c>
      <c r="Z553" s="7" t="str">
        <f t="shared" si="222"/>
        <v>private String estimatedHours="";</v>
      </c>
    </row>
    <row r="554" spans="2:26" ht="19.2" x14ac:dyDescent="0.45">
      <c r="B554" s="1" t="s">
        <v>401</v>
      </c>
      <c r="C554" s="1" t="s">
        <v>1</v>
      </c>
      <c r="D554" s="4">
        <v>50</v>
      </c>
      <c r="K554" s="25" t="str">
        <f t="shared" si="223"/>
        <v>T.SPENT_HOURS,</v>
      </c>
      <c r="L554" s="12"/>
      <c r="M554" s="18" t="str">
        <f>CONCATENATE(B554,",")</f>
        <v>SPENT_HOURS,</v>
      </c>
      <c r="N554" s="5" t="str">
        <f t="shared" si="219"/>
        <v>SPENT_HOURS VARCHAR(50),</v>
      </c>
      <c r="O554" s="1" t="s">
        <v>407</v>
      </c>
      <c r="P554" t="s">
        <v>406</v>
      </c>
      <c r="W554" s="17" t="str">
        <f t="shared" si="217"/>
        <v>spentHours</v>
      </c>
      <c r="X554" s="3" t="str">
        <f t="shared" si="220"/>
        <v>"spentHours":"",</v>
      </c>
      <c r="Y554" s="22" t="str">
        <f t="shared" si="221"/>
        <v>public static String SPENT_HOURS="spentHours";</v>
      </c>
      <c r="Z554" s="7" t="str">
        <f t="shared" si="222"/>
        <v>private String spentHours="";</v>
      </c>
    </row>
    <row r="555" spans="2:26" ht="19.2" x14ac:dyDescent="0.45">
      <c r="B555" s="1" t="s">
        <v>398</v>
      </c>
      <c r="C555" s="1" t="s">
        <v>1</v>
      </c>
      <c r="D555" s="4">
        <v>40</v>
      </c>
      <c r="K555" s="25" t="str">
        <f t="shared" si="223"/>
        <v>T.DEPENDENT_TASK_TYPE_1_ID,</v>
      </c>
      <c r="L555" s="12"/>
      <c r="M555" s="18"/>
      <c r="N555" s="5" t="str">
        <f>CONCATENATE(B555," ",C555,"(",D555,")",",")</f>
        <v>DEPENDENT_TASK_TYPE_1_ID VARCHAR(40),</v>
      </c>
      <c r="O555" s="1" t="s">
        <v>388</v>
      </c>
      <c r="P555" t="s">
        <v>311</v>
      </c>
      <c r="Q555" t="s">
        <v>51</v>
      </c>
      <c r="R555">
        <v>1</v>
      </c>
      <c r="S555" t="s">
        <v>2</v>
      </c>
      <c r="W555" s="17" t="str">
        <f>CONCATENATE(,LOWER(O555),UPPER(LEFT(P555,1)),LOWER(RIGHT(P555,LEN(P555)-IF(LEN(P555)&gt;0,1,LEN(P555)))),UPPER(LEFT(Q555,1)),LOWER(RIGHT(Q555,LEN(Q555)-IF(LEN(Q555)&gt;0,1,LEN(Q555)))),UPPER(LEFT(R555,1)),LOWER(RIGHT(R555,LEN(R555)-IF(LEN(R555)&gt;0,1,LEN(R555)))),UPPER(LEFT(S555,1)),LOWER(RIGHT(S555,LEN(S555)-IF(LEN(S555)&gt;0,1,LEN(S555)))),UPPER(LEFT(T555,1)),LOWER(RIGHT(T555,LEN(T555)-IF(LEN(T555)&gt;0,1,LEN(T555)))),UPPER(LEFT(U555,1)),LOWER(RIGHT(U555,LEN(U555)-IF(LEN(U555)&gt;0,1,LEN(U555)))),UPPER(LEFT(V555,1)),LOWER(RIGHT(V555,LEN(V555)-IF(LEN(V555)&gt;0,1,LEN(V555)))))</f>
        <v>dependentTaskType1Id</v>
      </c>
      <c r="X555" s="3" t="str">
        <f>CONCATENATE("""",W555,"""",":","""","""",",")</f>
        <v>"dependentTaskType1Id":"",</v>
      </c>
      <c r="Y555" s="22" t="str">
        <f>CONCATENATE("public static String ",,B555,,"=","""",W555,""";")</f>
        <v>public static String DEPENDENT_TASK_TYPE_1_ID="dependentTaskType1Id";</v>
      </c>
      <c r="Z555" s="7" t="str">
        <f>CONCATENATE("private String ",W555,"=","""""",";")</f>
        <v>private String dependentTaskType1Id="";</v>
      </c>
    </row>
    <row r="556" spans="2:26" ht="19.2" x14ac:dyDescent="0.45">
      <c r="B556" s="1" t="s">
        <v>397</v>
      </c>
      <c r="C556" s="1" t="s">
        <v>1</v>
      </c>
      <c r="D556" s="4">
        <v>40</v>
      </c>
      <c r="K556" s="25" t="str">
        <f t="shared" si="223"/>
        <v>T.DEPENDENT_TASK_TYPE_2_ID,</v>
      </c>
      <c r="L556" s="12"/>
      <c r="M556" s="18" t="str">
        <f>CONCATENATE(B556,",")</f>
        <v>DEPENDENT_TASK_TYPE_2_ID,</v>
      </c>
      <c r="N556" s="5" t="str">
        <f>CONCATENATE(B556," ",C556,"(",D556,")",",")</f>
        <v>DEPENDENT_TASK_TYPE_2_ID VARCHAR(40),</v>
      </c>
      <c r="O556" s="1" t="s">
        <v>388</v>
      </c>
      <c r="P556" t="s">
        <v>311</v>
      </c>
      <c r="Q556" t="s">
        <v>51</v>
      </c>
      <c r="R556">
        <v>2</v>
      </c>
      <c r="S556" t="s">
        <v>2</v>
      </c>
      <c r="W556" s="17" t="str">
        <f>CONCATENATE(,LOWER(O556),UPPER(LEFT(P556,1)),LOWER(RIGHT(P556,LEN(P556)-IF(LEN(P556)&gt;0,1,LEN(P556)))),UPPER(LEFT(Q556,1)),LOWER(RIGHT(Q556,LEN(Q556)-IF(LEN(Q556)&gt;0,1,LEN(Q556)))),UPPER(LEFT(R556,1)),LOWER(RIGHT(R556,LEN(R556)-IF(LEN(R556)&gt;0,1,LEN(R556)))),UPPER(LEFT(S556,1)),LOWER(RIGHT(S556,LEN(S556)-IF(LEN(S556)&gt;0,1,LEN(S556)))),UPPER(LEFT(T556,1)),LOWER(RIGHT(T556,LEN(T556)-IF(LEN(T556)&gt;0,1,LEN(T556)))),UPPER(LEFT(U556,1)),LOWER(RIGHT(U556,LEN(U556)-IF(LEN(U556)&gt;0,1,LEN(U556)))),UPPER(LEFT(V556,1)),LOWER(RIGHT(V556,LEN(V556)-IF(LEN(V556)&gt;0,1,LEN(V556)))))</f>
        <v>dependentTaskType2Id</v>
      </c>
      <c r="X556" s="3" t="str">
        <f>CONCATENATE("""",W556,"""",":","""","""",",")</f>
        <v>"dependentTaskType2Id":"",</v>
      </c>
      <c r="Y556" s="22" t="str">
        <f>CONCATENATE("public static String ",,B556,,"=","""",W556,""";")</f>
        <v>public static String DEPENDENT_TASK_TYPE_2_ID="dependentTaskType2Id";</v>
      </c>
      <c r="Z556" s="7" t="str">
        <f>CONCATENATE("private String ",W556,"=","""""",";")</f>
        <v>private String dependentTaskType2Id="";</v>
      </c>
    </row>
    <row r="557" spans="2:26" ht="19.2" x14ac:dyDescent="0.45">
      <c r="B557" s="1" t="s">
        <v>418</v>
      </c>
      <c r="C557" s="1" t="s">
        <v>1</v>
      </c>
      <c r="D557" s="4">
        <v>40</v>
      </c>
      <c r="K557" s="25" t="s">
        <v>450</v>
      </c>
      <c r="L557" s="12"/>
      <c r="M557" s="18"/>
      <c r="N557" s="5" t="str">
        <f t="shared" si="219"/>
        <v>DEPENDENT_TASK_TYPE_1_NAME VARCHAR(40),</v>
      </c>
      <c r="O557" s="1" t="s">
        <v>388</v>
      </c>
      <c r="P557" t="s">
        <v>311</v>
      </c>
      <c r="Q557" t="s">
        <v>51</v>
      </c>
      <c r="R557">
        <v>1</v>
      </c>
      <c r="S557" t="s">
        <v>0</v>
      </c>
      <c r="W557" s="17" t="str">
        <f t="shared" si="217"/>
        <v>dependentTaskType1Name</v>
      </c>
      <c r="X557" s="3" t="str">
        <f t="shared" si="220"/>
        <v>"dependentTaskType1Name":"",</v>
      </c>
      <c r="Y557" s="22" t="str">
        <f t="shared" si="221"/>
        <v>public static String DEPENDENT_TASK_TYPE_1_NAME="dependentTaskType1Name";</v>
      </c>
      <c r="Z557" s="7" t="str">
        <f t="shared" si="222"/>
        <v>private String dependentTaskType1Name="";</v>
      </c>
    </row>
    <row r="558" spans="2:26" ht="19.2" x14ac:dyDescent="0.45">
      <c r="B558" s="1" t="s">
        <v>419</v>
      </c>
      <c r="C558" s="1" t="s">
        <v>1</v>
      </c>
      <c r="D558" s="4">
        <v>40</v>
      </c>
      <c r="K558" s="25" t="s">
        <v>451</v>
      </c>
      <c r="L558" s="12"/>
      <c r="M558" s="18" t="str">
        <f>CONCATENATE(B558,",")</f>
        <v>DEPENDENT_TASK_TYPE_2_NAME,</v>
      </c>
      <c r="N558" s="5" t="str">
        <f t="shared" si="219"/>
        <v>DEPENDENT_TASK_TYPE_2_NAME VARCHAR(40),</v>
      </c>
      <c r="O558" s="1" t="s">
        <v>388</v>
      </c>
      <c r="P558" t="s">
        <v>311</v>
      </c>
      <c r="Q558" t="s">
        <v>51</v>
      </c>
      <c r="R558">
        <v>2</v>
      </c>
      <c r="S558" t="s">
        <v>0</v>
      </c>
      <c r="W558" s="17" t="str">
        <f t="shared" si="217"/>
        <v>dependentTaskType2Name</v>
      </c>
      <c r="X558" s="3" t="str">
        <f t="shared" si="220"/>
        <v>"dependentTaskType2Name":"",</v>
      </c>
      <c r="Y558" s="22" t="str">
        <f t="shared" si="221"/>
        <v>public static String DEPENDENT_TASK_TYPE_2_NAME="dependentTaskType2Name";</v>
      </c>
      <c r="Z558" s="7" t="str">
        <f t="shared" si="222"/>
        <v>private String dependentTaskType2Name="";</v>
      </c>
    </row>
    <row r="559" spans="2:26" ht="19.2" x14ac:dyDescent="0.45">
      <c r="B559" s="1" t="s">
        <v>271</v>
      </c>
      <c r="C559" s="1" t="s">
        <v>1</v>
      </c>
      <c r="D559" s="4">
        <v>30</v>
      </c>
      <c r="K559" s="25" t="str">
        <f>CONCATENATE("T.",B559,",")</f>
        <v>T.COMPLETED_DURATION,</v>
      </c>
      <c r="L559" s="12"/>
      <c r="M559" s="18" t="str">
        <f>CONCATENATE(B559,",")</f>
        <v>COMPLETED_DURATION,</v>
      </c>
      <c r="N559" s="5" t="str">
        <f t="shared" si="219"/>
        <v>COMPLETED_DURATION VARCHAR(30),</v>
      </c>
      <c r="O559" s="1" t="s">
        <v>313</v>
      </c>
      <c r="P559" t="s">
        <v>314</v>
      </c>
      <c r="W559" s="17" t="str">
        <f t="shared" si="217"/>
        <v>completedDuration</v>
      </c>
      <c r="X559" s="3" t="str">
        <f t="shared" si="220"/>
        <v>"completedDuration":"",</v>
      </c>
      <c r="Y559" s="22" t="str">
        <f t="shared" si="221"/>
        <v>public static String COMPLETED_DURATION="completedDuration";</v>
      </c>
      <c r="Z559" s="7" t="str">
        <f t="shared" si="222"/>
        <v>private String completedDuration="";</v>
      </c>
    </row>
    <row r="560" spans="2:26" ht="19.2" x14ac:dyDescent="0.45">
      <c r="B560" s="8" t="s">
        <v>275</v>
      </c>
      <c r="C560" s="1" t="s">
        <v>1</v>
      </c>
      <c r="D560" s="12">
        <v>40</v>
      </c>
      <c r="K560" s="25" t="str">
        <f>CONCATENATE("T.",B560,",")</f>
        <v>T.UPDATED_BY,</v>
      </c>
      <c r="L560" s="14"/>
      <c r="M560" s="18" t="str">
        <f>CONCATENATE(B560,",")</f>
        <v>UPDATED_BY,</v>
      </c>
      <c r="N560" s="5" t="str">
        <f>CONCATENATE(B560," ",C560,"(",D560,")",",")</f>
        <v>UPDATED_BY VARCHAR(40),</v>
      </c>
      <c r="O560" s="1" t="s">
        <v>315</v>
      </c>
      <c r="P560" t="s">
        <v>128</v>
      </c>
      <c r="W560" s="17" t="str">
        <f>CONCATENATE(,LOWER(O560),UPPER(LEFT(P560,1)),LOWER(RIGHT(P560,LEN(P560)-IF(LEN(P560)&gt;0,1,LEN(P560)))),UPPER(LEFT(Q560,1)),LOWER(RIGHT(Q560,LEN(Q560)-IF(LEN(Q560)&gt;0,1,LEN(Q560)))),UPPER(LEFT(R560,1)),LOWER(RIGHT(R560,LEN(R560)-IF(LEN(R560)&gt;0,1,LEN(R560)))),UPPER(LEFT(S560,1)),LOWER(RIGHT(S560,LEN(S560)-IF(LEN(S560)&gt;0,1,LEN(S560)))),UPPER(LEFT(T560,1)),LOWER(RIGHT(T560,LEN(T560)-IF(LEN(T560)&gt;0,1,LEN(T560)))),UPPER(LEFT(U560,1)),LOWER(RIGHT(U560,LEN(U560)-IF(LEN(U560)&gt;0,1,LEN(U560)))),UPPER(LEFT(V560,1)),LOWER(RIGHT(V560,LEN(V560)-IF(LEN(V560)&gt;0,1,LEN(V560)))))</f>
        <v>updatedBy</v>
      </c>
      <c r="X560" s="3" t="str">
        <f>CONCATENATE("""",W560,"""",":","""","""",",")</f>
        <v>"updatedBy":"",</v>
      </c>
      <c r="Y560" s="22" t="str">
        <f>CONCATENATE("public static String ",,B560,,"=","""",W560,""";")</f>
        <v>public static String UPDATED_BY="updatedBy";</v>
      </c>
      <c r="Z560" s="7" t="str">
        <f>CONCATENATE("private String ",W560,"=","""""",";")</f>
        <v>private String updatedBy="";</v>
      </c>
    </row>
    <row r="561" spans="2:26" ht="19.2" x14ac:dyDescent="0.45">
      <c r="B561" s="8" t="s">
        <v>420</v>
      </c>
      <c r="C561" s="1" t="s">
        <v>1</v>
      </c>
      <c r="D561" s="12">
        <v>40</v>
      </c>
      <c r="K561" s="25" t="s">
        <v>448</v>
      </c>
      <c r="L561" s="14"/>
      <c r="M561" s="18" t="str">
        <f t="shared" ref="M561:M573" si="224">CONCATENATE(B561,",")</f>
        <v>UPDATED_BY_NAME,</v>
      </c>
      <c r="N561" s="5" t="str">
        <f t="shared" si="219"/>
        <v>UPDATED_BY_NAME VARCHAR(40),</v>
      </c>
      <c r="O561" s="1" t="s">
        <v>315</v>
      </c>
      <c r="P561" t="s">
        <v>128</v>
      </c>
      <c r="Q561" t="s">
        <v>0</v>
      </c>
      <c r="W561" s="17" t="str">
        <f t="shared" si="217"/>
        <v>updatedByName</v>
      </c>
      <c r="X561" s="3" t="str">
        <f t="shared" si="220"/>
        <v>"updatedByName":"",</v>
      </c>
      <c r="Y561" s="22" t="str">
        <f t="shared" si="221"/>
        <v>public static String UPDATED_BY_NAME="updatedByName";</v>
      </c>
      <c r="Z561" s="7" t="str">
        <f t="shared" si="222"/>
        <v>private String updatedByName="";</v>
      </c>
    </row>
    <row r="562" spans="2:26" ht="19.2" x14ac:dyDescent="0.45">
      <c r="B562" s="8" t="s">
        <v>276</v>
      </c>
      <c r="C562" s="1" t="s">
        <v>1</v>
      </c>
      <c r="D562" s="12">
        <v>42</v>
      </c>
      <c r="K562" s="25" t="str">
        <f t="shared" ref="K562:K572" si="225">CONCATENATE("T.",B562,",")</f>
        <v>T.LAST_UPDATED_DATE,</v>
      </c>
      <c r="L562" s="14"/>
      <c r="M562" s="18" t="str">
        <f t="shared" si="224"/>
        <v>LAST_UPDATED_DATE,</v>
      </c>
      <c r="N562" s="5" t="str">
        <f t="shared" si="219"/>
        <v>LAST_UPDATED_DATE VARCHAR(42),</v>
      </c>
      <c r="O562" s="1" t="s">
        <v>316</v>
      </c>
      <c r="P562" t="s">
        <v>315</v>
      </c>
      <c r="Q562" t="s">
        <v>8</v>
      </c>
      <c r="W562" s="17" t="str">
        <f t="shared" si="217"/>
        <v>lastUpdatedDate</v>
      </c>
      <c r="X562" s="3" t="str">
        <f t="shared" si="220"/>
        <v>"lastUpdatedDate":"",</v>
      </c>
      <c r="Y562" s="22" t="str">
        <f t="shared" si="221"/>
        <v>public static String LAST_UPDATED_DATE="lastUpdatedDate";</v>
      </c>
      <c r="Z562" s="7" t="str">
        <f t="shared" si="222"/>
        <v>private String lastUpdatedDate="";</v>
      </c>
    </row>
    <row r="563" spans="2:26" ht="19.2" x14ac:dyDescent="0.45">
      <c r="B563" s="8" t="s">
        <v>277</v>
      </c>
      <c r="C563" s="1" t="s">
        <v>1</v>
      </c>
      <c r="D563" s="12">
        <v>42</v>
      </c>
      <c r="K563" s="25" t="str">
        <f t="shared" si="225"/>
        <v>T.LAST_UPDATED_TIME,</v>
      </c>
      <c r="L563" s="14"/>
      <c r="M563" s="18" t="str">
        <f t="shared" si="224"/>
        <v>LAST_UPDATED_TIME,</v>
      </c>
      <c r="N563" s="5" t="str">
        <f t="shared" si="219"/>
        <v>LAST_UPDATED_TIME VARCHAR(42),</v>
      </c>
      <c r="O563" s="1" t="s">
        <v>316</v>
      </c>
      <c r="P563" t="s">
        <v>315</v>
      </c>
      <c r="Q563" t="s">
        <v>133</v>
      </c>
      <c r="W563" s="17" t="str">
        <f t="shared" si="217"/>
        <v>lastUpdatedTime</v>
      </c>
      <c r="X563" s="3" t="str">
        <f t="shared" si="220"/>
        <v>"lastUpdatedTime":"",</v>
      </c>
      <c r="Y563" s="22" t="str">
        <f t="shared" si="221"/>
        <v>public static String LAST_UPDATED_TIME="lastUpdatedTime";</v>
      </c>
      <c r="Z563" s="7" t="str">
        <f t="shared" si="222"/>
        <v>private String lastUpdatedTime="";</v>
      </c>
    </row>
    <row r="564" spans="2:26" ht="19.2" x14ac:dyDescent="0.45">
      <c r="B564" s="8" t="s">
        <v>416</v>
      </c>
      <c r="C564" s="1" t="s">
        <v>1</v>
      </c>
      <c r="D564" s="12">
        <v>42</v>
      </c>
      <c r="K564" s="25" t="str">
        <f t="shared" si="225"/>
        <v>T.TASK_STATUS,</v>
      </c>
      <c r="L564" s="14"/>
      <c r="M564" s="18" t="str">
        <f t="shared" si="224"/>
        <v>TASK_STATUS,</v>
      </c>
      <c r="N564" s="5" t="str">
        <f t="shared" si="219"/>
        <v>TASK_STATUS VARCHAR(42),</v>
      </c>
      <c r="O564" s="1" t="s">
        <v>311</v>
      </c>
      <c r="P564" t="s">
        <v>3</v>
      </c>
      <c r="W564" s="17" t="str">
        <f t="shared" si="217"/>
        <v>taskStatus</v>
      </c>
      <c r="X564" s="3" t="str">
        <f t="shared" si="220"/>
        <v>"taskStatus":"",</v>
      </c>
      <c r="Y564" s="22" t="str">
        <f t="shared" si="221"/>
        <v>public static String TASK_STATUS="taskStatus";</v>
      </c>
      <c r="Z564" s="7" t="str">
        <f t="shared" si="222"/>
        <v>private String taskStatus="";</v>
      </c>
    </row>
    <row r="565" spans="2:26" ht="19.2" x14ac:dyDescent="0.45">
      <c r="B565" s="8" t="s">
        <v>265</v>
      </c>
      <c r="C565" s="1" t="s">
        <v>1</v>
      </c>
      <c r="D565" s="12">
        <v>42</v>
      </c>
      <c r="I565">
        <f>I560</f>
        <v>0</v>
      </c>
      <c r="J565" t="str">
        <f>CONCATENATE(LEFT(CONCATENATE(" ADD "," ",N565,";"),LEN(CONCATENATE(" ADD "," ",N565,";"))-2),";")</f>
        <v xml:space="preserve"> ADD  START_DATE VARCHAR(42);</v>
      </c>
      <c r="K565" s="25" t="str">
        <f t="shared" si="225"/>
        <v>T.START_DATE,</v>
      </c>
      <c r="L565" s="14"/>
      <c r="M565" s="18" t="str">
        <f t="shared" si="224"/>
        <v>START_DATE,</v>
      </c>
      <c r="N565" s="5" t="str">
        <f>CONCATENATE(B565," ",C565,"(",D565,")",",")</f>
        <v>START_DATE VARCHAR(42),</v>
      </c>
      <c r="O565" s="1" t="s">
        <v>289</v>
      </c>
      <c r="P565" t="s">
        <v>8</v>
      </c>
      <c r="W565" s="17" t="str">
        <f>CONCATENATE(,LOWER(O565),UPPER(LEFT(P565,1)),LOWER(RIGHT(P565,LEN(P565)-IF(LEN(P565)&gt;0,1,LEN(P565)))),UPPER(LEFT(Q565,1)),LOWER(RIGHT(Q565,LEN(Q565)-IF(LEN(Q565)&gt;0,1,LEN(Q565)))),UPPER(LEFT(R565,1)),LOWER(RIGHT(R565,LEN(R565)-IF(LEN(R565)&gt;0,1,LEN(R565)))),UPPER(LEFT(S565,1)),LOWER(RIGHT(S565,LEN(S565)-IF(LEN(S565)&gt;0,1,LEN(S565)))),UPPER(LEFT(T565,1)),LOWER(RIGHT(T565,LEN(T565)-IF(LEN(T565)&gt;0,1,LEN(T565)))),UPPER(LEFT(U565,1)),LOWER(RIGHT(U565,LEN(U565)-IF(LEN(U565)&gt;0,1,LEN(U565)))),UPPER(LEFT(V565,1)),LOWER(RIGHT(V565,LEN(V565)-IF(LEN(V565)&gt;0,1,LEN(V565)))))</f>
        <v>startDate</v>
      </c>
      <c r="X565" s="3" t="str">
        <f>CONCATENATE("""",W565,"""",":","""","""",",")</f>
        <v>"startDate":"",</v>
      </c>
      <c r="Y565" s="22" t="str">
        <f>CONCATENATE("public static String ",,B565,,"=","""",W565,""";")</f>
        <v>public static String START_DATE="startDate";</v>
      </c>
      <c r="Z565" s="7" t="str">
        <f>CONCATENATE("private String ",W565,"=","""""",";")</f>
        <v>private String startDate="";</v>
      </c>
    </row>
    <row r="566" spans="2:26" ht="19.2" x14ac:dyDescent="0.45">
      <c r="B566" s="8" t="s">
        <v>266</v>
      </c>
      <c r="C566" s="1" t="s">
        <v>1</v>
      </c>
      <c r="D566" s="12">
        <v>42</v>
      </c>
      <c r="I566">
        <f>I561</f>
        <v>0</v>
      </c>
      <c r="J566" t="str">
        <f>CONCATENATE(LEFT(CONCATENATE(" ADD "," ",N566,";"),LEN(CONCATENATE(" ADD "," ",N566,";"))-2),";")</f>
        <v xml:space="preserve"> ADD  START_TIME VARCHAR(42);</v>
      </c>
      <c r="K566" s="25" t="str">
        <f t="shared" si="225"/>
        <v>T.START_TIME,</v>
      </c>
      <c r="L566" s="14"/>
      <c r="M566" s="18" t="str">
        <f t="shared" si="224"/>
        <v>START_TIME,</v>
      </c>
      <c r="N566" s="5" t="str">
        <f>CONCATENATE(B566," ",C566,"(",D566,")",",")</f>
        <v>START_TIME VARCHAR(42),</v>
      </c>
      <c r="O566" s="1" t="s">
        <v>289</v>
      </c>
      <c r="P566" t="s">
        <v>133</v>
      </c>
      <c r="W566" s="17" t="str">
        <f>CONCATENATE(,LOWER(O566),UPPER(LEFT(P566,1)),LOWER(RIGHT(P566,LEN(P566)-IF(LEN(P566)&gt;0,1,LEN(P566)))),UPPER(LEFT(Q566,1)),LOWER(RIGHT(Q566,LEN(Q566)-IF(LEN(Q566)&gt;0,1,LEN(Q566)))),UPPER(LEFT(R566,1)),LOWER(RIGHT(R566,LEN(R566)-IF(LEN(R566)&gt;0,1,LEN(R566)))),UPPER(LEFT(S566,1)),LOWER(RIGHT(S566,LEN(S566)-IF(LEN(S566)&gt;0,1,LEN(S566)))),UPPER(LEFT(T566,1)),LOWER(RIGHT(T566,LEN(T566)-IF(LEN(T566)&gt;0,1,LEN(T566)))),UPPER(LEFT(U566,1)),LOWER(RIGHT(U566,LEN(U566)-IF(LEN(U566)&gt;0,1,LEN(U566)))),UPPER(LEFT(V566,1)),LOWER(RIGHT(V566,LEN(V566)-IF(LEN(V566)&gt;0,1,LEN(V566)))))</f>
        <v>startTime</v>
      </c>
      <c r="X566" s="3" t="str">
        <f>CONCATENATE("""",W566,"""",":","""","""",",")</f>
        <v>"startTime":"",</v>
      </c>
      <c r="Y566" s="22" t="str">
        <f>CONCATENATE("public static String ",,B566,,"=","""",W566,""";")</f>
        <v>public static String START_TIME="startTime";</v>
      </c>
      <c r="Z566" s="7" t="str">
        <f>CONCATENATE("private String ",W566,"=","""""",";")</f>
        <v>private String startTime="";</v>
      </c>
    </row>
    <row r="567" spans="2:26" ht="19.2" x14ac:dyDescent="0.45">
      <c r="B567" s="8" t="s">
        <v>629</v>
      </c>
      <c r="C567" s="1" t="s">
        <v>1</v>
      </c>
      <c r="D567" s="12">
        <v>42</v>
      </c>
      <c r="I567">
        <f>I562</f>
        <v>0</v>
      </c>
      <c r="J567" t="str">
        <f>CONCATENATE(LEFT(CONCATENATE(" ADD "," ",N567,";"),LEN(CONCATENATE(" ADD "," ",N567,";"))-2),";")</f>
        <v xml:space="preserve"> ADD  START_TYPE VARCHAR(42);</v>
      </c>
      <c r="K567" s="25" t="str">
        <f t="shared" si="225"/>
        <v>T.START_TYPE,</v>
      </c>
      <c r="L567" s="14"/>
      <c r="M567" s="18" t="str">
        <f t="shared" si="224"/>
        <v>START_TYPE,</v>
      </c>
      <c r="N567" s="5" t="str">
        <f>CONCATENATE(B567," ",C567,"(",D567,")",",")</f>
        <v>START_TYPE VARCHAR(42),</v>
      </c>
      <c r="O567" s="1" t="s">
        <v>289</v>
      </c>
      <c r="P567" t="s">
        <v>51</v>
      </c>
      <c r="W567" s="17" t="str">
        <f>CONCATENATE(,LOWER(O567),UPPER(LEFT(P567,1)),LOWER(RIGHT(P567,LEN(P567)-IF(LEN(P567)&gt;0,1,LEN(P567)))),UPPER(LEFT(Q567,1)),LOWER(RIGHT(Q567,LEN(Q567)-IF(LEN(Q567)&gt;0,1,LEN(Q567)))),UPPER(LEFT(R567,1)),LOWER(RIGHT(R567,LEN(R567)-IF(LEN(R567)&gt;0,1,LEN(R567)))),UPPER(LEFT(S567,1)),LOWER(RIGHT(S567,LEN(S567)-IF(LEN(S567)&gt;0,1,LEN(S567)))),UPPER(LEFT(T567,1)),LOWER(RIGHT(T567,LEN(T567)-IF(LEN(T567)&gt;0,1,LEN(T567)))),UPPER(LEFT(U567,1)),LOWER(RIGHT(U567,LEN(U567)-IF(LEN(U567)&gt;0,1,LEN(U567)))),UPPER(LEFT(V567,1)),LOWER(RIGHT(V567,LEN(V567)-IF(LEN(V567)&gt;0,1,LEN(V567)))))</f>
        <v>startType</v>
      </c>
      <c r="X567" s="3" t="str">
        <f>CONCATENATE("""",W567,"""",":","""","""",",")</f>
        <v>"startType":"",</v>
      </c>
      <c r="Y567" s="22" t="str">
        <f>CONCATENATE("public static String ",,B567,,"=","""",W567,""";")</f>
        <v>public static String START_TYPE="startType";</v>
      </c>
      <c r="Z567" s="7" t="str">
        <f>CONCATENATE("private String ",W567,"=","""""",";")</f>
        <v>private String startType="";</v>
      </c>
    </row>
    <row r="568" spans="2:26" ht="19.2" x14ac:dyDescent="0.45">
      <c r="B568" s="8" t="s">
        <v>620</v>
      </c>
      <c r="C568" s="1" t="s">
        <v>1</v>
      </c>
      <c r="D568" s="12">
        <v>42</v>
      </c>
      <c r="I568">
        <f>I563</f>
        <v>0</v>
      </c>
      <c r="J568" t="str">
        <f>CONCATENATE(LEFT(CONCATENATE(" ADD "," ",N568,";"),LEN(CONCATENATE(" ADD "," ",N568,";"))-2),";")</f>
        <v xml:space="preserve"> ADD  IS_NOTIFIED_BUG VARCHAR(42);</v>
      </c>
      <c r="K568" s="25" t="str">
        <f t="shared" si="225"/>
        <v>T.IS_NOTIFIED_BUG,</v>
      </c>
      <c r="L568" s="14"/>
      <c r="M568" s="18" t="str">
        <f>CONCATENATE(B568,",")</f>
        <v>IS_NOTIFIED_BUG,</v>
      </c>
      <c r="N568" s="5" t="str">
        <f>CONCATENATE(B568," ",C568,"(",D568,")",",")</f>
        <v>IS_NOTIFIED_BUG VARCHAR(42),</v>
      </c>
      <c r="O568" s="1" t="s">
        <v>112</v>
      </c>
      <c r="P568" t="s">
        <v>574</v>
      </c>
      <c r="Q568" t="s">
        <v>409</v>
      </c>
      <c r="W568" s="17" t="str">
        <f>CONCATENATE(,LOWER(O568),UPPER(LEFT(P568,1)),LOWER(RIGHT(P568,LEN(P568)-IF(LEN(P568)&gt;0,1,LEN(P568)))),UPPER(LEFT(Q568,1)),LOWER(RIGHT(Q568,LEN(Q568)-IF(LEN(Q568)&gt;0,1,LEN(Q568)))),UPPER(LEFT(R568,1)),LOWER(RIGHT(R568,LEN(R568)-IF(LEN(R568)&gt;0,1,LEN(R568)))),UPPER(LEFT(S568,1)),LOWER(RIGHT(S568,LEN(S568)-IF(LEN(S568)&gt;0,1,LEN(S568)))),UPPER(LEFT(T568,1)),LOWER(RIGHT(T568,LEN(T568)-IF(LEN(T568)&gt;0,1,LEN(T568)))),UPPER(LEFT(U568,1)),LOWER(RIGHT(U568,LEN(U568)-IF(LEN(U568)&gt;0,1,LEN(U568)))),UPPER(LEFT(V568,1)),LOWER(RIGHT(V568,LEN(V568)-IF(LEN(V568)&gt;0,1,LEN(V568)))))</f>
        <v>isNotifiedBug</v>
      </c>
      <c r="X568" s="3" t="str">
        <f>CONCATENATE("""",W568,"""",":","""","""",",")</f>
        <v>"isNotifiedBug":"",</v>
      </c>
      <c r="Y568" s="22" t="str">
        <f>CONCATENATE("public static String ",,B568,,"=","""",W568,""";")</f>
        <v>public static String IS_NOTIFIED_BUG="isNotifiedBug";</v>
      </c>
      <c r="Z568" s="7" t="str">
        <f>CONCATENATE("private String ",W568,"=","""""",";")</f>
        <v>private String isNotifiedBug="";</v>
      </c>
    </row>
    <row r="569" spans="2:26" ht="19.2" x14ac:dyDescent="0.45">
      <c r="B569" s="8" t="s">
        <v>403</v>
      </c>
      <c r="C569" s="1" t="s">
        <v>1</v>
      </c>
      <c r="D569" s="12">
        <v>42</v>
      </c>
      <c r="K569" s="25" t="str">
        <f t="shared" si="225"/>
        <v>T.IS_DETECTED_BUG,</v>
      </c>
      <c r="L569" s="14"/>
      <c r="M569" s="18" t="str">
        <f t="shared" si="224"/>
        <v>IS_DETECTED_BUG,</v>
      </c>
      <c r="N569" s="5" t="str">
        <f t="shared" si="219"/>
        <v>IS_DETECTED_BUG VARCHAR(42),</v>
      </c>
      <c r="O569" s="1" t="s">
        <v>112</v>
      </c>
      <c r="P569" t="s">
        <v>408</v>
      </c>
      <c r="Q569" t="s">
        <v>409</v>
      </c>
      <c r="W569" s="17" t="str">
        <f t="shared" si="217"/>
        <v>isDetectedBug</v>
      </c>
      <c r="X569" s="3" t="str">
        <f t="shared" si="220"/>
        <v>"isDetectedBug":"",</v>
      </c>
      <c r="Y569" s="22" t="str">
        <f t="shared" si="221"/>
        <v>public static String IS_DETECTED_BUG="isDetectedBug";</v>
      </c>
      <c r="Z569" s="7" t="str">
        <f t="shared" si="222"/>
        <v>private String isDetectedBug="";</v>
      </c>
    </row>
    <row r="570" spans="2:26" ht="19.2" x14ac:dyDescent="0.45">
      <c r="B570" s="8" t="s">
        <v>469</v>
      </c>
      <c r="C570" s="1" t="s">
        <v>1</v>
      </c>
      <c r="D570" s="12">
        <v>42</v>
      </c>
      <c r="I570">
        <f>I564</f>
        <v>0</v>
      </c>
      <c r="J570" t="str">
        <f>CONCATENATE(LEFT(CONCATENATE(" ADD "," ",N570,";"),LEN(CONCATENATE(" ADD "," ",N570,";"))-2),";")</f>
        <v xml:space="preserve"> ADD  IS_GENERAL VARCHAR(42);</v>
      </c>
      <c r="K570" s="25" t="str">
        <f t="shared" si="225"/>
        <v>T.IS_GENERAL,</v>
      </c>
      <c r="L570" s="14"/>
      <c r="M570" s="18" t="str">
        <f t="shared" si="224"/>
        <v>IS_GENERAL,</v>
      </c>
      <c r="N570" s="5" t="str">
        <f t="shared" si="219"/>
        <v>IS_GENERAL VARCHAR(42),</v>
      </c>
      <c r="O570" s="1" t="s">
        <v>112</v>
      </c>
      <c r="P570" t="s">
        <v>470</v>
      </c>
      <c r="W570" s="17" t="str">
        <f t="shared" si="217"/>
        <v>isGeneral</v>
      </c>
      <c r="X570" s="3" t="str">
        <f t="shared" si="220"/>
        <v>"isGeneral":"",</v>
      </c>
      <c r="Y570" s="22" t="str">
        <f t="shared" si="221"/>
        <v>public static String IS_GENERAL="isGeneral";</v>
      </c>
      <c r="Z570" s="7" t="str">
        <f t="shared" si="222"/>
        <v>private String isGeneral="";</v>
      </c>
    </row>
    <row r="571" spans="2:26" ht="19.2" x14ac:dyDescent="0.45">
      <c r="B571" s="8" t="s">
        <v>704</v>
      </c>
      <c r="C571" s="1" t="s">
        <v>1</v>
      </c>
      <c r="D571" s="12">
        <v>333</v>
      </c>
      <c r="I571">
        <f>I564</f>
        <v>0</v>
      </c>
      <c r="J571" t="str">
        <f>CONCATENATE(LEFT(CONCATENATE(" ADD "," ",N571,";"),LEN(CONCATENATE(" ADD "," ",N571,";"))-2),";")</f>
        <v xml:space="preserve"> ADD  JIRA_ISSUE_ID VARCHAR(333);</v>
      </c>
      <c r="K571" s="25" t="str">
        <f t="shared" si="225"/>
        <v>T.JIRA_ISSUE_ID,</v>
      </c>
      <c r="L571" s="14"/>
      <c r="M571" s="18" t="str">
        <f t="shared" si="224"/>
        <v>JIRA_ISSUE_ID,</v>
      </c>
      <c r="N571" s="5" t="str">
        <f t="shared" si="219"/>
        <v>JIRA_ISSUE_ID VARCHAR(333),</v>
      </c>
      <c r="O571" s="1" t="s">
        <v>700</v>
      </c>
      <c r="P571" t="s">
        <v>706</v>
      </c>
      <c r="Q571" t="s">
        <v>2</v>
      </c>
      <c r="W571" s="17" t="str">
        <f t="shared" si="217"/>
        <v>jiraIssueId</v>
      </c>
      <c r="X571" s="3" t="str">
        <f t="shared" si="220"/>
        <v>"jiraIssueId":"",</v>
      </c>
      <c r="Y571" s="22" t="str">
        <f t="shared" si="221"/>
        <v>public static String JIRA_ISSUE_ID="jiraIssueId";</v>
      </c>
      <c r="Z571" s="7" t="str">
        <f t="shared" si="222"/>
        <v>private String jiraIssueId="";</v>
      </c>
    </row>
    <row r="572" spans="2:26" ht="19.2" x14ac:dyDescent="0.45">
      <c r="B572" s="8" t="s">
        <v>705</v>
      </c>
      <c r="C572" s="1" t="s">
        <v>1</v>
      </c>
      <c r="D572" s="12">
        <v>333</v>
      </c>
      <c r="I572">
        <f>I565</f>
        <v>0</v>
      </c>
      <c r="J572" t="str">
        <f>CONCATENATE(LEFT(CONCATENATE(" ADD "," ",N572,";"),LEN(CONCATENATE(" ADD "," ",N572,";"))-2),";")</f>
        <v xml:space="preserve"> ADD  JIRA_ISSUE_KEY VARCHAR(333);</v>
      </c>
      <c r="K572" s="25" t="str">
        <f t="shared" si="225"/>
        <v>T.JIRA_ISSUE_KEY,</v>
      </c>
      <c r="L572" s="14"/>
      <c r="M572" s="18" t="str">
        <f t="shared" si="224"/>
        <v>JIRA_ISSUE_KEY,</v>
      </c>
      <c r="N572" s="5" t="str">
        <f t="shared" si="219"/>
        <v>JIRA_ISSUE_KEY VARCHAR(333),</v>
      </c>
      <c r="O572" s="1" t="s">
        <v>700</v>
      </c>
      <c r="P572" t="s">
        <v>706</v>
      </c>
      <c r="Q572" t="s">
        <v>43</v>
      </c>
      <c r="W572" s="17" t="str">
        <f t="shared" si="217"/>
        <v>jiraIssueKey</v>
      </c>
      <c r="X572" s="3" t="str">
        <f t="shared" si="220"/>
        <v>"jiraIssueKey":"",</v>
      </c>
      <c r="Y572" s="22" t="str">
        <f t="shared" si="221"/>
        <v>public static String JIRA_ISSUE_KEY="jiraIssueKey";</v>
      </c>
      <c r="Z572" s="7" t="str">
        <f t="shared" si="222"/>
        <v>private String jiraIssueKey="";</v>
      </c>
    </row>
    <row r="573" spans="2:26" ht="19.2" x14ac:dyDescent="0.45">
      <c r="B573" s="8" t="s">
        <v>404</v>
      </c>
      <c r="C573" s="1" t="s">
        <v>1</v>
      </c>
      <c r="D573" s="12">
        <v>42</v>
      </c>
      <c r="K573" s="25" t="str">
        <f>CONCATENATE("T.",B573,"")</f>
        <v>T.IS_UPDATE_REQUIRED</v>
      </c>
      <c r="L573" s="14"/>
      <c r="M573" s="18" t="str">
        <f t="shared" si="224"/>
        <v>IS_UPDATE_REQUIRED,</v>
      </c>
      <c r="N573" s="5" t="str">
        <f t="shared" si="219"/>
        <v>IS_UPDATE_REQUIRED VARCHAR(42),</v>
      </c>
      <c r="O573" s="1" t="s">
        <v>112</v>
      </c>
      <c r="P573" t="s">
        <v>410</v>
      </c>
      <c r="Q573" t="s">
        <v>411</v>
      </c>
      <c r="W573" s="17" t="str">
        <f t="shared" si="217"/>
        <v>isUpdateRequired</v>
      </c>
      <c r="X573" s="3" t="str">
        <f t="shared" si="220"/>
        <v>"isUpdateRequired":"",</v>
      </c>
      <c r="Y573" s="22" t="str">
        <f t="shared" si="221"/>
        <v>public static String IS_UPDATE_REQUIRED="isUpdateRequired";</v>
      </c>
      <c r="Z573" s="7" t="str">
        <f t="shared" si="222"/>
        <v>private String isUpdateRequired="";</v>
      </c>
    </row>
    <row r="574" spans="2:26" ht="19.2" x14ac:dyDescent="0.45">
      <c r="C574" s="1"/>
      <c r="D574" s="8"/>
      <c r="K574" s="29" t="s">
        <v>466</v>
      </c>
      <c r="M574" s="18"/>
      <c r="N574" s="33" t="s">
        <v>130</v>
      </c>
      <c r="O574" s="1"/>
      <c r="W574" s="17"/>
    </row>
    <row r="575" spans="2:26" ht="19.2" x14ac:dyDescent="0.45">
      <c r="C575" s="14"/>
      <c r="D575" s="9"/>
      <c r="K575" s="29" t="s">
        <v>467</v>
      </c>
      <c r="M575" s="20"/>
      <c r="N575" s="33"/>
      <c r="O575" s="14"/>
      <c r="W575" s="17"/>
    </row>
    <row r="576" spans="2:26" ht="19.2" x14ac:dyDescent="0.45">
      <c r="C576" s="14"/>
      <c r="D576" s="9"/>
      <c r="K576" s="21" t="s">
        <v>468</v>
      </c>
      <c r="M576" s="20"/>
      <c r="N576" s="33"/>
      <c r="O576" s="14"/>
      <c r="W576" s="17"/>
    </row>
    <row r="577" spans="2:26" ht="19.2" x14ac:dyDescent="0.45">
      <c r="C577" s="14"/>
      <c r="D577" s="9"/>
      <c r="M577" s="20"/>
      <c r="N577" s="33"/>
      <c r="O577" s="14"/>
      <c r="W577" s="17"/>
    </row>
    <row r="578" spans="2:26" x14ac:dyDescent="0.3">
      <c r="B578" s="2" t="s">
        <v>412</v>
      </c>
      <c r="I578" t="str">
        <f>CONCATENATE("ALTER TABLE"," ",B578)</f>
        <v>ALTER TABLE TM_BACKLOG_TASK_NOTIFIER</v>
      </c>
      <c r="N578" s="5" t="str">
        <f>CONCATENATE("CREATE TABLE ",B578," ","(")</f>
        <v>CREATE TABLE TM_BACKLOG_TASK_NOTIFIER (</v>
      </c>
    </row>
    <row r="579" spans="2:26" ht="19.2" x14ac:dyDescent="0.45">
      <c r="B579" s="1" t="s">
        <v>2</v>
      </c>
      <c r="C579" s="1" t="s">
        <v>1</v>
      </c>
      <c r="D579" s="4">
        <v>30</v>
      </c>
      <c r="E579" s="24" t="s">
        <v>113</v>
      </c>
      <c r="I579" t="str">
        <f>I578</f>
        <v>ALTER TABLE TM_BACKLOG_TASK_NOTIFIER</v>
      </c>
      <c r="J579" t="str">
        <f t="shared" ref="J579:J584" si="226">CONCATENATE(LEFT(CONCATENATE(" ADD "," ",N579,";"),LEN(CONCATENATE(" ADD "," ",N579,";"))-2),";")</f>
        <v xml:space="preserve"> ADD  ID VARCHAR(30) NOT NULL ;</v>
      </c>
      <c r="K579" s="21" t="str">
        <f t="shared" ref="K579:K584" si="227">CONCATENATE(LEFT(CONCATENATE("  ALTER COLUMN  "," ",N579,";"),LEN(CONCATENATE("  ALTER COLUMN  "," ",N579,";"))-2),";")</f>
        <v xml:space="preserve">  ALTER COLUMN   ID VARCHAR(30) NOT NULL ;</v>
      </c>
      <c r="L579" s="12"/>
      <c r="M579" s="18" t="str">
        <f t="shared" ref="M579:M584" si="228">CONCATENATE(B579,",")</f>
        <v>ID,</v>
      </c>
      <c r="N579" s="5" t="str">
        <f>CONCATENATE(B579," ",C579,"(",D579,") ",E579," ,")</f>
        <v>ID VARCHAR(30) NOT NULL ,</v>
      </c>
      <c r="O579" s="1" t="s">
        <v>2</v>
      </c>
      <c r="P579" s="6"/>
      <c r="Q579" s="6"/>
      <c r="R579" s="6"/>
      <c r="S579" s="6"/>
      <c r="T579" s="6"/>
      <c r="U579" s="6"/>
      <c r="V579" s="6"/>
      <c r="W579" s="17" t="str">
        <f t="shared" ref="W579:W584" si="229">CONCATENATE(,LOWER(O579),UPPER(LEFT(P579,1)),LOWER(RIGHT(P579,LEN(P579)-IF(LEN(P579)&gt;0,1,LEN(P579)))),UPPER(LEFT(Q579,1)),LOWER(RIGHT(Q579,LEN(Q579)-IF(LEN(Q579)&gt;0,1,LEN(Q579)))),UPPER(LEFT(R579,1)),LOWER(RIGHT(R579,LEN(R579)-IF(LEN(R579)&gt;0,1,LEN(R579)))),UPPER(LEFT(S579,1)),LOWER(RIGHT(S579,LEN(S579)-IF(LEN(S579)&gt;0,1,LEN(S579)))),UPPER(LEFT(T579,1)),LOWER(RIGHT(T579,LEN(T579)-IF(LEN(T579)&gt;0,1,LEN(T579)))),UPPER(LEFT(U579,1)),LOWER(RIGHT(U579,LEN(U579)-IF(LEN(U579)&gt;0,1,LEN(U579)))),UPPER(LEFT(V579,1)),LOWER(RIGHT(V579,LEN(V579)-IF(LEN(V579)&gt;0,1,LEN(V579)))))</f>
        <v>id</v>
      </c>
      <c r="X579" s="3" t="str">
        <f t="shared" ref="X579:X584" si="230">CONCATENATE("""",W579,"""",":","""","""",",")</f>
        <v>"id":"",</v>
      </c>
      <c r="Y579" s="22" t="str">
        <f t="shared" ref="Y579:Y584" si="231">CONCATENATE("public static String ",,B579,,"=","""",W579,""";")</f>
        <v>public static String ID="id";</v>
      </c>
      <c r="Z579" s="7" t="str">
        <f t="shared" ref="Z579:Z584" si="232">CONCATENATE("private String ",W579,"=","""""",";")</f>
        <v>private String id="";</v>
      </c>
    </row>
    <row r="580" spans="2:26" ht="19.2" x14ac:dyDescent="0.45">
      <c r="B580" s="1" t="s">
        <v>3</v>
      </c>
      <c r="C580" s="1" t="s">
        <v>1</v>
      </c>
      <c r="D580" s="4">
        <v>10</v>
      </c>
      <c r="I580" t="str">
        <f>I579</f>
        <v>ALTER TABLE TM_BACKLOG_TASK_NOTIFIER</v>
      </c>
      <c r="J580" t="str">
        <f t="shared" si="226"/>
        <v xml:space="preserve"> ADD  STATUS VARCHAR(10);</v>
      </c>
      <c r="K580" s="21" t="str">
        <f t="shared" si="227"/>
        <v xml:space="preserve">  ALTER COLUMN   STATUS VARCHAR(10);</v>
      </c>
      <c r="L580" s="12"/>
      <c r="M580" s="18" t="str">
        <f t="shared" si="228"/>
        <v>STATUS,</v>
      </c>
      <c r="N580" s="5" t="str">
        <f>CONCATENATE(B580," ",C580,"(",D580,")",",")</f>
        <v>STATUS VARCHAR(10),</v>
      </c>
      <c r="O580" s="1" t="s">
        <v>3</v>
      </c>
      <c r="W580" s="17" t="str">
        <f t="shared" si="229"/>
        <v>status</v>
      </c>
      <c r="X580" s="3" t="str">
        <f t="shared" si="230"/>
        <v>"status":"",</v>
      </c>
      <c r="Y580" s="22" t="str">
        <f t="shared" si="231"/>
        <v>public static String STATUS="status";</v>
      </c>
      <c r="Z580" s="7" t="str">
        <f t="shared" si="232"/>
        <v>private String status="";</v>
      </c>
    </row>
    <row r="581" spans="2:26" ht="19.2" x14ac:dyDescent="0.45">
      <c r="B581" s="1" t="s">
        <v>4</v>
      </c>
      <c r="C581" s="1" t="s">
        <v>1</v>
      </c>
      <c r="D581" s="4">
        <v>20</v>
      </c>
      <c r="I581" t="str">
        <f>I580</f>
        <v>ALTER TABLE TM_BACKLOG_TASK_NOTIFIER</v>
      </c>
      <c r="J581" t="str">
        <f t="shared" si="226"/>
        <v xml:space="preserve"> ADD  INSERT_DATE VARCHAR(20);</v>
      </c>
      <c r="K581" s="21" t="str">
        <f t="shared" si="227"/>
        <v xml:space="preserve">  ALTER COLUMN   INSERT_DATE VARCHAR(20);</v>
      </c>
      <c r="L581" s="12"/>
      <c r="M581" s="18" t="str">
        <f t="shared" si="228"/>
        <v>INSERT_DATE,</v>
      </c>
      <c r="N581" s="5" t="str">
        <f>CONCATENATE(B581," ",C581,"(",D581,")",",")</f>
        <v>INSERT_DATE VARCHAR(20),</v>
      </c>
      <c r="O581" s="1" t="s">
        <v>7</v>
      </c>
      <c r="P581" t="s">
        <v>8</v>
      </c>
      <c r="W581" s="17" t="str">
        <f t="shared" si="229"/>
        <v>insertDate</v>
      </c>
      <c r="X581" s="3" t="str">
        <f t="shared" si="230"/>
        <v>"insertDate":"",</v>
      </c>
      <c r="Y581" s="22" t="str">
        <f t="shared" si="231"/>
        <v>public static String INSERT_DATE="insertDate";</v>
      </c>
      <c r="Z581" s="7" t="str">
        <f t="shared" si="232"/>
        <v>private String insertDate="";</v>
      </c>
    </row>
    <row r="582" spans="2:26" ht="19.2" x14ac:dyDescent="0.45">
      <c r="B582" s="1" t="s">
        <v>5</v>
      </c>
      <c r="C582" s="1" t="s">
        <v>1</v>
      </c>
      <c r="D582" s="4">
        <v>20</v>
      </c>
      <c r="I582" t="str">
        <f>I579</f>
        <v>ALTER TABLE TM_BACKLOG_TASK_NOTIFIER</v>
      </c>
      <c r="J582" t="str">
        <f t="shared" si="226"/>
        <v xml:space="preserve"> ADD  MODIFICATION_DATE VARCHAR(20);</v>
      </c>
      <c r="K582" s="21" t="str">
        <f t="shared" si="227"/>
        <v xml:space="preserve">  ALTER COLUMN   MODIFICATION_DATE VARCHAR(20);</v>
      </c>
      <c r="L582" s="12"/>
      <c r="M582" s="18" t="str">
        <f t="shared" si="228"/>
        <v>MODIFICATION_DATE,</v>
      </c>
      <c r="N582" s="5" t="str">
        <f>CONCATENATE(B582," ",C582,"(",D582,")",",")</f>
        <v>MODIFICATION_DATE VARCHAR(20),</v>
      </c>
      <c r="O582" s="1" t="s">
        <v>9</v>
      </c>
      <c r="P582" t="s">
        <v>8</v>
      </c>
      <c r="W582" s="17" t="str">
        <f>CONCATENATE(,LOWER(O582),UPPER(LEFT(P582,1)),LOWER(RIGHT(P582,LEN(P582)-IF(LEN(P582)&gt;0,1,LEN(P582)))),UPPER(LEFT(Q582,1)),LOWER(RIGHT(Q582,LEN(Q582)-IF(LEN(Q582)&gt;0,1,LEN(Q582)))),UPPER(LEFT(R582,1)),LOWER(RIGHT(R582,LEN(R582)-IF(LEN(R582)&gt;0,1,LEN(R582)))),UPPER(LEFT(S582,1)),LOWER(RIGHT(S582,LEN(S582)-IF(LEN(S582)&gt;0,1,LEN(S582)))),UPPER(LEFT(T582,1)),LOWER(RIGHT(T582,LEN(T582)-IF(LEN(T582)&gt;0,1,LEN(T582)))),UPPER(LEFT(U582,1)),LOWER(RIGHT(U582,LEN(U582)-IF(LEN(U582)&gt;0,1,LEN(U582)))),UPPER(LEFT(V582,1)),LOWER(RIGHT(V582,LEN(V582)-IF(LEN(V582)&gt;0,1,LEN(V582)))))</f>
        <v>modificationDate</v>
      </c>
      <c r="X582" s="3" t="str">
        <f t="shared" si="230"/>
        <v>"modificationDate":"",</v>
      </c>
      <c r="Y582" s="22" t="str">
        <f t="shared" si="231"/>
        <v>public static String MODIFICATION_DATE="modificationDate";</v>
      </c>
      <c r="Z582" s="7" t="str">
        <f t="shared" si="232"/>
        <v>private String modificationDate="";</v>
      </c>
    </row>
    <row r="583" spans="2:26" ht="19.2" x14ac:dyDescent="0.45">
      <c r="B583" s="1" t="s">
        <v>413</v>
      </c>
      <c r="C583" s="1" t="s">
        <v>1</v>
      </c>
      <c r="D583" s="4">
        <v>43</v>
      </c>
      <c r="I583" t="e">
        <f>#REF!</f>
        <v>#REF!</v>
      </c>
      <c r="J583" t="str">
        <f t="shared" si="226"/>
        <v xml:space="preserve"> ADD  FK_BACKLOG_TASK_ID VARCHAR(43);</v>
      </c>
      <c r="K583" s="21" t="str">
        <f t="shared" si="227"/>
        <v xml:space="preserve">  ALTER COLUMN   FK_BACKLOG_TASK_ID VARCHAR(43);</v>
      </c>
      <c r="L583" s="12"/>
      <c r="M583" s="18" t="str">
        <f t="shared" si="228"/>
        <v>FK_BACKLOG_TASK_ID,</v>
      </c>
      <c r="N583" s="5" t="str">
        <f>CONCATENATE(B583," ",C583,"(",D583,")",",")</f>
        <v>FK_BACKLOG_TASK_ID VARCHAR(43),</v>
      </c>
      <c r="O583" s="1" t="s">
        <v>10</v>
      </c>
      <c r="P583" t="s">
        <v>354</v>
      </c>
      <c r="Q583" t="s">
        <v>311</v>
      </c>
      <c r="R583" t="s">
        <v>2</v>
      </c>
      <c r="W583" s="17" t="str">
        <f>CONCATENATE(,LOWER(O583),UPPER(LEFT(P583,1)),LOWER(RIGHT(P583,LEN(P583)-IF(LEN(P583)&gt;0,1,LEN(P583)))),UPPER(LEFT(Q583,1)),LOWER(RIGHT(Q583,LEN(Q583)-IF(LEN(Q583)&gt;0,1,LEN(Q583)))),UPPER(LEFT(R583,1)),LOWER(RIGHT(R583,LEN(R583)-IF(LEN(R583)&gt;0,1,LEN(R583)))),UPPER(LEFT(S583,1)),LOWER(RIGHT(S583,LEN(S583)-IF(LEN(S583)&gt;0,1,LEN(S583)))),UPPER(LEFT(T583,1)),LOWER(RIGHT(T583,LEN(T583)-IF(LEN(T583)&gt;0,1,LEN(T583)))),UPPER(LEFT(U583,1)),LOWER(RIGHT(U583,LEN(U583)-IF(LEN(U583)&gt;0,1,LEN(U583)))),UPPER(LEFT(V583,1)),LOWER(RIGHT(V583,LEN(V583)-IF(LEN(V583)&gt;0,1,LEN(V583)))))</f>
        <v>fkBacklogTaskId</v>
      </c>
      <c r="X583" s="3" t="str">
        <f t="shared" si="230"/>
        <v>"fkBacklogTaskId":"",</v>
      </c>
      <c r="Y583" s="22" t="str">
        <f t="shared" si="231"/>
        <v>public static String FK_BACKLOG_TASK_ID="fkBacklogTaskId";</v>
      </c>
      <c r="Z583" s="7" t="str">
        <f t="shared" si="232"/>
        <v>private String fkBacklogTaskId="";</v>
      </c>
    </row>
    <row r="584" spans="2:26" ht="19.2" x14ac:dyDescent="0.45">
      <c r="B584" s="1" t="s">
        <v>414</v>
      </c>
      <c r="C584" s="1" t="s">
        <v>1</v>
      </c>
      <c r="D584" s="4">
        <v>20</v>
      </c>
      <c r="I584" t="str">
        <f>I581</f>
        <v>ALTER TABLE TM_BACKLOG_TASK_NOTIFIER</v>
      </c>
      <c r="J584" t="str">
        <f t="shared" si="226"/>
        <v xml:space="preserve"> ADD  FK_NOTIFIER_ID VARCHAR(20);</v>
      </c>
      <c r="K584" s="21" t="str">
        <f t="shared" si="227"/>
        <v xml:space="preserve">  ALTER COLUMN   FK_NOTIFIER_ID VARCHAR(20);</v>
      </c>
      <c r="L584" s="12"/>
      <c r="M584" s="18" t="str">
        <f t="shared" si="228"/>
        <v>FK_NOTIFIER_ID,</v>
      </c>
      <c r="N584" s="5" t="str">
        <f>CONCATENATE(B584," ",C584,"(",D584,")",",")</f>
        <v>FK_NOTIFIER_ID VARCHAR(20),</v>
      </c>
      <c r="O584" s="1" t="s">
        <v>10</v>
      </c>
      <c r="P584" t="s">
        <v>415</v>
      </c>
      <c r="Q584" t="s">
        <v>2</v>
      </c>
      <c r="W584" s="17" t="str">
        <f t="shared" si="229"/>
        <v>fkNotifierId</v>
      </c>
      <c r="X584" s="3" t="str">
        <f t="shared" si="230"/>
        <v>"fkNotifierId":"",</v>
      </c>
      <c r="Y584" s="22" t="str">
        <f t="shared" si="231"/>
        <v>public static String FK_NOTIFIER_ID="fkNotifierId";</v>
      </c>
      <c r="Z584" s="7" t="str">
        <f t="shared" si="232"/>
        <v>private String fkNotifierId="";</v>
      </c>
    </row>
    <row r="585" spans="2:26" ht="19.2" x14ac:dyDescent="0.45">
      <c r="C585" s="1"/>
      <c r="D585" s="8"/>
      <c r="M585" s="18"/>
      <c r="N585" s="31" t="s">
        <v>126</v>
      </c>
      <c r="O585" s="1"/>
      <c r="W585" s="17"/>
    </row>
    <row r="586" spans="2:26" ht="19.2" x14ac:dyDescent="0.45">
      <c r="C586" s="14"/>
      <c r="D586" s="9"/>
      <c r="K586" s="29"/>
      <c r="M586" s="20"/>
      <c r="N586" s="33"/>
      <c r="O586" s="14"/>
      <c r="W586" s="17"/>
    </row>
    <row r="587" spans="2:26" x14ac:dyDescent="0.3">
      <c r="B587" s="2" t="s">
        <v>373</v>
      </c>
      <c r="I587" t="str">
        <f>CONCATENATE("ALTER TABLE"," ",B587)</f>
        <v>ALTER TABLE TM_COMMENT_FILE</v>
      </c>
      <c r="N587" s="5" t="str">
        <f>CONCATENATE("CREATE TABLE ",B587," ","(")</f>
        <v>CREATE TABLE TM_COMMENT_FILE (</v>
      </c>
    </row>
    <row r="588" spans="2:26" ht="19.2" x14ac:dyDescent="0.45">
      <c r="B588" s="1" t="s">
        <v>2</v>
      </c>
      <c r="C588" s="1" t="s">
        <v>1</v>
      </c>
      <c r="D588" s="4">
        <v>30</v>
      </c>
      <c r="E588" s="24" t="s">
        <v>113</v>
      </c>
      <c r="I588" t="str">
        <f>I587</f>
        <v>ALTER TABLE TM_COMMENT_FILE</v>
      </c>
      <c r="J588" t="str">
        <f>CONCATENATE(LEFT(CONCATENATE(" ADD "," ",N588,";"),LEN(CONCATENATE(" ADD "," ",N588,";"))-2),";")</f>
        <v xml:space="preserve"> ADD  ID VARCHAR(30) NOT NULL ;</v>
      </c>
      <c r="K588" s="21" t="str">
        <f>CONCATENATE(LEFT(CONCATENATE("  ALTER COLUMN  "," ",N588,";"),LEN(CONCATENATE("  ALTER COLUMN  "," ",N588,";"))-2),";")</f>
        <v xml:space="preserve">  ALTER COLUMN   ID VARCHAR(30) NOT NULL ;</v>
      </c>
      <c r="L588" s="12"/>
      <c r="M588" s="18" t="str">
        <f>CONCATENATE(B588,",")</f>
        <v>ID,</v>
      </c>
      <c r="N588" s="5" t="str">
        <f>CONCATENATE(B588," ",C588,"(",D588,") ",E588," ,")</f>
        <v>ID VARCHAR(30) NOT NULL ,</v>
      </c>
      <c r="O588" s="1" t="s">
        <v>2</v>
      </c>
      <c r="P588" s="6"/>
      <c r="Q588" s="6"/>
      <c r="R588" s="6"/>
      <c r="S588" s="6"/>
      <c r="T588" s="6"/>
      <c r="U588" s="6"/>
      <c r="V588" s="6"/>
      <c r="W588" s="17" t="str">
        <f t="shared" ref="W588:W594" si="233">CONCATENATE(,LOWER(O588),UPPER(LEFT(P588,1)),LOWER(RIGHT(P588,LEN(P588)-IF(LEN(P588)&gt;0,1,LEN(P588)))),UPPER(LEFT(Q588,1)),LOWER(RIGHT(Q588,LEN(Q588)-IF(LEN(Q588)&gt;0,1,LEN(Q588)))),UPPER(LEFT(R588,1)),LOWER(RIGHT(R588,LEN(R588)-IF(LEN(R588)&gt;0,1,LEN(R588)))),UPPER(LEFT(S588,1)),LOWER(RIGHT(S588,LEN(S588)-IF(LEN(S588)&gt;0,1,LEN(S588)))),UPPER(LEFT(T588,1)),LOWER(RIGHT(T588,LEN(T588)-IF(LEN(T588)&gt;0,1,LEN(T588)))),UPPER(LEFT(U588,1)),LOWER(RIGHT(U588,LEN(U588)-IF(LEN(U588)&gt;0,1,LEN(U588)))),UPPER(LEFT(V588,1)),LOWER(RIGHT(V588,LEN(V588)-IF(LEN(V588)&gt;0,1,LEN(V588)))))</f>
        <v>id</v>
      </c>
      <c r="X588" s="3" t="str">
        <f t="shared" ref="X588:X594" si="234">CONCATENATE("""",W588,"""",":","""","""",",")</f>
        <v>"id":"",</v>
      </c>
      <c r="Y588" s="22" t="str">
        <f t="shared" ref="Y588:Y594" si="235">CONCATENATE("public static String ",,B588,,"=","""",W588,""";")</f>
        <v>public static String ID="id";</v>
      </c>
      <c r="Z588" s="7" t="str">
        <f t="shared" ref="Z588:Z594" si="236">CONCATENATE("private String ",W588,"=","""""",";")</f>
        <v>private String id="";</v>
      </c>
    </row>
    <row r="589" spans="2:26" ht="19.2" x14ac:dyDescent="0.45">
      <c r="B589" s="1" t="s">
        <v>3</v>
      </c>
      <c r="C589" s="1" t="s">
        <v>1</v>
      </c>
      <c r="D589" s="4">
        <v>10</v>
      </c>
      <c r="I589" t="str">
        <f>I588</f>
        <v>ALTER TABLE TM_COMMENT_FILE</v>
      </c>
      <c r="J589" t="str">
        <f>CONCATENATE(LEFT(CONCATENATE(" ADD "," ",N589,";"),LEN(CONCATENATE(" ADD "," ",N589,";"))-2),";")</f>
        <v xml:space="preserve"> ADD  STATUS VARCHAR(10);</v>
      </c>
      <c r="K589" s="21" t="str">
        <f>CONCATENATE(LEFT(CONCATENATE("  ALTER COLUMN  "," ",N589,";"),LEN(CONCATENATE("  ALTER COLUMN  "," ",N589,";"))-2),";")</f>
        <v xml:space="preserve">  ALTER COLUMN   STATUS VARCHAR(10);</v>
      </c>
      <c r="L589" s="12"/>
      <c r="M589" s="18" t="str">
        <f>CONCATENATE(B589,",")</f>
        <v>STATUS,</v>
      </c>
      <c r="N589" s="5" t="str">
        <f t="shared" ref="N589:N594" si="237">CONCATENATE(B589," ",C589,"(",D589,")",",")</f>
        <v>STATUS VARCHAR(10),</v>
      </c>
      <c r="O589" s="1" t="s">
        <v>3</v>
      </c>
      <c r="W589" s="17" t="str">
        <f t="shared" si="233"/>
        <v>status</v>
      </c>
      <c r="X589" s="3" t="str">
        <f t="shared" si="234"/>
        <v>"status":"",</v>
      </c>
      <c r="Y589" s="22" t="str">
        <f t="shared" si="235"/>
        <v>public static String STATUS="status";</v>
      </c>
      <c r="Z589" s="7" t="str">
        <f t="shared" si="236"/>
        <v>private String status="";</v>
      </c>
    </row>
    <row r="590" spans="2:26" ht="19.2" x14ac:dyDescent="0.45">
      <c r="B590" s="1" t="s">
        <v>4</v>
      </c>
      <c r="C590" s="1" t="s">
        <v>1</v>
      </c>
      <c r="D590" s="4">
        <v>30</v>
      </c>
      <c r="I590" t="str">
        <f>I589</f>
        <v>ALTER TABLE TM_COMMENT_FILE</v>
      </c>
      <c r="J590" t="str">
        <f>CONCATENATE(LEFT(CONCATENATE(" ADD "," ",N590,";"),LEN(CONCATENATE(" ADD "," ",N590,";"))-2),";")</f>
        <v xml:space="preserve"> ADD  INSERT_DATE VARCHAR(30);</v>
      </c>
      <c r="K590" s="21" t="str">
        <f>CONCATENATE(LEFT(CONCATENATE("  ALTER COLUMN  "," ",N590,";"),LEN(CONCATENATE("  ALTER COLUMN  "," ",N590,";"))-2),";")</f>
        <v xml:space="preserve">  ALTER COLUMN   INSERT_DATE VARCHAR(30);</v>
      </c>
      <c r="L590" s="12"/>
      <c r="M590" s="18" t="str">
        <f>CONCATENATE(B590,",")</f>
        <v>INSERT_DATE,</v>
      </c>
      <c r="N590" s="5" t="str">
        <f t="shared" si="237"/>
        <v>INSERT_DATE VARCHAR(30),</v>
      </c>
      <c r="O590" s="1" t="s">
        <v>7</v>
      </c>
      <c r="P590" t="s">
        <v>8</v>
      </c>
      <c r="W590" s="17" t="str">
        <f t="shared" si="233"/>
        <v>insertDate</v>
      </c>
      <c r="X590" s="3" t="str">
        <f t="shared" si="234"/>
        <v>"insertDate":"",</v>
      </c>
      <c r="Y590" s="22" t="str">
        <f t="shared" si="235"/>
        <v>public static String INSERT_DATE="insertDate";</v>
      </c>
      <c r="Z590" s="7" t="str">
        <f t="shared" si="236"/>
        <v>private String insertDate="";</v>
      </c>
    </row>
    <row r="591" spans="2:26" ht="19.2" x14ac:dyDescent="0.45">
      <c r="B591" s="1" t="s">
        <v>5</v>
      </c>
      <c r="C591" s="1" t="s">
        <v>1</v>
      </c>
      <c r="D591" s="4">
        <v>30</v>
      </c>
      <c r="I591" t="str">
        <f>I590</f>
        <v>ALTER TABLE TM_COMMENT_FILE</v>
      </c>
      <c r="J591" t="str">
        <f>CONCATENATE(LEFT(CONCATENATE(" ADD "," ",N591,";"),LEN(CONCATENATE(" ADD "," ",N591,";"))-2),";")</f>
        <v xml:space="preserve"> ADD  MODIFICATION_DATE VARCHAR(30);</v>
      </c>
      <c r="K591" s="21" t="str">
        <f>CONCATENATE(LEFT(CONCATENATE("  ALTER COLUMN  "," ",N591,";"),LEN(CONCATENATE("  ALTER COLUMN  "," ",N591,";"))-2),";")</f>
        <v xml:space="preserve">  ALTER COLUMN   MODIFICATION_DATE VARCHAR(30);</v>
      </c>
      <c r="L591" s="12"/>
      <c r="M591" s="18" t="str">
        <f>CONCATENATE(B591,",")</f>
        <v>MODIFICATION_DATE,</v>
      </c>
      <c r="N591" s="5" t="str">
        <f t="shared" si="237"/>
        <v>MODIFICATION_DATE VARCHAR(30),</v>
      </c>
      <c r="O591" s="1" t="s">
        <v>9</v>
      </c>
      <c r="P591" t="s">
        <v>8</v>
      </c>
      <c r="W591" s="17" t="str">
        <f t="shared" si="233"/>
        <v>modificationDate</v>
      </c>
      <c r="X591" s="3" t="str">
        <f t="shared" si="234"/>
        <v>"modificationDate":"",</v>
      </c>
      <c r="Y591" s="22" t="str">
        <f t="shared" si="235"/>
        <v>public static String MODIFICATION_DATE="modificationDate";</v>
      </c>
      <c r="Z591" s="7" t="str">
        <f t="shared" si="236"/>
        <v>private String modificationDate="";</v>
      </c>
    </row>
    <row r="592" spans="2:26" ht="19.2" x14ac:dyDescent="0.45">
      <c r="B592" s="1" t="s">
        <v>322</v>
      </c>
      <c r="C592" s="1" t="s">
        <v>1</v>
      </c>
      <c r="D592" s="4">
        <v>43</v>
      </c>
      <c r="I592" t="e">
        <f>I437</f>
        <v>#REF!</v>
      </c>
      <c r="J592" t="str">
        <f>CONCATENATE(LEFT(CONCATENATE(" ADD "," ",N592,";"),LEN(CONCATENATE(" ADD "," ",N592,";"))-2),";")</f>
        <v xml:space="preserve"> ADD  FK_COMMENT_ID VARCHAR(43);</v>
      </c>
      <c r="K592" s="21" t="str">
        <f>CONCATENATE(LEFT(CONCATENATE("  ALTER COLUMN  "," ",N592,";"),LEN(CONCATENATE("  ALTER COLUMN  "," ",N592,";"))-2),";")</f>
        <v xml:space="preserve">  ALTER COLUMN   FK_COMMENT_ID VARCHAR(43);</v>
      </c>
      <c r="L592" s="12"/>
      <c r="M592" s="18" t="str">
        <f>CONCATENATE(B592,",")</f>
        <v>FK_COMMENT_ID,</v>
      </c>
      <c r="N592" s="5" t="str">
        <f t="shared" si="237"/>
        <v>FK_COMMENT_ID VARCHAR(43),</v>
      </c>
      <c r="O592" s="1" t="s">
        <v>10</v>
      </c>
      <c r="P592" t="s">
        <v>323</v>
      </c>
      <c r="Q592" t="s">
        <v>2</v>
      </c>
      <c r="W592" s="17" t="str">
        <f t="shared" si="233"/>
        <v>fkCommentId</v>
      </c>
      <c r="X592" s="3" t="str">
        <f t="shared" si="234"/>
        <v>"fkCommentId":"",</v>
      </c>
      <c r="Y592" s="22" t="str">
        <f t="shared" si="235"/>
        <v>public static String FK_COMMENT_ID="fkCommentId";</v>
      </c>
      <c r="Z592" s="7" t="str">
        <f t="shared" si="236"/>
        <v>private String fkCommentId="";</v>
      </c>
    </row>
    <row r="593" spans="2:26" ht="19.2" x14ac:dyDescent="0.45">
      <c r="B593" s="1" t="s">
        <v>374</v>
      </c>
      <c r="C593" s="1" t="s">
        <v>1</v>
      </c>
      <c r="D593" s="4">
        <v>444</v>
      </c>
      <c r="L593" s="12"/>
      <c r="M593" s="18"/>
      <c r="N593" s="5" t="str">
        <f t="shared" si="237"/>
        <v>FILE_NAME VARCHAR(444),</v>
      </c>
      <c r="O593" s="1" t="s">
        <v>324</v>
      </c>
      <c r="P593" t="s">
        <v>0</v>
      </c>
      <c r="W593" s="17" t="str">
        <f t="shared" si="233"/>
        <v>fileName</v>
      </c>
      <c r="X593" s="3" t="str">
        <f t="shared" si="234"/>
        <v>"fileName":"",</v>
      </c>
      <c r="Y593" s="22" t="str">
        <f t="shared" si="235"/>
        <v>public static String FILE_NAME="fileName";</v>
      </c>
      <c r="Z593" s="7" t="str">
        <f t="shared" si="236"/>
        <v>private String fileName="";</v>
      </c>
    </row>
    <row r="594" spans="2:26" ht="19.2" x14ac:dyDescent="0.45">
      <c r="B594" s="1" t="s">
        <v>375</v>
      </c>
      <c r="C594" s="1" t="s">
        <v>1</v>
      </c>
      <c r="D594" s="4">
        <v>33</v>
      </c>
      <c r="L594" s="12"/>
      <c r="M594" s="18"/>
      <c r="N594" s="5" t="str">
        <f t="shared" si="237"/>
        <v>UPLOAD_DATE VARCHAR(33),</v>
      </c>
      <c r="O594" s="1" t="s">
        <v>379</v>
      </c>
      <c r="P594" t="s">
        <v>8</v>
      </c>
      <c r="W594" s="17" t="str">
        <f t="shared" si="233"/>
        <v>uploadDate</v>
      </c>
      <c r="X594" s="3" t="str">
        <f t="shared" si="234"/>
        <v>"uploadDate":"",</v>
      </c>
      <c r="Y594" s="22" t="str">
        <f t="shared" si="235"/>
        <v>public static String UPLOAD_DATE="uploadDate";</v>
      </c>
      <c r="Z594" s="7" t="str">
        <f t="shared" si="236"/>
        <v>private String uploadDate="";</v>
      </c>
    </row>
    <row r="595" spans="2:26" ht="19.2" x14ac:dyDescent="0.45">
      <c r="B595" s="1" t="s">
        <v>376</v>
      </c>
      <c r="C595" s="1" t="s">
        <v>1</v>
      </c>
      <c r="D595" s="4">
        <v>43</v>
      </c>
      <c r="I595">
        <f>I444</f>
        <v>0</v>
      </c>
      <c r="J595" t="str">
        <f>CONCATENATE(LEFT(CONCATENATE(" ADD "," ",N595,";"),LEN(CONCATENATE(" ADD "," ",N595,";"))-2),";")</f>
        <v xml:space="preserve"> ADD  UPLOAD_TIME VARCHAR(43);</v>
      </c>
      <c r="K595" s="21" t="str">
        <f>CONCATENATE(LEFT(CONCATENATE("  ALTER COLUMN  "," ",N595,";"),LEN(CONCATENATE("  ALTER COLUMN  "," ",N595,";"))-2),";")</f>
        <v xml:space="preserve">  ALTER COLUMN   UPLOAD_TIME VARCHAR(43);</v>
      </c>
      <c r="L595" s="12"/>
      <c r="M595" s="18" t="str">
        <f>CONCATENATE(B595,",")</f>
        <v>UPLOAD_TIME,</v>
      </c>
      <c r="N595" s="5" t="str">
        <f>CONCATENATE(B595," ",C595,"(",D595,")",",")</f>
        <v>UPLOAD_TIME VARCHAR(43),</v>
      </c>
      <c r="O595" s="1" t="s">
        <v>379</v>
      </c>
      <c r="P595" t="s">
        <v>133</v>
      </c>
      <c r="W595" s="17" t="str">
        <f>CONCATENATE(,LOWER(O595),UPPER(LEFT(P595,1)),LOWER(RIGHT(P595,LEN(P595)-IF(LEN(P595)&gt;0,1,LEN(P595)))),UPPER(LEFT(Q595,1)),LOWER(RIGHT(Q595,LEN(Q595)-IF(LEN(Q595)&gt;0,1,LEN(Q595)))),UPPER(LEFT(R595,1)),LOWER(RIGHT(R595,LEN(R595)-IF(LEN(R595)&gt;0,1,LEN(R595)))),UPPER(LEFT(S595,1)),LOWER(RIGHT(S595,LEN(S595)-IF(LEN(S595)&gt;0,1,LEN(S595)))),UPPER(LEFT(T595,1)),LOWER(RIGHT(T595,LEN(T595)-IF(LEN(T595)&gt;0,1,LEN(T595)))),UPPER(LEFT(U595,1)),LOWER(RIGHT(U595,LEN(U595)-IF(LEN(U595)&gt;0,1,LEN(U595)))),UPPER(LEFT(V595,1)),LOWER(RIGHT(V595,LEN(V595)-IF(LEN(V595)&gt;0,1,LEN(V595)))))</f>
        <v>uploadTime</v>
      </c>
      <c r="X595" s="3" t="str">
        <f>CONCATENATE("""",W595,"""",":","""","""",",")</f>
        <v>"uploadTime":"",</v>
      </c>
      <c r="Y595" s="22" t="str">
        <f>CONCATENATE("public static String ",,B595,,"=","""",W595,""";")</f>
        <v>public static String UPLOAD_TIME="uploadTime";</v>
      </c>
      <c r="Z595" s="7" t="str">
        <f>CONCATENATE("private String ",W595,"=","""""",";")</f>
        <v>private String uploadTime="";</v>
      </c>
    </row>
    <row r="596" spans="2:26" ht="19.2" x14ac:dyDescent="0.45">
      <c r="B596" s="1" t="s">
        <v>377</v>
      </c>
      <c r="C596" s="1" t="s">
        <v>1</v>
      </c>
      <c r="D596" s="4">
        <v>333</v>
      </c>
      <c r="I596">
        <f>I445</f>
        <v>0</v>
      </c>
      <c r="J596" t="str">
        <f>CONCATENATE(LEFT(CONCATENATE(" ADD "," ",N596,";"),LEN(CONCATENATE(" ADD "," ",N596,";"))-2),";")</f>
        <v xml:space="preserve"> ADD  FILE_TITLE VARCHAR(333);</v>
      </c>
      <c r="K596" s="21" t="str">
        <f>CONCATENATE(LEFT(CONCATENATE("  ALTER COLUMN  "," ",N596,";"),LEN(CONCATENATE("  ALTER COLUMN  "," ",N596,";"))-2),";")</f>
        <v xml:space="preserve">  ALTER COLUMN   FILE_TITLE VARCHAR(333);</v>
      </c>
      <c r="L596" s="12"/>
      <c r="M596" s="18" t="str">
        <f>CONCATENATE(B596,",")</f>
        <v>FILE_TITLE,</v>
      </c>
      <c r="N596" s="5" t="str">
        <f>CONCATENATE(B596," ",C596,"(",D596,")",",")</f>
        <v>FILE_TITLE VARCHAR(333),</v>
      </c>
      <c r="O596" s="1" t="s">
        <v>324</v>
      </c>
      <c r="P596" t="s">
        <v>380</v>
      </c>
      <c r="W596" s="17" t="str">
        <f>CONCATENATE(,LOWER(O596),UPPER(LEFT(P596,1)),LOWER(RIGHT(P596,LEN(P596)-IF(LEN(P596)&gt;0,1,LEN(P596)))),UPPER(LEFT(Q596,1)),LOWER(RIGHT(Q596,LEN(Q596)-IF(LEN(Q596)&gt;0,1,LEN(Q596)))),UPPER(LEFT(R596,1)),LOWER(RIGHT(R596,LEN(R596)-IF(LEN(R596)&gt;0,1,LEN(R596)))),UPPER(LEFT(S596,1)),LOWER(RIGHT(S596,LEN(S596)-IF(LEN(S596)&gt;0,1,LEN(S596)))),UPPER(LEFT(T596,1)),LOWER(RIGHT(T596,LEN(T596)-IF(LEN(T596)&gt;0,1,LEN(T596)))),UPPER(LEFT(U596,1)),LOWER(RIGHT(U596,LEN(U596)-IF(LEN(U596)&gt;0,1,LEN(U596)))),UPPER(LEFT(V596,1)),LOWER(RIGHT(V596,LEN(V596)-IF(LEN(V596)&gt;0,1,LEN(V596)))))</f>
        <v>fileTitle</v>
      </c>
      <c r="X596" s="3" t="str">
        <f>CONCATENATE("""",W596,"""",":","""","""",",")</f>
        <v>"fileTitle":"",</v>
      </c>
      <c r="Y596" s="22" t="str">
        <f>CONCATENATE("public static String ",,B596,,"=","""",W596,""";")</f>
        <v>public static String FILE_TITLE="fileTitle";</v>
      </c>
      <c r="Z596" s="7" t="str">
        <f>CONCATENATE("private String ",W596,"=","""""",";")</f>
        <v>private String fileTitle="";</v>
      </c>
    </row>
    <row r="597" spans="2:26" ht="19.2" x14ac:dyDescent="0.45">
      <c r="B597" s="1" t="s">
        <v>378</v>
      </c>
      <c r="C597" s="1" t="s">
        <v>1</v>
      </c>
      <c r="D597" s="4">
        <v>444</v>
      </c>
      <c r="L597" s="12"/>
      <c r="M597" s="18"/>
      <c r="N597" s="5" t="str">
        <f>CONCATENATE(B597," ",C597,"(",D597,")",",")</f>
        <v>FILE_DESCRIPTION VARCHAR(444),</v>
      </c>
      <c r="O597" s="1" t="s">
        <v>324</v>
      </c>
      <c r="P597" t="s">
        <v>14</v>
      </c>
      <c r="W597" s="17" t="str">
        <f>CONCATENATE(,LOWER(O597),UPPER(LEFT(P597,1)),LOWER(RIGHT(P597,LEN(P597)-IF(LEN(P597)&gt;0,1,LEN(P597)))),UPPER(LEFT(Q597,1)),LOWER(RIGHT(Q597,LEN(Q597)-IF(LEN(Q597)&gt;0,1,LEN(Q597)))),UPPER(LEFT(R597,1)),LOWER(RIGHT(R597,LEN(R597)-IF(LEN(R597)&gt;0,1,LEN(R597)))),UPPER(LEFT(S597,1)),LOWER(RIGHT(S597,LEN(S597)-IF(LEN(S597)&gt;0,1,LEN(S597)))),UPPER(LEFT(T597,1)),LOWER(RIGHT(T597,LEN(T597)-IF(LEN(T597)&gt;0,1,LEN(T597)))),UPPER(LEFT(U597,1)),LOWER(RIGHT(U597,LEN(U597)-IF(LEN(U597)&gt;0,1,LEN(U597)))),UPPER(LEFT(V597,1)),LOWER(RIGHT(V597,LEN(V597)-IF(LEN(V597)&gt;0,1,LEN(V597)))))</f>
        <v>fileDescription</v>
      </c>
      <c r="X597" s="3" t="str">
        <f>CONCATENATE("""",W597,"""",":","""","""",",")</f>
        <v>"fileDescription":"",</v>
      </c>
      <c r="Y597" s="22" t="str">
        <f>CONCATENATE("public static String ",,B597,,"=","""",W597,""";")</f>
        <v>public static String FILE_DESCRIPTION="fileDescription";</v>
      </c>
      <c r="Z597" s="7" t="str">
        <f>CONCATENATE("private String ",W597,"=","""""",";")</f>
        <v>private String fileDescription="";</v>
      </c>
    </row>
    <row r="598" spans="2:26" ht="19.2" x14ac:dyDescent="0.45">
      <c r="C598" s="1"/>
      <c r="D598" s="8"/>
      <c r="M598" s="18"/>
      <c r="N598" s="33" t="s">
        <v>130</v>
      </c>
      <c r="O598" s="1"/>
      <c r="W598" s="17"/>
    </row>
    <row r="599" spans="2:26" ht="19.2" x14ac:dyDescent="0.45">
      <c r="C599" s="1"/>
      <c r="D599" s="8"/>
      <c r="M599" s="18"/>
      <c r="N599" s="31" t="s">
        <v>126</v>
      </c>
      <c r="O599" s="1"/>
      <c r="W599" s="17"/>
    </row>
    <row r="600" spans="2:26" ht="19.2" x14ac:dyDescent="0.45">
      <c r="C600" s="1"/>
      <c r="D600" s="8"/>
      <c r="M600" s="18"/>
      <c r="N600" s="31"/>
      <c r="O600" s="1"/>
      <c r="W600" s="17"/>
    </row>
    <row r="601" spans="2:26" x14ac:dyDescent="0.3">
      <c r="B601" s="2" t="s">
        <v>383</v>
      </c>
      <c r="I601" t="str">
        <f>CONCATENATE("ALTER TABLE"," ",B601)</f>
        <v>ALTER TABLE TM_INPUT</v>
      </c>
      <c r="N601" s="5" t="str">
        <f>CONCATENATE("CREATE TABLE ",B601," ","(")</f>
        <v>CREATE TABLE TM_INPUT (</v>
      </c>
    </row>
    <row r="602" spans="2:26" ht="19.2" x14ac:dyDescent="0.45">
      <c r="B602" s="1" t="s">
        <v>2</v>
      </c>
      <c r="C602" s="1" t="s">
        <v>1</v>
      </c>
      <c r="D602" s="4">
        <v>30</v>
      </c>
      <c r="E602" s="24" t="s">
        <v>113</v>
      </c>
      <c r="I602" t="str">
        <f>I601</f>
        <v>ALTER TABLE TM_INPUT</v>
      </c>
      <c r="J602" t="str">
        <f t="shared" ref="J602:J607" si="238">CONCATENATE(LEFT(CONCATENATE(" ADD "," ",N602,";"),LEN(CONCATENATE(" ADD "," ",N602,";"))-2),";")</f>
        <v xml:space="preserve"> ADD  ID VARCHAR(30) NOT NULL ;</v>
      </c>
      <c r="K602" s="21" t="str">
        <f t="shared" ref="K602:K607" si="239">CONCATENATE(LEFT(CONCATENATE("  ALTER COLUMN  "," ",N602,";"),LEN(CONCATENATE("  ALTER COLUMN  "," ",N602,";"))-2),";")</f>
        <v xml:space="preserve">  ALTER COLUMN   ID VARCHAR(30) NOT NULL ;</v>
      </c>
      <c r="L602" s="12"/>
      <c r="M602" s="18" t="str">
        <f t="shared" ref="M602:M607" si="240">CONCATENATE(B602,",")</f>
        <v>ID,</v>
      </c>
      <c r="N602" s="5" t="str">
        <f>CONCATENATE(B602," ",C602,"(",D602,") ",E602," ,")</f>
        <v>ID VARCHAR(30) NOT NULL ,</v>
      </c>
      <c r="O602" s="1" t="s">
        <v>2</v>
      </c>
      <c r="P602" s="6"/>
      <c r="Q602" s="6"/>
      <c r="R602" s="6"/>
      <c r="S602" s="6"/>
      <c r="T602" s="6"/>
      <c r="U602" s="6"/>
      <c r="V602" s="6"/>
      <c r="W602" s="17" t="str">
        <f t="shared" ref="W602:W610" si="241">CONCATENATE(,LOWER(O602),UPPER(LEFT(P602,1)),LOWER(RIGHT(P602,LEN(P602)-IF(LEN(P602)&gt;0,1,LEN(P602)))),UPPER(LEFT(Q602,1)),LOWER(RIGHT(Q602,LEN(Q602)-IF(LEN(Q602)&gt;0,1,LEN(Q602)))),UPPER(LEFT(R602,1)),LOWER(RIGHT(R602,LEN(R602)-IF(LEN(R602)&gt;0,1,LEN(R602)))),UPPER(LEFT(S602,1)),LOWER(RIGHT(S602,LEN(S602)-IF(LEN(S602)&gt;0,1,LEN(S602)))),UPPER(LEFT(T602,1)),LOWER(RIGHT(T602,LEN(T602)-IF(LEN(T602)&gt;0,1,LEN(T602)))),UPPER(LEFT(U602,1)),LOWER(RIGHT(U602,LEN(U602)-IF(LEN(U602)&gt;0,1,LEN(U602)))),UPPER(LEFT(V602,1)),LOWER(RIGHT(V602,LEN(V602)-IF(LEN(V602)&gt;0,1,LEN(V602)))))</f>
        <v>id</v>
      </c>
      <c r="X602" s="3" t="str">
        <f t="shared" ref="X602:X610" si="242">CONCATENATE("""",W602,"""",":","""","""",",")</f>
        <v>"id":"",</v>
      </c>
      <c r="Y602" s="22" t="str">
        <f t="shared" ref="Y602:Y610" si="243">CONCATENATE("public static String ",,B602,,"=","""",W602,""";")</f>
        <v>public static String ID="id";</v>
      </c>
      <c r="Z602" s="7" t="str">
        <f t="shared" ref="Z602:Z610" si="244">CONCATENATE("private String ",W602,"=","""""",";")</f>
        <v>private String id="";</v>
      </c>
    </row>
    <row r="603" spans="2:26" ht="19.2" x14ac:dyDescent="0.45">
      <c r="B603" s="1" t="s">
        <v>3</v>
      </c>
      <c r="C603" s="1" t="s">
        <v>1</v>
      </c>
      <c r="D603" s="4">
        <v>10</v>
      </c>
      <c r="I603" t="str">
        <f>I602</f>
        <v>ALTER TABLE TM_INPUT</v>
      </c>
      <c r="J603" t="str">
        <f t="shared" si="238"/>
        <v xml:space="preserve"> ADD  STATUS VARCHAR(10);</v>
      </c>
      <c r="K603" s="21" t="str">
        <f t="shared" si="239"/>
        <v xml:space="preserve">  ALTER COLUMN   STATUS VARCHAR(10);</v>
      </c>
      <c r="L603" s="12"/>
      <c r="M603" s="18" t="str">
        <f t="shared" si="240"/>
        <v>STATUS,</v>
      </c>
      <c r="N603" s="5" t="str">
        <f t="shared" ref="N603:N610" si="245">CONCATENATE(B603," ",C603,"(",D603,")",",")</f>
        <v>STATUS VARCHAR(10),</v>
      </c>
      <c r="O603" s="1" t="s">
        <v>3</v>
      </c>
      <c r="W603" s="17" t="str">
        <f t="shared" si="241"/>
        <v>status</v>
      </c>
      <c r="X603" s="3" t="str">
        <f t="shared" si="242"/>
        <v>"status":"",</v>
      </c>
      <c r="Y603" s="22" t="str">
        <f t="shared" si="243"/>
        <v>public static String STATUS="status";</v>
      </c>
      <c r="Z603" s="7" t="str">
        <f t="shared" si="244"/>
        <v>private String status="";</v>
      </c>
    </row>
    <row r="604" spans="2:26" ht="19.2" x14ac:dyDescent="0.45">
      <c r="B604" s="1" t="s">
        <v>4</v>
      </c>
      <c r="C604" s="1" t="s">
        <v>1</v>
      </c>
      <c r="D604" s="4">
        <v>30</v>
      </c>
      <c r="I604" t="str">
        <f>I603</f>
        <v>ALTER TABLE TM_INPUT</v>
      </c>
      <c r="J604" t="str">
        <f t="shared" si="238"/>
        <v xml:space="preserve"> ADD  INSERT_DATE VARCHAR(30);</v>
      </c>
      <c r="K604" s="21" t="str">
        <f t="shared" si="239"/>
        <v xml:space="preserve">  ALTER COLUMN   INSERT_DATE VARCHAR(30);</v>
      </c>
      <c r="L604" s="12"/>
      <c r="M604" s="18" t="str">
        <f t="shared" si="240"/>
        <v>INSERT_DATE,</v>
      </c>
      <c r="N604" s="5" t="str">
        <f t="shared" si="245"/>
        <v>INSERT_DATE VARCHAR(30),</v>
      </c>
      <c r="O604" s="1" t="s">
        <v>7</v>
      </c>
      <c r="P604" t="s">
        <v>8</v>
      </c>
      <c r="W604" s="17" t="str">
        <f t="shared" si="241"/>
        <v>insertDate</v>
      </c>
      <c r="X604" s="3" t="str">
        <f t="shared" si="242"/>
        <v>"insertDate":"",</v>
      </c>
      <c r="Y604" s="22" t="str">
        <f t="shared" si="243"/>
        <v>public static String INSERT_DATE="insertDate";</v>
      </c>
      <c r="Z604" s="7" t="str">
        <f t="shared" si="244"/>
        <v>private String insertDate="";</v>
      </c>
    </row>
    <row r="605" spans="2:26" ht="19.2" x14ac:dyDescent="0.45">
      <c r="B605" s="1" t="s">
        <v>5</v>
      </c>
      <c r="C605" s="1" t="s">
        <v>1</v>
      </c>
      <c r="D605" s="4">
        <v>30</v>
      </c>
      <c r="I605" t="str">
        <f>I604</f>
        <v>ALTER TABLE TM_INPUT</v>
      </c>
      <c r="J605" t="str">
        <f t="shared" si="238"/>
        <v xml:space="preserve"> ADD  MODIFICATION_DATE VARCHAR(30);</v>
      </c>
      <c r="K605" s="21" t="str">
        <f t="shared" si="239"/>
        <v xml:space="preserve">  ALTER COLUMN   MODIFICATION_DATE VARCHAR(30);</v>
      </c>
      <c r="L605" s="12"/>
      <c r="M605" s="18" t="str">
        <f t="shared" si="240"/>
        <v>MODIFICATION_DATE,</v>
      </c>
      <c r="N605" s="5" t="str">
        <f t="shared" si="245"/>
        <v>MODIFICATION_DATE VARCHAR(30),</v>
      </c>
      <c r="O605" s="1" t="s">
        <v>9</v>
      </c>
      <c r="P605" t="s">
        <v>8</v>
      </c>
      <c r="W605" s="17" t="str">
        <f t="shared" si="241"/>
        <v>modificationDate</v>
      </c>
      <c r="X605" s="3" t="str">
        <f t="shared" si="242"/>
        <v>"modificationDate":"",</v>
      </c>
      <c r="Y605" s="22" t="str">
        <f t="shared" si="243"/>
        <v>public static String MODIFICATION_DATE="modificationDate";</v>
      </c>
      <c r="Z605" s="7" t="str">
        <f t="shared" si="244"/>
        <v>private String modificationDate="";</v>
      </c>
    </row>
    <row r="606" spans="2:26" ht="19.2" x14ac:dyDescent="0.45">
      <c r="B606" s="1" t="s">
        <v>384</v>
      </c>
      <c r="C606" s="1" t="s">
        <v>1</v>
      </c>
      <c r="D606" s="4">
        <v>444</v>
      </c>
      <c r="I606" t="str">
        <f>I604</f>
        <v>ALTER TABLE TM_INPUT</v>
      </c>
      <c r="J606" t="str">
        <f t="shared" si="238"/>
        <v xml:space="preserve"> ADD  INPUT_NAME VARCHAR(444);</v>
      </c>
      <c r="K606" s="21" t="str">
        <f t="shared" si="239"/>
        <v xml:space="preserve">  ALTER COLUMN   INPUT_NAME VARCHAR(444);</v>
      </c>
      <c r="L606" s="12"/>
      <c r="M606" s="18" t="str">
        <f t="shared" si="240"/>
        <v>INPUT_NAME,</v>
      </c>
      <c r="N606" s="5" t="str">
        <f t="shared" si="245"/>
        <v>INPUT_NAME VARCHAR(444),</v>
      </c>
      <c r="O606" s="1" t="s">
        <v>387</v>
      </c>
      <c r="P606" t="s">
        <v>0</v>
      </c>
      <c r="W606" s="17" t="str">
        <f t="shared" si="241"/>
        <v>inputName</v>
      </c>
      <c r="X606" s="3" t="str">
        <f t="shared" si="242"/>
        <v>"inputName":"",</v>
      </c>
      <c r="Y606" s="22" t="str">
        <f t="shared" si="243"/>
        <v>public static String INPUT_NAME="inputName";</v>
      </c>
      <c r="Z606" s="7" t="str">
        <f t="shared" si="244"/>
        <v>private String inputName="";</v>
      </c>
    </row>
    <row r="607" spans="2:26" ht="19.2" x14ac:dyDescent="0.45">
      <c r="B607" s="1" t="s">
        <v>367</v>
      </c>
      <c r="C607" s="1" t="s">
        <v>1</v>
      </c>
      <c r="D607" s="4">
        <v>43</v>
      </c>
      <c r="I607" t="str">
        <f t="shared" ref="I607:I625" si="246">I605</f>
        <v>ALTER TABLE TM_INPUT</v>
      </c>
      <c r="J607" t="str">
        <f t="shared" si="238"/>
        <v xml:space="preserve"> ADD  FK_BACKLOG_ID VARCHAR(43);</v>
      </c>
      <c r="K607" s="21" t="str">
        <f t="shared" si="239"/>
        <v xml:space="preserve">  ALTER COLUMN   FK_BACKLOG_ID VARCHAR(43);</v>
      </c>
      <c r="L607" s="12"/>
      <c r="M607" s="18" t="str">
        <f t="shared" si="240"/>
        <v>FK_BACKLOG_ID,</v>
      </c>
      <c r="N607" s="5" t="str">
        <f t="shared" si="245"/>
        <v>FK_BACKLOG_ID VARCHAR(43),</v>
      </c>
      <c r="O607" s="1" t="s">
        <v>10</v>
      </c>
      <c r="P607" t="s">
        <v>354</v>
      </c>
      <c r="Q607" t="s">
        <v>2</v>
      </c>
      <c r="W607" s="17" t="str">
        <f t="shared" si="241"/>
        <v>fkBacklogId</v>
      </c>
      <c r="X607" s="3" t="str">
        <f t="shared" si="242"/>
        <v>"fkBacklogId":"",</v>
      </c>
      <c r="Y607" s="22" t="str">
        <f t="shared" si="243"/>
        <v>public static String FK_BACKLOG_ID="fkBacklogId";</v>
      </c>
      <c r="Z607" s="7" t="str">
        <f t="shared" si="244"/>
        <v>private String fkBacklogId="";</v>
      </c>
    </row>
    <row r="608" spans="2:26" ht="19.2" x14ac:dyDescent="0.45">
      <c r="B608" s="1" t="s">
        <v>385</v>
      </c>
      <c r="C608" s="1" t="s">
        <v>1</v>
      </c>
      <c r="D608" s="4">
        <v>44</v>
      </c>
      <c r="I608" t="str">
        <f t="shared" si="246"/>
        <v>ALTER TABLE TM_INPUT</v>
      </c>
      <c r="L608" s="12"/>
      <c r="M608" s="18"/>
      <c r="N608" s="5" t="str">
        <f>CONCATENATE(B608," ",C608,"(",D608,")",",")</f>
        <v>FK_DEPENDENT_BACKLOG_ID VARCHAR(44),</v>
      </c>
      <c r="O608" s="1" t="s">
        <v>10</v>
      </c>
      <c r="P608" t="s">
        <v>388</v>
      </c>
      <c r="Q608" t="s">
        <v>354</v>
      </c>
      <c r="R608" t="s">
        <v>2</v>
      </c>
      <c r="W608" s="17" t="str">
        <f>CONCATENATE(,LOWER(O608),UPPER(LEFT(P608,1)),LOWER(RIGHT(P608,LEN(P608)-IF(LEN(P608)&gt;0,1,LEN(P608)))),UPPER(LEFT(Q608,1)),LOWER(RIGHT(Q608,LEN(Q608)-IF(LEN(Q608)&gt;0,1,LEN(Q608)))),UPPER(LEFT(R608,1)),LOWER(RIGHT(R608,LEN(R608)-IF(LEN(R608)&gt;0,1,LEN(R608)))),UPPER(LEFT(S608,1)),LOWER(RIGHT(S608,LEN(S608)-IF(LEN(S608)&gt;0,1,LEN(S608)))),UPPER(LEFT(T608,1)),LOWER(RIGHT(T608,LEN(T608)-IF(LEN(T608)&gt;0,1,LEN(T608)))),UPPER(LEFT(U608,1)),LOWER(RIGHT(U608,LEN(U608)-IF(LEN(U608)&gt;0,1,LEN(U608)))),UPPER(LEFT(V608,1)),LOWER(RIGHT(V608,LEN(V608)-IF(LEN(V608)&gt;0,1,LEN(V608)))))</f>
        <v>fkDependentBacklogId</v>
      </c>
      <c r="X608" s="3" t="str">
        <f>CONCATENATE("""",W608,"""",":","""","""",",")</f>
        <v>"fkDependentBacklogId":"",</v>
      </c>
      <c r="Y608" s="22" t="str">
        <f>CONCATENATE("public static String ",,B608,,"=","""",W608,""";")</f>
        <v>public static String FK_DEPENDENT_BACKLOG_ID="fkDependentBacklogId";</v>
      </c>
      <c r="Z608" s="7" t="str">
        <f>CONCATENATE("private String ",W608,"=","""""",";")</f>
        <v>private String fkDependentBacklogId="";</v>
      </c>
    </row>
    <row r="609" spans="2:26" ht="19.2" x14ac:dyDescent="0.45">
      <c r="B609" s="1" t="s">
        <v>386</v>
      </c>
      <c r="C609" s="1" t="s">
        <v>1</v>
      </c>
      <c r="D609" s="4">
        <v>44</v>
      </c>
      <c r="I609" t="str">
        <f t="shared" si="246"/>
        <v>ALTER TABLE TM_INPUT</v>
      </c>
      <c r="L609" s="12"/>
      <c r="M609" s="18"/>
      <c r="N609" s="5" t="str">
        <f t="shared" si="245"/>
        <v>FK_DEPENDENT_OUTPUT_ID VARCHAR(44),</v>
      </c>
      <c r="O609" s="1" t="s">
        <v>10</v>
      </c>
      <c r="P609" t="s">
        <v>388</v>
      </c>
      <c r="Q609" t="s">
        <v>389</v>
      </c>
      <c r="R609" t="s">
        <v>2</v>
      </c>
      <c r="W609" s="17" t="str">
        <f t="shared" si="241"/>
        <v>fkDependentOutputId</v>
      </c>
      <c r="X609" s="3" t="str">
        <f t="shared" si="242"/>
        <v>"fkDependentOutputId":"",</v>
      </c>
      <c r="Y609" s="22" t="str">
        <f t="shared" si="243"/>
        <v>public static String FK_DEPENDENT_OUTPUT_ID="fkDependentOutputId";</v>
      </c>
      <c r="Z609" s="7" t="str">
        <f t="shared" si="244"/>
        <v>private String fkDependentOutputId="";</v>
      </c>
    </row>
    <row r="610" spans="2:26" ht="19.2" x14ac:dyDescent="0.45">
      <c r="B610" s="1" t="s">
        <v>215</v>
      </c>
      <c r="C610" s="1" t="s">
        <v>1</v>
      </c>
      <c r="D610" s="4">
        <v>444</v>
      </c>
      <c r="I610" t="str">
        <f t="shared" si="246"/>
        <v>ALTER TABLE TM_INPUT</v>
      </c>
      <c r="L610" s="12"/>
      <c r="M610" s="18"/>
      <c r="N610" s="5" t="str">
        <f t="shared" si="245"/>
        <v>TABLE_NAME VARCHAR(444),</v>
      </c>
      <c r="O610" s="1" t="s">
        <v>220</v>
      </c>
      <c r="P610" t="s">
        <v>0</v>
      </c>
      <c r="W610" s="17" t="str">
        <f t="shared" si="241"/>
        <v>tableName</v>
      </c>
      <c r="X610" s="3" t="str">
        <f t="shared" si="242"/>
        <v>"tableName":"",</v>
      </c>
      <c r="Y610" s="22" t="str">
        <f t="shared" si="243"/>
        <v>public static String TABLE_NAME="tableName";</v>
      </c>
      <c r="Z610" s="7" t="str">
        <f t="shared" si="244"/>
        <v>private String tableName="";</v>
      </c>
    </row>
    <row r="611" spans="2:26" ht="19.2" x14ac:dyDescent="0.45">
      <c r="B611" s="1" t="s">
        <v>390</v>
      </c>
      <c r="C611" s="1" t="s">
        <v>1</v>
      </c>
      <c r="D611" s="4">
        <v>44</v>
      </c>
      <c r="I611" t="str">
        <f t="shared" si="246"/>
        <v>ALTER TABLE TM_INPUT</v>
      </c>
      <c r="J611" t="str">
        <f t="shared" ref="J611:J625" si="247">CONCATENATE(LEFT(CONCATENATE(" ADD "," ",N611,";"),LEN(CONCATENATE(" ADD "," ",N611,";"))-2),";")</f>
        <v xml:space="preserve"> ADD  INPUT_TYPE VARCHAR(44);</v>
      </c>
      <c r="K611" s="21" t="str">
        <f t="shared" ref="K611:K625" si="248">CONCATENATE(LEFT(CONCATENATE("  ALTER COLUMN  "," ",N611,";"),LEN(CONCATENATE("  ALTER COLUMN  "," ",N611,";"))-2),";")</f>
        <v xml:space="preserve">  ALTER COLUMN   INPUT_TYPE VARCHAR(44);</v>
      </c>
      <c r="L611" s="12"/>
      <c r="M611" s="18" t="str">
        <f t="shared" ref="M611:M625" si="249">CONCATENATE(B611,",")</f>
        <v>INPUT_TYPE,</v>
      </c>
      <c r="N611" s="5" t="str">
        <f t="shared" ref="N611:N625" si="250">CONCATENATE(B611," ",C611,"(",D611,")",",")</f>
        <v>INPUT_TYPE VARCHAR(44),</v>
      </c>
      <c r="O611" s="1" t="s">
        <v>13</v>
      </c>
      <c r="P611" t="s">
        <v>51</v>
      </c>
      <c r="W611" s="17" t="str">
        <f t="shared" ref="W611:W625" si="251">CONCATENATE(,LOWER(O611),UPPER(LEFT(P611,1)),LOWER(RIGHT(P611,LEN(P611)-IF(LEN(P611)&gt;0,1,LEN(P611)))),UPPER(LEFT(Q611,1)),LOWER(RIGHT(Q611,LEN(Q611)-IF(LEN(Q611)&gt;0,1,LEN(Q611)))),UPPER(LEFT(R611,1)),LOWER(RIGHT(R611,LEN(R611)-IF(LEN(R611)&gt;0,1,LEN(R611)))),UPPER(LEFT(S611,1)),LOWER(RIGHT(S611,LEN(S611)-IF(LEN(S611)&gt;0,1,LEN(S611)))),UPPER(LEFT(T611,1)),LOWER(RIGHT(T611,LEN(T611)-IF(LEN(T611)&gt;0,1,LEN(T611)))),UPPER(LEFT(U611,1)),LOWER(RIGHT(U611,LEN(U611)-IF(LEN(U611)&gt;0,1,LEN(U611)))),UPPER(LEFT(V611,1)),LOWER(RIGHT(V611,LEN(V611)-IF(LEN(V611)&gt;0,1,LEN(V611)))))</f>
        <v>inputType</v>
      </c>
      <c r="X611" s="3" t="str">
        <f t="shared" ref="X611:X625" si="252">CONCATENATE("""",W611,"""",":","""","""",",")</f>
        <v>"inputType":"",</v>
      </c>
      <c r="Y611" s="22" t="str">
        <f t="shared" ref="Y611:Y625" si="253">CONCATENATE("public static String ",,B611,,"=","""",W611,""";")</f>
        <v>public static String INPUT_TYPE="inputType";</v>
      </c>
      <c r="Z611" s="7" t="str">
        <f t="shared" ref="Z611:Z625" si="254">CONCATENATE("private String ",W611,"=","""""",";")</f>
        <v>private String inputType="";</v>
      </c>
    </row>
    <row r="612" spans="2:26" ht="19.2" x14ac:dyDescent="0.45">
      <c r="B612" s="1" t="s">
        <v>258</v>
      </c>
      <c r="C612" s="1" t="s">
        <v>1</v>
      </c>
      <c r="D612" s="4">
        <v>222</v>
      </c>
      <c r="I612" t="str">
        <f t="shared" si="246"/>
        <v>ALTER TABLE TM_INPUT</v>
      </c>
      <c r="J612" t="str">
        <f t="shared" si="247"/>
        <v xml:space="preserve"> ADD  ORDER_NO VARCHAR(222);</v>
      </c>
      <c r="K612" s="21" t="str">
        <f t="shared" si="248"/>
        <v xml:space="preserve">  ALTER COLUMN   ORDER_NO VARCHAR(222);</v>
      </c>
      <c r="L612" s="12"/>
      <c r="M612" s="18" t="str">
        <f t="shared" si="249"/>
        <v>ORDER_NO,</v>
      </c>
      <c r="N612" s="5" t="str">
        <f t="shared" si="250"/>
        <v>ORDER_NO VARCHAR(222),</v>
      </c>
      <c r="O612" s="1" t="s">
        <v>259</v>
      </c>
      <c r="P612" t="s">
        <v>173</v>
      </c>
      <c r="W612" s="17" t="str">
        <f t="shared" si="251"/>
        <v>orderNo</v>
      </c>
      <c r="X612" s="3" t="str">
        <f t="shared" si="252"/>
        <v>"orderNo":"",</v>
      </c>
      <c r="Y612" s="22" t="str">
        <f t="shared" si="253"/>
        <v>public static String ORDER_NO="orderNo";</v>
      </c>
      <c r="Z612" s="7" t="str">
        <f t="shared" si="254"/>
        <v>private String orderNo="";</v>
      </c>
    </row>
    <row r="613" spans="2:26" ht="19.2" x14ac:dyDescent="0.45">
      <c r="B613" s="1" t="s">
        <v>549</v>
      </c>
      <c r="C613" s="1" t="s">
        <v>1</v>
      </c>
      <c r="D613" s="4">
        <v>222</v>
      </c>
      <c r="I613" t="str">
        <f t="shared" si="246"/>
        <v>ALTER TABLE TM_INPUT</v>
      </c>
      <c r="J613" t="str">
        <f t="shared" si="247"/>
        <v xml:space="preserve"> ADD  CELL_NO VARCHAR(222);</v>
      </c>
      <c r="K613" s="21" t="str">
        <f t="shared" si="248"/>
        <v xml:space="preserve">  ALTER COLUMN   CELL_NO VARCHAR(222);</v>
      </c>
      <c r="L613" s="12"/>
      <c r="M613" s="18" t="str">
        <f t="shared" si="249"/>
        <v>CELL_NO,</v>
      </c>
      <c r="N613" s="5" t="str">
        <f t="shared" si="250"/>
        <v>CELL_NO VARCHAR(222),</v>
      </c>
      <c r="O613" s="1" t="s">
        <v>553</v>
      </c>
      <c r="P613" t="s">
        <v>173</v>
      </c>
      <c r="W613" s="17" t="str">
        <f t="shared" si="251"/>
        <v>cellNo</v>
      </c>
      <c r="X613" s="3" t="str">
        <f t="shared" si="252"/>
        <v>"cellNo":"",</v>
      </c>
      <c r="Y613" s="22" t="str">
        <f t="shared" si="253"/>
        <v>public static String CELL_NO="cellNo";</v>
      </c>
      <c r="Z613" s="7" t="str">
        <f t="shared" si="254"/>
        <v>private String cellNo="";</v>
      </c>
    </row>
    <row r="614" spans="2:26" ht="19.2" x14ac:dyDescent="0.45">
      <c r="B614" s="1" t="s">
        <v>550</v>
      </c>
      <c r="C614" s="1" t="s">
        <v>1</v>
      </c>
      <c r="D614" s="4">
        <v>222</v>
      </c>
      <c r="I614" t="str">
        <f t="shared" si="246"/>
        <v>ALTER TABLE TM_INPUT</v>
      </c>
      <c r="J614" t="str">
        <f t="shared" si="247"/>
        <v xml:space="preserve"> ADD  ALIGN VARCHAR(222);</v>
      </c>
      <c r="K614" s="21" t="str">
        <f t="shared" si="248"/>
        <v xml:space="preserve">  ALTER COLUMN   ALIGN VARCHAR(222);</v>
      </c>
      <c r="L614" s="12"/>
      <c r="M614" s="18" t="str">
        <f t="shared" si="249"/>
        <v>ALIGN,</v>
      </c>
      <c r="N614" s="5" t="str">
        <f t="shared" si="250"/>
        <v>ALIGN VARCHAR(222),</v>
      </c>
      <c r="O614" s="1" t="s">
        <v>550</v>
      </c>
      <c r="W614" s="17" t="str">
        <f t="shared" si="251"/>
        <v>align</v>
      </c>
      <c r="X614" s="3" t="str">
        <f t="shared" si="252"/>
        <v>"align":"",</v>
      </c>
      <c r="Y614" s="22" t="str">
        <f t="shared" si="253"/>
        <v>public static String ALIGN="align";</v>
      </c>
      <c r="Z614" s="7" t="str">
        <f t="shared" si="254"/>
        <v>private String align="";</v>
      </c>
    </row>
    <row r="615" spans="2:26" ht="19.2" x14ac:dyDescent="0.45">
      <c r="B615" s="1" t="s">
        <v>551</v>
      </c>
      <c r="C615" s="1" t="s">
        <v>1</v>
      </c>
      <c r="D615" s="4">
        <v>4444</v>
      </c>
      <c r="I615" t="str">
        <f t="shared" si="246"/>
        <v>ALTER TABLE TM_INPUT</v>
      </c>
      <c r="J615" t="str">
        <f t="shared" si="247"/>
        <v xml:space="preserve"> ADD  CSS_STYLE VARCHAR(4444);</v>
      </c>
      <c r="K615" s="21" t="str">
        <f t="shared" si="248"/>
        <v xml:space="preserve">  ALTER COLUMN   CSS_STYLE VARCHAR(4444);</v>
      </c>
      <c r="L615" s="12"/>
      <c r="M615" s="18" t="str">
        <f t="shared" si="249"/>
        <v>CSS_STYLE,</v>
      </c>
      <c r="N615" s="5" t="str">
        <f t="shared" si="250"/>
        <v>CSS_STYLE VARCHAR(4444),</v>
      </c>
      <c r="O615" s="1" t="s">
        <v>554</v>
      </c>
      <c r="P615" t="s">
        <v>555</v>
      </c>
      <c r="W615" s="17" t="str">
        <f t="shared" si="251"/>
        <v>cssStyle</v>
      </c>
      <c r="X615" s="3" t="str">
        <f t="shared" si="252"/>
        <v>"cssStyle":"",</v>
      </c>
      <c r="Y615" s="22" t="str">
        <f t="shared" si="253"/>
        <v>public static String CSS_STYLE="cssStyle";</v>
      </c>
      <c r="Z615" s="7" t="str">
        <f t="shared" si="254"/>
        <v>private String cssStyle="";</v>
      </c>
    </row>
    <row r="616" spans="2:26" ht="19.2" x14ac:dyDescent="0.45">
      <c r="B616" s="1" t="s">
        <v>552</v>
      </c>
      <c r="C616" s="1" t="s">
        <v>1</v>
      </c>
      <c r="D616" s="4">
        <v>4444</v>
      </c>
      <c r="I616" t="str">
        <f t="shared" si="246"/>
        <v>ALTER TABLE TM_INPUT</v>
      </c>
      <c r="J616" t="str">
        <f t="shared" si="247"/>
        <v xml:space="preserve"> ADD  CSS_TEMPLATE_NAME VARCHAR(4444);</v>
      </c>
      <c r="K616" s="21" t="str">
        <f t="shared" si="248"/>
        <v xml:space="preserve">  ALTER COLUMN   CSS_TEMPLATE_NAME VARCHAR(4444);</v>
      </c>
      <c r="L616" s="12"/>
      <c r="M616" s="18" t="str">
        <f t="shared" si="249"/>
        <v>CSS_TEMPLATE_NAME,</v>
      </c>
      <c r="N616" s="5" t="str">
        <f t="shared" si="250"/>
        <v>CSS_TEMPLATE_NAME VARCHAR(4444),</v>
      </c>
      <c r="O616" s="1" t="s">
        <v>554</v>
      </c>
      <c r="P616" t="s">
        <v>556</v>
      </c>
      <c r="Q616" t="s">
        <v>0</v>
      </c>
      <c r="W616" s="17" t="str">
        <f t="shared" si="251"/>
        <v>cssTemplateName</v>
      </c>
      <c r="X616" s="3" t="str">
        <f t="shared" si="252"/>
        <v>"cssTemplateName":"",</v>
      </c>
      <c r="Y616" s="22" t="str">
        <f t="shared" si="253"/>
        <v>public static String CSS_TEMPLATE_NAME="cssTemplateName";</v>
      </c>
      <c r="Z616" s="7" t="str">
        <f t="shared" si="254"/>
        <v>private String cssTemplateName="";</v>
      </c>
    </row>
    <row r="617" spans="2:26" ht="19.2" x14ac:dyDescent="0.45">
      <c r="B617" s="1" t="s">
        <v>713</v>
      </c>
      <c r="C617" s="1" t="s">
        <v>702</v>
      </c>
      <c r="D617" s="4"/>
      <c r="I617" t="str">
        <f>I611</f>
        <v>ALTER TABLE TM_INPUT</v>
      </c>
      <c r="J617" t="str">
        <f t="shared" ref="J617:J620" si="255">CONCATENATE(LEFT(CONCATENATE(" ADD "," ",N617,";"),LEN(CONCATENATE(" ADD "," ",N617,";"))-2),";")</f>
        <v xml:space="preserve"> ADD  INPUT_EVENT TEXT();</v>
      </c>
      <c r="K617" s="21" t="str">
        <f t="shared" ref="K617:K620" si="256">CONCATENATE(LEFT(CONCATENATE("  ALTER COLUMN  "," ",N617,";"),LEN(CONCATENATE("  ALTER COLUMN  "," ",N617,";"))-2),";")</f>
        <v xml:space="preserve">  ALTER COLUMN   INPUT_EVENT TEXT();</v>
      </c>
      <c r="L617" s="12"/>
      <c r="M617" s="18" t="str">
        <f t="shared" ref="M617:M620" si="257">CONCATENATE(B617,",")</f>
        <v>INPUT_EVENT,</v>
      </c>
      <c r="N617" s="5" t="str">
        <f t="shared" ref="N617:N620" si="258">CONCATENATE(B617," ",C617,"(",D617,")",",")</f>
        <v>INPUT_EVENT TEXT(),</v>
      </c>
      <c r="O617" s="1" t="s">
        <v>13</v>
      </c>
      <c r="P617" t="s">
        <v>709</v>
      </c>
      <c r="W617" s="17" t="str">
        <f t="shared" ref="W617:W620" si="259">CONCATENATE(,LOWER(O617),UPPER(LEFT(P617,1)),LOWER(RIGHT(P617,LEN(P617)-IF(LEN(P617)&gt;0,1,LEN(P617)))),UPPER(LEFT(Q617,1)),LOWER(RIGHT(Q617,LEN(Q617)-IF(LEN(Q617)&gt;0,1,LEN(Q617)))),UPPER(LEFT(R617,1)),LOWER(RIGHT(R617,LEN(R617)-IF(LEN(R617)&gt;0,1,LEN(R617)))),UPPER(LEFT(S617,1)),LOWER(RIGHT(S617,LEN(S617)-IF(LEN(S617)&gt;0,1,LEN(S617)))),UPPER(LEFT(T617,1)),LOWER(RIGHT(T617,LEN(T617)-IF(LEN(T617)&gt;0,1,LEN(T617)))),UPPER(LEFT(U617,1)),LOWER(RIGHT(U617,LEN(U617)-IF(LEN(U617)&gt;0,1,LEN(U617)))),UPPER(LEFT(V617,1)),LOWER(RIGHT(V617,LEN(V617)-IF(LEN(V617)&gt;0,1,LEN(V617)))))</f>
        <v>inputEvent</v>
      </c>
      <c r="X617" s="3" t="str">
        <f t="shared" ref="X617:X620" si="260">CONCATENATE("""",W617,"""",":","""","""",",")</f>
        <v>"inputEvent":"",</v>
      </c>
      <c r="Y617" s="22" t="str">
        <f t="shared" ref="Y617:Y620" si="261">CONCATENATE("public static String ",,B617,,"=","""",W617,""";")</f>
        <v>public static String INPUT_EVENT="inputEvent";</v>
      </c>
      <c r="Z617" s="7" t="str">
        <f t="shared" ref="Z617:Z620" si="262">CONCATENATE("private String ",W617,"=","""""",";")</f>
        <v>private String inputEvent="";</v>
      </c>
    </row>
    <row r="618" spans="2:26" ht="19.2" x14ac:dyDescent="0.45">
      <c r="B618" s="1" t="s">
        <v>710</v>
      </c>
      <c r="C618" s="1" t="s">
        <v>702</v>
      </c>
      <c r="D618" s="4"/>
      <c r="I618" t="str">
        <f>I612</f>
        <v>ALTER TABLE TM_INPUT</v>
      </c>
      <c r="J618" t="str">
        <f t="shared" si="255"/>
        <v xml:space="preserve"> ADD  ACTION TEXT();</v>
      </c>
      <c r="K618" s="21" t="str">
        <f t="shared" si="256"/>
        <v xml:space="preserve">  ALTER COLUMN   ACTION TEXT();</v>
      </c>
      <c r="L618" s="12"/>
      <c r="M618" s="18" t="str">
        <f t="shared" si="257"/>
        <v>ACTION,</v>
      </c>
      <c r="N618" s="5" t="str">
        <f t="shared" si="258"/>
        <v>ACTION TEXT(),</v>
      </c>
      <c r="O618" s="1" t="s">
        <v>710</v>
      </c>
      <c r="P618" t="s">
        <v>395</v>
      </c>
      <c r="W618" s="17" t="str">
        <f t="shared" si="259"/>
        <v xml:space="preserve">action </v>
      </c>
      <c r="X618" s="3" t="str">
        <f t="shared" si="260"/>
        <v>"action ":"",</v>
      </c>
      <c r="Y618" s="22" t="str">
        <f t="shared" si="261"/>
        <v>public static String ACTION="action ";</v>
      </c>
      <c r="Z618" s="7" t="str">
        <f t="shared" si="262"/>
        <v>private String action ="";</v>
      </c>
    </row>
    <row r="619" spans="2:26" ht="19.2" x14ac:dyDescent="0.45">
      <c r="B619" s="1" t="s">
        <v>711</v>
      </c>
      <c r="C619" s="1" t="s">
        <v>702</v>
      </c>
      <c r="D619" s="4"/>
      <c r="I619" t="str">
        <f t="shared" si="246"/>
        <v>ALTER TABLE TM_INPUT</v>
      </c>
      <c r="J619" t="str">
        <f t="shared" si="255"/>
        <v xml:space="preserve"> ADD  SECTION TEXT();</v>
      </c>
      <c r="K619" s="21" t="str">
        <f t="shared" si="256"/>
        <v xml:space="preserve">  ALTER COLUMN   SECTION TEXT();</v>
      </c>
      <c r="L619" s="12"/>
      <c r="M619" s="18" t="str">
        <f t="shared" si="257"/>
        <v>SECTION,</v>
      </c>
      <c r="N619" s="5" t="str">
        <f t="shared" si="258"/>
        <v>SECTION TEXT(),</v>
      </c>
      <c r="O619" s="1" t="s">
        <v>711</v>
      </c>
      <c r="W619" s="17" t="str">
        <f t="shared" si="259"/>
        <v>section</v>
      </c>
      <c r="X619" s="3" t="str">
        <f t="shared" si="260"/>
        <v>"section":"",</v>
      </c>
      <c r="Y619" s="22" t="str">
        <f t="shared" si="261"/>
        <v>public static String SECTION="section";</v>
      </c>
      <c r="Z619" s="7" t="str">
        <f t="shared" si="262"/>
        <v>private String section="";</v>
      </c>
    </row>
    <row r="620" spans="2:26" ht="19.2" x14ac:dyDescent="0.45">
      <c r="B620" s="1" t="s">
        <v>712</v>
      </c>
      <c r="C620" s="1" t="s">
        <v>702</v>
      </c>
      <c r="D620" s="4"/>
      <c r="I620" t="str">
        <f t="shared" si="246"/>
        <v>ALTER TABLE TM_INPUT</v>
      </c>
      <c r="J620" t="str">
        <f t="shared" si="255"/>
        <v xml:space="preserve"> ADD  INPUT_PARAM TEXT();</v>
      </c>
      <c r="K620" s="21" t="str">
        <f t="shared" si="256"/>
        <v xml:space="preserve">  ALTER COLUMN   INPUT_PARAM TEXT();</v>
      </c>
      <c r="L620" s="12"/>
      <c r="M620" s="18" t="str">
        <f t="shared" si="257"/>
        <v>INPUT_PARAM,</v>
      </c>
      <c r="N620" s="5" t="str">
        <f t="shared" si="258"/>
        <v>INPUT_PARAM TEXT(),</v>
      </c>
      <c r="O620" s="1" t="s">
        <v>13</v>
      </c>
      <c r="P620" t="s">
        <v>102</v>
      </c>
      <c r="W620" s="17" t="str">
        <f t="shared" si="259"/>
        <v>inputParam</v>
      </c>
      <c r="X620" s="3" t="str">
        <f t="shared" si="260"/>
        <v>"inputParam":"",</v>
      </c>
      <c r="Y620" s="22" t="str">
        <f t="shared" si="261"/>
        <v>public static String INPUT_PARAM="inputParam";</v>
      </c>
      <c r="Z620" s="7" t="str">
        <f t="shared" si="262"/>
        <v>private String inputParam="";</v>
      </c>
    </row>
    <row r="621" spans="2:26" ht="19.2" x14ac:dyDescent="0.45">
      <c r="B621" s="1" t="s">
        <v>97</v>
      </c>
      <c r="C621" s="1" t="s">
        <v>1</v>
      </c>
      <c r="D621" s="4">
        <v>44</v>
      </c>
      <c r="I621" t="str">
        <f>I615</f>
        <v>ALTER TABLE TM_INPUT</v>
      </c>
      <c r="J621" t="str">
        <f t="shared" si="247"/>
        <v xml:space="preserve"> ADD  PARAM_1 VARCHAR(44);</v>
      </c>
      <c r="K621" s="21" t="str">
        <f t="shared" si="248"/>
        <v xml:space="preserve">  ALTER COLUMN   PARAM_1 VARCHAR(44);</v>
      </c>
      <c r="L621" s="12"/>
      <c r="M621" s="18" t="str">
        <f t="shared" si="249"/>
        <v>PARAM_1,</v>
      </c>
      <c r="N621" s="5" t="str">
        <f t="shared" si="250"/>
        <v>PARAM_1 VARCHAR(44),</v>
      </c>
      <c r="O621" s="1" t="s">
        <v>102</v>
      </c>
      <c r="P621">
        <v>1</v>
      </c>
      <c r="W621" s="17" t="str">
        <f t="shared" si="251"/>
        <v>param1</v>
      </c>
      <c r="X621" s="3" t="str">
        <f t="shared" si="252"/>
        <v>"param1":"",</v>
      </c>
      <c r="Y621" s="22" t="str">
        <f t="shared" si="253"/>
        <v>public static String PARAM_1="param1";</v>
      </c>
      <c r="Z621" s="7" t="str">
        <f t="shared" si="254"/>
        <v>private String param1="";</v>
      </c>
    </row>
    <row r="622" spans="2:26" ht="19.2" x14ac:dyDescent="0.45">
      <c r="B622" s="1" t="s">
        <v>98</v>
      </c>
      <c r="C622" s="1" t="s">
        <v>1</v>
      </c>
      <c r="D622" s="4">
        <v>44</v>
      </c>
      <c r="I622" t="str">
        <f>I616</f>
        <v>ALTER TABLE TM_INPUT</v>
      </c>
      <c r="J622" t="str">
        <f t="shared" si="247"/>
        <v xml:space="preserve"> ADD  PARAM_2 VARCHAR(44);</v>
      </c>
      <c r="K622" s="21" t="str">
        <f t="shared" si="248"/>
        <v xml:space="preserve">  ALTER COLUMN   PARAM_2 VARCHAR(44);</v>
      </c>
      <c r="L622" s="12"/>
      <c r="M622" s="18" t="str">
        <f t="shared" si="249"/>
        <v>PARAM_2,</v>
      </c>
      <c r="N622" s="5" t="str">
        <f t="shared" si="250"/>
        <v>PARAM_2 VARCHAR(44),</v>
      </c>
      <c r="O622" s="1" t="s">
        <v>102</v>
      </c>
      <c r="P622">
        <v>2</v>
      </c>
      <c r="W622" s="17" t="str">
        <f t="shared" si="251"/>
        <v>param2</v>
      </c>
      <c r="X622" s="3" t="str">
        <f t="shared" si="252"/>
        <v>"param2":"",</v>
      </c>
      <c r="Y622" s="22" t="str">
        <f t="shared" si="253"/>
        <v>public static String PARAM_2="param2";</v>
      </c>
      <c r="Z622" s="7" t="str">
        <f t="shared" si="254"/>
        <v>private String param2="";</v>
      </c>
    </row>
    <row r="623" spans="2:26" ht="19.2" x14ac:dyDescent="0.45">
      <c r="B623" s="1" t="s">
        <v>99</v>
      </c>
      <c r="C623" s="1" t="s">
        <v>1</v>
      </c>
      <c r="D623" s="4">
        <v>4000</v>
      </c>
      <c r="I623" t="str">
        <f t="shared" si="246"/>
        <v>ALTER TABLE TM_INPUT</v>
      </c>
      <c r="J623" t="str">
        <f t="shared" si="247"/>
        <v xml:space="preserve"> ADD  PARAM_3 VARCHAR(4000);</v>
      </c>
      <c r="K623" s="21" t="str">
        <f t="shared" si="248"/>
        <v xml:space="preserve">  ALTER COLUMN   PARAM_3 VARCHAR(4000);</v>
      </c>
      <c r="L623" s="12"/>
      <c r="M623" s="18" t="str">
        <f t="shared" si="249"/>
        <v>PARAM_3,</v>
      </c>
      <c r="N623" s="5" t="str">
        <f t="shared" si="250"/>
        <v>PARAM_3 VARCHAR(4000),</v>
      </c>
      <c r="O623" s="1" t="s">
        <v>102</v>
      </c>
      <c r="P623">
        <v>3</v>
      </c>
      <c r="W623" s="17" t="str">
        <f t="shared" si="251"/>
        <v>param3</v>
      </c>
      <c r="X623" s="3" t="str">
        <f t="shared" si="252"/>
        <v>"param3":"",</v>
      </c>
      <c r="Y623" s="22" t="str">
        <f t="shared" si="253"/>
        <v>public static String PARAM_3="param3";</v>
      </c>
      <c r="Z623" s="7" t="str">
        <f t="shared" si="254"/>
        <v>private String param3="";</v>
      </c>
    </row>
    <row r="624" spans="2:26" ht="19.2" x14ac:dyDescent="0.45">
      <c r="B624" s="1" t="s">
        <v>101</v>
      </c>
      <c r="C624" s="1" t="s">
        <v>1</v>
      </c>
      <c r="D624" s="4">
        <v>4000</v>
      </c>
      <c r="I624" t="str">
        <f t="shared" si="246"/>
        <v>ALTER TABLE TM_INPUT</v>
      </c>
      <c r="J624" t="str">
        <f t="shared" si="247"/>
        <v xml:space="preserve"> ADD  PARAM_4 VARCHAR(4000);</v>
      </c>
      <c r="K624" s="21" t="str">
        <f t="shared" si="248"/>
        <v xml:space="preserve">  ALTER COLUMN   PARAM_4 VARCHAR(4000);</v>
      </c>
      <c r="L624" s="12"/>
      <c r="M624" s="18" t="str">
        <f t="shared" si="249"/>
        <v>PARAM_4,</v>
      </c>
      <c r="N624" s="5" t="str">
        <f t="shared" si="250"/>
        <v>PARAM_4 VARCHAR(4000),</v>
      </c>
      <c r="O624" s="1" t="s">
        <v>102</v>
      </c>
      <c r="P624">
        <v>4</v>
      </c>
      <c r="W624" s="17" t="str">
        <f t="shared" si="251"/>
        <v>param4</v>
      </c>
      <c r="X624" s="3" t="str">
        <f t="shared" si="252"/>
        <v>"param4":"",</v>
      </c>
      <c r="Y624" s="22" t="str">
        <f t="shared" si="253"/>
        <v>public static String PARAM_4="param4";</v>
      </c>
      <c r="Z624" s="7" t="str">
        <f t="shared" si="254"/>
        <v>private String param4="";</v>
      </c>
    </row>
    <row r="625" spans="2:26" ht="19.2" x14ac:dyDescent="0.45">
      <c r="B625" s="1" t="s">
        <v>46</v>
      </c>
      <c r="C625" s="1" t="s">
        <v>1</v>
      </c>
      <c r="D625" s="4">
        <v>44</v>
      </c>
      <c r="I625" t="str">
        <f t="shared" si="246"/>
        <v>ALTER TABLE TM_INPUT</v>
      </c>
      <c r="J625" t="str">
        <f t="shared" si="247"/>
        <v xml:space="preserve"> ADD  COMPONENT_TYPE VARCHAR(44);</v>
      </c>
      <c r="K625" s="21" t="str">
        <f t="shared" si="248"/>
        <v xml:space="preserve">  ALTER COLUMN   COMPONENT_TYPE VARCHAR(44);</v>
      </c>
      <c r="L625" s="12"/>
      <c r="M625" s="18" t="str">
        <f t="shared" si="249"/>
        <v>COMPONENT_TYPE,</v>
      </c>
      <c r="N625" s="5" t="str">
        <f t="shared" si="250"/>
        <v>COMPONENT_TYPE VARCHAR(44),</v>
      </c>
      <c r="O625" s="1" t="s">
        <v>49</v>
      </c>
      <c r="P625" t="s">
        <v>51</v>
      </c>
      <c r="W625" s="17" t="str">
        <f t="shared" si="251"/>
        <v>componentType</v>
      </c>
      <c r="X625" s="3" t="str">
        <f t="shared" si="252"/>
        <v>"componentType":"",</v>
      </c>
      <c r="Y625" s="22" t="str">
        <f t="shared" si="253"/>
        <v>public static String COMPONENT_TYPE="componentType";</v>
      </c>
      <c r="Z625" s="7" t="str">
        <f t="shared" si="254"/>
        <v>private String componentType="";</v>
      </c>
    </row>
    <row r="626" spans="2:26" ht="19.2" x14ac:dyDescent="0.45">
      <c r="C626" s="1"/>
      <c r="D626" s="8"/>
      <c r="M626" s="18"/>
      <c r="N626" s="33" t="s">
        <v>130</v>
      </c>
      <c r="O626" s="1"/>
      <c r="W626" s="17"/>
    </row>
    <row r="627" spans="2:26" ht="19.2" x14ac:dyDescent="0.45">
      <c r="C627" s="1"/>
      <c r="D627" s="8"/>
      <c r="M627" s="18"/>
      <c r="N627" s="31" t="s">
        <v>126</v>
      </c>
      <c r="O627" s="1"/>
      <c r="W627" s="17"/>
    </row>
    <row r="628" spans="2:26" ht="19.2" x14ac:dyDescent="0.45">
      <c r="C628" s="1"/>
      <c r="D628" s="8"/>
      <c r="M628" s="18"/>
      <c r="N628" s="31"/>
      <c r="O628" s="1"/>
      <c r="W628" s="17"/>
    </row>
    <row r="632" spans="2:26" x14ac:dyDescent="0.3">
      <c r="B632" s="2" t="s">
        <v>391</v>
      </c>
      <c r="I632" t="str">
        <f>CONCATENATE("ALTER TABLE"," ",B632)</f>
        <v>ALTER TABLE TM_INPUT_DESCRIPTION</v>
      </c>
      <c r="N632" s="5" t="str">
        <f>CONCATENATE("CREATE TABLE ",B632," ","(")</f>
        <v>CREATE TABLE TM_INPUT_DESCRIPTION (</v>
      </c>
    </row>
    <row r="633" spans="2:26" ht="19.2" x14ac:dyDescent="0.45">
      <c r="B633" s="1" t="s">
        <v>2</v>
      </c>
      <c r="C633" s="1" t="s">
        <v>1</v>
      </c>
      <c r="D633" s="4">
        <v>30</v>
      </c>
      <c r="E633" s="24" t="s">
        <v>113</v>
      </c>
      <c r="I633" t="str">
        <f>I632</f>
        <v>ALTER TABLE TM_INPUT_DESCRIPTION</v>
      </c>
      <c r="J633" t="str">
        <f t="shared" ref="J633:J638" si="263">CONCATENATE(LEFT(CONCATENATE(" ADD "," ",N633,";"),LEN(CONCATENATE(" ADD "," ",N633,";"))-2),";")</f>
        <v xml:space="preserve"> ADD  ID VARCHAR(30) NOT NULL ;</v>
      </c>
      <c r="K633" s="21" t="str">
        <f t="shared" ref="K633:K638" si="264">CONCATENATE(LEFT(CONCATENATE("  ALTER COLUMN  "," ",N633,";"),LEN(CONCATENATE("  ALTER COLUMN  "," ",N633,";"))-2),";")</f>
        <v xml:space="preserve">  ALTER COLUMN   ID VARCHAR(30) NOT NULL ;</v>
      </c>
      <c r="L633" s="12"/>
      <c r="M633" s="18" t="str">
        <f t="shared" ref="M633:M638" si="265">CONCATENATE(B633,",")</f>
        <v>ID,</v>
      </c>
      <c r="N633" s="5" t="str">
        <f>CONCATENATE(B633," ",C633,"(",D633,") ",E633," ,")</f>
        <v>ID VARCHAR(30) NOT NULL ,</v>
      </c>
      <c r="O633" s="1" t="s">
        <v>2</v>
      </c>
      <c r="P633" s="6"/>
      <c r="Q633" s="6"/>
      <c r="R633" s="6"/>
      <c r="S633" s="6"/>
      <c r="T633" s="6"/>
      <c r="U633" s="6"/>
      <c r="V633" s="6"/>
      <c r="W633" s="17" t="str">
        <f t="shared" ref="W633:W638" si="266">CONCATENATE(,LOWER(O633),UPPER(LEFT(P633,1)),LOWER(RIGHT(P633,LEN(P633)-IF(LEN(P633)&gt;0,1,LEN(P633)))),UPPER(LEFT(Q633,1)),LOWER(RIGHT(Q633,LEN(Q633)-IF(LEN(Q633)&gt;0,1,LEN(Q633)))),UPPER(LEFT(R633,1)),LOWER(RIGHT(R633,LEN(R633)-IF(LEN(R633)&gt;0,1,LEN(R633)))),UPPER(LEFT(S633,1)),LOWER(RIGHT(S633,LEN(S633)-IF(LEN(S633)&gt;0,1,LEN(S633)))),UPPER(LEFT(T633,1)),LOWER(RIGHT(T633,LEN(T633)-IF(LEN(T633)&gt;0,1,LEN(T633)))),UPPER(LEFT(U633,1)),LOWER(RIGHT(U633,LEN(U633)-IF(LEN(U633)&gt;0,1,LEN(U633)))),UPPER(LEFT(V633,1)),LOWER(RIGHT(V633,LEN(V633)-IF(LEN(V633)&gt;0,1,LEN(V633)))))</f>
        <v>id</v>
      </c>
      <c r="X633" s="3" t="str">
        <f t="shared" ref="X633:X638" si="267">CONCATENATE("""",W633,"""",":","""","""",",")</f>
        <v>"id":"",</v>
      </c>
      <c r="Y633" s="22" t="str">
        <f t="shared" ref="Y633:Y638" si="268">CONCATENATE("public static String ",,B633,,"=","""",W633,""";")</f>
        <v>public static String ID="id";</v>
      </c>
      <c r="Z633" s="7" t="str">
        <f t="shared" ref="Z633:Z638" si="269">CONCATENATE("private String ",W633,"=","""""",";")</f>
        <v>private String id="";</v>
      </c>
    </row>
    <row r="634" spans="2:26" ht="19.2" x14ac:dyDescent="0.45">
      <c r="B634" s="1" t="s">
        <v>3</v>
      </c>
      <c r="C634" s="1" t="s">
        <v>1</v>
      </c>
      <c r="D634" s="4">
        <v>10</v>
      </c>
      <c r="I634" t="str">
        <f>I633</f>
        <v>ALTER TABLE TM_INPUT_DESCRIPTION</v>
      </c>
      <c r="J634" t="str">
        <f t="shared" si="263"/>
        <v xml:space="preserve"> ADD  STATUS VARCHAR(10);</v>
      </c>
      <c r="K634" s="21" t="str">
        <f t="shared" si="264"/>
        <v xml:space="preserve">  ALTER COLUMN   STATUS VARCHAR(10);</v>
      </c>
      <c r="L634" s="12"/>
      <c r="M634" s="18" t="str">
        <f t="shared" si="265"/>
        <v>STATUS,</v>
      </c>
      <c r="N634" s="5" t="str">
        <f>CONCATENATE(B634," ",C634,"(",D634,")",",")</f>
        <v>STATUS VARCHAR(10),</v>
      </c>
      <c r="O634" s="1" t="s">
        <v>3</v>
      </c>
      <c r="W634" s="17" t="str">
        <f t="shared" si="266"/>
        <v>status</v>
      </c>
      <c r="X634" s="3" t="str">
        <f t="shared" si="267"/>
        <v>"status":"",</v>
      </c>
      <c r="Y634" s="22" t="str">
        <f t="shared" si="268"/>
        <v>public static String STATUS="status";</v>
      </c>
      <c r="Z634" s="7" t="str">
        <f t="shared" si="269"/>
        <v>private String status="";</v>
      </c>
    </row>
    <row r="635" spans="2:26" ht="19.2" x14ac:dyDescent="0.45">
      <c r="B635" s="1" t="s">
        <v>4</v>
      </c>
      <c r="C635" s="1" t="s">
        <v>1</v>
      </c>
      <c r="D635" s="4">
        <v>30</v>
      </c>
      <c r="I635" t="str">
        <f>I634</f>
        <v>ALTER TABLE TM_INPUT_DESCRIPTION</v>
      </c>
      <c r="J635" t="str">
        <f t="shared" si="263"/>
        <v xml:space="preserve"> ADD  INSERT_DATE VARCHAR(30);</v>
      </c>
      <c r="K635" s="21" t="str">
        <f t="shared" si="264"/>
        <v xml:space="preserve">  ALTER COLUMN   INSERT_DATE VARCHAR(30);</v>
      </c>
      <c r="L635" s="12"/>
      <c r="M635" s="18" t="str">
        <f t="shared" si="265"/>
        <v>INSERT_DATE,</v>
      </c>
      <c r="N635" s="5" t="str">
        <f>CONCATENATE(B635," ",C635,"(",D635,")",",")</f>
        <v>INSERT_DATE VARCHAR(30),</v>
      </c>
      <c r="O635" s="1" t="s">
        <v>7</v>
      </c>
      <c r="P635" t="s">
        <v>8</v>
      </c>
      <c r="W635" s="17" t="str">
        <f t="shared" si="266"/>
        <v>insertDate</v>
      </c>
      <c r="X635" s="3" t="str">
        <f t="shared" si="267"/>
        <v>"insertDate":"",</v>
      </c>
      <c r="Y635" s="22" t="str">
        <f t="shared" si="268"/>
        <v>public static String INSERT_DATE="insertDate";</v>
      </c>
      <c r="Z635" s="7" t="str">
        <f t="shared" si="269"/>
        <v>private String insertDate="";</v>
      </c>
    </row>
    <row r="636" spans="2:26" ht="19.2" x14ac:dyDescent="0.45">
      <c r="B636" s="1" t="s">
        <v>5</v>
      </c>
      <c r="C636" s="1" t="s">
        <v>1</v>
      </c>
      <c r="D636" s="4">
        <v>30</v>
      </c>
      <c r="I636" t="str">
        <f>I635</f>
        <v>ALTER TABLE TM_INPUT_DESCRIPTION</v>
      </c>
      <c r="J636" t="str">
        <f t="shared" si="263"/>
        <v xml:space="preserve"> ADD  MODIFICATION_DATE VARCHAR(30);</v>
      </c>
      <c r="K636" s="21" t="str">
        <f t="shared" si="264"/>
        <v xml:space="preserve">  ALTER COLUMN   MODIFICATION_DATE VARCHAR(30);</v>
      </c>
      <c r="L636" s="12"/>
      <c r="M636" s="18" t="str">
        <f t="shared" si="265"/>
        <v>MODIFICATION_DATE,</v>
      </c>
      <c r="N636" s="5" t="str">
        <f>CONCATENATE(B636," ",C636,"(",D636,")",",")</f>
        <v>MODIFICATION_DATE VARCHAR(30),</v>
      </c>
      <c r="O636" s="1" t="s">
        <v>9</v>
      </c>
      <c r="P636" t="s">
        <v>8</v>
      </c>
      <c r="W636" s="17" t="str">
        <f t="shared" si="266"/>
        <v>modificationDate</v>
      </c>
      <c r="X636" s="3" t="str">
        <f t="shared" si="267"/>
        <v>"modificationDate":"",</v>
      </c>
      <c r="Y636" s="22" t="str">
        <f t="shared" si="268"/>
        <v>public static String MODIFICATION_DATE="modificationDate";</v>
      </c>
      <c r="Z636" s="7" t="str">
        <f t="shared" si="269"/>
        <v>private String modificationDate="";</v>
      </c>
    </row>
    <row r="637" spans="2:26" ht="19.2" x14ac:dyDescent="0.45">
      <c r="B637" s="1" t="s">
        <v>392</v>
      </c>
      <c r="C637" s="1" t="s">
        <v>1</v>
      </c>
      <c r="D637" s="4">
        <v>45</v>
      </c>
      <c r="I637" t="str">
        <f>I635</f>
        <v>ALTER TABLE TM_INPUT_DESCRIPTION</v>
      </c>
      <c r="J637" t="str">
        <f t="shared" si="263"/>
        <v xml:space="preserve"> ADD  FK_INPUT_ID VARCHAR(45);</v>
      </c>
      <c r="K637" s="21" t="str">
        <f t="shared" si="264"/>
        <v xml:space="preserve">  ALTER COLUMN   FK_INPUT_ID VARCHAR(45);</v>
      </c>
      <c r="L637" s="12"/>
      <c r="M637" s="18" t="str">
        <f t="shared" si="265"/>
        <v>FK_INPUT_ID,</v>
      </c>
      <c r="N637" s="5" t="str">
        <f>CONCATENATE(B637," ",C637,"(",D637,")",",")</f>
        <v>FK_INPUT_ID VARCHAR(45),</v>
      </c>
      <c r="O637" s="1" t="s">
        <v>10</v>
      </c>
      <c r="P637" t="s">
        <v>13</v>
      </c>
      <c r="Q637" t="s">
        <v>2</v>
      </c>
      <c r="W637" s="17" t="str">
        <f t="shared" si="266"/>
        <v>fkInputId</v>
      </c>
      <c r="X637" s="3" t="str">
        <f t="shared" si="267"/>
        <v>"fkInputId":"",</v>
      </c>
      <c r="Y637" s="22" t="str">
        <f t="shared" si="268"/>
        <v>public static String FK_INPUT_ID="fkInputId";</v>
      </c>
      <c r="Z637" s="7" t="str">
        <f t="shared" si="269"/>
        <v>private String fkInputId="";</v>
      </c>
    </row>
    <row r="638" spans="2:26" ht="19.2" x14ac:dyDescent="0.45">
      <c r="B638" s="1" t="s">
        <v>14</v>
      </c>
      <c r="C638" s="1" t="s">
        <v>1</v>
      </c>
      <c r="D638" s="4">
        <v>4444</v>
      </c>
      <c r="I638" t="str">
        <f>I616</f>
        <v>ALTER TABLE TM_INPUT</v>
      </c>
      <c r="J638" t="str">
        <f t="shared" si="263"/>
        <v xml:space="preserve"> ADD  DESCRIPTION VARCHAR(4444);</v>
      </c>
      <c r="K638" s="21" t="str">
        <f t="shared" si="264"/>
        <v xml:space="preserve">  ALTER COLUMN   DESCRIPTION VARCHAR(4444);</v>
      </c>
      <c r="L638" s="12"/>
      <c r="M638" s="18" t="str">
        <f t="shared" si="265"/>
        <v>DESCRIPTION,</v>
      </c>
      <c r="N638" s="5" t="str">
        <f>CONCATENATE(B638," ",C638,"(",D638,")",",")</f>
        <v>DESCRIPTION VARCHAR(4444),</v>
      </c>
      <c r="O638" s="1" t="s">
        <v>14</v>
      </c>
      <c r="W638" s="17" t="str">
        <f t="shared" si="266"/>
        <v>description</v>
      </c>
      <c r="X638" s="3" t="str">
        <f t="shared" si="267"/>
        <v>"description":"",</v>
      </c>
      <c r="Y638" s="22" t="str">
        <f t="shared" si="268"/>
        <v>public static String DESCRIPTION="description";</v>
      </c>
      <c r="Z638" s="7" t="str">
        <f t="shared" si="269"/>
        <v>private String description="";</v>
      </c>
    </row>
    <row r="639" spans="2:26" ht="19.2" x14ac:dyDescent="0.45">
      <c r="C639" s="1"/>
      <c r="D639" s="8"/>
      <c r="M639" s="18"/>
      <c r="N639" s="33" t="s">
        <v>130</v>
      </c>
      <c r="O639" s="1"/>
      <c r="W639" s="17"/>
    </row>
    <row r="640" spans="2:26" ht="19.2" x14ac:dyDescent="0.45">
      <c r="C640" s="1"/>
      <c r="D640" s="8"/>
      <c r="M640" s="18"/>
      <c r="N640" s="31" t="s">
        <v>126</v>
      </c>
      <c r="O640" s="1"/>
      <c r="W640" s="17"/>
    </row>
    <row r="641" spans="2:26" ht="19.2" x14ac:dyDescent="0.45">
      <c r="C641" s="14"/>
      <c r="D641" s="9"/>
      <c r="M641" s="20"/>
      <c r="N641" s="31"/>
      <c r="O641" s="14"/>
      <c r="W641" s="17"/>
    </row>
    <row r="642" spans="2:26" x14ac:dyDescent="0.3">
      <c r="B642" s="2" t="s">
        <v>423</v>
      </c>
      <c r="I642" t="str">
        <f>CONCATENATE("ALTER TABLE"," ",B642)</f>
        <v>ALTER TABLE TM_BACKLOG_HISTORY</v>
      </c>
      <c r="N642" s="5" t="str">
        <f>CONCATENATE("CREATE TABLE ",B642," ","(")</f>
        <v>CREATE TABLE TM_BACKLOG_HISTORY (</v>
      </c>
    </row>
    <row r="643" spans="2:26" ht="19.2" x14ac:dyDescent="0.45">
      <c r="B643" s="1" t="s">
        <v>2</v>
      </c>
      <c r="C643" s="1" t="s">
        <v>1</v>
      </c>
      <c r="D643" s="4">
        <v>30</v>
      </c>
      <c r="E643" s="24" t="s">
        <v>113</v>
      </c>
      <c r="I643" t="str">
        <f>I642</f>
        <v>ALTER TABLE TM_BACKLOG_HISTORY</v>
      </c>
      <c r="J643" t="str">
        <f t="shared" ref="J643:J649" si="270">CONCATENATE(LEFT(CONCATENATE(" ADD "," ",N643,";"),LEN(CONCATENATE(" ADD "," ",N643,";"))-2),";")</f>
        <v xml:space="preserve"> ADD  ID VARCHAR(30) NOT NULL ;</v>
      </c>
      <c r="K643" s="21" t="str">
        <f t="shared" ref="K643:K649" si="271">CONCATENATE(LEFT(CONCATENATE("  ALTER COLUMN  "," ",N643,";"),LEN(CONCATENATE("  ALTER COLUMN  "," ",N643,";"))-2),";")</f>
        <v xml:space="preserve">  ALTER COLUMN   ID VARCHAR(30) NOT NULL ;</v>
      </c>
      <c r="L643" s="12"/>
      <c r="M643" s="18" t="str">
        <f t="shared" ref="M643:M649" si="272">CONCATENATE(B643,",")</f>
        <v>ID,</v>
      </c>
      <c r="N643" s="5" t="str">
        <f>CONCATENATE(B643," ",C643,"(",D643,") ",E643," ,")</f>
        <v>ID VARCHAR(30) NOT NULL ,</v>
      </c>
      <c r="O643" s="1" t="s">
        <v>2</v>
      </c>
      <c r="P643" s="6"/>
      <c r="Q643" s="6"/>
      <c r="R643" s="6"/>
      <c r="S643" s="6"/>
      <c r="T643" s="6"/>
      <c r="U643" s="6"/>
      <c r="V643" s="6"/>
      <c r="W643" s="17" t="str">
        <f t="shared" ref="W643:W649" si="273">CONCATENATE(,LOWER(O643),UPPER(LEFT(P643,1)),LOWER(RIGHT(P643,LEN(P643)-IF(LEN(P643)&gt;0,1,LEN(P643)))),UPPER(LEFT(Q643,1)),LOWER(RIGHT(Q643,LEN(Q643)-IF(LEN(Q643)&gt;0,1,LEN(Q643)))),UPPER(LEFT(R643,1)),LOWER(RIGHT(R643,LEN(R643)-IF(LEN(R643)&gt;0,1,LEN(R643)))),UPPER(LEFT(S643,1)),LOWER(RIGHT(S643,LEN(S643)-IF(LEN(S643)&gt;0,1,LEN(S643)))),UPPER(LEFT(T643,1)),LOWER(RIGHT(T643,LEN(T643)-IF(LEN(T643)&gt;0,1,LEN(T643)))),UPPER(LEFT(U643,1)),LOWER(RIGHT(U643,LEN(U643)-IF(LEN(U643)&gt;0,1,LEN(U643)))),UPPER(LEFT(V643,1)),LOWER(RIGHT(V643,LEN(V643)-IF(LEN(V643)&gt;0,1,LEN(V643)))))</f>
        <v>id</v>
      </c>
      <c r="X643" s="3" t="str">
        <f t="shared" ref="X643:X649" si="274">CONCATENATE("""",W643,"""",":","""","""",",")</f>
        <v>"id":"",</v>
      </c>
      <c r="Y643" s="22" t="str">
        <f t="shared" ref="Y643:Y649" si="275">CONCATENATE("public static String ",,B643,,"=","""",W643,""";")</f>
        <v>public static String ID="id";</v>
      </c>
      <c r="Z643" s="7" t="str">
        <f t="shared" ref="Z643:Z649" si="276">CONCATENATE("private String ",W643,"=","""""",";")</f>
        <v>private String id="";</v>
      </c>
    </row>
    <row r="644" spans="2:26" ht="19.2" x14ac:dyDescent="0.45">
      <c r="B644" s="1" t="s">
        <v>3</v>
      </c>
      <c r="C644" s="1" t="s">
        <v>1</v>
      </c>
      <c r="D644" s="4">
        <v>10</v>
      </c>
      <c r="I644" t="str">
        <f>I643</f>
        <v>ALTER TABLE TM_BACKLOG_HISTORY</v>
      </c>
      <c r="J644" t="str">
        <f t="shared" si="270"/>
        <v xml:space="preserve"> ADD  STATUS VARCHAR(10);</v>
      </c>
      <c r="K644" s="21" t="str">
        <f t="shared" si="271"/>
        <v xml:space="preserve">  ALTER COLUMN   STATUS VARCHAR(10);</v>
      </c>
      <c r="L644" s="12"/>
      <c r="M644" s="18" t="str">
        <f t="shared" si="272"/>
        <v>STATUS,</v>
      </c>
      <c r="N644" s="5" t="str">
        <f t="shared" ref="N644:N657" si="277">CONCATENATE(B644," ",C644,"(",D644,")",",")</f>
        <v>STATUS VARCHAR(10),</v>
      </c>
      <c r="O644" s="1" t="s">
        <v>3</v>
      </c>
      <c r="W644" s="17" t="str">
        <f t="shared" si="273"/>
        <v>status</v>
      </c>
      <c r="X644" s="3" t="str">
        <f t="shared" si="274"/>
        <v>"status":"",</v>
      </c>
      <c r="Y644" s="22" t="str">
        <f t="shared" si="275"/>
        <v>public static String STATUS="status";</v>
      </c>
      <c r="Z644" s="7" t="str">
        <f t="shared" si="276"/>
        <v>private String status="";</v>
      </c>
    </row>
    <row r="645" spans="2:26" ht="19.2" x14ac:dyDescent="0.45">
      <c r="B645" s="1" t="s">
        <v>4</v>
      </c>
      <c r="C645" s="1" t="s">
        <v>1</v>
      </c>
      <c r="D645" s="4">
        <v>30</v>
      </c>
      <c r="I645" t="str">
        <f>I644</f>
        <v>ALTER TABLE TM_BACKLOG_HISTORY</v>
      </c>
      <c r="J645" t="str">
        <f t="shared" si="270"/>
        <v xml:space="preserve"> ADD  INSERT_DATE VARCHAR(30);</v>
      </c>
      <c r="K645" s="21" t="str">
        <f t="shared" si="271"/>
        <v xml:space="preserve">  ALTER COLUMN   INSERT_DATE VARCHAR(30);</v>
      </c>
      <c r="L645" s="12"/>
      <c r="M645" s="18" t="str">
        <f t="shared" si="272"/>
        <v>INSERT_DATE,</v>
      </c>
      <c r="N645" s="5" t="str">
        <f t="shared" si="277"/>
        <v>INSERT_DATE VARCHAR(30),</v>
      </c>
      <c r="O645" s="1" t="s">
        <v>7</v>
      </c>
      <c r="P645" t="s">
        <v>8</v>
      </c>
      <c r="W645" s="17" t="str">
        <f t="shared" si="273"/>
        <v>insertDate</v>
      </c>
      <c r="X645" s="3" t="str">
        <f t="shared" si="274"/>
        <v>"insertDate":"",</v>
      </c>
      <c r="Y645" s="22" t="str">
        <f t="shared" si="275"/>
        <v>public static String INSERT_DATE="insertDate";</v>
      </c>
      <c r="Z645" s="7" t="str">
        <f t="shared" si="276"/>
        <v>private String insertDate="";</v>
      </c>
    </row>
    <row r="646" spans="2:26" ht="19.2" x14ac:dyDescent="0.45">
      <c r="B646" s="1" t="s">
        <v>5</v>
      </c>
      <c r="C646" s="1" t="s">
        <v>1</v>
      </c>
      <c r="D646" s="4">
        <v>30</v>
      </c>
      <c r="I646" t="str">
        <f>I645</f>
        <v>ALTER TABLE TM_BACKLOG_HISTORY</v>
      </c>
      <c r="J646" t="str">
        <f t="shared" si="270"/>
        <v xml:space="preserve"> ADD  MODIFICATION_DATE VARCHAR(30);</v>
      </c>
      <c r="K646" s="21" t="str">
        <f t="shared" si="271"/>
        <v xml:space="preserve">  ALTER COLUMN   MODIFICATION_DATE VARCHAR(30);</v>
      </c>
      <c r="L646" s="12"/>
      <c r="M646" s="18" t="str">
        <f t="shared" si="272"/>
        <v>MODIFICATION_DATE,</v>
      </c>
      <c r="N646" s="5" t="str">
        <f t="shared" si="277"/>
        <v>MODIFICATION_DATE VARCHAR(30),</v>
      </c>
      <c r="O646" s="1" t="s">
        <v>9</v>
      </c>
      <c r="P646" t="s">
        <v>8</v>
      </c>
      <c r="W646" s="17" t="str">
        <f t="shared" si="273"/>
        <v>modificationDate</v>
      </c>
      <c r="X646" s="3" t="str">
        <f t="shared" si="274"/>
        <v>"modificationDate":"",</v>
      </c>
      <c r="Y646" s="22" t="str">
        <f t="shared" si="275"/>
        <v>public static String MODIFICATION_DATE="modificationDate";</v>
      </c>
      <c r="Z646" s="7" t="str">
        <f t="shared" si="276"/>
        <v>private String modificationDate="";</v>
      </c>
    </row>
    <row r="647" spans="2:26" ht="19.2" x14ac:dyDescent="0.45">
      <c r="B647" s="1" t="s">
        <v>274</v>
      </c>
      <c r="C647" s="1" t="s">
        <v>1</v>
      </c>
      <c r="D647" s="4">
        <v>45</v>
      </c>
      <c r="I647" t="str">
        <f>I646</f>
        <v>ALTER TABLE TM_BACKLOG_HISTORY</v>
      </c>
      <c r="J647" t="str">
        <f>CONCATENATE(LEFT(CONCATENATE(" ADD "," ",N647,";"),LEN(CONCATENATE(" ADD "," ",N647,";"))-2),";")</f>
        <v xml:space="preserve"> ADD  FK_PROJECT_ID VARCHAR(45);</v>
      </c>
      <c r="K647" s="21" t="str">
        <f>CONCATENATE(LEFT(CONCATENATE("  ALTER COLUMN  "," ",N647,";"),LEN(CONCATENATE("  ALTER COLUMN  "," ",N647,";"))-2),";")</f>
        <v xml:space="preserve">  ALTER COLUMN   FK_PROJECT_ID VARCHAR(45);</v>
      </c>
      <c r="L647" s="12"/>
      <c r="M647" s="18" t="str">
        <f>CONCATENATE(B647,",")</f>
        <v>FK_PROJECT_ID,</v>
      </c>
      <c r="N647" s="5" t="str">
        <f>CONCATENATE(B647," ",C647,"(",D647,")",",")</f>
        <v>FK_PROJECT_ID VARCHAR(45),</v>
      </c>
      <c r="O647" s="1" t="s">
        <v>10</v>
      </c>
      <c r="P647" t="s">
        <v>288</v>
      </c>
      <c r="Q647" t="s">
        <v>2</v>
      </c>
      <c r="W647" s="17" t="str">
        <f>CONCATENATE(,LOWER(O647),UPPER(LEFT(P647,1)),LOWER(RIGHT(P647,LEN(P647)-IF(LEN(P647)&gt;0,1,LEN(P647)))),UPPER(LEFT(Q647,1)),LOWER(RIGHT(Q647,LEN(Q647)-IF(LEN(Q647)&gt;0,1,LEN(Q647)))),UPPER(LEFT(R647,1)),LOWER(RIGHT(R647,LEN(R647)-IF(LEN(R647)&gt;0,1,LEN(R647)))),UPPER(LEFT(S647,1)),LOWER(RIGHT(S647,LEN(S647)-IF(LEN(S647)&gt;0,1,LEN(S647)))),UPPER(LEFT(T647,1)),LOWER(RIGHT(T647,LEN(T647)-IF(LEN(T647)&gt;0,1,LEN(T647)))),UPPER(LEFT(U647,1)),LOWER(RIGHT(U647,LEN(U647)-IF(LEN(U647)&gt;0,1,LEN(U647)))),UPPER(LEFT(V647,1)),LOWER(RIGHT(V647,LEN(V647)-IF(LEN(V647)&gt;0,1,LEN(V647)))))</f>
        <v>fkProjectId</v>
      </c>
      <c r="X647" s="3" t="str">
        <f>CONCATENATE("""",W647,"""",":","""","""",",")</f>
        <v>"fkProjectId":"",</v>
      </c>
      <c r="Y647" s="22" t="str">
        <f>CONCATENATE("public static String ",,B647,,"=","""",W647,""";")</f>
        <v>public static String FK_PROJECT_ID="fkProjectId";</v>
      </c>
      <c r="Z647" s="7" t="str">
        <f>CONCATENATE("private String ",W647,"=","""""",";")</f>
        <v>private String fkProjectId="";</v>
      </c>
    </row>
    <row r="648" spans="2:26" ht="19.2" x14ac:dyDescent="0.45">
      <c r="B648" s="1" t="s">
        <v>367</v>
      </c>
      <c r="C648" s="1" t="s">
        <v>1</v>
      </c>
      <c r="D648" s="4">
        <v>45</v>
      </c>
      <c r="I648" t="str">
        <f>I638</f>
        <v>ALTER TABLE TM_INPUT</v>
      </c>
      <c r="J648" t="str">
        <f t="shared" si="270"/>
        <v xml:space="preserve"> ADD  FK_BACKLOG_ID VARCHAR(45);</v>
      </c>
      <c r="K648" s="21" t="str">
        <f t="shared" si="271"/>
        <v xml:space="preserve">  ALTER COLUMN   FK_BACKLOG_ID VARCHAR(45);</v>
      </c>
      <c r="L648" s="12"/>
      <c r="M648" s="18" t="str">
        <f t="shared" si="272"/>
        <v>FK_BACKLOG_ID,</v>
      </c>
      <c r="N648" s="5" t="str">
        <f t="shared" si="277"/>
        <v>FK_BACKLOG_ID VARCHAR(45),</v>
      </c>
      <c r="O648" s="1" t="s">
        <v>10</v>
      </c>
      <c r="P648" t="s">
        <v>354</v>
      </c>
      <c r="Q648" t="s">
        <v>2</v>
      </c>
      <c r="W648" s="17" t="str">
        <f t="shared" si="273"/>
        <v>fkBacklogId</v>
      </c>
      <c r="X648" s="3" t="str">
        <f t="shared" si="274"/>
        <v>"fkBacklogId":"",</v>
      </c>
      <c r="Y648" s="22" t="str">
        <f t="shared" si="275"/>
        <v>public static String FK_BACKLOG_ID="fkBacklogId";</v>
      </c>
      <c r="Z648" s="7" t="str">
        <f t="shared" si="276"/>
        <v>private String fkBacklogId="";</v>
      </c>
    </row>
    <row r="649" spans="2:26" ht="19.2" x14ac:dyDescent="0.45">
      <c r="B649" s="1" t="s">
        <v>424</v>
      </c>
      <c r="C649" s="1" t="s">
        <v>1</v>
      </c>
      <c r="D649" s="4">
        <v>222</v>
      </c>
      <c r="I649">
        <f>I472</f>
        <v>0</v>
      </c>
      <c r="J649" t="str">
        <f t="shared" si="270"/>
        <v xml:space="preserve"> ADD  HISTORY_TYPE VARCHAR(222);</v>
      </c>
      <c r="K649" s="21" t="str">
        <f t="shared" si="271"/>
        <v xml:space="preserve">  ALTER COLUMN   HISTORY_TYPE VARCHAR(222);</v>
      </c>
      <c r="L649" s="12"/>
      <c r="M649" s="18" t="str">
        <f t="shared" si="272"/>
        <v>HISTORY_TYPE,</v>
      </c>
      <c r="N649" s="5" t="str">
        <f t="shared" si="277"/>
        <v>HISTORY_TYPE VARCHAR(222),</v>
      </c>
      <c r="O649" s="1" t="s">
        <v>430</v>
      </c>
      <c r="P649" t="s">
        <v>51</v>
      </c>
      <c r="W649" s="17" t="str">
        <f t="shared" si="273"/>
        <v>historyType</v>
      </c>
      <c r="X649" s="3" t="str">
        <f t="shared" si="274"/>
        <v>"historyType":"",</v>
      </c>
      <c r="Y649" s="22" t="str">
        <f t="shared" si="275"/>
        <v>public static String HISTORY_TYPE="historyType";</v>
      </c>
      <c r="Z649" s="7" t="str">
        <f t="shared" si="276"/>
        <v>private String historyType="";</v>
      </c>
    </row>
    <row r="650" spans="2:26" ht="19.2" x14ac:dyDescent="0.45">
      <c r="B650" s="1" t="s">
        <v>425</v>
      </c>
      <c r="C650" s="1" t="s">
        <v>1</v>
      </c>
      <c r="D650" s="4">
        <v>45</v>
      </c>
      <c r="I650">
        <f>I640</f>
        <v>0</v>
      </c>
      <c r="J650" t="str">
        <f>CONCATENATE(LEFT(CONCATENATE(" ADD "," ",N650,";"),LEN(CONCATENATE(" ADD "," ",N650,";"))-2),";")</f>
        <v xml:space="preserve"> ADD  HISTORY_DATE VARCHAR(45);</v>
      </c>
      <c r="K650" s="21" t="str">
        <f>CONCATENATE(LEFT(CONCATENATE("  ALTER COLUMN  "," ",N650,";"),LEN(CONCATENATE("  ALTER COLUMN  "," ",N650,";"))-2),";")</f>
        <v xml:space="preserve">  ALTER COLUMN   HISTORY_DATE VARCHAR(45);</v>
      </c>
      <c r="L650" s="12"/>
      <c r="M650" s="18" t="str">
        <f>CONCATENATE(B650,",")</f>
        <v>HISTORY_DATE,</v>
      </c>
      <c r="N650" s="5" t="str">
        <f t="shared" si="277"/>
        <v>HISTORY_DATE VARCHAR(45),</v>
      </c>
      <c r="O650" s="1" t="s">
        <v>430</v>
      </c>
      <c r="P650" t="s">
        <v>8</v>
      </c>
      <c r="W650" s="17" t="str">
        <f>CONCATENATE(,LOWER(O650),UPPER(LEFT(P650,1)),LOWER(RIGHT(P650,LEN(P650)-IF(LEN(P650)&gt;0,1,LEN(P650)))),UPPER(LEFT(Q650,1)),LOWER(RIGHT(Q650,LEN(Q650)-IF(LEN(Q650)&gt;0,1,LEN(Q650)))),UPPER(LEFT(R650,1)),LOWER(RIGHT(R650,LEN(R650)-IF(LEN(R650)&gt;0,1,LEN(R650)))),UPPER(LEFT(S650,1)),LOWER(RIGHT(S650,LEN(S650)-IF(LEN(S650)&gt;0,1,LEN(S650)))),UPPER(LEFT(T650,1)),LOWER(RIGHT(T650,LEN(T650)-IF(LEN(T650)&gt;0,1,LEN(T650)))),UPPER(LEFT(U650,1)),LOWER(RIGHT(U650,LEN(U650)-IF(LEN(U650)&gt;0,1,LEN(U650)))),UPPER(LEFT(V650,1)),LOWER(RIGHT(V650,LEN(V650)-IF(LEN(V650)&gt;0,1,LEN(V650)))))</f>
        <v>historyDate</v>
      </c>
      <c r="X650" s="3" t="str">
        <f>CONCATENATE("""",W650,"""",":","""","""",",")</f>
        <v>"historyDate":"",</v>
      </c>
      <c r="Y650" s="22" t="str">
        <f>CONCATENATE("public static String ",,B650,,"=","""",W650,""";")</f>
        <v>public static String HISTORY_DATE="historyDate";</v>
      </c>
      <c r="Z650" s="7" t="str">
        <f>CONCATENATE("private String ",W650,"=","""""",";")</f>
        <v>private String historyDate="";</v>
      </c>
    </row>
    <row r="651" spans="2:26" ht="19.2" x14ac:dyDescent="0.45">
      <c r="B651" s="1" t="s">
        <v>426</v>
      </c>
      <c r="C651" s="1" t="s">
        <v>1</v>
      </c>
      <c r="D651" s="4">
        <v>45</v>
      </c>
      <c r="I651">
        <f>I474</f>
        <v>0</v>
      </c>
      <c r="J651" t="str">
        <f>CONCATENATE(LEFT(CONCATENATE(" ADD "," ",N651,";"),LEN(CONCATENATE(" ADD "," ",N651,";"))-2),";")</f>
        <v xml:space="preserve"> ADD  HISTORY_TIME VARCHAR(45);</v>
      </c>
      <c r="K651" s="21" t="str">
        <f>CONCATENATE(LEFT(CONCATENATE("  ALTER COLUMN  "," ",N651,";"),LEN(CONCATENATE("  ALTER COLUMN  "," ",N651,";"))-2),";")</f>
        <v xml:space="preserve">  ALTER COLUMN   HISTORY_TIME VARCHAR(45);</v>
      </c>
      <c r="L651" s="12"/>
      <c r="M651" s="18" t="str">
        <f>CONCATENATE(B651,",")</f>
        <v>HISTORY_TIME,</v>
      </c>
      <c r="N651" s="5" t="str">
        <f t="shared" si="277"/>
        <v>HISTORY_TIME VARCHAR(45),</v>
      </c>
      <c r="O651" s="1" t="s">
        <v>430</v>
      </c>
      <c r="P651" t="s">
        <v>133</v>
      </c>
      <c r="W651" s="17" t="str">
        <f>CONCATENATE(,LOWER(O651),UPPER(LEFT(P651,1)),LOWER(RIGHT(P651,LEN(P651)-IF(LEN(P651)&gt;0,1,LEN(P651)))),UPPER(LEFT(Q651,1)),LOWER(RIGHT(Q651,LEN(Q651)-IF(LEN(Q651)&gt;0,1,LEN(Q651)))),UPPER(LEFT(R651,1)),LOWER(RIGHT(R651,LEN(R651)-IF(LEN(R651)&gt;0,1,LEN(R651)))),UPPER(LEFT(S651,1)),LOWER(RIGHT(S651,LEN(S651)-IF(LEN(S651)&gt;0,1,LEN(S651)))),UPPER(LEFT(T651,1)),LOWER(RIGHT(T651,LEN(T651)-IF(LEN(T651)&gt;0,1,LEN(T651)))),UPPER(LEFT(U651,1)),LOWER(RIGHT(U651,LEN(U651)-IF(LEN(U651)&gt;0,1,LEN(U651)))),UPPER(LEFT(V651,1)),LOWER(RIGHT(V651,LEN(V651)-IF(LEN(V651)&gt;0,1,LEN(V651)))))</f>
        <v>historyTime</v>
      </c>
      <c r="X651" s="3" t="str">
        <f>CONCATENATE("""",W651,"""",":","""","""",",")</f>
        <v>"historyTime":"",</v>
      </c>
      <c r="Y651" s="22" t="str">
        <f>CONCATENATE("public static String ",,B651,,"=","""",W651,""";")</f>
        <v>public static String HISTORY_TIME="historyTime";</v>
      </c>
      <c r="Z651" s="7" t="str">
        <f>CONCATENATE("private String ",W651,"=","""""",";")</f>
        <v>private String historyTime="";</v>
      </c>
    </row>
    <row r="652" spans="2:26" ht="19.2" x14ac:dyDescent="0.45">
      <c r="B652" s="1" t="s">
        <v>427</v>
      </c>
      <c r="C652" s="1" t="s">
        <v>1</v>
      </c>
      <c r="D652" s="4">
        <v>45</v>
      </c>
      <c r="I652" t="str">
        <f>I643</f>
        <v>ALTER TABLE TM_BACKLOG_HISTORY</v>
      </c>
      <c r="J652" t="str">
        <f t="shared" ref="J652:J657" si="278">CONCATENATE(LEFT(CONCATENATE(" ADD "," ",N652,";"),LEN(CONCATENATE(" ADD "," ",N652,";"))-2),";")</f>
        <v xml:space="preserve"> ADD  HISTORY_TELLER_ID VARCHAR(45);</v>
      </c>
      <c r="K652" s="21" t="str">
        <f t="shared" ref="K652:K657" si="279">CONCATENATE(LEFT(CONCATENATE("  ALTER COLUMN  "," ",N652,";"),LEN(CONCATENATE("  ALTER COLUMN  "," ",N652,";"))-2),";")</f>
        <v xml:space="preserve">  ALTER COLUMN   HISTORY_TELLER_ID VARCHAR(45);</v>
      </c>
      <c r="L652" s="12"/>
      <c r="M652" s="18" t="str">
        <f t="shared" ref="M652:M657" si="280">CONCATENATE(B652,",")</f>
        <v>HISTORY_TELLER_ID,</v>
      </c>
      <c r="N652" s="5" t="str">
        <f t="shared" si="277"/>
        <v>HISTORY_TELLER_ID VARCHAR(45),</v>
      </c>
      <c r="O652" s="1" t="s">
        <v>430</v>
      </c>
      <c r="P652" t="s">
        <v>431</v>
      </c>
      <c r="Q652" t="s">
        <v>2</v>
      </c>
      <c r="W652" s="17" t="str">
        <f t="shared" ref="W652:W657" si="281">CONCATENATE(,LOWER(O652),UPPER(LEFT(P652,1)),LOWER(RIGHT(P652,LEN(P652)-IF(LEN(P652)&gt;0,1,LEN(P652)))),UPPER(LEFT(Q652,1)),LOWER(RIGHT(Q652,LEN(Q652)-IF(LEN(Q652)&gt;0,1,LEN(Q652)))),UPPER(LEFT(R652,1)),LOWER(RIGHT(R652,LEN(R652)-IF(LEN(R652)&gt;0,1,LEN(R652)))),UPPER(LEFT(S652,1)),LOWER(RIGHT(S652,LEN(S652)-IF(LEN(S652)&gt;0,1,LEN(S652)))),UPPER(LEFT(T652,1)),LOWER(RIGHT(T652,LEN(T652)-IF(LEN(T652)&gt;0,1,LEN(T652)))),UPPER(LEFT(U652,1)),LOWER(RIGHT(U652,LEN(U652)-IF(LEN(U652)&gt;0,1,LEN(U652)))),UPPER(LEFT(V652,1)),LOWER(RIGHT(V652,LEN(V652)-IF(LEN(V652)&gt;0,1,LEN(V652)))))</f>
        <v>historyTellerId</v>
      </c>
      <c r="X652" s="3" t="str">
        <f t="shared" ref="X652:X657" si="282">CONCATENATE("""",W652,"""",":","""","""",",")</f>
        <v>"historyTellerId":"",</v>
      </c>
      <c r="Y652" s="22" t="str">
        <f t="shared" ref="Y652:Y657" si="283">CONCATENATE("public static String ",,B652,,"=","""",W652,""";")</f>
        <v>public static String HISTORY_TELLER_ID="historyTellerId";</v>
      </c>
      <c r="Z652" s="7" t="str">
        <f t="shared" ref="Z652:Z657" si="284">CONCATENATE("private String ",W652,"=","""""",";")</f>
        <v>private String historyTellerId="";</v>
      </c>
    </row>
    <row r="653" spans="2:26" ht="19.2" x14ac:dyDescent="0.45">
      <c r="B653" s="1" t="s">
        <v>97</v>
      </c>
      <c r="C653" s="1" t="s">
        <v>1</v>
      </c>
      <c r="D653" s="4">
        <v>1000</v>
      </c>
      <c r="I653" t="str">
        <f>I644</f>
        <v>ALTER TABLE TM_BACKLOG_HISTORY</v>
      </c>
      <c r="J653" t="str">
        <f t="shared" si="278"/>
        <v xml:space="preserve"> ADD  PARAM_1 VARCHAR(1000);</v>
      </c>
      <c r="K653" s="21" t="str">
        <f t="shared" si="279"/>
        <v xml:space="preserve">  ALTER COLUMN   PARAM_1 VARCHAR(1000);</v>
      </c>
      <c r="L653" s="12"/>
      <c r="M653" s="18" t="str">
        <f t="shared" si="280"/>
        <v>PARAM_1,</v>
      </c>
      <c r="N653" s="5" t="str">
        <f t="shared" si="277"/>
        <v>PARAM_1 VARCHAR(1000),</v>
      </c>
      <c r="O653" s="1" t="s">
        <v>102</v>
      </c>
      <c r="P653">
        <v>1</v>
      </c>
      <c r="W653" s="17" t="str">
        <f t="shared" si="281"/>
        <v>param1</v>
      </c>
      <c r="X653" s="3" t="str">
        <f t="shared" si="282"/>
        <v>"param1":"",</v>
      </c>
      <c r="Y653" s="22" t="str">
        <f t="shared" si="283"/>
        <v>public static String PARAM_1="param1";</v>
      </c>
      <c r="Z653" s="7" t="str">
        <f t="shared" si="284"/>
        <v>private String param1="";</v>
      </c>
    </row>
    <row r="654" spans="2:26" ht="19.2" x14ac:dyDescent="0.45">
      <c r="B654" s="1" t="s">
        <v>98</v>
      </c>
      <c r="C654" s="1" t="s">
        <v>1</v>
      </c>
      <c r="D654" s="4">
        <v>1000</v>
      </c>
      <c r="I654" t="str">
        <f>I642</f>
        <v>ALTER TABLE TM_BACKLOG_HISTORY</v>
      </c>
      <c r="J654" t="str">
        <f>CONCATENATE(LEFT(CONCATENATE(" ADD "," ",N654,";"),LEN(CONCATENATE(" ADD "," ",N654,";"))-2),";")</f>
        <v xml:space="preserve"> ADD  PARAM_2 VARCHAR(1000);</v>
      </c>
      <c r="K654" s="21" t="str">
        <f>CONCATENATE(LEFT(CONCATENATE("  ALTER COLUMN  "," ",N654,";"),LEN(CONCATENATE("  ALTER COLUMN  "," ",N654,";"))-2),";")</f>
        <v xml:space="preserve">  ALTER COLUMN   PARAM_2 VARCHAR(1000);</v>
      </c>
      <c r="L654" s="12"/>
      <c r="M654" s="18" t="str">
        <f>CONCATENATE(B654,",")</f>
        <v>PARAM_2,</v>
      </c>
      <c r="N654" s="5" t="str">
        <f>CONCATENATE(B654," ",C654,"(",D654,")",",")</f>
        <v>PARAM_2 VARCHAR(1000),</v>
      </c>
      <c r="O654" s="1" t="s">
        <v>102</v>
      </c>
      <c r="P654">
        <v>2</v>
      </c>
      <c r="W654" s="17" t="str">
        <f>CONCATENATE(,LOWER(O654),UPPER(LEFT(P654,1)),LOWER(RIGHT(P654,LEN(P654)-IF(LEN(P654)&gt;0,1,LEN(P654)))),UPPER(LEFT(Q654,1)),LOWER(RIGHT(Q654,LEN(Q654)-IF(LEN(Q654)&gt;0,1,LEN(Q654)))),UPPER(LEFT(R654,1)),LOWER(RIGHT(R654,LEN(R654)-IF(LEN(R654)&gt;0,1,LEN(R654)))),UPPER(LEFT(S654,1)),LOWER(RIGHT(S654,LEN(S654)-IF(LEN(S654)&gt;0,1,LEN(S654)))),UPPER(LEFT(T654,1)),LOWER(RIGHT(T654,LEN(T654)-IF(LEN(T654)&gt;0,1,LEN(T654)))),UPPER(LEFT(U654,1)),LOWER(RIGHT(U654,LEN(U654)-IF(LEN(U654)&gt;0,1,LEN(U654)))),UPPER(LEFT(V654,1)),LOWER(RIGHT(V654,LEN(V654)-IF(LEN(V654)&gt;0,1,LEN(V654)))))</f>
        <v>param2</v>
      </c>
      <c r="X654" s="3" t="str">
        <f>CONCATENATE("""",W654,"""",":","""","""",",")</f>
        <v>"param2":"",</v>
      </c>
      <c r="Y654" s="22" t="str">
        <f>CONCATENATE("public static String ",,B654,,"=","""",W654,""";")</f>
        <v>public static String PARAM_2="param2";</v>
      </c>
      <c r="Z654" s="7" t="str">
        <f>CONCATENATE("private String ",W654,"=","""""",";")</f>
        <v>private String param2="";</v>
      </c>
    </row>
    <row r="655" spans="2:26" ht="19.2" x14ac:dyDescent="0.45">
      <c r="B655" s="1" t="s">
        <v>99</v>
      </c>
      <c r="C655" s="1" t="s">
        <v>1</v>
      </c>
      <c r="D655" s="4">
        <v>1000</v>
      </c>
      <c r="I655" t="str">
        <f>I643</f>
        <v>ALTER TABLE TM_BACKLOG_HISTORY</v>
      </c>
      <c r="J655" t="str">
        <f t="shared" si="278"/>
        <v xml:space="preserve"> ADD  PARAM_3 VARCHAR(1000);</v>
      </c>
      <c r="K655" s="21" t="str">
        <f t="shared" si="279"/>
        <v xml:space="preserve">  ALTER COLUMN   PARAM_3 VARCHAR(1000);</v>
      </c>
      <c r="L655" s="12"/>
      <c r="M655" s="18" t="str">
        <f t="shared" si="280"/>
        <v>PARAM_3,</v>
      </c>
      <c r="N655" s="5" t="str">
        <f t="shared" si="277"/>
        <v>PARAM_3 VARCHAR(1000),</v>
      </c>
      <c r="O655" s="1" t="s">
        <v>102</v>
      </c>
      <c r="P655">
        <v>3</v>
      </c>
      <c r="W655" s="17" t="str">
        <f t="shared" si="281"/>
        <v>param3</v>
      </c>
      <c r="X655" s="3" t="str">
        <f t="shared" si="282"/>
        <v>"param3":"",</v>
      </c>
      <c r="Y655" s="22" t="str">
        <f t="shared" si="283"/>
        <v>public static String PARAM_3="param3";</v>
      </c>
      <c r="Z655" s="7" t="str">
        <f t="shared" si="284"/>
        <v>private String param3="";</v>
      </c>
    </row>
    <row r="656" spans="2:26" ht="19.2" x14ac:dyDescent="0.45">
      <c r="B656" s="1" t="s">
        <v>444</v>
      </c>
      <c r="C656" s="1" t="s">
        <v>1</v>
      </c>
      <c r="D656" s="4">
        <v>50</v>
      </c>
      <c r="I656" t="str">
        <f>I644</f>
        <v>ALTER TABLE TM_BACKLOG_HISTORY</v>
      </c>
      <c r="J656" t="str">
        <f>CONCATENATE(LEFT(CONCATENATE(" ADD "," ",N656,";"),LEN(CONCATENATE(" ADD "," ",N656,";"))-2),";")</f>
        <v xml:space="preserve"> ADD  RELATION_ID VARCHAR(50);</v>
      </c>
      <c r="K656" s="21" t="str">
        <f>CONCATENATE(LEFT(CONCATENATE("  ALTER COLUMN  "," ",N656,";"),LEN(CONCATENATE("  ALTER COLUMN  "," ",N656,";"))-2),";")</f>
        <v xml:space="preserve">  ALTER COLUMN   RELATION_ID VARCHAR(50);</v>
      </c>
      <c r="L656" s="12"/>
      <c r="M656" s="18" t="str">
        <f>CONCATENATE(B656,",")</f>
        <v>RELATION_ID,</v>
      </c>
      <c r="N656" s="5" t="str">
        <f>CONCATENATE(B656," ",C656,"(",D656,")",",")</f>
        <v>RELATION_ID VARCHAR(50),</v>
      </c>
      <c r="O656" s="1" t="s">
        <v>445</v>
      </c>
      <c r="P656" t="s">
        <v>2</v>
      </c>
      <c r="W656" s="17" t="str">
        <f>CONCATENATE(,LOWER(O656),UPPER(LEFT(P656,1)),LOWER(RIGHT(P656,LEN(P656)-IF(LEN(P656)&gt;0,1,LEN(P656)))),UPPER(LEFT(Q656,1)),LOWER(RIGHT(Q656,LEN(Q656)-IF(LEN(Q656)&gt;0,1,LEN(Q656)))),UPPER(LEFT(R656,1)),LOWER(RIGHT(R656,LEN(R656)-IF(LEN(R656)&gt;0,1,LEN(R656)))),UPPER(LEFT(S656,1)),LOWER(RIGHT(S656,LEN(S656)-IF(LEN(S656)&gt;0,1,LEN(S656)))),UPPER(LEFT(T656,1)),LOWER(RIGHT(T656,LEN(T656)-IF(LEN(T656)&gt;0,1,LEN(T656)))),UPPER(LEFT(U656,1)),LOWER(RIGHT(U656,LEN(U656)-IF(LEN(U656)&gt;0,1,LEN(U656)))),UPPER(LEFT(V656,1)),LOWER(RIGHT(V656,LEN(V656)-IF(LEN(V656)&gt;0,1,LEN(V656)))))</f>
        <v>relationId</v>
      </c>
      <c r="X656" s="3" t="str">
        <f>CONCATENATE("""",W656,"""",":","""","""",",")</f>
        <v>"relationId":"",</v>
      </c>
      <c r="Y656" s="22" t="str">
        <f>CONCATENATE("public static String ",,B656,,"=","""",W656,""";")</f>
        <v>public static String RELATION_ID="relationId";</v>
      </c>
      <c r="Z656" s="7" t="str">
        <f>CONCATENATE("private String ",W656,"=","""""",";")</f>
        <v>private String relationId="";</v>
      </c>
    </row>
    <row r="657" spans="2:26" ht="19.2" x14ac:dyDescent="0.45">
      <c r="B657" s="1" t="s">
        <v>428</v>
      </c>
      <c r="C657" s="1" t="s">
        <v>1</v>
      </c>
      <c r="D657" s="4">
        <v>4444</v>
      </c>
      <c r="I657">
        <f>I476</f>
        <v>0</v>
      </c>
      <c r="J657" t="str">
        <f t="shared" si="278"/>
        <v xml:space="preserve"> ADD  HISTORY_BODY VARCHAR(4444);</v>
      </c>
      <c r="K657" s="21" t="str">
        <f t="shared" si="279"/>
        <v xml:space="preserve">  ALTER COLUMN   HISTORY_BODY VARCHAR(4444);</v>
      </c>
      <c r="L657" s="12"/>
      <c r="M657" s="18" t="str">
        <f t="shared" si="280"/>
        <v>HISTORY_BODY,</v>
      </c>
      <c r="N657" s="5" t="str">
        <f t="shared" si="277"/>
        <v>HISTORY_BODY VARCHAR(4444),</v>
      </c>
      <c r="O657" s="1" t="s">
        <v>430</v>
      </c>
      <c r="P657" t="s">
        <v>429</v>
      </c>
      <c r="W657" s="17" t="str">
        <f t="shared" si="281"/>
        <v>historyBody</v>
      </c>
      <c r="X657" s="3" t="str">
        <f t="shared" si="282"/>
        <v>"historyBody":"",</v>
      </c>
      <c r="Y657" s="22" t="str">
        <f t="shared" si="283"/>
        <v>public static String HISTORY_BODY="historyBody";</v>
      </c>
      <c r="Z657" s="7" t="str">
        <f t="shared" si="284"/>
        <v>private String historyBody="";</v>
      </c>
    </row>
    <row r="658" spans="2:26" ht="19.2" x14ac:dyDescent="0.45">
      <c r="B658" s="1"/>
      <c r="C658" s="1"/>
      <c r="D658" s="4"/>
      <c r="L658" s="12"/>
      <c r="M658" s="18"/>
      <c r="N658" s="33" t="s">
        <v>130</v>
      </c>
      <c r="O658" s="1"/>
      <c r="W658" s="17"/>
    </row>
    <row r="659" spans="2:26" ht="19.2" x14ac:dyDescent="0.45">
      <c r="B659" s="1"/>
      <c r="C659" s="1"/>
      <c r="D659" s="4"/>
      <c r="L659" s="12"/>
      <c r="M659" s="18"/>
      <c r="N659" s="31" t="s">
        <v>126</v>
      </c>
      <c r="O659" s="1"/>
      <c r="W659" s="17"/>
    </row>
    <row r="660" spans="2:26" x14ac:dyDescent="0.3">
      <c r="B660" s="2" t="s">
        <v>432</v>
      </c>
      <c r="I660" t="str">
        <f>CONCATENATE("ALTER TABLE"," ",B660)</f>
        <v>ALTER TABLE TM_BACKLOG_HISTORY_LIST</v>
      </c>
      <c r="J660" t="s">
        <v>293</v>
      </c>
      <c r="K660" s="26" t="str">
        <f>CONCATENATE(J660," VIEW ",B660," AS SELECT")</f>
        <v>create OR REPLACE VIEW TM_BACKLOG_HISTORY_LIST AS SELECT</v>
      </c>
      <c r="N660" s="5" t="str">
        <f>CONCATENATE("CREATE TABLE ",B660," ","(")</f>
        <v>CREATE TABLE TM_BACKLOG_HISTORY_LIST (</v>
      </c>
    </row>
    <row r="661" spans="2:26" ht="19.2" x14ac:dyDescent="0.45">
      <c r="B661" s="1" t="s">
        <v>2</v>
      </c>
      <c r="C661" s="1" t="s">
        <v>1</v>
      </c>
      <c r="D661" s="4">
        <v>30</v>
      </c>
      <c r="E661" s="24" t="s">
        <v>113</v>
      </c>
      <c r="I661" t="str">
        <f>I660</f>
        <v>ALTER TABLE TM_BACKLOG_HISTORY_LIST</v>
      </c>
      <c r="K661" s="25" t="str">
        <f>CONCATENATE("T.",B661,",")</f>
        <v>T.ID,</v>
      </c>
      <c r="L661" s="12"/>
      <c r="M661" s="18" t="str">
        <f t="shared" ref="M661:M678" si="285">CONCATENATE(B661,",")</f>
        <v>ID,</v>
      </c>
      <c r="N661" s="5" t="str">
        <f>CONCATENATE(B661," ",C661,"(",D661,") ",E661," ,")</f>
        <v>ID VARCHAR(30) NOT NULL ,</v>
      </c>
      <c r="O661" s="1" t="s">
        <v>2</v>
      </c>
      <c r="P661" s="6"/>
      <c r="Q661" s="6"/>
      <c r="R661" s="6"/>
      <c r="S661" s="6"/>
      <c r="T661" s="6"/>
      <c r="U661" s="6"/>
      <c r="V661" s="6"/>
      <c r="W661" s="17" t="str">
        <f t="shared" ref="W661:W678" si="286">CONCATENATE(,LOWER(O661),UPPER(LEFT(P661,1)),LOWER(RIGHT(P661,LEN(P661)-IF(LEN(P661)&gt;0,1,LEN(P661)))),UPPER(LEFT(Q661,1)),LOWER(RIGHT(Q661,LEN(Q661)-IF(LEN(Q661)&gt;0,1,LEN(Q661)))),UPPER(LEFT(R661,1)),LOWER(RIGHT(R661,LEN(R661)-IF(LEN(R661)&gt;0,1,LEN(R661)))),UPPER(LEFT(S661,1)),LOWER(RIGHT(S661,LEN(S661)-IF(LEN(S661)&gt;0,1,LEN(S661)))),UPPER(LEFT(T661,1)),LOWER(RIGHT(T661,LEN(T661)-IF(LEN(T661)&gt;0,1,LEN(T661)))),UPPER(LEFT(U661,1)),LOWER(RIGHT(U661,LEN(U661)-IF(LEN(U661)&gt;0,1,LEN(U661)))),UPPER(LEFT(V661,1)),LOWER(RIGHT(V661,LEN(V661)-IF(LEN(V661)&gt;0,1,LEN(V661)))))</f>
        <v>id</v>
      </c>
      <c r="X661" s="3" t="str">
        <f t="shared" ref="X661:X678" si="287">CONCATENATE("""",W661,"""",":","""","""",",")</f>
        <v>"id":"",</v>
      </c>
      <c r="Y661" s="22" t="str">
        <f t="shared" ref="Y661:Y678" si="288">CONCATENATE("public static String ",,B661,,"=","""",W661,""";")</f>
        <v>public static String ID="id";</v>
      </c>
      <c r="Z661" s="7" t="str">
        <f t="shared" ref="Z661:Z678" si="289">CONCATENATE("private String ",W661,"=","""""",";")</f>
        <v>private String id="";</v>
      </c>
    </row>
    <row r="662" spans="2:26" ht="19.2" x14ac:dyDescent="0.45">
      <c r="B662" s="1" t="s">
        <v>3</v>
      </c>
      <c r="C662" s="1" t="s">
        <v>1</v>
      </c>
      <c r="D662" s="4">
        <v>10</v>
      </c>
      <c r="I662" t="str">
        <f>I661</f>
        <v>ALTER TABLE TM_BACKLOG_HISTORY_LIST</v>
      </c>
      <c r="K662" s="25" t="str">
        <f t="shared" ref="K662:K671" si="290">CONCATENATE("T.",B662,",")</f>
        <v>T.STATUS,</v>
      </c>
      <c r="L662" s="12"/>
      <c r="M662" s="18" t="str">
        <f t="shared" si="285"/>
        <v>STATUS,</v>
      </c>
      <c r="N662" s="5" t="str">
        <f t="shared" ref="N662:N678" si="291">CONCATENATE(B662," ",C662,"(",D662,")",",")</f>
        <v>STATUS VARCHAR(10),</v>
      </c>
      <c r="O662" s="1" t="s">
        <v>3</v>
      </c>
      <c r="W662" s="17" t="str">
        <f t="shared" si="286"/>
        <v>status</v>
      </c>
      <c r="X662" s="3" t="str">
        <f t="shared" si="287"/>
        <v>"status":"",</v>
      </c>
      <c r="Y662" s="22" t="str">
        <f t="shared" si="288"/>
        <v>public static String STATUS="status";</v>
      </c>
      <c r="Z662" s="7" t="str">
        <f t="shared" si="289"/>
        <v>private String status="";</v>
      </c>
    </row>
    <row r="663" spans="2:26" ht="19.2" x14ac:dyDescent="0.45">
      <c r="B663" s="1" t="s">
        <v>4</v>
      </c>
      <c r="C663" s="1" t="s">
        <v>1</v>
      </c>
      <c r="D663" s="4">
        <v>30</v>
      </c>
      <c r="I663" t="str">
        <f>I662</f>
        <v>ALTER TABLE TM_BACKLOG_HISTORY_LIST</v>
      </c>
      <c r="K663" s="25" t="str">
        <f t="shared" si="290"/>
        <v>T.INSERT_DATE,</v>
      </c>
      <c r="L663" s="12"/>
      <c r="M663" s="18" t="str">
        <f t="shared" si="285"/>
        <v>INSERT_DATE,</v>
      </c>
      <c r="N663" s="5" t="str">
        <f t="shared" si="291"/>
        <v>INSERT_DATE VARCHAR(30),</v>
      </c>
      <c r="O663" s="1" t="s">
        <v>7</v>
      </c>
      <c r="P663" t="s">
        <v>8</v>
      </c>
      <c r="W663" s="17" t="str">
        <f t="shared" si="286"/>
        <v>insertDate</v>
      </c>
      <c r="X663" s="3" t="str">
        <f t="shared" si="287"/>
        <v>"insertDate":"",</v>
      </c>
      <c r="Y663" s="22" t="str">
        <f t="shared" si="288"/>
        <v>public static String INSERT_DATE="insertDate";</v>
      </c>
      <c r="Z663" s="7" t="str">
        <f t="shared" si="289"/>
        <v>private String insertDate="";</v>
      </c>
    </row>
    <row r="664" spans="2:26" ht="19.2" x14ac:dyDescent="0.45">
      <c r="B664" s="1" t="s">
        <v>5</v>
      </c>
      <c r="C664" s="1" t="s">
        <v>1</v>
      </c>
      <c r="D664" s="4">
        <v>30</v>
      </c>
      <c r="I664" t="str">
        <f>I663</f>
        <v>ALTER TABLE TM_BACKLOG_HISTORY_LIST</v>
      </c>
      <c r="K664" s="25" t="str">
        <f t="shared" si="290"/>
        <v>T.MODIFICATION_DATE,</v>
      </c>
      <c r="L664" s="12"/>
      <c r="M664" s="18" t="str">
        <f t="shared" si="285"/>
        <v>MODIFICATION_DATE,</v>
      </c>
      <c r="N664" s="5" t="str">
        <f t="shared" si="291"/>
        <v>MODIFICATION_DATE VARCHAR(30),</v>
      </c>
      <c r="O664" s="1" t="s">
        <v>9</v>
      </c>
      <c r="P664" t="s">
        <v>8</v>
      </c>
      <c r="W664" s="17" t="str">
        <f t="shared" si="286"/>
        <v>modificationDate</v>
      </c>
      <c r="X664" s="3" t="str">
        <f t="shared" si="287"/>
        <v>"modificationDate":"",</v>
      </c>
      <c r="Y664" s="22" t="str">
        <f t="shared" si="288"/>
        <v>public static String MODIFICATION_DATE="modificationDate";</v>
      </c>
      <c r="Z664" s="7" t="str">
        <f t="shared" si="289"/>
        <v>private String modificationDate="";</v>
      </c>
    </row>
    <row r="665" spans="2:26" ht="19.2" x14ac:dyDescent="0.45">
      <c r="B665" s="1" t="s">
        <v>274</v>
      </c>
      <c r="C665" s="1" t="s">
        <v>1</v>
      </c>
      <c r="D665" s="4">
        <v>45</v>
      </c>
      <c r="I665" t="str">
        <f>I654</f>
        <v>ALTER TABLE TM_BACKLOG_HISTORY</v>
      </c>
      <c r="J665" t="str">
        <f>CONCATENATE(LEFT(CONCATENATE(" ADD "," ",N665,";"),LEN(CONCATENATE(" ADD "," ",N665,";"))-2),";")</f>
        <v xml:space="preserve"> ADD  FK_PROJECT_ID VARCHAR(45);</v>
      </c>
      <c r="K665" s="25" t="str">
        <f>CONCATENATE("T.",B665,",")</f>
        <v>T.FK_PROJECT_ID,</v>
      </c>
      <c r="L665" s="12"/>
      <c r="M665" s="18" t="str">
        <f>CONCATENATE(B665,",")</f>
        <v>FK_PROJECT_ID,</v>
      </c>
      <c r="N665" s="5" t="str">
        <f>CONCATENATE(B665," ",C665,"(",D665,")",",")</f>
        <v>FK_PROJECT_ID VARCHAR(45),</v>
      </c>
      <c r="O665" s="1" t="s">
        <v>10</v>
      </c>
      <c r="P665" t="s">
        <v>288</v>
      </c>
      <c r="Q665" t="s">
        <v>2</v>
      </c>
      <c r="W665" s="17" t="str">
        <f>CONCATENATE(,LOWER(O665),UPPER(LEFT(P665,1)),LOWER(RIGHT(P665,LEN(P665)-IF(LEN(P665)&gt;0,1,LEN(P665)))),UPPER(LEFT(Q665,1)),LOWER(RIGHT(Q665,LEN(Q665)-IF(LEN(Q665)&gt;0,1,LEN(Q665)))),UPPER(LEFT(R665,1)),LOWER(RIGHT(R665,LEN(R665)-IF(LEN(R665)&gt;0,1,LEN(R665)))),UPPER(LEFT(S665,1)),LOWER(RIGHT(S665,LEN(S665)-IF(LEN(S665)&gt;0,1,LEN(S665)))),UPPER(LEFT(T665,1)),LOWER(RIGHT(T665,LEN(T665)-IF(LEN(T665)&gt;0,1,LEN(T665)))),UPPER(LEFT(U665,1)),LOWER(RIGHT(U665,LEN(U665)-IF(LEN(U665)&gt;0,1,LEN(U665)))),UPPER(LEFT(V665,1)),LOWER(RIGHT(V665,LEN(V665)-IF(LEN(V665)&gt;0,1,LEN(V665)))))</f>
        <v>fkProjectId</v>
      </c>
      <c r="X665" s="3" t="str">
        <f>CONCATENATE("""",W665,"""",":","""","""",",")</f>
        <v>"fkProjectId":"",</v>
      </c>
      <c r="Y665" s="22" t="str">
        <f>CONCATENATE("public static String ",,B665,,"=","""",W665,""";")</f>
        <v>public static String FK_PROJECT_ID="fkProjectId";</v>
      </c>
      <c r="Z665" s="7" t="str">
        <f>CONCATENATE("private String ",W665,"=","""""",";")</f>
        <v>private String fkProjectId="";</v>
      </c>
    </row>
    <row r="666" spans="2:26" ht="19.2" x14ac:dyDescent="0.45">
      <c r="B666" s="1" t="s">
        <v>287</v>
      </c>
      <c r="C666" s="1" t="s">
        <v>1</v>
      </c>
      <c r="D666" s="4">
        <v>45</v>
      </c>
      <c r="I666" t="str">
        <f>I655</f>
        <v>ALTER TABLE TM_BACKLOG_HISTORY</v>
      </c>
      <c r="J666" t="str">
        <f>CONCATENATE(LEFT(CONCATENATE(" ADD "," ",N666,";"),LEN(CONCATENATE(" ADD "," ",N666,";"))-2),";")</f>
        <v xml:space="preserve"> ADD  PROJECT_NAME VARCHAR(45);</v>
      </c>
      <c r="K666" s="25" t="s">
        <v>535</v>
      </c>
      <c r="L666" s="12"/>
      <c r="M666" s="18" t="str">
        <f t="shared" si="285"/>
        <v>PROJECT_NAME,</v>
      </c>
      <c r="N666" s="5" t="str">
        <f t="shared" si="291"/>
        <v>PROJECT_NAME VARCHAR(45),</v>
      </c>
      <c r="O666" s="1" t="s">
        <v>288</v>
      </c>
      <c r="P666" t="s">
        <v>0</v>
      </c>
      <c r="W666" s="17" t="str">
        <f t="shared" si="286"/>
        <v>projectName</v>
      </c>
      <c r="X666" s="3" t="str">
        <f t="shared" si="287"/>
        <v>"projectName":"",</v>
      </c>
      <c r="Y666" s="22" t="str">
        <f t="shared" si="288"/>
        <v>public static String PROJECT_NAME="projectName";</v>
      </c>
      <c r="Z666" s="7" t="str">
        <f t="shared" si="289"/>
        <v>private String projectName="";</v>
      </c>
    </row>
    <row r="667" spans="2:26" ht="19.2" x14ac:dyDescent="0.45">
      <c r="B667" s="1" t="s">
        <v>367</v>
      </c>
      <c r="C667" s="1" t="s">
        <v>1</v>
      </c>
      <c r="D667" s="4">
        <v>45</v>
      </c>
      <c r="I667" t="str">
        <f>I652</f>
        <v>ALTER TABLE TM_BACKLOG_HISTORY</v>
      </c>
      <c r="K667" s="25" t="str">
        <f t="shared" si="290"/>
        <v>T.FK_BACKLOG_ID,</v>
      </c>
      <c r="L667" s="12"/>
      <c r="M667" s="18" t="str">
        <f t="shared" si="285"/>
        <v>FK_BACKLOG_ID,</v>
      </c>
      <c r="N667" s="5" t="str">
        <f t="shared" si="291"/>
        <v>FK_BACKLOG_ID VARCHAR(45),</v>
      </c>
      <c r="O667" s="1" t="s">
        <v>10</v>
      </c>
      <c r="P667" t="s">
        <v>354</v>
      </c>
      <c r="Q667" t="s">
        <v>2</v>
      </c>
      <c r="W667" s="17" t="str">
        <f t="shared" si="286"/>
        <v>fkBacklogId</v>
      </c>
      <c r="X667" s="3" t="str">
        <f t="shared" si="287"/>
        <v>"fkBacklogId":"",</v>
      </c>
      <c r="Y667" s="22" t="str">
        <f t="shared" si="288"/>
        <v>public static String FK_BACKLOG_ID="fkBacklogId";</v>
      </c>
      <c r="Z667" s="7" t="str">
        <f t="shared" si="289"/>
        <v>private String fkBacklogId="";</v>
      </c>
    </row>
    <row r="668" spans="2:26" ht="19.2" x14ac:dyDescent="0.45">
      <c r="B668" s="1" t="s">
        <v>424</v>
      </c>
      <c r="C668" s="1" t="s">
        <v>1</v>
      </c>
      <c r="D668" s="4">
        <v>222</v>
      </c>
      <c r="I668">
        <f>I485</f>
        <v>0</v>
      </c>
      <c r="K668" s="25" t="str">
        <f t="shared" si="290"/>
        <v>T.HISTORY_TYPE,</v>
      </c>
      <c r="L668" s="12"/>
      <c r="M668" s="18" t="str">
        <f t="shared" si="285"/>
        <v>HISTORY_TYPE,</v>
      </c>
      <c r="N668" s="5" t="str">
        <f t="shared" si="291"/>
        <v>HISTORY_TYPE VARCHAR(222),</v>
      </c>
      <c r="O668" s="1" t="s">
        <v>430</v>
      </c>
      <c r="P668" t="s">
        <v>51</v>
      </c>
      <c r="W668" s="17" t="str">
        <f t="shared" si="286"/>
        <v>historyType</v>
      </c>
      <c r="X668" s="3" t="str">
        <f t="shared" si="287"/>
        <v>"historyType":"",</v>
      </c>
      <c r="Y668" s="22" t="str">
        <f t="shared" si="288"/>
        <v>public static String HISTORY_TYPE="historyType";</v>
      </c>
      <c r="Z668" s="7" t="str">
        <f t="shared" si="289"/>
        <v>private String historyType="";</v>
      </c>
    </row>
    <row r="669" spans="2:26" ht="19.2" x14ac:dyDescent="0.45">
      <c r="B669" s="1" t="s">
        <v>425</v>
      </c>
      <c r="C669" s="1" t="s">
        <v>1</v>
      </c>
      <c r="D669" s="4">
        <v>45</v>
      </c>
      <c r="I669">
        <f>I658</f>
        <v>0</v>
      </c>
      <c r="K669" s="25" t="str">
        <f t="shared" si="290"/>
        <v>T.HISTORY_DATE,</v>
      </c>
      <c r="L669" s="12"/>
      <c r="M669" s="18" t="str">
        <f t="shared" si="285"/>
        <v>HISTORY_DATE,</v>
      </c>
      <c r="N669" s="5" t="str">
        <f t="shared" si="291"/>
        <v>HISTORY_DATE VARCHAR(45),</v>
      </c>
      <c r="O669" s="1" t="s">
        <v>430</v>
      </c>
      <c r="P669" t="s">
        <v>8</v>
      </c>
      <c r="W669" s="17" t="str">
        <f t="shared" si="286"/>
        <v>historyDate</v>
      </c>
      <c r="X669" s="3" t="str">
        <f t="shared" si="287"/>
        <v>"historyDate":"",</v>
      </c>
      <c r="Y669" s="22" t="str">
        <f t="shared" si="288"/>
        <v>public static String HISTORY_DATE="historyDate";</v>
      </c>
      <c r="Z669" s="7" t="str">
        <f t="shared" si="289"/>
        <v>private String historyDate="";</v>
      </c>
    </row>
    <row r="670" spans="2:26" ht="19.2" x14ac:dyDescent="0.45">
      <c r="B670" s="1" t="s">
        <v>426</v>
      </c>
      <c r="C670" s="1" t="s">
        <v>1</v>
      </c>
      <c r="D670" s="4">
        <v>45</v>
      </c>
      <c r="I670">
        <f>I487</f>
        <v>0</v>
      </c>
      <c r="K670" s="25" t="str">
        <f t="shared" si="290"/>
        <v>T.HISTORY_TIME,</v>
      </c>
      <c r="L670" s="12"/>
      <c r="M670" s="18" t="str">
        <f t="shared" si="285"/>
        <v>HISTORY_TIME,</v>
      </c>
      <c r="N670" s="5" t="str">
        <f t="shared" si="291"/>
        <v>HISTORY_TIME VARCHAR(45),</v>
      </c>
      <c r="O670" s="1" t="s">
        <v>430</v>
      </c>
      <c r="P670" t="s">
        <v>133</v>
      </c>
      <c r="W670" s="17" t="str">
        <f t="shared" si="286"/>
        <v>historyTime</v>
      </c>
      <c r="X670" s="3" t="str">
        <f t="shared" si="287"/>
        <v>"historyTime":"",</v>
      </c>
      <c r="Y670" s="22" t="str">
        <f t="shared" si="288"/>
        <v>public static String HISTORY_TIME="historyTime";</v>
      </c>
      <c r="Z670" s="7" t="str">
        <f t="shared" si="289"/>
        <v>private String historyTime="";</v>
      </c>
    </row>
    <row r="671" spans="2:26" ht="19.2" x14ac:dyDescent="0.45">
      <c r="B671" s="1" t="s">
        <v>427</v>
      </c>
      <c r="C671" s="1" t="s">
        <v>1</v>
      </c>
      <c r="D671" s="4">
        <v>45</v>
      </c>
      <c r="I671" t="str">
        <f>I660</f>
        <v>ALTER TABLE TM_BACKLOG_HISTORY_LIST</v>
      </c>
      <c r="K671" s="25" t="str">
        <f t="shared" si="290"/>
        <v>T.HISTORY_TELLER_ID,</v>
      </c>
      <c r="L671" s="12"/>
      <c r="M671" s="18" t="str">
        <f>CONCATENATE(B671,",")</f>
        <v>HISTORY_TELLER_ID,</v>
      </c>
      <c r="N671" s="5" t="str">
        <f t="shared" si="291"/>
        <v>HISTORY_TELLER_ID VARCHAR(45),</v>
      </c>
      <c r="O671" s="1" t="s">
        <v>430</v>
      </c>
      <c r="P671" t="s">
        <v>431</v>
      </c>
      <c r="Q671" t="s">
        <v>2</v>
      </c>
      <c r="W671" s="17" t="str">
        <f>CONCATENATE(,LOWER(O671),UPPER(LEFT(P671,1)),LOWER(RIGHT(P671,LEN(P671)-IF(LEN(P671)&gt;0,1,LEN(P671)))),UPPER(LEFT(Q671,1)),LOWER(RIGHT(Q671,LEN(Q671)-IF(LEN(Q671)&gt;0,1,LEN(Q671)))),UPPER(LEFT(R671,1)),LOWER(RIGHT(R671,LEN(R671)-IF(LEN(R671)&gt;0,1,LEN(R671)))),UPPER(LEFT(S671,1)),LOWER(RIGHT(S671,LEN(S671)-IF(LEN(S671)&gt;0,1,LEN(S671)))),UPPER(LEFT(T671,1)),LOWER(RIGHT(T671,LEN(T671)-IF(LEN(T671)&gt;0,1,LEN(T671)))),UPPER(LEFT(U671,1)),LOWER(RIGHT(U671,LEN(U671)-IF(LEN(U671)&gt;0,1,LEN(U671)))),UPPER(LEFT(V671,1)),LOWER(RIGHT(V671,LEN(V671)-IF(LEN(V671)&gt;0,1,LEN(V671)))))</f>
        <v>historyTellerId</v>
      </c>
      <c r="X671" s="3" t="str">
        <f>CONCATENATE("""",W671,"""",":","""","""",",")</f>
        <v>"historyTellerId":"",</v>
      </c>
      <c r="Y671" s="22" t="str">
        <f>CONCATENATE("public static String ",,B671,,"=","""",W671,""";")</f>
        <v>public static String HISTORY_TELLER_ID="historyTellerId";</v>
      </c>
      <c r="Z671" s="7" t="str">
        <f>CONCATENATE("private String ",W671,"=","""""",";")</f>
        <v>private String historyTellerId="";</v>
      </c>
    </row>
    <row r="672" spans="2:26" ht="19.2" x14ac:dyDescent="0.45">
      <c r="B672" s="1" t="s">
        <v>433</v>
      </c>
      <c r="C672" s="1" t="s">
        <v>1</v>
      </c>
      <c r="D672" s="4">
        <v>45</v>
      </c>
      <c r="I672" t="str">
        <f>I660</f>
        <v>ALTER TABLE TM_BACKLOG_HISTORY_LIST</v>
      </c>
      <c r="K672" s="25" t="s">
        <v>534</v>
      </c>
      <c r="L672" s="12"/>
      <c r="M672" s="18" t="str">
        <f>CONCATENATE(B672,",")</f>
        <v>HISTORY_TELLER_NAME,</v>
      </c>
      <c r="N672" s="5" t="str">
        <f t="shared" si="291"/>
        <v>HISTORY_TELLER_NAME VARCHAR(45),</v>
      </c>
      <c r="O672" s="1" t="s">
        <v>430</v>
      </c>
      <c r="P672" t="s">
        <v>431</v>
      </c>
      <c r="Q672" t="s">
        <v>0</v>
      </c>
      <c r="W672" s="17" t="str">
        <f>CONCATENATE(,LOWER(O672),UPPER(LEFT(P672,1)),LOWER(RIGHT(P672,LEN(P672)-IF(LEN(P672)&gt;0,1,LEN(P672)))),UPPER(LEFT(Q672,1)),LOWER(RIGHT(Q672,LEN(Q672)-IF(LEN(Q672)&gt;0,1,LEN(Q672)))),UPPER(LEFT(R672,1)),LOWER(RIGHT(R672,LEN(R672)-IF(LEN(R672)&gt;0,1,LEN(R672)))),UPPER(LEFT(S672,1)),LOWER(RIGHT(S672,LEN(S672)-IF(LEN(S672)&gt;0,1,LEN(S672)))),UPPER(LEFT(T672,1)),LOWER(RIGHT(T672,LEN(T672)-IF(LEN(T672)&gt;0,1,LEN(T672)))),UPPER(LEFT(U672,1)),LOWER(RIGHT(U672,LEN(U672)-IF(LEN(U672)&gt;0,1,LEN(U672)))),UPPER(LEFT(V672,1)),LOWER(RIGHT(V672,LEN(V672)-IF(LEN(V672)&gt;0,1,LEN(V672)))))</f>
        <v>historyTellerName</v>
      </c>
      <c r="X672" s="3" t="str">
        <f>CONCATENATE("""",W672,"""",":","""","""",",")</f>
        <v>"historyTellerName":"",</v>
      </c>
      <c r="Y672" s="22" t="str">
        <f>CONCATENATE("public static String ",,B672,,"=","""",W672,""";")</f>
        <v>public static String HISTORY_TELLER_NAME="historyTellerName";</v>
      </c>
      <c r="Z672" s="7" t="str">
        <f>CONCATENATE("private String ",W672,"=","""""",";")</f>
        <v>private String historyTellerName="";</v>
      </c>
    </row>
    <row r="673" spans="2:26" ht="19.2" x14ac:dyDescent="0.45">
      <c r="B673" s="1" t="s">
        <v>434</v>
      </c>
      <c r="C673" s="1" t="s">
        <v>1</v>
      </c>
      <c r="D673" s="4">
        <v>45</v>
      </c>
      <c r="I673" t="str">
        <f>I661</f>
        <v>ALTER TABLE TM_BACKLOG_HISTORY_LIST</v>
      </c>
      <c r="K673" s="25" t="s">
        <v>449</v>
      </c>
      <c r="L673" s="12"/>
      <c r="M673" s="18" t="str">
        <f t="shared" si="285"/>
        <v>HISTORY_TELLER_IMAGE,</v>
      </c>
      <c r="N673" s="5" t="str">
        <f t="shared" si="291"/>
        <v>HISTORY_TELLER_IMAGE VARCHAR(45),</v>
      </c>
      <c r="O673" s="1" t="s">
        <v>430</v>
      </c>
      <c r="P673" t="s">
        <v>431</v>
      </c>
      <c r="Q673" t="s">
        <v>153</v>
      </c>
      <c r="W673" s="17" t="str">
        <f t="shared" si="286"/>
        <v>historyTellerImage</v>
      </c>
      <c r="X673" s="3" t="str">
        <f t="shared" si="287"/>
        <v>"historyTellerImage":"",</v>
      </c>
      <c r="Y673" s="22" t="str">
        <f t="shared" si="288"/>
        <v>public static String HISTORY_TELLER_IMAGE="historyTellerImage";</v>
      </c>
      <c r="Z673" s="7" t="str">
        <f t="shared" si="289"/>
        <v>private String historyTellerImage="";</v>
      </c>
    </row>
    <row r="674" spans="2:26" ht="19.2" x14ac:dyDescent="0.45">
      <c r="B674" s="1" t="s">
        <v>444</v>
      </c>
      <c r="C674" s="1" t="s">
        <v>1</v>
      </c>
      <c r="D674" s="4">
        <v>50</v>
      </c>
      <c r="I674" t="str">
        <f>I664</f>
        <v>ALTER TABLE TM_BACKLOG_HISTORY_LIST</v>
      </c>
      <c r="J674" t="str">
        <f>CONCATENATE(LEFT(CONCATENATE(" ADD "," ",N674,";"),LEN(CONCATENATE(" ADD "," ",N674,";"))-2),";")</f>
        <v xml:space="preserve"> ADD  RELATION_ID VARCHAR(50);</v>
      </c>
      <c r="K674" s="25" t="str">
        <f>CONCATENATE("T.",B674,",")</f>
        <v>T.RELATION_ID,</v>
      </c>
      <c r="L674" s="12"/>
      <c r="M674" s="18" t="str">
        <f t="shared" si="285"/>
        <v>RELATION_ID,</v>
      </c>
      <c r="N674" s="5" t="str">
        <f t="shared" si="291"/>
        <v>RELATION_ID VARCHAR(50),</v>
      </c>
      <c r="O674" s="1" t="s">
        <v>445</v>
      </c>
      <c r="P674" t="s">
        <v>2</v>
      </c>
      <c r="W674" s="17" t="str">
        <f t="shared" si="286"/>
        <v>relationId</v>
      </c>
      <c r="X674" s="3" t="str">
        <f t="shared" si="287"/>
        <v>"relationId":"",</v>
      </c>
      <c r="Y674" s="22" t="str">
        <f t="shared" si="288"/>
        <v>public static String RELATION_ID="relationId";</v>
      </c>
      <c r="Z674" s="7" t="str">
        <f t="shared" si="289"/>
        <v>private String relationId="";</v>
      </c>
    </row>
    <row r="675" spans="2:26" ht="19.2" x14ac:dyDescent="0.45">
      <c r="B675" s="1" t="s">
        <v>97</v>
      </c>
      <c r="C675" s="1" t="s">
        <v>1</v>
      </c>
      <c r="D675" s="4">
        <v>1000</v>
      </c>
      <c r="I675" t="str">
        <f>I667</f>
        <v>ALTER TABLE TM_BACKLOG_HISTORY</v>
      </c>
      <c r="J675" t="str">
        <f>CONCATENATE(LEFT(CONCATENATE(" ADD "," ",N675,";"),LEN(CONCATENATE(" ADD "," ",N675,";"))-2),";")</f>
        <v xml:space="preserve"> ADD  PARAM_1 VARCHAR(1000);</v>
      </c>
      <c r="K675" s="25" t="str">
        <f>CONCATENATE("T.",B675,",")</f>
        <v>T.PARAM_1,</v>
      </c>
      <c r="L675" s="12"/>
      <c r="M675" s="18" t="str">
        <f t="shared" si="285"/>
        <v>PARAM_1,</v>
      </c>
      <c r="N675" s="5" t="str">
        <f t="shared" si="291"/>
        <v>PARAM_1 VARCHAR(1000),</v>
      </c>
      <c r="O675" s="1" t="s">
        <v>102</v>
      </c>
      <c r="P675">
        <v>1</v>
      </c>
      <c r="W675" s="17" t="str">
        <f t="shared" si="286"/>
        <v>param1</v>
      </c>
      <c r="X675" s="3" t="str">
        <f t="shared" si="287"/>
        <v>"param1":"",</v>
      </c>
      <c r="Y675" s="22" t="str">
        <f t="shared" si="288"/>
        <v>public static String PARAM_1="param1";</v>
      </c>
      <c r="Z675" s="7" t="str">
        <f t="shared" si="289"/>
        <v>private String param1="";</v>
      </c>
    </row>
    <row r="676" spans="2:26" ht="19.2" x14ac:dyDescent="0.45">
      <c r="B676" s="1" t="s">
        <v>98</v>
      </c>
      <c r="C676" s="1" t="s">
        <v>1</v>
      </c>
      <c r="D676" s="4">
        <v>1000</v>
      </c>
      <c r="I676" t="str">
        <f>I663</f>
        <v>ALTER TABLE TM_BACKLOG_HISTORY_LIST</v>
      </c>
      <c r="J676" t="str">
        <f>CONCATENATE(LEFT(CONCATENATE(" ADD "," ",N676,";"),LEN(CONCATENATE(" ADD "," ",N676,";"))-2),";")</f>
        <v xml:space="preserve"> ADD  PARAM_2 VARCHAR(1000);</v>
      </c>
      <c r="K676" s="25" t="str">
        <f>CONCATENATE("T.",B676,",")</f>
        <v>T.PARAM_2,</v>
      </c>
      <c r="L676" s="12"/>
      <c r="M676" s="18" t="str">
        <f t="shared" si="285"/>
        <v>PARAM_2,</v>
      </c>
      <c r="N676" s="5" t="str">
        <f t="shared" si="291"/>
        <v>PARAM_2 VARCHAR(1000),</v>
      </c>
      <c r="O676" s="1" t="s">
        <v>102</v>
      </c>
      <c r="P676">
        <v>2</v>
      </c>
      <c r="W676" s="17" t="str">
        <f t="shared" si="286"/>
        <v>param2</v>
      </c>
      <c r="X676" s="3" t="str">
        <f t="shared" si="287"/>
        <v>"param2":"",</v>
      </c>
      <c r="Y676" s="22" t="str">
        <f t="shared" si="288"/>
        <v>public static String PARAM_2="param2";</v>
      </c>
      <c r="Z676" s="7" t="str">
        <f t="shared" si="289"/>
        <v>private String param2="";</v>
      </c>
    </row>
    <row r="677" spans="2:26" ht="19.2" x14ac:dyDescent="0.45">
      <c r="B677" s="1" t="s">
        <v>99</v>
      </c>
      <c r="C677" s="1" t="s">
        <v>1</v>
      </c>
      <c r="D677" s="4">
        <v>1000</v>
      </c>
      <c r="I677" t="str">
        <f>I664</f>
        <v>ALTER TABLE TM_BACKLOG_HISTORY_LIST</v>
      </c>
      <c r="J677" t="str">
        <f>CONCATENATE(LEFT(CONCATENATE(" ADD "," ",N677,";"),LEN(CONCATENATE(" ADD "," ",N677,";"))-2),";")</f>
        <v xml:space="preserve"> ADD  PARAM_3 VARCHAR(1000);</v>
      </c>
      <c r="K677" s="25" t="str">
        <f>CONCATENATE("T.",B677,",")</f>
        <v>T.PARAM_3,</v>
      </c>
      <c r="L677" s="12"/>
      <c r="M677" s="18" t="str">
        <f t="shared" si="285"/>
        <v>PARAM_3,</v>
      </c>
      <c r="N677" s="5" t="str">
        <f t="shared" si="291"/>
        <v>PARAM_3 VARCHAR(1000),</v>
      </c>
      <c r="O677" s="1" t="s">
        <v>102</v>
      </c>
      <c r="P677">
        <v>3</v>
      </c>
      <c r="W677" s="17" t="str">
        <f t="shared" si="286"/>
        <v>param3</v>
      </c>
      <c r="X677" s="3" t="str">
        <f t="shared" si="287"/>
        <v>"param3":"",</v>
      </c>
      <c r="Y677" s="22" t="str">
        <f t="shared" si="288"/>
        <v>public static String PARAM_3="param3";</v>
      </c>
      <c r="Z677" s="7" t="str">
        <f t="shared" si="289"/>
        <v>private String param3="";</v>
      </c>
    </row>
    <row r="678" spans="2:26" ht="19.2" x14ac:dyDescent="0.45">
      <c r="B678" s="1" t="s">
        <v>428</v>
      </c>
      <c r="C678" s="1" t="s">
        <v>1</v>
      </c>
      <c r="D678" s="4">
        <v>4444</v>
      </c>
      <c r="I678">
        <f>I489</f>
        <v>0</v>
      </c>
      <c r="K678" s="25" t="str">
        <f>CONCATENATE("T.",B678,"")</f>
        <v>T.HISTORY_BODY</v>
      </c>
      <c r="L678" s="12"/>
      <c r="M678" s="18" t="str">
        <f t="shared" si="285"/>
        <v>HISTORY_BODY,</v>
      </c>
      <c r="N678" s="5" t="str">
        <f t="shared" si="291"/>
        <v>HISTORY_BODY VARCHAR(4444),</v>
      </c>
      <c r="O678" s="1" t="s">
        <v>430</v>
      </c>
      <c r="P678" t="s">
        <v>429</v>
      </c>
      <c r="W678" s="17" t="str">
        <f t="shared" si="286"/>
        <v>historyBody</v>
      </c>
      <c r="X678" s="3" t="str">
        <f t="shared" si="287"/>
        <v>"historyBody":"",</v>
      </c>
      <c r="Y678" s="22" t="str">
        <f t="shared" si="288"/>
        <v>public static String HISTORY_BODY="historyBody";</v>
      </c>
      <c r="Z678" s="7" t="str">
        <f t="shared" si="289"/>
        <v>private String historyBody="";</v>
      </c>
    </row>
    <row r="679" spans="2:26" ht="19.2" x14ac:dyDescent="0.45">
      <c r="B679" s="1"/>
      <c r="C679" s="1"/>
      <c r="D679" s="4"/>
      <c r="K679" s="29" t="s">
        <v>435</v>
      </c>
      <c r="L679" s="12"/>
      <c r="M679" s="18"/>
      <c r="N679" s="33" t="s">
        <v>130</v>
      </c>
      <c r="O679" s="1"/>
      <c r="W679" s="17"/>
    </row>
    <row r="680" spans="2:26" x14ac:dyDescent="0.3">
      <c r="K680" s="21" t="s">
        <v>436</v>
      </c>
    </row>
    <row r="683" spans="2:26" x14ac:dyDescent="0.3">
      <c r="B683" s="2" t="s">
        <v>452</v>
      </c>
      <c r="I683" t="str">
        <f>CONCATENATE("ALTER TABLE"," ",B683)</f>
        <v>ALTER TABLE TM_REL_BACKLOG_AND_LABEL</v>
      </c>
      <c r="N683" s="5" t="str">
        <f>CONCATENATE("CREATE TABLE ",B683," ","(")</f>
        <v>CREATE TABLE TM_REL_BACKLOG_AND_LABEL (</v>
      </c>
    </row>
    <row r="684" spans="2:26" ht="19.2" x14ac:dyDescent="0.45">
      <c r="B684" s="1" t="s">
        <v>2</v>
      </c>
      <c r="C684" s="1" t="s">
        <v>1</v>
      </c>
      <c r="D684" s="4">
        <v>30</v>
      </c>
      <c r="E684" s="24" t="s">
        <v>113</v>
      </c>
      <c r="I684" t="str">
        <f>I683</f>
        <v>ALTER TABLE TM_REL_BACKLOG_AND_LABEL</v>
      </c>
      <c r="J684" t="str">
        <f t="shared" ref="J684:J690" si="292">CONCATENATE(LEFT(CONCATENATE(" ADD "," ",N684,";"),LEN(CONCATENATE(" ADD "," ",N684,";"))-2),";")</f>
        <v xml:space="preserve"> ADD  ID VARCHAR(30) NOT NULL ;</v>
      </c>
      <c r="K684" s="21" t="str">
        <f t="shared" ref="K684:K690" si="293">CONCATENATE(LEFT(CONCATENATE("  ALTER COLUMN  "," ",N684,";"),LEN(CONCATENATE("  ALTER COLUMN  "," ",N684,";"))-2),";")</f>
        <v xml:space="preserve">  ALTER COLUMN   ID VARCHAR(30) NOT NULL ;</v>
      </c>
      <c r="L684" s="12"/>
      <c r="M684" s="18" t="str">
        <f t="shared" ref="M684:M690" si="294">CONCATENATE(B684,",")</f>
        <v>ID,</v>
      </c>
      <c r="N684" s="5" t="str">
        <f>CONCATENATE(B684," ",C684,"(",D684,") ",E684," ,")</f>
        <v>ID VARCHAR(30) NOT NULL ,</v>
      </c>
      <c r="O684" s="1" t="s">
        <v>2</v>
      </c>
      <c r="P684" s="6"/>
      <c r="Q684" s="6"/>
      <c r="R684" s="6"/>
      <c r="S684" s="6"/>
      <c r="T684" s="6"/>
      <c r="U684" s="6"/>
      <c r="V684" s="6"/>
      <c r="W684" s="17" t="str">
        <f t="shared" ref="W684:W690" si="295">CONCATENATE(,LOWER(O684),UPPER(LEFT(P684,1)),LOWER(RIGHT(P684,LEN(P684)-IF(LEN(P684)&gt;0,1,LEN(P684)))),UPPER(LEFT(Q684,1)),LOWER(RIGHT(Q684,LEN(Q684)-IF(LEN(Q684)&gt;0,1,LEN(Q684)))),UPPER(LEFT(R684,1)),LOWER(RIGHT(R684,LEN(R684)-IF(LEN(R684)&gt;0,1,LEN(R684)))),UPPER(LEFT(S684,1)),LOWER(RIGHT(S684,LEN(S684)-IF(LEN(S684)&gt;0,1,LEN(S684)))),UPPER(LEFT(T684,1)),LOWER(RIGHT(T684,LEN(T684)-IF(LEN(T684)&gt;0,1,LEN(T684)))),UPPER(LEFT(U684,1)),LOWER(RIGHT(U684,LEN(U684)-IF(LEN(U684)&gt;0,1,LEN(U684)))),UPPER(LEFT(V684,1)),LOWER(RIGHT(V684,LEN(V684)-IF(LEN(V684)&gt;0,1,LEN(V684)))))</f>
        <v>id</v>
      </c>
      <c r="X684" s="3" t="str">
        <f t="shared" ref="X684:X690" si="296">CONCATENATE("""",W684,"""",":","""","""",",")</f>
        <v>"id":"",</v>
      </c>
      <c r="Y684" s="22" t="str">
        <f t="shared" ref="Y684:Y690" si="297">CONCATENATE("public static String ",,B684,,"=","""",W684,""";")</f>
        <v>public static String ID="id";</v>
      </c>
      <c r="Z684" s="7" t="str">
        <f t="shared" ref="Z684:Z690" si="298">CONCATENATE("private String ",W684,"=","""""",";")</f>
        <v>private String id="";</v>
      </c>
    </row>
    <row r="685" spans="2:26" ht="19.2" x14ac:dyDescent="0.45">
      <c r="B685" s="1" t="s">
        <v>3</v>
      </c>
      <c r="C685" s="1" t="s">
        <v>1</v>
      </c>
      <c r="D685" s="4">
        <v>10</v>
      </c>
      <c r="I685" t="str">
        <f>I684</f>
        <v>ALTER TABLE TM_REL_BACKLOG_AND_LABEL</v>
      </c>
      <c r="J685" t="str">
        <f t="shared" si="292"/>
        <v xml:space="preserve"> ADD  STATUS VARCHAR(10);</v>
      </c>
      <c r="K685" s="21" t="str">
        <f t="shared" si="293"/>
        <v xml:space="preserve">  ALTER COLUMN   STATUS VARCHAR(10);</v>
      </c>
      <c r="L685" s="12"/>
      <c r="M685" s="18" t="str">
        <f t="shared" si="294"/>
        <v>STATUS,</v>
      </c>
      <c r="N685" s="5" t="str">
        <f t="shared" ref="N685:N690" si="299">CONCATENATE(B685," ",C685,"(",D685,")",",")</f>
        <v>STATUS VARCHAR(10),</v>
      </c>
      <c r="O685" s="1" t="s">
        <v>3</v>
      </c>
      <c r="W685" s="17" t="str">
        <f t="shared" si="295"/>
        <v>status</v>
      </c>
      <c r="X685" s="3" t="str">
        <f t="shared" si="296"/>
        <v>"status":"",</v>
      </c>
      <c r="Y685" s="22" t="str">
        <f t="shared" si="297"/>
        <v>public static String STATUS="status";</v>
      </c>
      <c r="Z685" s="7" t="str">
        <f t="shared" si="298"/>
        <v>private String status="";</v>
      </c>
    </row>
    <row r="686" spans="2:26" ht="19.2" x14ac:dyDescent="0.45">
      <c r="B686" s="1" t="s">
        <v>4</v>
      </c>
      <c r="C686" s="1" t="s">
        <v>1</v>
      </c>
      <c r="D686" s="4">
        <v>30</v>
      </c>
      <c r="I686" t="str">
        <f>I685</f>
        <v>ALTER TABLE TM_REL_BACKLOG_AND_LABEL</v>
      </c>
      <c r="J686" t="str">
        <f t="shared" si="292"/>
        <v xml:space="preserve"> ADD  INSERT_DATE VARCHAR(30);</v>
      </c>
      <c r="K686" s="21" t="str">
        <f t="shared" si="293"/>
        <v xml:space="preserve">  ALTER COLUMN   INSERT_DATE VARCHAR(30);</v>
      </c>
      <c r="L686" s="12"/>
      <c r="M686" s="18" t="str">
        <f t="shared" si="294"/>
        <v>INSERT_DATE,</v>
      </c>
      <c r="N686" s="5" t="str">
        <f t="shared" si="299"/>
        <v>INSERT_DATE VARCHAR(30),</v>
      </c>
      <c r="O686" s="1" t="s">
        <v>7</v>
      </c>
      <c r="P686" t="s">
        <v>8</v>
      </c>
      <c r="W686" s="17" t="str">
        <f t="shared" si="295"/>
        <v>insertDate</v>
      </c>
      <c r="X686" s="3" t="str">
        <f t="shared" si="296"/>
        <v>"insertDate":"",</v>
      </c>
      <c r="Y686" s="22" t="str">
        <f t="shared" si="297"/>
        <v>public static String INSERT_DATE="insertDate";</v>
      </c>
      <c r="Z686" s="7" t="str">
        <f t="shared" si="298"/>
        <v>private String insertDate="";</v>
      </c>
    </row>
    <row r="687" spans="2:26" ht="19.2" x14ac:dyDescent="0.45">
      <c r="B687" s="1" t="s">
        <v>5</v>
      </c>
      <c r="C687" s="1" t="s">
        <v>1</v>
      </c>
      <c r="D687" s="4">
        <v>30</v>
      </c>
      <c r="I687" t="str">
        <f>I686</f>
        <v>ALTER TABLE TM_REL_BACKLOG_AND_LABEL</v>
      </c>
      <c r="J687" t="str">
        <f t="shared" si="292"/>
        <v xml:space="preserve"> ADD  MODIFICATION_DATE VARCHAR(30);</v>
      </c>
      <c r="K687" s="21" t="str">
        <f t="shared" si="293"/>
        <v xml:space="preserve">  ALTER COLUMN   MODIFICATION_DATE VARCHAR(30);</v>
      </c>
      <c r="L687" s="12"/>
      <c r="M687" s="18" t="str">
        <f t="shared" si="294"/>
        <v>MODIFICATION_DATE,</v>
      </c>
      <c r="N687" s="5" t="str">
        <f t="shared" si="299"/>
        <v>MODIFICATION_DATE VARCHAR(30),</v>
      </c>
      <c r="O687" s="1" t="s">
        <v>9</v>
      </c>
      <c r="P687" t="s">
        <v>8</v>
      </c>
      <c r="W687" s="17" t="str">
        <f t="shared" si="295"/>
        <v>modificationDate</v>
      </c>
      <c r="X687" s="3" t="str">
        <f t="shared" si="296"/>
        <v>"modificationDate":"",</v>
      </c>
      <c r="Y687" s="22" t="str">
        <f t="shared" si="297"/>
        <v>public static String MODIFICATION_DATE="modificationDate";</v>
      </c>
      <c r="Z687" s="7" t="str">
        <f t="shared" si="298"/>
        <v>private String modificationDate="";</v>
      </c>
    </row>
    <row r="688" spans="2:26" ht="19.2" x14ac:dyDescent="0.45">
      <c r="B688" s="1" t="s">
        <v>274</v>
      </c>
      <c r="C688" s="1" t="s">
        <v>1</v>
      </c>
      <c r="D688" s="4">
        <v>45</v>
      </c>
      <c r="I688" t="str">
        <f t="shared" ref="I688:I690" si="300">I687</f>
        <v>ALTER TABLE TM_REL_BACKLOG_AND_LABEL</v>
      </c>
      <c r="J688" t="str">
        <f t="shared" ref="J688" si="301">CONCATENATE(LEFT(CONCATENATE(" ADD "," ",N688,";"),LEN(CONCATENATE(" ADD "," ",N688,";"))-2),";")</f>
        <v xml:space="preserve"> ADD  FK_PROJECT_ID VARCHAR(45);</v>
      </c>
      <c r="K688" s="21" t="str">
        <f t="shared" ref="K688" si="302">CONCATENATE(LEFT(CONCATENATE("  ALTER COLUMN  "," ",N688,";"),LEN(CONCATENATE("  ALTER COLUMN  "," ",N688,";"))-2),";")</f>
        <v xml:space="preserve">  ALTER COLUMN   FK_PROJECT_ID VARCHAR(45);</v>
      </c>
      <c r="L688" s="12"/>
      <c r="M688" s="18" t="str">
        <f t="shared" ref="M688" si="303">CONCATENATE(B688,",")</f>
        <v>FK_PROJECT_ID,</v>
      </c>
      <c r="N688" s="5" t="str">
        <f t="shared" si="299"/>
        <v>FK_PROJECT_ID VARCHAR(45),</v>
      </c>
      <c r="O688" s="1" t="s">
        <v>10</v>
      </c>
      <c r="P688" t="s">
        <v>288</v>
      </c>
      <c r="Q688" t="s">
        <v>2</v>
      </c>
      <c r="W688" s="17" t="str">
        <f t="shared" ref="W688" si="304">CONCATENATE(,LOWER(O688),UPPER(LEFT(P688,1)),LOWER(RIGHT(P688,LEN(P688)-IF(LEN(P688)&gt;0,1,LEN(P688)))),UPPER(LEFT(Q688,1)),LOWER(RIGHT(Q688,LEN(Q688)-IF(LEN(Q688)&gt;0,1,LEN(Q688)))),UPPER(LEFT(R688,1)),LOWER(RIGHT(R688,LEN(R688)-IF(LEN(R688)&gt;0,1,LEN(R688)))),UPPER(LEFT(S688,1)),LOWER(RIGHT(S688,LEN(S688)-IF(LEN(S688)&gt;0,1,LEN(S688)))),UPPER(LEFT(T688,1)),LOWER(RIGHT(T688,LEN(T688)-IF(LEN(T688)&gt;0,1,LEN(T688)))),UPPER(LEFT(U688,1)),LOWER(RIGHT(U688,LEN(U688)-IF(LEN(U688)&gt;0,1,LEN(U688)))),UPPER(LEFT(V688,1)),LOWER(RIGHT(V688,LEN(V688)-IF(LEN(V688)&gt;0,1,LEN(V688)))))</f>
        <v>fkProjectId</v>
      </c>
      <c r="X688" s="3" t="str">
        <f t="shared" ref="X688" si="305">CONCATENATE("""",W688,"""",":","""","""",",")</f>
        <v>"fkProjectId":"",</v>
      </c>
      <c r="Y688" s="22" t="str">
        <f t="shared" ref="Y688" si="306">CONCATENATE("public static String ",,B688,,"=","""",W688,""";")</f>
        <v>public static String FK_PROJECT_ID="fkProjectId";</v>
      </c>
      <c r="Z688" s="7" t="str">
        <f t="shared" ref="Z688" si="307">CONCATENATE("private String ",W688,"=","""""",";")</f>
        <v>private String fkProjectId="";</v>
      </c>
    </row>
    <row r="689" spans="2:26" ht="19.2" x14ac:dyDescent="0.45">
      <c r="B689" s="1" t="s">
        <v>367</v>
      </c>
      <c r="C689" s="1" t="s">
        <v>1</v>
      </c>
      <c r="D689" s="4">
        <v>45</v>
      </c>
      <c r="I689" t="str">
        <f t="shared" si="300"/>
        <v>ALTER TABLE TM_REL_BACKLOG_AND_LABEL</v>
      </c>
      <c r="J689" t="str">
        <f t="shared" si="292"/>
        <v xml:space="preserve"> ADD  FK_BACKLOG_ID VARCHAR(45);</v>
      </c>
      <c r="K689" s="21" t="str">
        <f t="shared" si="293"/>
        <v xml:space="preserve">  ALTER COLUMN   FK_BACKLOG_ID VARCHAR(45);</v>
      </c>
      <c r="L689" s="12"/>
      <c r="M689" s="18" t="str">
        <f t="shared" si="294"/>
        <v>FK_BACKLOG_ID,</v>
      </c>
      <c r="N689" s="5" t="str">
        <f t="shared" si="299"/>
        <v>FK_BACKLOG_ID VARCHAR(45),</v>
      </c>
      <c r="O689" s="1" t="s">
        <v>10</v>
      </c>
      <c r="P689" t="s">
        <v>354</v>
      </c>
      <c r="Q689" t="s">
        <v>2</v>
      </c>
      <c r="W689" s="17" t="str">
        <f t="shared" si="295"/>
        <v>fkBacklogId</v>
      </c>
      <c r="X689" s="3" t="str">
        <f t="shared" si="296"/>
        <v>"fkBacklogId":"",</v>
      </c>
      <c r="Y689" s="22" t="str">
        <f t="shared" si="297"/>
        <v>public static String FK_BACKLOG_ID="fkBacklogId";</v>
      </c>
      <c r="Z689" s="7" t="str">
        <f t="shared" si="298"/>
        <v>private String fkBacklogId="";</v>
      </c>
    </row>
    <row r="690" spans="2:26" ht="19.2" x14ac:dyDescent="0.45">
      <c r="B690" s="1" t="s">
        <v>453</v>
      </c>
      <c r="C690" s="1" t="s">
        <v>1</v>
      </c>
      <c r="D690" s="4">
        <v>44</v>
      </c>
      <c r="I690" t="str">
        <f t="shared" si="300"/>
        <v>ALTER TABLE TM_REL_BACKLOG_AND_LABEL</v>
      </c>
      <c r="J690" t="str">
        <f t="shared" si="292"/>
        <v xml:space="preserve"> ADD  FK_TASK_LABEL_ID VARCHAR(44);</v>
      </c>
      <c r="K690" s="21" t="str">
        <f t="shared" si="293"/>
        <v xml:space="preserve">  ALTER COLUMN   FK_TASK_LABEL_ID VARCHAR(44);</v>
      </c>
      <c r="L690" s="12"/>
      <c r="M690" s="18" t="str">
        <f t="shared" si="294"/>
        <v>FK_TASK_LABEL_ID,</v>
      </c>
      <c r="N690" s="5" t="str">
        <f t="shared" si="299"/>
        <v>FK_TASK_LABEL_ID VARCHAR(44),</v>
      </c>
      <c r="O690" s="1" t="s">
        <v>10</v>
      </c>
      <c r="P690" t="s">
        <v>311</v>
      </c>
      <c r="Q690" t="s">
        <v>61</v>
      </c>
      <c r="R690" t="s">
        <v>2</v>
      </c>
      <c r="W690" s="17" t="str">
        <f t="shared" si="295"/>
        <v>fkTaskLabelId</v>
      </c>
      <c r="X690" s="3" t="str">
        <f t="shared" si="296"/>
        <v>"fkTaskLabelId":"",</v>
      </c>
      <c r="Y690" s="22" t="str">
        <f t="shared" si="297"/>
        <v>public static String FK_TASK_LABEL_ID="fkTaskLabelId";</v>
      </c>
      <c r="Z690" s="7" t="str">
        <f t="shared" si="298"/>
        <v>private String fkTaskLabelId="";</v>
      </c>
    </row>
    <row r="691" spans="2:26" ht="19.2" x14ac:dyDescent="0.45">
      <c r="B691" s="1"/>
      <c r="C691" s="1"/>
      <c r="D691" s="4"/>
      <c r="L691" s="12"/>
      <c r="M691" s="18"/>
      <c r="N691" s="33" t="s">
        <v>130</v>
      </c>
      <c r="O691" s="1"/>
      <c r="W691" s="17"/>
    </row>
    <row r="692" spans="2:26" x14ac:dyDescent="0.3">
      <c r="N692" s="31" t="s">
        <v>126</v>
      </c>
    </row>
    <row r="695" spans="2:26" x14ac:dyDescent="0.3">
      <c r="B695" s="2" t="s">
        <v>456</v>
      </c>
      <c r="I695" t="str">
        <f>CONCATENATE("ALTER TABLE"," ",B695)</f>
        <v>ALTER TABLE TM_REL_BACKLOG_AND_LABEL_LIST</v>
      </c>
      <c r="J695" t="s">
        <v>293</v>
      </c>
      <c r="K695" s="26" t="str">
        <f>CONCATENATE(J695," VIEW ",B695," AS SELECT")</f>
        <v>create OR REPLACE VIEW TM_REL_BACKLOG_AND_LABEL_LIST AS SELECT</v>
      </c>
      <c r="N695" s="5" t="str">
        <f>CONCATENATE("CREATE TABLE ",B695," ","(")</f>
        <v>CREATE TABLE TM_REL_BACKLOG_AND_LABEL_LIST (</v>
      </c>
    </row>
    <row r="696" spans="2:26" ht="19.2" x14ac:dyDescent="0.45">
      <c r="B696" s="1" t="s">
        <v>2</v>
      </c>
      <c r="C696" s="1" t="s">
        <v>1</v>
      </c>
      <c r="D696" s="4">
        <v>30</v>
      </c>
      <c r="E696" s="24" t="s">
        <v>113</v>
      </c>
      <c r="I696" t="str">
        <f>I695</f>
        <v>ALTER TABLE TM_REL_BACKLOG_AND_LABEL_LIST</v>
      </c>
      <c r="K696" s="25" t="str">
        <f>CONCATENATE("T.",B696,",")</f>
        <v>T.ID,</v>
      </c>
      <c r="L696" s="12"/>
      <c r="M696" s="18" t="str">
        <f t="shared" ref="M696:M704" si="308">CONCATENATE(B696,",")</f>
        <v>ID,</v>
      </c>
      <c r="N696" s="5" t="str">
        <f>CONCATENATE(B696," ",C696,"(",D696,") ",E696," ,")</f>
        <v>ID VARCHAR(30) NOT NULL ,</v>
      </c>
      <c r="O696" s="1" t="s">
        <v>2</v>
      </c>
      <c r="P696" s="6"/>
      <c r="Q696" s="6"/>
      <c r="R696" s="6"/>
      <c r="S696" s="6"/>
      <c r="T696" s="6"/>
      <c r="U696" s="6"/>
      <c r="V696" s="6"/>
      <c r="W696" s="17" t="str">
        <f t="shared" ref="W696:W704" si="309">CONCATENATE(,LOWER(O696),UPPER(LEFT(P696,1)),LOWER(RIGHT(P696,LEN(P696)-IF(LEN(P696)&gt;0,1,LEN(P696)))),UPPER(LEFT(Q696,1)),LOWER(RIGHT(Q696,LEN(Q696)-IF(LEN(Q696)&gt;0,1,LEN(Q696)))),UPPER(LEFT(R696,1)),LOWER(RIGHT(R696,LEN(R696)-IF(LEN(R696)&gt;0,1,LEN(R696)))),UPPER(LEFT(S696,1)),LOWER(RIGHT(S696,LEN(S696)-IF(LEN(S696)&gt;0,1,LEN(S696)))),UPPER(LEFT(T696,1)),LOWER(RIGHT(T696,LEN(T696)-IF(LEN(T696)&gt;0,1,LEN(T696)))),UPPER(LEFT(U696,1)),LOWER(RIGHT(U696,LEN(U696)-IF(LEN(U696)&gt;0,1,LEN(U696)))),UPPER(LEFT(V696,1)),LOWER(RIGHT(V696,LEN(V696)-IF(LEN(V696)&gt;0,1,LEN(V696)))))</f>
        <v>id</v>
      </c>
      <c r="X696" s="3" t="str">
        <f t="shared" ref="X696:X704" si="310">CONCATENATE("""",W696,"""",":","""","""",",")</f>
        <v>"id":"",</v>
      </c>
      <c r="Y696" s="22" t="str">
        <f t="shared" ref="Y696:Y704" si="311">CONCATENATE("public static String ",,B696,,"=","""",W696,""";")</f>
        <v>public static String ID="id";</v>
      </c>
      <c r="Z696" s="7" t="str">
        <f t="shared" ref="Z696:Z704" si="312">CONCATENATE("private String ",W696,"=","""""",";")</f>
        <v>private String id="";</v>
      </c>
    </row>
    <row r="697" spans="2:26" ht="19.2" x14ac:dyDescent="0.45">
      <c r="B697" s="1" t="s">
        <v>3</v>
      </c>
      <c r="C697" s="1" t="s">
        <v>1</v>
      </c>
      <c r="D697" s="4">
        <v>10</v>
      </c>
      <c r="I697" t="str">
        <f>I696</f>
        <v>ALTER TABLE TM_REL_BACKLOG_AND_LABEL_LIST</v>
      </c>
      <c r="K697" s="25" t="str">
        <f t="shared" ref="K697:K702" si="313">CONCATENATE("T.",B697,",")</f>
        <v>T.STATUS,</v>
      </c>
      <c r="L697" s="12"/>
      <c r="M697" s="18" t="str">
        <f t="shared" si="308"/>
        <v>STATUS,</v>
      </c>
      <c r="N697" s="5" t="str">
        <f t="shared" ref="N697:N704" si="314">CONCATENATE(B697," ",C697,"(",D697,")",",")</f>
        <v>STATUS VARCHAR(10),</v>
      </c>
      <c r="O697" s="1" t="s">
        <v>3</v>
      </c>
      <c r="W697" s="17" t="str">
        <f t="shared" si="309"/>
        <v>status</v>
      </c>
      <c r="X697" s="3" t="str">
        <f t="shared" si="310"/>
        <v>"status":"",</v>
      </c>
      <c r="Y697" s="22" t="str">
        <f t="shared" si="311"/>
        <v>public static String STATUS="status";</v>
      </c>
      <c r="Z697" s="7" t="str">
        <f t="shared" si="312"/>
        <v>private String status="";</v>
      </c>
    </row>
    <row r="698" spans="2:26" ht="19.2" x14ac:dyDescent="0.45">
      <c r="B698" s="1" t="s">
        <v>4</v>
      </c>
      <c r="C698" s="1" t="s">
        <v>1</v>
      </c>
      <c r="D698" s="4">
        <v>30</v>
      </c>
      <c r="I698" t="str">
        <f>I697</f>
        <v>ALTER TABLE TM_REL_BACKLOG_AND_LABEL_LIST</v>
      </c>
      <c r="K698" s="25" t="str">
        <f t="shared" si="313"/>
        <v>T.INSERT_DATE,</v>
      </c>
      <c r="L698" s="12"/>
      <c r="M698" s="18" t="str">
        <f t="shared" si="308"/>
        <v>INSERT_DATE,</v>
      </c>
      <c r="N698" s="5" t="str">
        <f t="shared" si="314"/>
        <v>INSERT_DATE VARCHAR(30),</v>
      </c>
      <c r="O698" s="1" t="s">
        <v>7</v>
      </c>
      <c r="P698" t="s">
        <v>8</v>
      </c>
      <c r="W698" s="17" t="str">
        <f t="shared" si="309"/>
        <v>insertDate</v>
      </c>
      <c r="X698" s="3" t="str">
        <f t="shared" si="310"/>
        <v>"insertDate":"",</v>
      </c>
      <c r="Y698" s="22" t="str">
        <f t="shared" si="311"/>
        <v>public static String INSERT_DATE="insertDate";</v>
      </c>
      <c r="Z698" s="7" t="str">
        <f t="shared" si="312"/>
        <v>private String insertDate="";</v>
      </c>
    </row>
    <row r="699" spans="2:26" ht="19.2" x14ac:dyDescent="0.45">
      <c r="B699" s="1" t="s">
        <v>5</v>
      </c>
      <c r="C699" s="1" t="s">
        <v>1</v>
      </c>
      <c r="D699" s="4">
        <v>30</v>
      </c>
      <c r="I699" t="str">
        <f>I698</f>
        <v>ALTER TABLE TM_REL_BACKLOG_AND_LABEL_LIST</v>
      </c>
      <c r="K699" s="25" t="str">
        <f t="shared" si="313"/>
        <v>T.MODIFICATION_DATE,</v>
      </c>
      <c r="L699" s="12"/>
      <c r="M699" s="18" t="str">
        <f t="shared" si="308"/>
        <v>MODIFICATION_DATE,</v>
      </c>
      <c r="N699" s="5" t="str">
        <f t="shared" si="314"/>
        <v>MODIFICATION_DATE VARCHAR(30),</v>
      </c>
      <c r="O699" s="1" t="s">
        <v>9</v>
      </c>
      <c r="P699" t="s">
        <v>8</v>
      </c>
      <c r="W699" s="17" t="str">
        <f t="shared" si="309"/>
        <v>modificationDate</v>
      </c>
      <c r="X699" s="3" t="str">
        <f t="shared" si="310"/>
        <v>"modificationDate":"",</v>
      </c>
      <c r="Y699" s="22" t="str">
        <f t="shared" si="311"/>
        <v>public static String MODIFICATION_DATE="modificationDate";</v>
      </c>
      <c r="Z699" s="7" t="str">
        <f t="shared" si="312"/>
        <v>private String modificationDate="";</v>
      </c>
    </row>
    <row r="700" spans="2:26" ht="19.2" x14ac:dyDescent="0.45">
      <c r="B700" s="1" t="s">
        <v>367</v>
      </c>
      <c r="C700" s="1" t="s">
        <v>1</v>
      </c>
      <c r="D700" s="4">
        <v>45</v>
      </c>
      <c r="I700">
        <f>I678</f>
        <v>0</v>
      </c>
      <c r="K700" s="25" t="str">
        <f t="shared" si="313"/>
        <v>T.FK_BACKLOG_ID,</v>
      </c>
      <c r="L700" s="12"/>
      <c r="M700" s="18" t="str">
        <f>CONCATENATE(B700,",")</f>
        <v>FK_BACKLOG_ID,</v>
      </c>
      <c r="N700" s="5" t="str">
        <f>CONCATENATE(B700," ",C700,"(",D700,")",",")</f>
        <v>FK_BACKLOG_ID VARCHAR(45),</v>
      </c>
      <c r="O700" s="1" t="s">
        <v>10</v>
      </c>
      <c r="P700" t="s">
        <v>354</v>
      </c>
      <c r="Q700" t="s">
        <v>2</v>
      </c>
      <c r="W700" s="17" t="str">
        <f>CONCATENATE(,LOWER(O700),UPPER(LEFT(P700,1)),LOWER(RIGHT(P700,LEN(P700)-IF(LEN(P700)&gt;0,1,LEN(P700)))),UPPER(LEFT(Q700,1)),LOWER(RIGHT(Q700,LEN(Q700)-IF(LEN(Q700)&gt;0,1,LEN(Q700)))),UPPER(LEFT(R700,1)),LOWER(RIGHT(R700,LEN(R700)-IF(LEN(R700)&gt;0,1,LEN(R700)))),UPPER(LEFT(S700,1)),LOWER(RIGHT(S700,LEN(S700)-IF(LEN(S700)&gt;0,1,LEN(S700)))),UPPER(LEFT(T700,1)),LOWER(RIGHT(T700,LEN(T700)-IF(LEN(T700)&gt;0,1,LEN(T700)))),UPPER(LEFT(U700,1)),LOWER(RIGHT(U700,LEN(U700)-IF(LEN(U700)&gt;0,1,LEN(U700)))),UPPER(LEFT(V700,1)),LOWER(RIGHT(V700,LEN(V700)-IF(LEN(V700)&gt;0,1,LEN(V700)))))</f>
        <v>fkBacklogId</v>
      </c>
      <c r="X700" s="3" t="str">
        <f>CONCATENATE("""",W700,"""",":","""","""",",")</f>
        <v>"fkBacklogId":"",</v>
      </c>
      <c r="Y700" s="22" t="str">
        <f>CONCATENATE("public static String ",,B700,,"=","""",W700,""";")</f>
        <v>public static String FK_BACKLOG_ID="fkBacklogId";</v>
      </c>
      <c r="Z700" s="7" t="str">
        <f>CONCATENATE("private String ",W700,"=","""""",";")</f>
        <v>private String fkBacklogId="";</v>
      </c>
    </row>
    <row r="701" spans="2:26" ht="19.2" x14ac:dyDescent="0.45">
      <c r="B701" s="1" t="s">
        <v>351</v>
      </c>
      <c r="C701" s="1" t="s">
        <v>1</v>
      </c>
      <c r="D701" s="4">
        <v>45</v>
      </c>
      <c r="I701">
        <f>I679</f>
        <v>0</v>
      </c>
      <c r="K701" s="25" t="s">
        <v>458</v>
      </c>
      <c r="L701" s="12"/>
      <c r="M701" s="18" t="str">
        <f t="shared" si="308"/>
        <v>BACKLOG_NAME,</v>
      </c>
      <c r="N701" s="5" t="str">
        <f t="shared" si="314"/>
        <v>BACKLOG_NAME VARCHAR(45),</v>
      </c>
      <c r="O701" s="1" t="s">
        <v>354</v>
      </c>
      <c r="P701" t="s">
        <v>0</v>
      </c>
      <c r="W701" s="17" t="str">
        <f t="shared" si="309"/>
        <v>backlogName</v>
      </c>
      <c r="X701" s="3" t="str">
        <f t="shared" si="310"/>
        <v>"backlogName":"",</v>
      </c>
      <c r="Y701" s="22" t="str">
        <f t="shared" si="311"/>
        <v>public static String BACKLOG_NAME="backlogName";</v>
      </c>
      <c r="Z701" s="7" t="str">
        <f t="shared" si="312"/>
        <v>private String backlogName="";</v>
      </c>
    </row>
    <row r="702" spans="2:26" ht="19.2" x14ac:dyDescent="0.45">
      <c r="B702" s="1" t="s">
        <v>453</v>
      </c>
      <c r="C702" s="1" t="s">
        <v>1</v>
      </c>
      <c r="D702" s="4">
        <v>44</v>
      </c>
      <c r="I702" t="str">
        <f>I503</f>
        <v>ALTER TABLE TM_BACKLOG_TASK</v>
      </c>
      <c r="K702" s="25" t="str">
        <f t="shared" si="313"/>
        <v>T.FK_TASK_LABEL_ID,</v>
      </c>
      <c r="L702" s="12"/>
      <c r="M702" s="18" t="str">
        <f>CONCATENATE(B702,",")</f>
        <v>FK_TASK_LABEL_ID,</v>
      </c>
      <c r="N702" s="5" t="str">
        <f>CONCATENATE(B702," ",C702,"(",D702,")",",")</f>
        <v>FK_TASK_LABEL_ID VARCHAR(44),</v>
      </c>
      <c r="O702" s="1" t="s">
        <v>10</v>
      </c>
      <c r="P702" t="s">
        <v>311</v>
      </c>
      <c r="Q702" t="s">
        <v>61</v>
      </c>
      <c r="R702" t="s">
        <v>2</v>
      </c>
      <c r="W702" s="17" t="str">
        <f>CONCATENATE(,LOWER(O702),UPPER(LEFT(P702,1)),LOWER(RIGHT(P702,LEN(P702)-IF(LEN(P702)&gt;0,1,LEN(P702)))),UPPER(LEFT(Q702,1)),LOWER(RIGHT(Q702,LEN(Q702)-IF(LEN(Q702)&gt;0,1,LEN(Q702)))),UPPER(LEFT(R702,1)),LOWER(RIGHT(R702,LEN(R702)-IF(LEN(R702)&gt;0,1,LEN(R702)))),UPPER(LEFT(S702,1)),LOWER(RIGHT(S702,LEN(S702)-IF(LEN(S702)&gt;0,1,LEN(S702)))),UPPER(LEFT(T702,1)),LOWER(RIGHT(T702,LEN(T702)-IF(LEN(T702)&gt;0,1,LEN(T702)))),UPPER(LEFT(U702,1)),LOWER(RIGHT(U702,LEN(U702)-IF(LEN(U702)&gt;0,1,LEN(U702)))),UPPER(LEFT(V702,1)),LOWER(RIGHT(V702,LEN(V702)-IF(LEN(V702)&gt;0,1,LEN(V702)))))</f>
        <v>fkTaskLabelId</v>
      </c>
      <c r="X702" s="3" t="str">
        <f>CONCATENATE("""",W702,"""",":","""","""",",")</f>
        <v>"fkTaskLabelId":"",</v>
      </c>
      <c r="Y702" s="22" t="str">
        <f>CONCATENATE("public static String ",,B702,,"=","""",W702,""";")</f>
        <v>public static String FK_TASK_LABEL_ID="fkTaskLabelId";</v>
      </c>
      <c r="Z702" s="7" t="str">
        <f>CONCATENATE("private String ",W702,"=","""""",";")</f>
        <v>private String fkTaskLabelId="";</v>
      </c>
    </row>
    <row r="703" spans="2:26" ht="19.2" x14ac:dyDescent="0.45">
      <c r="B703" s="1" t="s">
        <v>457</v>
      </c>
      <c r="C703" s="1" t="s">
        <v>1</v>
      </c>
      <c r="D703" s="4">
        <v>44</v>
      </c>
      <c r="I703" t="s">
        <v>460</v>
      </c>
      <c r="K703" s="25" t="s">
        <v>460</v>
      </c>
      <c r="L703" s="12"/>
      <c r="M703" s="18" t="str">
        <f>CONCATENATE(B703,",")</f>
        <v>LABEL_NAME,</v>
      </c>
      <c r="N703" s="5" t="str">
        <f>CONCATENATE(B703," ",C703,"(",D703,")",",")</f>
        <v>LABEL_NAME VARCHAR(44),</v>
      </c>
      <c r="O703" s="1" t="s">
        <v>61</v>
      </c>
      <c r="P703" t="s">
        <v>0</v>
      </c>
      <c r="W703" s="17" t="str">
        <f>CONCATENATE(,LOWER(O703),UPPER(LEFT(P703,1)),LOWER(RIGHT(P703,LEN(P703)-IF(LEN(P703)&gt;0,1,LEN(P703)))),UPPER(LEFT(Q703,1)),LOWER(RIGHT(Q703,LEN(Q703)-IF(LEN(Q703)&gt;0,1,LEN(Q703)))),UPPER(LEFT(R703,1)),LOWER(RIGHT(R703,LEN(R703)-IF(LEN(R703)&gt;0,1,LEN(R703)))),UPPER(LEFT(S703,1)),LOWER(RIGHT(S703,LEN(S703)-IF(LEN(S703)&gt;0,1,LEN(S703)))),UPPER(LEFT(T703,1)),LOWER(RIGHT(T703,LEN(T703)-IF(LEN(T703)&gt;0,1,LEN(T703)))),UPPER(LEFT(U703,1)),LOWER(RIGHT(U703,LEN(U703)-IF(LEN(U703)&gt;0,1,LEN(U703)))),UPPER(LEFT(V703,1)),LOWER(RIGHT(V703,LEN(V703)-IF(LEN(V703)&gt;0,1,LEN(V703)))))</f>
        <v>labelName</v>
      </c>
      <c r="X703" s="3" t="str">
        <f>CONCATENATE("""",W703,"""",":","""","""",",")</f>
        <v>"labelName":"",</v>
      </c>
      <c r="Y703" s="22" t="str">
        <f>CONCATENATE("public static String ",,B703,,"=","""",W703,""";")</f>
        <v>public static String LABEL_NAME="labelName";</v>
      </c>
      <c r="Z703" s="7" t="str">
        <f>CONCATENATE("private String ",W703,"=","""""",";")</f>
        <v>private String labelName="";</v>
      </c>
    </row>
    <row r="704" spans="2:26" ht="19.2" x14ac:dyDescent="0.45">
      <c r="B704" s="1" t="s">
        <v>459</v>
      </c>
      <c r="C704" s="1" t="s">
        <v>1</v>
      </c>
      <c r="D704" s="4">
        <v>44</v>
      </c>
      <c r="I704" t="str">
        <f>I504</f>
        <v>ALTER TABLE TM_BACKLOG_TASK</v>
      </c>
      <c r="K704" s="25" t="s">
        <v>462</v>
      </c>
      <c r="L704" s="12"/>
      <c r="M704" s="18" t="str">
        <f t="shared" si="308"/>
        <v>LABEL_COLOR,</v>
      </c>
      <c r="N704" s="5" t="str">
        <f t="shared" si="314"/>
        <v>LABEL_COLOR VARCHAR(44),</v>
      </c>
      <c r="O704" s="1" t="s">
        <v>61</v>
      </c>
      <c r="P704" t="s">
        <v>358</v>
      </c>
      <c r="W704" s="17" t="str">
        <f t="shared" si="309"/>
        <v>labelColor</v>
      </c>
      <c r="X704" s="3" t="str">
        <f t="shared" si="310"/>
        <v>"labelColor":"",</v>
      </c>
      <c r="Y704" s="22" t="str">
        <f t="shared" si="311"/>
        <v>public static String LABEL_COLOR="labelColor";</v>
      </c>
      <c r="Z704" s="7" t="str">
        <f t="shared" si="312"/>
        <v>private String labelColor="";</v>
      </c>
    </row>
    <row r="705" spans="2:26" ht="38.4" x14ac:dyDescent="0.45">
      <c r="B705" s="1"/>
      <c r="C705" s="1"/>
      <c r="D705" s="4"/>
      <c r="K705" s="29" t="s">
        <v>461</v>
      </c>
      <c r="L705" s="12"/>
      <c r="M705" s="18"/>
      <c r="N705" s="33" t="s">
        <v>130</v>
      </c>
      <c r="O705" s="1"/>
      <c r="W705" s="17"/>
    </row>
    <row r="706" spans="2:26" x14ac:dyDescent="0.3">
      <c r="K706" s="25"/>
      <c r="N706" s="31" t="s">
        <v>126</v>
      </c>
    </row>
    <row r="707" spans="2:26" x14ac:dyDescent="0.3">
      <c r="K707" s="25"/>
    </row>
    <row r="708" spans="2:26" x14ac:dyDescent="0.3">
      <c r="J708" t="str">
        <f>CONCATENATE(LEFT(CONCATENATE(" ADD "," ",N708,";"),LEN(CONCATENATE(" ADD "," ",N708,";"))-2),";")</f>
        <v xml:space="preserve"> ADD ;</v>
      </c>
      <c r="K708" s="25"/>
    </row>
    <row r="709" spans="2:26" x14ac:dyDescent="0.3">
      <c r="B709" s="2" t="s">
        <v>454</v>
      </c>
      <c r="I709" t="str">
        <f>CONCATENATE("ALTER TABLE"," ",B709)</f>
        <v>ALTER TABLE TM_REL_BACKLOG_AND_SPRINT</v>
      </c>
      <c r="K709" s="25"/>
      <c r="N709" s="5" t="str">
        <f>CONCATENATE("CREATE TABLE ",B709," ","(")</f>
        <v>CREATE TABLE TM_REL_BACKLOG_AND_SPRINT (</v>
      </c>
    </row>
    <row r="710" spans="2:26" ht="19.2" x14ac:dyDescent="0.45">
      <c r="B710" s="1" t="s">
        <v>2</v>
      </c>
      <c r="C710" s="1" t="s">
        <v>1</v>
      </c>
      <c r="D710" s="4">
        <v>30</v>
      </c>
      <c r="E710" s="24" t="s">
        <v>113</v>
      </c>
      <c r="I710" t="str">
        <f>I709</f>
        <v>ALTER TABLE TM_REL_BACKLOG_AND_SPRINT</v>
      </c>
      <c r="L710" s="12"/>
      <c r="M710" s="18" t="str">
        <f t="shared" ref="M710:M716" si="315">CONCATENATE(B710,",")</f>
        <v>ID,</v>
      </c>
      <c r="N710" s="5" t="str">
        <f>CONCATENATE(B710," ",C710,"(",D710,") ",E710," ,")</f>
        <v>ID VARCHAR(30) NOT NULL ,</v>
      </c>
      <c r="O710" s="1" t="s">
        <v>2</v>
      </c>
      <c r="P710" s="6"/>
      <c r="Q710" s="6"/>
      <c r="R710" s="6"/>
      <c r="S710" s="6"/>
      <c r="T710" s="6"/>
      <c r="U710" s="6"/>
      <c r="V710" s="6"/>
      <c r="W710" s="17" t="str">
        <f t="shared" ref="W710:W716" si="316">CONCATENATE(,LOWER(O710),UPPER(LEFT(P710,1)),LOWER(RIGHT(P710,LEN(P710)-IF(LEN(P710)&gt;0,1,LEN(P710)))),UPPER(LEFT(Q710,1)),LOWER(RIGHT(Q710,LEN(Q710)-IF(LEN(Q710)&gt;0,1,LEN(Q710)))),UPPER(LEFT(R710,1)),LOWER(RIGHT(R710,LEN(R710)-IF(LEN(R710)&gt;0,1,LEN(R710)))),UPPER(LEFT(S710,1)),LOWER(RIGHT(S710,LEN(S710)-IF(LEN(S710)&gt;0,1,LEN(S710)))),UPPER(LEFT(T710,1)),LOWER(RIGHT(T710,LEN(T710)-IF(LEN(T710)&gt;0,1,LEN(T710)))),UPPER(LEFT(U710,1)),LOWER(RIGHT(U710,LEN(U710)-IF(LEN(U710)&gt;0,1,LEN(U710)))),UPPER(LEFT(V710,1)),LOWER(RIGHT(V710,LEN(V710)-IF(LEN(V710)&gt;0,1,LEN(V710)))))</f>
        <v>id</v>
      </c>
      <c r="X710" s="3" t="str">
        <f t="shared" ref="X710:X716" si="317">CONCATENATE("""",W710,"""",":","""","""",",")</f>
        <v>"id":"",</v>
      </c>
      <c r="Y710" s="22" t="str">
        <f t="shared" ref="Y710:Y716" si="318">CONCATENATE("public static String ",,B710,,"=","""",W710,""";")</f>
        <v>public static String ID="id";</v>
      </c>
      <c r="Z710" s="7" t="str">
        <f t="shared" ref="Z710:Z716" si="319">CONCATENATE("private String ",W710,"=","""""",";")</f>
        <v>private String id="";</v>
      </c>
    </row>
    <row r="711" spans="2:26" ht="19.2" x14ac:dyDescent="0.45">
      <c r="B711" s="1" t="s">
        <v>3</v>
      </c>
      <c r="C711" s="1" t="s">
        <v>1</v>
      </c>
      <c r="D711" s="4">
        <v>10</v>
      </c>
      <c r="I711" t="str">
        <f>I710</f>
        <v>ALTER TABLE TM_REL_BACKLOG_AND_SPRINT</v>
      </c>
      <c r="K711" s="21" t="s">
        <v>436</v>
      </c>
      <c r="L711" s="12"/>
      <c r="M711" s="18" t="str">
        <f t="shared" si="315"/>
        <v>STATUS,</v>
      </c>
      <c r="N711" s="5" t="str">
        <f t="shared" ref="N711:N716" si="320">CONCATENATE(B711," ",C711,"(",D711,")",",")</f>
        <v>STATUS VARCHAR(10),</v>
      </c>
      <c r="O711" s="1" t="s">
        <v>3</v>
      </c>
      <c r="W711" s="17" t="str">
        <f t="shared" si="316"/>
        <v>status</v>
      </c>
      <c r="X711" s="3" t="str">
        <f t="shared" si="317"/>
        <v>"status":"",</v>
      </c>
      <c r="Y711" s="22" t="str">
        <f t="shared" si="318"/>
        <v>public static String STATUS="status";</v>
      </c>
      <c r="Z711" s="7" t="str">
        <f t="shared" si="319"/>
        <v>private String status="";</v>
      </c>
    </row>
    <row r="712" spans="2:26" ht="19.2" x14ac:dyDescent="0.45">
      <c r="B712" s="1" t="s">
        <v>4</v>
      </c>
      <c r="C712" s="1" t="s">
        <v>1</v>
      </c>
      <c r="D712" s="4">
        <v>30</v>
      </c>
      <c r="I712" t="str">
        <f>I711</f>
        <v>ALTER TABLE TM_REL_BACKLOG_AND_SPRINT</v>
      </c>
      <c r="J712" t="str">
        <f>CONCATENATE(LEFT(CONCATENATE(" ADD "," ",N712,";"),LEN(CONCATENATE(" ADD "," ",N712,";"))-2),";")</f>
        <v xml:space="preserve"> ADD  INSERT_DATE VARCHAR(30);</v>
      </c>
      <c r="K712" s="21" t="str">
        <f>CONCATENATE(LEFT(CONCATENATE("  ALTER COLUMN  "," ",N712,";"),LEN(CONCATENATE("  ALTER COLUMN  "," ",N712,";"))-2),";")</f>
        <v xml:space="preserve">  ALTER COLUMN   INSERT_DATE VARCHAR(30);</v>
      </c>
      <c r="L712" s="12"/>
      <c r="M712" s="18" t="str">
        <f t="shared" si="315"/>
        <v>INSERT_DATE,</v>
      </c>
      <c r="N712" s="5" t="str">
        <f t="shared" si="320"/>
        <v>INSERT_DATE VARCHAR(30),</v>
      </c>
      <c r="O712" s="1" t="s">
        <v>7</v>
      </c>
      <c r="P712" t="s">
        <v>8</v>
      </c>
      <c r="W712" s="17" t="str">
        <f t="shared" si="316"/>
        <v>insertDate</v>
      </c>
      <c r="X712" s="3" t="str">
        <f t="shared" si="317"/>
        <v>"insertDate":"",</v>
      </c>
      <c r="Y712" s="22" t="str">
        <f t="shared" si="318"/>
        <v>public static String INSERT_DATE="insertDate";</v>
      </c>
      <c r="Z712" s="7" t="str">
        <f t="shared" si="319"/>
        <v>private String insertDate="";</v>
      </c>
    </row>
    <row r="713" spans="2:26" ht="19.2" x14ac:dyDescent="0.45">
      <c r="B713" s="1" t="s">
        <v>5</v>
      </c>
      <c r="C713" s="1" t="s">
        <v>1</v>
      </c>
      <c r="D713" s="4">
        <v>30</v>
      </c>
      <c r="I713" t="str">
        <f>I712</f>
        <v>ALTER TABLE TM_REL_BACKLOG_AND_SPRINT</v>
      </c>
      <c r="J713" t="str">
        <f>CONCATENATE(LEFT(CONCATENATE(" ADD "," ",N713,";"),LEN(CONCATENATE(" ADD "," ",N713,";"))-2),";")</f>
        <v xml:space="preserve"> ADD  MODIFICATION_DATE VARCHAR(30);</v>
      </c>
      <c r="K713" s="21" t="str">
        <f>CONCATENATE(LEFT(CONCATENATE("  ALTER COLUMN  "," ",N713,";"),LEN(CONCATENATE("  ALTER COLUMN  "," ",N713,";"))-2),";")</f>
        <v xml:space="preserve">  ALTER COLUMN   MODIFICATION_DATE VARCHAR(30);</v>
      </c>
      <c r="L713" s="12"/>
      <c r="M713" s="18" t="str">
        <f t="shared" si="315"/>
        <v>MODIFICATION_DATE,</v>
      </c>
      <c r="N713" s="5" t="str">
        <f t="shared" si="320"/>
        <v>MODIFICATION_DATE VARCHAR(30),</v>
      </c>
      <c r="O713" s="1" t="s">
        <v>9</v>
      </c>
      <c r="P713" t="s">
        <v>8</v>
      </c>
      <c r="W713" s="17" t="str">
        <f t="shared" si="316"/>
        <v>modificationDate</v>
      </c>
      <c r="X713" s="3" t="str">
        <f t="shared" si="317"/>
        <v>"modificationDate":"",</v>
      </c>
      <c r="Y713" s="22" t="str">
        <f t="shared" si="318"/>
        <v>public static String MODIFICATION_DATE="modificationDate";</v>
      </c>
      <c r="Z713" s="7" t="str">
        <f t="shared" si="319"/>
        <v>private String modificationDate="";</v>
      </c>
    </row>
    <row r="714" spans="2:26" ht="19.2" x14ac:dyDescent="0.45">
      <c r="B714" s="1" t="s">
        <v>274</v>
      </c>
      <c r="C714" s="1" t="s">
        <v>1</v>
      </c>
      <c r="D714" s="4">
        <v>45</v>
      </c>
      <c r="I714" t="str">
        <f t="shared" ref="I714" si="321">I713</f>
        <v>ALTER TABLE TM_REL_BACKLOG_AND_SPRINT</v>
      </c>
      <c r="J714" t="str">
        <f t="shared" ref="J714" si="322">CONCATENATE(LEFT(CONCATENATE(" ADD "," ",N714,";"),LEN(CONCATENATE(" ADD "," ",N714,";"))-2),";")</f>
        <v xml:space="preserve"> ADD  FK_PROJECT_ID VARCHAR(45);</v>
      </c>
      <c r="K714" s="21" t="str">
        <f t="shared" ref="K714" si="323">CONCATENATE(LEFT(CONCATENATE("  ALTER COLUMN  "," ",N714,";"),LEN(CONCATENATE("  ALTER COLUMN  "," ",N714,";"))-2),";")</f>
        <v xml:space="preserve">  ALTER COLUMN   FK_PROJECT_ID VARCHAR(45);</v>
      </c>
      <c r="L714" s="12"/>
      <c r="M714" s="18" t="str">
        <f t="shared" si="315"/>
        <v>FK_PROJECT_ID,</v>
      </c>
      <c r="N714" s="5" t="str">
        <f t="shared" si="320"/>
        <v>FK_PROJECT_ID VARCHAR(45),</v>
      </c>
      <c r="O714" s="1" t="s">
        <v>10</v>
      </c>
      <c r="P714" t="s">
        <v>288</v>
      </c>
      <c r="Q714" t="s">
        <v>2</v>
      </c>
      <c r="W714" s="17" t="str">
        <f t="shared" si="316"/>
        <v>fkProjectId</v>
      </c>
      <c r="X714" s="3" t="str">
        <f t="shared" si="317"/>
        <v>"fkProjectId":"",</v>
      </c>
      <c r="Y714" s="22" t="str">
        <f t="shared" si="318"/>
        <v>public static String FK_PROJECT_ID="fkProjectId";</v>
      </c>
      <c r="Z714" s="7" t="str">
        <f t="shared" si="319"/>
        <v>private String fkProjectId="";</v>
      </c>
    </row>
    <row r="715" spans="2:26" ht="19.2" x14ac:dyDescent="0.45">
      <c r="B715" s="1" t="s">
        <v>367</v>
      </c>
      <c r="C715" s="1" t="s">
        <v>1</v>
      </c>
      <c r="D715" s="4">
        <v>45</v>
      </c>
      <c r="I715">
        <f>I705</f>
        <v>0</v>
      </c>
      <c r="J715" t="str">
        <f>CONCATENATE(LEFT(CONCATENATE(" ADD "," ",N715,";"),LEN(CONCATENATE(" ADD "," ",N715,";"))-2),";")</f>
        <v xml:space="preserve"> ADD  FK_BACKLOG_ID VARCHAR(45);</v>
      </c>
      <c r="K715" s="21" t="str">
        <f>CONCATENATE(LEFT(CONCATENATE("  ALTER COLUMN  "," ",N715,";"),LEN(CONCATENATE("  ALTER COLUMN  "," ",N715,";"))-2),";")</f>
        <v xml:space="preserve">  ALTER COLUMN   FK_BACKLOG_ID VARCHAR(45);</v>
      </c>
      <c r="L715" s="12"/>
      <c r="M715" s="18" t="str">
        <f t="shared" si="315"/>
        <v>FK_BACKLOG_ID,</v>
      </c>
      <c r="N715" s="5" t="str">
        <f t="shared" si="320"/>
        <v>FK_BACKLOG_ID VARCHAR(45),</v>
      </c>
      <c r="O715" s="1" t="s">
        <v>10</v>
      </c>
      <c r="P715" t="s">
        <v>354</v>
      </c>
      <c r="Q715" t="s">
        <v>2</v>
      </c>
      <c r="W715" s="17" t="str">
        <f t="shared" si="316"/>
        <v>fkBacklogId</v>
      </c>
      <c r="X715" s="3" t="str">
        <f t="shared" si="317"/>
        <v>"fkBacklogId":"",</v>
      </c>
      <c r="Y715" s="22" t="str">
        <f t="shared" si="318"/>
        <v>public static String FK_BACKLOG_ID="fkBacklogId";</v>
      </c>
      <c r="Z715" s="7" t="str">
        <f t="shared" si="319"/>
        <v>private String fkBacklogId="";</v>
      </c>
    </row>
    <row r="716" spans="2:26" ht="19.2" x14ac:dyDescent="0.45">
      <c r="B716" s="1" t="s">
        <v>455</v>
      </c>
      <c r="C716" s="1" t="s">
        <v>1</v>
      </c>
      <c r="D716" s="4">
        <v>44</v>
      </c>
      <c r="I716">
        <f>I515</f>
        <v>0</v>
      </c>
      <c r="J716" t="str">
        <f>CONCATENATE(LEFT(CONCATENATE(" ADD "," ",N716,";"),LEN(CONCATENATE(" ADD "," ",N716,";"))-2),";")</f>
        <v xml:space="preserve"> ADD  FK_TASK_SPRINT_ID VARCHAR(44);</v>
      </c>
      <c r="K716" s="21" t="str">
        <f>CONCATENATE(LEFT(CONCATENATE("  ALTER COLUMN  "," ",N716,";"),LEN(CONCATENATE("  ALTER COLUMN  "," ",N716,";"))-2),";")</f>
        <v xml:space="preserve">  ALTER COLUMN   FK_TASK_SPRINT_ID VARCHAR(44);</v>
      </c>
      <c r="L716" s="12"/>
      <c r="M716" s="18" t="str">
        <f t="shared" si="315"/>
        <v>FK_TASK_SPRINT_ID,</v>
      </c>
      <c r="N716" s="5" t="str">
        <f t="shared" si="320"/>
        <v>FK_TASK_SPRINT_ID VARCHAR(44),</v>
      </c>
      <c r="O716" s="1" t="s">
        <v>10</v>
      </c>
      <c r="P716" t="s">
        <v>311</v>
      </c>
      <c r="Q716" t="s">
        <v>366</v>
      </c>
      <c r="R716" t="s">
        <v>2</v>
      </c>
      <c r="W716" s="17" t="str">
        <f t="shared" si="316"/>
        <v>fkTaskSprintId</v>
      </c>
      <c r="X716" s="3" t="str">
        <f t="shared" si="317"/>
        <v>"fkTaskSprintId":"",</v>
      </c>
      <c r="Y716" s="22" t="str">
        <f t="shared" si="318"/>
        <v>public static String FK_TASK_SPRINT_ID="fkTaskSprintId";</v>
      </c>
      <c r="Z716" s="7" t="str">
        <f t="shared" si="319"/>
        <v>private String fkTaskSprintId="";</v>
      </c>
    </row>
    <row r="717" spans="2:26" ht="19.2" x14ac:dyDescent="0.45">
      <c r="B717" s="1"/>
      <c r="C717" s="1"/>
      <c r="D717" s="4"/>
      <c r="L717" s="12"/>
      <c r="M717" s="18"/>
      <c r="N717" s="33" t="s">
        <v>130</v>
      </c>
      <c r="O717" s="1"/>
      <c r="W717" s="17"/>
    </row>
    <row r="718" spans="2:26" x14ac:dyDescent="0.3">
      <c r="N718" s="31" t="s">
        <v>126</v>
      </c>
    </row>
    <row r="720" spans="2:26" x14ac:dyDescent="0.3">
      <c r="B720" s="2" t="s">
        <v>463</v>
      </c>
      <c r="I720" t="str">
        <f>CONCATENATE("ALTER TABLE"," ",B720)</f>
        <v>ALTER TABLE TM_REL_BACKLOG_AND_SPRINT_LIST</v>
      </c>
      <c r="J720" t="s">
        <v>293</v>
      </c>
      <c r="K720" s="26" t="str">
        <f>CONCATENATE(J720," VIEW ",B720," AS SELECT")</f>
        <v>create OR REPLACE VIEW TM_REL_BACKLOG_AND_SPRINT_LIST AS SELECT</v>
      </c>
      <c r="N720" s="5" t="str">
        <f>CONCATENATE("CREATE TABLE ",B720," ","(")</f>
        <v>CREATE TABLE TM_REL_BACKLOG_AND_SPRINT_LIST (</v>
      </c>
    </row>
    <row r="721" spans="2:26" ht="19.2" x14ac:dyDescent="0.45">
      <c r="B721" s="1" t="s">
        <v>2</v>
      </c>
      <c r="C721" s="1" t="s">
        <v>1</v>
      </c>
      <c r="D721" s="4">
        <v>30</v>
      </c>
      <c r="E721" s="24" t="s">
        <v>113</v>
      </c>
      <c r="I721" t="str">
        <f>I720</f>
        <v>ALTER TABLE TM_REL_BACKLOG_AND_SPRINT_LIST</v>
      </c>
      <c r="K721" s="25" t="str">
        <f>CONCATENATE("T.",B721,",")</f>
        <v>T.ID,</v>
      </c>
      <c r="L721" s="12"/>
      <c r="M721" s="18" t="str">
        <f t="shared" ref="M721:M730" si="324">CONCATENATE(B721,",")</f>
        <v>ID,</v>
      </c>
      <c r="N721" s="5" t="str">
        <f>CONCATENATE(B721," ",C721,"(",D721,") ",E721," ,")</f>
        <v>ID VARCHAR(30) NOT NULL ,</v>
      </c>
      <c r="O721" s="1" t="s">
        <v>2</v>
      </c>
      <c r="P721" s="6"/>
      <c r="Q721" s="6"/>
      <c r="R721" s="6"/>
      <c r="S721" s="6"/>
      <c r="T721" s="6"/>
      <c r="U721" s="6"/>
      <c r="V721" s="6"/>
      <c r="W721" s="17" t="str">
        <f t="shared" ref="W721:W730" si="325">CONCATENATE(,LOWER(O721),UPPER(LEFT(P721,1)),LOWER(RIGHT(P721,LEN(P721)-IF(LEN(P721)&gt;0,1,LEN(P721)))),UPPER(LEFT(Q721,1)),LOWER(RIGHT(Q721,LEN(Q721)-IF(LEN(Q721)&gt;0,1,LEN(Q721)))),UPPER(LEFT(R721,1)),LOWER(RIGHT(R721,LEN(R721)-IF(LEN(R721)&gt;0,1,LEN(R721)))),UPPER(LEFT(S721,1)),LOWER(RIGHT(S721,LEN(S721)-IF(LEN(S721)&gt;0,1,LEN(S721)))),UPPER(LEFT(T721,1)),LOWER(RIGHT(T721,LEN(T721)-IF(LEN(T721)&gt;0,1,LEN(T721)))),UPPER(LEFT(U721,1)),LOWER(RIGHT(U721,LEN(U721)-IF(LEN(U721)&gt;0,1,LEN(U721)))),UPPER(LEFT(V721,1)),LOWER(RIGHT(V721,LEN(V721)-IF(LEN(V721)&gt;0,1,LEN(V721)))))</f>
        <v>id</v>
      </c>
      <c r="X721" s="3" t="str">
        <f t="shared" ref="X721:X730" si="326">CONCATENATE("""",W721,"""",":","""","""",",")</f>
        <v>"id":"",</v>
      </c>
      <c r="Y721" s="22" t="str">
        <f t="shared" ref="Y721:Y730" si="327">CONCATENATE("public static String ",,B721,,"=","""",W721,""";")</f>
        <v>public static String ID="id";</v>
      </c>
      <c r="Z721" s="7" t="str">
        <f t="shared" ref="Z721:Z730" si="328">CONCATENATE("private String ",W721,"=","""""",";")</f>
        <v>private String id="";</v>
      </c>
    </row>
    <row r="722" spans="2:26" ht="19.2" x14ac:dyDescent="0.45">
      <c r="B722" s="1" t="s">
        <v>3</v>
      </c>
      <c r="C722" s="1" t="s">
        <v>1</v>
      </c>
      <c r="D722" s="4">
        <v>10</v>
      </c>
      <c r="I722" t="str">
        <f>I721</f>
        <v>ALTER TABLE TM_REL_BACKLOG_AND_SPRINT_LIST</v>
      </c>
      <c r="K722" s="25" t="str">
        <f>CONCATENATE("T.",B722,",")</f>
        <v>T.STATUS,</v>
      </c>
      <c r="L722" s="12"/>
      <c r="M722" s="18" t="str">
        <f t="shared" si="324"/>
        <v>STATUS,</v>
      </c>
      <c r="N722" s="5" t="str">
        <f t="shared" ref="N722:N730" si="329">CONCATENATE(B722," ",C722,"(",D722,")",",")</f>
        <v>STATUS VARCHAR(10),</v>
      </c>
      <c r="O722" s="1" t="s">
        <v>3</v>
      </c>
      <c r="W722" s="17" t="str">
        <f t="shared" si="325"/>
        <v>status</v>
      </c>
      <c r="X722" s="3" t="str">
        <f t="shared" si="326"/>
        <v>"status":"",</v>
      </c>
      <c r="Y722" s="22" t="str">
        <f t="shared" si="327"/>
        <v>public static String STATUS="status";</v>
      </c>
      <c r="Z722" s="7" t="str">
        <f t="shared" si="328"/>
        <v>private String status="";</v>
      </c>
    </row>
    <row r="723" spans="2:26" ht="19.2" x14ac:dyDescent="0.45">
      <c r="B723" s="1" t="s">
        <v>4</v>
      </c>
      <c r="C723" s="1" t="s">
        <v>1</v>
      </c>
      <c r="D723" s="4">
        <v>30</v>
      </c>
      <c r="I723" t="str">
        <f>I722</f>
        <v>ALTER TABLE TM_REL_BACKLOG_AND_SPRINT_LIST</v>
      </c>
      <c r="K723" s="25" t="str">
        <f>CONCATENATE("T.",B723,",")</f>
        <v>T.INSERT_DATE,</v>
      </c>
      <c r="L723" s="12"/>
      <c r="M723" s="18" t="str">
        <f t="shared" si="324"/>
        <v>INSERT_DATE,</v>
      </c>
      <c r="N723" s="5" t="str">
        <f t="shared" si="329"/>
        <v>INSERT_DATE VARCHAR(30),</v>
      </c>
      <c r="O723" s="1" t="s">
        <v>7</v>
      </c>
      <c r="P723" t="s">
        <v>8</v>
      </c>
      <c r="W723" s="17" t="str">
        <f t="shared" si="325"/>
        <v>insertDate</v>
      </c>
      <c r="X723" s="3" t="str">
        <f t="shared" si="326"/>
        <v>"insertDate":"",</v>
      </c>
      <c r="Y723" s="22" t="str">
        <f t="shared" si="327"/>
        <v>public static String INSERT_DATE="insertDate";</v>
      </c>
      <c r="Z723" s="7" t="str">
        <f t="shared" si="328"/>
        <v>private String insertDate="";</v>
      </c>
    </row>
    <row r="724" spans="2:26" ht="19.2" x14ac:dyDescent="0.45">
      <c r="B724" s="1" t="s">
        <v>5</v>
      </c>
      <c r="C724" s="1" t="s">
        <v>1</v>
      </c>
      <c r="D724" s="4">
        <v>30</v>
      </c>
      <c r="I724" t="str">
        <f>I723</f>
        <v>ALTER TABLE TM_REL_BACKLOG_AND_SPRINT_LIST</v>
      </c>
      <c r="K724" s="25" t="str">
        <f>CONCATENATE("T.",B724,",")</f>
        <v>T.MODIFICATION_DATE,</v>
      </c>
      <c r="L724" s="12"/>
      <c r="M724" s="18" t="str">
        <f t="shared" si="324"/>
        <v>MODIFICATION_DATE,</v>
      </c>
      <c r="N724" s="5" t="str">
        <f t="shared" si="329"/>
        <v>MODIFICATION_DATE VARCHAR(30),</v>
      </c>
      <c r="O724" s="1" t="s">
        <v>9</v>
      </c>
      <c r="P724" t="s">
        <v>8</v>
      </c>
      <c r="W724" s="17" t="str">
        <f t="shared" si="325"/>
        <v>modificationDate</v>
      </c>
      <c r="X724" s="3" t="str">
        <f t="shared" si="326"/>
        <v>"modificationDate":"",</v>
      </c>
      <c r="Y724" s="22" t="str">
        <f t="shared" si="327"/>
        <v>public static String MODIFICATION_DATE="modificationDate";</v>
      </c>
      <c r="Z724" s="7" t="str">
        <f t="shared" si="328"/>
        <v>private String modificationDate="";</v>
      </c>
    </row>
    <row r="725" spans="2:26" ht="19.2" x14ac:dyDescent="0.45">
      <c r="B725" s="1" t="s">
        <v>367</v>
      </c>
      <c r="C725" s="1" t="s">
        <v>1</v>
      </c>
      <c r="D725" s="4">
        <v>45</v>
      </c>
      <c r="I725" t="str">
        <f>I703</f>
        <v>B.NAME AS LABEL_NAME,</v>
      </c>
      <c r="K725" s="25" t="str">
        <f>CONCATENATE("T.",B725,",")</f>
        <v>T.FK_BACKLOG_ID,</v>
      </c>
      <c r="L725" s="12"/>
      <c r="M725" s="18" t="str">
        <f t="shared" si="324"/>
        <v>FK_BACKLOG_ID,</v>
      </c>
      <c r="N725" s="5" t="str">
        <f t="shared" si="329"/>
        <v>FK_BACKLOG_ID VARCHAR(45),</v>
      </c>
      <c r="O725" s="1" t="s">
        <v>10</v>
      </c>
      <c r="P725" t="s">
        <v>354</v>
      </c>
      <c r="Q725" t="s">
        <v>2</v>
      </c>
      <c r="W725" s="17" t="str">
        <f t="shared" si="325"/>
        <v>fkBacklogId</v>
      </c>
      <c r="X725" s="3" t="str">
        <f t="shared" si="326"/>
        <v>"fkBacklogId":"",</v>
      </c>
      <c r="Y725" s="22" t="str">
        <f t="shared" si="327"/>
        <v>public static String FK_BACKLOG_ID="fkBacklogId";</v>
      </c>
      <c r="Z725" s="7" t="str">
        <f t="shared" si="328"/>
        <v>private String fkBacklogId="";</v>
      </c>
    </row>
    <row r="726" spans="2:26" ht="19.2" x14ac:dyDescent="0.45">
      <c r="B726" s="1" t="s">
        <v>351</v>
      </c>
      <c r="C726" s="1" t="s">
        <v>1</v>
      </c>
      <c r="D726" s="4">
        <v>45</v>
      </c>
      <c r="I726" t="str">
        <f>I703</f>
        <v>B.NAME AS LABEL_NAME,</v>
      </c>
      <c r="K726" s="25" t="s">
        <v>510</v>
      </c>
      <c r="L726" s="12"/>
      <c r="M726" s="18" t="str">
        <f>CONCATENATE(B726,",")</f>
        <v>BACKLOG_NAME,</v>
      </c>
      <c r="N726" s="5" t="str">
        <f>CONCATENATE(B726," ",C726,"(",D726,")",",")</f>
        <v>BACKLOG_NAME VARCHAR(45),</v>
      </c>
      <c r="O726" s="1" t="s">
        <v>354</v>
      </c>
      <c r="P726" t="s">
        <v>0</v>
      </c>
      <c r="W726" s="17" t="str">
        <f>CONCATENATE(,LOWER(O726),UPPER(LEFT(P726,1)),LOWER(RIGHT(P726,LEN(P726)-IF(LEN(P726)&gt;0,1,LEN(P726)))),UPPER(LEFT(Q726,1)),LOWER(RIGHT(Q726,LEN(Q726)-IF(LEN(Q726)&gt;0,1,LEN(Q726)))),UPPER(LEFT(R726,1)),LOWER(RIGHT(R726,LEN(R726)-IF(LEN(R726)&gt;0,1,LEN(R726)))),UPPER(LEFT(S726,1)),LOWER(RIGHT(S726,LEN(S726)-IF(LEN(S726)&gt;0,1,LEN(S726)))),UPPER(LEFT(T726,1)),LOWER(RIGHT(T726,LEN(T726)-IF(LEN(T726)&gt;0,1,LEN(T726)))),UPPER(LEFT(U726,1)),LOWER(RIGHT(U726,LEN(U726)-IF(LEN(U726)&gt;0,1,LEN(U726)))),UPPER(LEFT(V726,1)),LOWER(RIGHT(V726,LEN(V726)-IF(LEN(V726)&gt;0,1,LEN(V726)))))</f>
        <v>backlogName</v>
      </c>
      <c r="X726" s="3" t="str">
        <f>CONCATENATE("""",W726,"""",":","""","""",",")</f>
        <v>"backlogName":"",</v>
      </c>
      <c r="Y726" s="22" t="str">
        <f>CONCATENATE("public static String ",,B726,,"=","""",W726,""";")</f>
        <v>public static String BACKLOG_NAME="backlogName";</v>
      </c>
      <c r="Z726" s="7" t="str">
        <f>CONCATENATE("private String ",W726,"=","""""",";")</f>
        <v>private String backlogName="";</v>
      </c>
    </row>
    <row r="727" spans="2:26" ht="19.2" x14ac:dyDescent="0.45">
      <c r="B727" s="1" t="s">
        <v>274</v>
      </c>
      <c r="C727" s="1" t="s">
        <v>1</v>
      </c>
      <c r="D727" s="4">
        <v>45</v>
      </c>
      <c r="I727" t="str">
        <f>I704</f>
        <v>ALTER TABLE TM_BACKLOG_TASK</v>
      </c>
      <c r="K727" s="25" t="s">
        <v>511</v>
      </c>
      <c r="L727" s="12"/>
      <c r="M727" s="18" t="str">
        <f t="shared" si="324"/>
        <v>FK_PROJECT_ID,</v>
      </c>
      <c r="N727" s="5" t="str">
        <f t="shared" si="329"/>
        <v>FK_PROJECT_ID VARCHAR(45),</v>
      </c>
      <c r="O727" s="1" t="s">
        <v>10</v>
      </c>
      <c r="P727" t="s">
        <v>288</v>
      </c>
      <c r="Q727" t="s">
        <v>2</v>
      </c>
      <c r="W727" s="17" t="str">
        <f t="shared" si="325"/>
        <v>fkProjectId</v>
      </c>
      <c r="X727" s="3" t="str">
        <f t="shared" si="326"/>
        <v>"fkProjectId":"",</v>
      </c>
      <c r="Y727" s="22" t="str">
        <f t="shared" si="327"/>
        <v>public static String FK_PROJECT_ID="fkProjectId";</v>
      </c>
      <c r="Z727" s="7" t="str">
        <f t="shared" si="328"/>
        <v>private String fkProjectId="";</v>
      </c>
    </row>
    <row r="728" spans="2:26" ht="19.2" x14ac:dyDescent="0.45">
      <c r="B728" s="1" t="s">
        <v>455</v>
      </c>
      <c r="C728" s="1" t="s">
        <v>1</v>
      </c>
      <c r="D728" s="4">
        <v>44</v>
      </c>
      <c r="I728">
        <f>I534</f>
        <v>0</v>
      </c>
      <c r="K728" s="25" t="str">
        <f>CONCATENATE("T.",B728,",")</f>
        <v>T.FK_TASK_SPRINT_ID,</v>
      </c>
      <c r="L728" s="12"/>
      <c r="M728" s="18" t="str">
        <f t="shared" si="324"/>
        <v>FK_TASK_SPRINT_ID,</v>
      </c>
      <c r="N728" s="5" t="str">
        <f t="shared" si="329"/>
        <v>FK_TASK_SPRINT_ID VARCHAR(44),</v>
      </c>
      <c r="O728" s="1" t="s">
        <v>10</v>
      </c>
      <c r="P728" t="s">
        <v>311</v>
      </c>
      <c r="Q728" t="s">
        <v>61</v>
      </c>
      <c r="R728" t="s">
        <v>2</v>
      </c>
      <c r="W728" s="17" t="str">
        <f t="shared" si="325"/>
        <v>fkTaskLabelId</v>
      </c>
      <c r="X728" s="3" t="str">
        <f t="shared" si="326"/>
        <v>"fkTaskLabelId":"",</v>
      </c>
      <c r="Y728" s="22" t="str">
        <f t="shared" si="327"/>
        <v>public static String FK_TASK_SPRINT_ID="fkTaskLabelId";</v>
      </c>
      <c r="Z728" s="7" t="str">
        <f t="shared" si="328"/>
        <v>private String fkTaskLabelId="";</v>
      </c>
    </row>
    <row r="729" spans="2:26" ht="19.2" x14ac:dyDescent="0.45">
      <c r="B729" s="1" t="s">
        <v>360</v>
      </c>
      <c r="C729" s="1" t="s">
        <v>1</v>
      </c>
      <c r="D729" s="4">
        <v>44</v>
      </c>
      <c r="I729" t="s">
        <v>460</v>
      </c>
      <c r="K729" s="25" t="s">
        <v>464</v>
      </c>
      <c r="L729" s="12"/>
      <c r="M729" s="18" t="str">
        <f t="shared" si="324"/>
        <v>SPRINT_NAME,</v>
      </c>
      <c r="N729" s="5" t="str">
        <f t="shared" si="329"/>
        <v>SPRINT_NAME VARCHAR(44),</v>
      </c>
      <c r="O729" s="1" t="s">
        <v>366</v>
      </c>
      <c r="P729" t="s">
        <v>0</v>
      </c>
      <c r="W729" s="17" t="str">
        <f t="shared" si="325"/>
        <v>sprintName</v>
      </c>
      <c r="X729" s="3" t="str">
        <f t="shared" si="326"/>
        <v>"sprintName":"",</v>
      </c>
      <c r="Y729" s="22" t="str">
        <f t="shared" si="327"/>
        <v>public static String SPRINT_NAME="sprintName";</v>
      </c>
      <c r="Z729" s="7" t="str">
        <f t="shared" si="328"/>
        <v>private String sprintName="";</v>
      </c>
    </row>
    <row r="730" spans="2:26" ht="19.2" x14ac:dyDescent="0.45">
      <c r="B730" s="1" t="s">
        <v>365</v>
      </c>
      <c r="C730" s="1" t="s">
        <v>1</v>
      </c>
      <c r="D730" s="4">
        <v>44</v>
      </c>
      <c r="I730">
        <f>I535</f>
        <v>0</v>
      </c>
      <c r="K730" s="25" t="s">
        <v>465</v>
      </c>
      <c r="L730" s="12"/>
      <c r="M730" s="18" t="str">
        <f t="shared" si="324"/>
        <v>SPRINT_COLOR,</v>
      </c>
      <c r="N730" s="5" t="str">
        <f t="shared" si="329"/>
        <v>SPRINT_COLOR VARCHAR(44),</v>
      </c>
      <c r="O730" s="1" t="s">
        <v>366</v>
      </c>
      <c r="P730" t="s">
        <v>358</v>
      </c>
      <c r="W730" s="17" t="str">
        <f t="shared" si="325"/>
        <v>sprintColor</v>
      </c>
      <c r="X730" s="3" t="str">
        <f t="shared" si="326"/>
        <v>"sprintColor":"",</v>
      </c>
      <c r="Y730" s="22" t="str">
        <f t="shared" si="327"/>
        <v>public static String SPRINT_COLOR="sprintColor";</v>
      </c>
      <c r="Z730" s="7" t="str">
        <f t="shared" si="328"/>
        <v>private String sprintColor="";</v>
      </c>
    </row>
    <row r="731" spans="2:26" ht="19.2" x14ac:dyDescent="0.45">
      <c r="B731" s="1"/>
      <c r="C731" s="1"/>
      <c r="D731" s="4"/>
      <c r="K731" s="29" t="s">
        <v>512</v>
      </c>
      <c r="L731" s="12"/>
      <c r="M731" s="18"/>
      <c r="N731" s="33" t="s">
        <v>130</v>
      </c>
      <c r="O731" s="1"/>
      <c r="W731" s="17"/>
    </row>
    <row r="732" spans="2:26" ht="19.2" x14ac:dyDescent="0.45">
      <c r="B732" s="14"/>
      <c r="C732" s="14"/>
      <c r="D732" s="14"/>
      <c r="K732" s="29" t="s">
        <v>513</v>
      </c>
      <c r="L732" s="14"/>
      <c r="M732" s="20"/>
      <c r="N732" s="33"/>
      <c r="O732" s="14"/>
      <c r="W732" s="17"/>
    </row>
    <row r="733" spans="2:26" ht="19.2" x14ac:dyDescent="0.45">
      <c r="B733" s="14"/>
      <c r="C733" s="14"/>
      <c r="D733" s="14"/>
      <c r="K733" s="29" t="s">
        <v>514</v>
      </c>
      <c r="L733" s="14"/>
      <c r="M733" s="20"/>
      <c r="N733" s="33"/>
      <c r="O733" s="14"/>
      <c r="W733" s="17"/>
    </row>
    <row r="734" spans="2:26" ht="19.2" x14ac:dyDescent="0.45">
      <c r="B734" s="14"/>
      <c r="C734" s="14"/>
      <c r="D734" s="14"/>
      <c r="K734" s="29" t="s">
        <v>515</v>
      </c>
      <c r="L734" s="14"/>
      <c r="M734" s="20"/>
      <c r="N734" s="33"/>
      <c r="O734" s="14"/>
      <c r="W734" s="17"/>
    </row>
    <row r="735" spans="2:26" ht="19.2" x14ac:dyDescent="0.45">
      <c r="B735" s="14"/>
      <c r="C735" s="14"/>
      <c r="D735" s="14"/>
      <c r="K735" s="29" t="s">
        <v>516</v>
      </c>
      <c r="L735" s="14"/>
      <c r="M735" s="20"/>
      <c r="N735" s="33"/>
      <c r="O735" s="14"/>
      <c r="W735" s="17"/>
    </row>
    <row r="738" spans="2:26" x14ac:dyDescent="0.3">
      <c r="B738" s="2" t="s">
        <v>491</v>
      </c>
      <c r="I738" t="str">
        <f>CONCATENATE("ALTER TABLE"," ",B738)</f>
        <v>ALTER TABLE TM_PROJECT_COUNT_LIST</v>
      </c>
      <c r="J738" t="s">
        <v>293</v>
      </c>
      <c r="K738" s="26" t="str">
        <f>CONCATENATE(J738," VIEW ",B738," AS SELECT")</f>
        <v>create OR REPLACE VIEW TM_PROJECT_COUNT_LIST AS SELECT</v>
      </c>
      <c r="N738" s="5" t="str">
        <f>CONCATENATE("CREATE TABLE ",B738," ","(")</f>
        <v>CREATE TABLE TM_PROJECT_COUNT_LIST (</v>
      </c>
    </row>
    <row r="739" spans="2:26" ht="19.2" x14ac:dyDescent="0.45">
      <c r="B739" s="1" t="s">
        <v>2</v>
      </c>
      <c r="C739" s="1" t="s">
        <v>1</v>
      </c>
      <c r="D739" s="4">
        <v>30</v>
      </c>
      <c r="E739" s="24" t="s">
        <v>113</v>
      </c>
      <c r="I739" t="str">
        <f>I738</f>
        <v>ALTER TABLE TM_PROJECT_COUNT_LIST</v>
      </c>
      <c r="K739" s="26" t="str">
        <f>CONCATENATE(J739," VIEW ",B739," AS SELECT")</f>
        <v xml:space="preserve"> VIEW ID AS SELECT</v>
      </c>
      <c r="L739" s="12"/>
      <c r="M739" s="18" t="str">
        <f t="shared" ref="M739:M747" si="330">CONCATENATE(B739,",")</f>
        <v>ID,</v>
      </c>
      <c r="N739" s="5" t="str">
        <f>CONCATENATE(B739," ",C739,"(",D739,") ",E739," ,")</f>
        <v>ID VARCHAR(30) NOT NULL ,</v>
      </c>
      <c r="O739" s="1" t="s">
        <v>2</v>
      </c>
      <c r="P739" s="6"/>
      <c r="Q739" s="6"/>
      <c r="R739" s="6"/>
      <c r="S739" s="6"/>
      <c r="T739" s="6"/>
      <c r="U739" s="6"/>
      <c r="V739" s="6"/>
      <c r="W739" s="17" t="str">
        <f t="shared" ref="W739:W747" si="331">CONCATENATE(,LOWER(O739),UPPER(LEFT(P739,1)),LOWER(RIGHT(P739,LEN(P739)-IF(LEN(P739)&gt;0,1,LEN(P739)))),UPPER(LEFT(Q739,1)),LOWER(RIGHT(Q739,LEN(Q739)-IF(LEN(Q739)&gt;0,1,LEN(Q739)))),UPPER(LEFT(R739,1)),LOWER(RIGHT(R739,LEN(R739)-IF(LEN(R739)&gt;0,1,LEN(R739)))),UPPER(LEFT(S739,1)),LOWER(RIGHT(S739,LEN(S739)-IF(LEN(S739)&gt;0,1,LEN(S739)))),UPPER(LEFT(T739,1)),LOWER(RIGHT(T739,LEN(T739)-IF(LEN(T739)&gt;0,1,LEN(T739)))),UPPER(LEFT(U739,1)),LOWER(RIGHT(U739,LEN(U739)-IF(LEN(U739)&gt;0,1,LEN(U739)))),UPPER(LEFT(V739,1)),LOWER(RIGHT(V739,LEN(V739)-IF(LEN(V739)&gt;0,1,LEN(V739)))))</f>
        <v>id</v>
      </c>
      <c r="X739" s="3" t="str">
        <f t="shared" ref="X739:X747" si="332">CONCATENATE("""",W739,"""",":","""","""",",")</f>
        <v>"id":"",</v>
      </c>
      <c r="Y739" s="22" t="str">
        <f t="shared" ref="Y739:Y747" si="333">CONCATENATE("public static String ",,B739,,"=","""",W739,""";")</f>
        <v>public static String ID="id";</v>
      </c>
      <c r="Z739" s="7" t="str">
        <f t="shared" ref="Z739:Z747" si="334">CONCATENATE("private String ",W739,"=","""""",";")</f>
        <v>private String id="";</v>
      </c>
    </row>
    <row r="740" spans="2:26" ht="19.2" x14ac:dyDescent="0.45">
      <c r="B740" s="1" t="s">
        <v>3</v>
      </c>
      <c r="C740" s="1" t="s">
        <v>1</v>
      </c>
      <c r="D740" s="4">
        <v>10</v>
      </c>
      <c r="I740" t="str">
        <f>I739</f>
        <v>ALTER TABLE TM_PROJECT_COUNT_LIST</v>
      </c>
      <c r="K740" s="26" t="str">
        <f t="shared" ref="K740:K752" si="335">CONCATENATE(J740," VIEW ",B740," AS SELECT")</f>
        <v xml:space="preserve"> VIEW STATUS AS SELECT</v>
      </c>
      <c r="L740" s="12"/>
      <c r="M740" s="18" t="str">
        <f t="shared" si="330"/>
        <v>STATUS,</v>
      </c>
      <c r="N740" s="5" t="str">
        <f t="shared" ref="N740:N747" si="336">CONCATENATE(B740," ",C740,"(",D740,")",",")</f>
        <v>STATUS VARCHAR(10),</v>
      </c>
      <c r="O740" s="1" t="s">
        <v>3</v>
      </c>
      <c r="W740" s="17" t="str">
        <f t="shared" si="331"/>
        <v>status</v>
      </c>
      <c r="X740" s="3" t="str">
        <f t="shared" si="332"/>
        <v>"status":"",</v>
      </c>
      <c r="Y740" s="22" t="str">
        <f t="shared" si="333"/>
        <v>public static String STATUS="status";</v>
      </c>
      <c r="Z740" s="7" t="str">
        <f t="shared" si="334"/>
        <v>private String status="";</v>
      </c>
    </row>
    <row r="741" spans="2:26" ht="19.2" x14ac:dyDescent="0.45">
      <c r="B741" s="1" t="s">
        <v>4</v>
      </c>
      <c r="C741" s="1" t="s">
        <v>1</v>
      </c>
      <c r="D741" s="4">
        <v>30</v>
      </c>
      <c r="I741" t="str">
        <f>I740</f>
        <v>ALTER TABLE TM_PROJECT_COUNT_LIST</v>
      </c>
      <c r="K741" s="26" t="str">
        <f t="shared" si="335"/>
        <v xml:space="preserve"> VIEW INSERT_DATE AS SELECT</v>
      </c>
      <c r="L741" s="12"/>
      <c r="M741" s="18" t="str">
        <f t="shared" si="330"/>
        <v>INSERT_DATE,</v>
      </c>
      <c r="N741" s="5" t="str">
        <f t="shared" si="336"/>
        <v>INSERT_DATE VARCHAR(30),</v>
      </c>
      <c r="O741" s="1" t="s">
        <v>7</v>
      </c>
      <c r="P741" t="s">
        <v>8</v>
      </c>
      <c r="W741" s="17" t="str">
        <f t="shared" si="331"/>
        <v>insertDate</v>
      </c>
      <c r="X741" s="3" t="str">
        <f t="shared" si="332"/>
        <v>"insertDate":"",</v>
      </c>
      <c r="Y741" s="22" t="str">
        <f t="shared" si="333"/>
        <v>public static String INSERT_DATE="insertDate";</v>
      </c>
      <c r="Z741" s="7" t="str">
        <f t="shared" si="334"/>
        <v>private String insertDate="";</v>
      </c>
    </row>
    <row r="742" spans="2:26" ht="19.2" x14ac:dyDescent="0.45">
      <c r="B742" s="1" t="s">
        <v>5</v>
      </c>
      <c r="C742" s="1" t="s">
        <v>1</v>
      </c>
      <c r="D742" s="4">
        <v>30</v>
      </c>
      <c r="I742" t="str">
        <f>I741</f>
        <v>ALTER TABLE TM_PROJECT_COUNT_LIST</v>
      </c>
      <c r="K742" s="26" t="str">
        <f t="shared" si="335"/>
        <v xml:space="preserve"> VIEW MODIFICATION_DATE AS SELECT</v>
      </c>
      <c r="L742" s="12"/>
      <c r="M742" s="18" t="str">
        <f t="shared" si="330"/>
        <v>MODIFICATION_DATE,</v>
      </c>
      <c r="N742" s="5" t="str">
        <f t="shared" si="336"/>
        <v>MODIFICATION_DATE VARCHAR(30),</v>
      </c>
      <c r="O742" s="1" t="s">
        <v>9</v>
      </c>
      <c r="P742" t="s">
        <v>8</v>
      </c>
      <c r="W742" s="17" t="str">
        <f t="shared" si="331"/>
        <v>modificationDate</v>
      </c>
      <c r="X742" s="3" t="str">
        <f t="shared" si="332"/>
        <v>"modificationDate":"",</v>
      </c>
      <c r="Y742" s="22" t="str">
        <f t="shared" si="333"/>
        <v>public static String MODIFICATION_DATE="modificationDate";</v>
      </c>
      <c r="Z742" s="7" t="str">
        <f t="shared" si="334"/>
        <v>private String modificationDate="";</v>
      </c>
    </row>
    <row r="743" spans="2:26" ht="19.2" x14ac:dyDescent="0.45">
      <c r="B743" s="1" t="s">
        <v>287</v>
      </c>
      <c r="C743" s="1" t="s">
        <v>1</v>
      </c>
      <c r="D743" s="4">
        <v>45</v>
      </c>
      <c r="I743">
        <f>I717</f>
        <v>0</v>
      </c>
      <c r="K743" s="26" t="str">
        <f t="shared" si="335"/>
        <v xml:space="preserve"> VIEW PROJECT_NAME AS SELECT</v>
      </c>
      <c r="L743" s="12"/>
      <c r="M743" s="18" t="str">
        <f t="shared" si="330"/>
        <v>PROJECT_NAME,</v>
      </c>
      <c r="N743" s="5" t="str">
        <f t="shared" si="336"/>
        <v>PROJECT_NAME VARCHAR(45),</v>
      </c>
      <c r="O743" s="1" t="s">
        <v>288</v>
      </c>
      <c r="P743" t="s">
        <v>0</v>
      </c>
      <c r="W743" s="17" t="str">
        <f t="shared" si="331"/>
        <v>projectName</v>
      </c>
      <c r="X743" s="3" t="str">
        <f t="shared" si="332"/>
        <v>"projectName":"",</v>
      </c>
      <c r="Y743" s="22" t="str">
        <f t="shared" si="333"/>
        <v>public static String PROJECT_NAME="projectName";</v>
      </c>
      <c r="Z743" s="7" t="str">
        <f t="shared" si="334"/>
        <v>private String projectName="";</v>
      </c>
    </row>
    <row r="744" spans="2:26" ht="19.2" x14ac:dyDescent="0.45">
      <c r="B744" s="1" t="s">
        <v>492</v>
      </c>
      <c r="C744" s="1" t="s">
        <v>1</v>
      </c>
      <c r="D744" s="4">
        <v>45</v>
      </c>
      <c r="I744">
        <f>I718</f>
        <v>0</v>
      </c>
      <c r="K744" s="26" t="str">
        <f t="shared" si="335"/>
        <v xml:space="preserve"> VIEW OVERAL_COUNT AS SELECT</v>
      </c>
      <c r="L744" s="12"/>
      <c r="M744" s="18" t="str">
        <f t="shared" si="330"/>
        <v>OVERAL_COUNT,</v>
      </c>
      <c r="N744" s="5" t="str">
        <f t="shared" si="336"/>
        <v>OVERAL_COUNT VARCHAR(45),</v>
      </c>
      <c r="O744" s="1" t="s">
        <v>500</v>
      </c>
      <c r="P744" t="s">
        <v>214</v>
      </c>
      <c r="W744" s="17" t="str">
        <f t="shared" si="331"/>
        <v>overalCount</v>
      </c>
      <c r="X744" s="3" t="str">
        <f t="shared" si="332"/>
        <v>"overalCount":"",</v>
      </c>
      <c r="Y744" s="22" t="str">
        <f t="shared" si="333"/>
        <v>public static String OVERAL_COUNT="overalCount";</v>
      </c>
      <c r="Z744" s="7" t="str">
        <f t="shared" si="334"/>
        <v>private String overalCount="";</v>
      </c>
    </row>
    <row r="745" spans="2:26" ht="19.2" x14ac:dyDescent="0.45">
      <c r="B745" s="1" t="s">
        <v>493</v>
      </c>
      <c r="C745" s="1" t="s">
        <v>1</v>
      </c>
      <c r="D745" s="4">
        <v>44</v>
      </c>
      <c r="I745">
        <f>I548</f>
        <v>0</v>
      </c>
      <c r="K745" s="26" t="str">
        <f t="shared" si="335"/>
        <v xml:space="preserve"> VIEW NEW_COUNT AS SELECT</v>
      </c>
      <c r="L745" s="12"/>
      <c r="M745" s="18" t="str">
        <f t="shared" si="330"/>
        <v>NEW_COUNT,</v>
      </c>
      <c r="N745" s="5" t="str">
        <f t="shared" si="336"/>
        <v>NEW_COUNT VARCHAR(44),</v>
      </c>
      <c r="O745" s="1" t="s">
        <v>501</v>
      </c>
      <c r="P745" t="s">
        <v>214</v>
      </c>
      <c r="W745" s="17" t="str">
        <f t="shared" si="331"/>
        <v>newCount</v>
      </c>
      <c r="X745" s="3" t="str">
        <f t="shared" si="332"/>
        <v>"newCount":"",</v>
      </c>
      <c r="Y745" s="22" t="str">
        <f t="shared" si="333"/>
        <v>public static String NEW_COUNT="newCount";</v>
      </c>
      <c r="Z745" s="7" t="str">
        <f t="shared" si="334"/>
        <v>private String newCount="";</v>
      </c>
    </row>
    <row r="746" spans="2:26" ht="19.2" x14ac:dyDescent="0.45">
      <c r="B746" s="1" t="s">
        <v>494</v>
      </c>
      <c r="C746" s="1" t="s">
        <v>1</v>
      </c>
      <c r="D746" s="4">
        <v>44</v>
      </c>
      <c r="I746" t="s">
        <v>460</v>
      </c>
      <c r="K746" s="26" t="str">
        <f t="shared" si="335"/>
        <v xml:space="preserve"> VIEW ONGOING_COUNT AS SELECT</v>
      </c>
      <c r="L746" s="12"/>
      <c r="M746" s="18" t="str">
        <f t="shared" si="330"/>
        <v>ONGOING_COUNT,</v>
      </c>
      <c r="N746" s="5" t="str">
        <f t="shared" si="336"/>
        <v>ONGOING_COUNT VARCHAR(44),</v>
      </c>
      <c r="O746" s="1" t="s">
        <v>502</v>
      </c>
      <c r="P746" t="s">
        <v>214</v>
      </c>
      <c r="W746" s="17" t="str">
        <f t="shared" si="331"/>
        <v>ongoingCount</v>
      </c>
      <c r="X746" s="3" t="str">
        <f t="shared" si="332"/>
        <v>"ongoingCount":"",</v>
      </c>
      <c r="Y746" s="22" t="str">
        <f t="shared" si="333"/>
        <v>public static String ONGOING_COUNT="ongoingCount";</v>
      </c>
      <c r="Z746" s="7" t="str">
        <f t="shared" si="334"/>
        <v>private String ongoingCount="";</v>
      </c>
    </row>
    <row r="747" spans="2:26" ht="19.2" x14ac:dyDescent="0.45">
      <c r="B747" s="1" t="s">
        <v>495</v>
      </c>
      <c r="C747" s="1" t="s">
        <v>1</v>
      </c>
      <c r="D747" s="4">
        <v>44</v>
      </c>
      <c r="I747">
        <f>I549</f>
        <v>0</v>
      </c>
      <c r="K747" s="26" t="str">
        <f t="shared" si="335"/>
        <v xml:space="preserve"> VIEW CLOSED_COUNT AS SELECT</v>
      </c>
      <c r="L747" s="12"/>
      <c r="M747" s="18" t="str">
        <f t="shared" si="330"/>
        <v>CLOSED_COUNT,</v>
      </c>
      <c r="N747" s="5" t="str">
        <f t="shared" si="336"/>
        <v>CLOSED_COUNT VARCHAR(44),</v>
      </c>
      <c r="O747" s="1" t="s">
        <v>503</v>
      </c>
      <c r="P747" t="s">
        <v>214</v>
      </c>
      <c r="W747" s="17" t="str">
        <f t="shared" si="331"/>
        <v>closedCount</v>
      </c>
      <c r="X747" s="3" t="str">
        <f t="shared" si="332"/>
        <v>"closedCount":"",</v>
      </c>
      <c r="Y747" s="22" t="str">
        <f t="shared" si="333"/>
        <v>public static String CLOSED_COUNT="closedCount";</v>
      </c>
      <c r="Z747" s="7" t="str">
        <f t="shared" si="334"/>
        <v>private String closedCount="";</v>
      </c>
    </row>
    <row r="748" spans="2:26" ht="19.2" x14ac:dyDescent="0.45">
      <c r="B748" s="1" t="s">
        <v>496</v>
      </c>
      <c r="C748" s="1" t="s">
        <v>1</v>
      </c>
      <c r="D748" s="4">
        <v>45</v>
      </c>
      <c r="I748" t="str">
        <f>I722</f>
        <v>ALTER TABLE TM_REL_BACKLOG_AND_SPRINT_LIST</v>
      </c>
      <c r="K748" s="26" t="str">
        <f t="shared" si="335"/>
        <v xml:space="preserve"> VIEW TICKET_COUNT AS SELECT</v>
      </c>
      <c r="L748" s="12"/>
      <c r="M748" s="18" t="str">
        <f>CONCATENATE(B748,",")</f>
        <v>TICKET_COUNT,</v>
      </c>
      <c r="N748" s="5" t="str">
        <f>CONCATENATE(B748," ",C748,"(",D748,")",",")</f>
        <v>TICKET_COUNT VARCHAR(45),</v>
      </c>
      <c r="O748" s="1" t="s">
        <v>504</v>
      </c>
      <c r="P748" t="s">
        <v>214</v>
      </c>
      <c r="W748" s="17" t="str">
        <f>CONCATENATE(,LOWER(O748),UPPER(LEFT(P748,1)),LOWER(RIGHT(P748,LEN(P748)-IF(LEN(P748)&gt;0,1,LEN(P748)))),UPPER(LEFT(Q748,1)),LOWER(RIGHT(Q748,LEN(Q748)-IF(LEN(Q748)&gt;0,1,LEN(Q748)))),UPPER(LEFT(R748,1)),LOWER(RIGHT(R748,LEN(R748)-IF(LEN(R748)&gt;0,1,LEN(R748)))),UPPER(LEFT(S748,1)),LOWER(RIGHT(S748,LEN(S748)-IF(LEN(S748)&gt;0,1,LEN(S748)))),UPPER(LEFT(T748,1)),LOWER(RIGHT(T748,LEN(T748)-IF(LEN(T748)&gt;0,1,LEN(T748)))),UPPER(LEFT(U748,1)),LOWER(RIGHT(U748,LEN(U748)-IF(LEN(U748)&gt;0,1,LEN(U748)))),UPPER(LEFT(V748,1)),LOWER(RIGHT(V748,LEN(V748)-IF(LEN(V748)&gt;0,1,LEN(V748)))))</f>
        <v>ticketCount</v>
      </c>
      <c r="X748" s="3" t="str">
        <f>CONCATENATE("""",W748,"""",":","""","""",",")</f>
        <v>"ticketCount":"",</v>
      </c>
      <c r="Y748" s="22" t="str">
        <f>CONCATENATE("public static String ",,B748,,"=","""",W748,""";")</f>
        <v>public static String TICKET_COUNT="ticketCount";</v>
      </c>
      <c r="Z748" s="7" t="str">
        <f>CONCATENATE("private String ",W748,"=","""""",";")</f>
        <v>private String ticketCount="";</v>
      </c>
    </row>
    <row r="749" spans="2:26" ht="19.2" x14ac:dyDescent="0.45">
      <c r="B749" s="1" t="s">
        <v>497</v>
      </c>
      <c r="C749" s="1" t="s">
        <v>1</v>
      </c>
      <c r="D749" s="4">
        <v>44</v>
      </c>
      <c r="I749">
        <f>I552</f>
        <v>0</v>
      </c>
      <c r="K749" s="26" t="str">
        <f t="shared" si="335"/>
        <v xml:space="preserve"> VIEW SOURCED_COUNT AS SELECT</v>
      </c>
      <c r="L749" s="12"/>
      <c r="M749" s="18" t="str">
        <f>CONCATENATE(B749,",")</f>
        <v>SOURCED_COUNT,</v>
      </c>
      <c r="N749" s="5" t="str">
        <f>CONCATENATE(B749," ",C749,"(",D749,")",",")</f>
        <v>SOURCED_COUNT VARCHAR(44),</v>
      </c>
      <c r="O749" s="1" t="s">
        <v>394</v>
      </c>
      <c r="P749" t="s">
        <v>214</v>
      </c>
      <c r="W749" s="17" t="str">
        <f>CONCATENATE(,LOWER(O749),UPPER(LEFT(P749,1)),LOWER(RIGHT(P749,LEN(P749)-IF(LEN(P749)&gt;0,1,LEN(P749)))),UPPER(LEFT(Q749,1)),LOWER(RIGHT(Q749,LEN(Q749)-IF(LEN(Q749)&gt;0,1,LEN(Q749)))),UPPER(LEFT(R749,1)),LOWER(RIGHT(R749,LEN(R749)-IF(LEN(R749)&gt;0,1,LEN(R749)))),UPPER(LEFT(S749,1)),LOWER(RIGHT(S749,LEN(S749)-IF(LEN(S749)&gt;0,1,LEN(S749)))),UPPER(LEFT(T749,1)),LOWER(RIGHT(T749,LEN(T749)-IF(LEN(T749)&gt;0,1,LEN(T749)))),UPPER(LEFT(U749,1)),LOWER(RIGHT(U749,LEN(U749)-IF(LEN(U749)&gt;0,1,LEN(U749)))),UPPER(LEFT(V749,1)),LOWER(RIGHT(V749,LEN(V749)-IF(LEN(V749)&gt;0,1,LEN(V749)))))</f>
        <v>sourcedCount</v>
      </c>
      <c r="X749" s="3" t="str">
        <f>CONCATENATE("""",W749,"""",":","""","""",",")</f>
        <v>"sourcedCount":"",</v>
      </c>
      <c r="Y749" s="22" t="str">
        <f>CONCATENATE("public static String ",,B749,,"=","""",W749,""";")</f>
        <v>public static String SOURCED_COUNT="sourcedCount";</v>
      </c>
      <c r="Z749" s="7" t="str">
        <f>CONCATENATE("private String ",W749,"=","""""",";")</f>
        <v>private String sourcedCount="";</v>
      </c>
    </row>
    <row r="750" spans="2:26" ht="19.2" x14ac:dyDescent="0.45">
      <c r="B750" s="1" t="s">
        <v>498</v>
      </c>
      <c r="C750" s="1" t="s">
        <v>1</v>
      </c>
      <c r="D750" s="4">
        <v>44</v>
      </c>
      <c r="I750" t="s">
        <v>460</v>
      </c>
      <c r="K750" s="26" t="str">
        <f t="shared" si="335"/>
        <v xml:space="preserve"> VIEW BOUND_COUNT AS SELECT</v>
      </c>
      <c r="L750" s="12"/>
      <c r="M750" s="18" t="str">
        <f>CONCATENATE(B750,",")</f>
        <v>BOUND_COUNT,</v>
      </c>
      <c r="N750" s="5" t="str">
        <f>CONCATENATE(B750," ",C750,"(",D750,")",",")</f>
        <v>BOUND_COUNT VARCHAR(44),</v>
      </c>
      <c r="O750" s="1" t="s">
        <v>505</v>
      </c>
      <c r="P750" t="s">
        <v>214</v>
      </c>
      <c r="W750" s="17" t="str">
        <f>CONCATENATE(,LOWER(O750),UPPER(LEFT(P750,1)),LOWER(RIGHT(P750,LEN(P750)-IF(LEN(P750)&gt;0,1,LEN(P750)))),UPPER(LEFT(Q750,1)),LOWER(RIGHT(Q750,LEN(Q750)-IF(LEN(Q750)&gt;0,1,LEN(Q750)))),UPPER(LEFT(R750,1)),LOWER(RIGHT(R750,LEN(R750)-IF(LEN(R750)&gt;0,1,LEN(R750)))),UPPER(LEFT(S750,1)),LOWER(RIGHT(S750,LEN(S750)-IF(LEN(S750)&gt;0,1,LEN(S750)))),UPPER(LEFT(T750,1)),LOWER(RIGHT(T750,LEN(T750)-IF(LEN(T750)&gt;0,1,LEN(T750)))),UPPER(LEFT(U750,1)),LOWER(RIGHT(U750,LEN(U750)-IF(LEN(U750)&gt;0,1,LEN(U750)))),UPPER(LEFT(V750,1)),LOWER(RIGHT(V750,LEN(V750)-IF(LEN(V750)&gt;0,1,LEN(V750)))))</f>
        <v>boundCount</v>
      </c>
      <c r="X750" s="3" t="str">
        <f>CONCATENATE("""",W750,"""",":","""","""",",")</f>
        <v>"boundCount":"",</v>
      </c>
      <c r="Y750" s="22" t="str">
        <f>CONCATENATE("public static String ",,B750,,"=","""",W750,""";")</f>
        <v>public static String BOUND_COUNT="boundCount";</v>
      </c>
      <c r="Z750" s="7" t="str">
        <f>CONCATENATE("private String ",W750,"=","""""",";")</f>
        <v>private String boundCount="";</v>
      </c>
    </row>
    <row r="751" spans="2:26" ht="19.2" x14ac:dyDescent="0.45">
      <c r="B751" s="1" t="s">
        <v>499</v>
      </c>
      <c r="C751" s="1" t="s">
        <v>1</v>
      </c>
      <c r="D751" s="4">
        <v>44</v>
      </c>
      <c r="I751">
        <f>I553</f>
        <v>0</v>
      </c>
      <c r="K751" s="26" t="str">
        <f t="shared" si="335"/>
        <v xml:space="preserve"> VIEW INITIAL_COUNT AS SELECT</v>
      </c>
      <c r="L751" s="12"/>
      <c r="M751" s="18" t="str">
        <f>CONCATENATE(B751,",")</f>
        <v>INITIAL_COUNT,</v>
      </c>
      <c r="N751" s="5" t="str">
        <f>CONCATENATE(B751," ",C751,"(",D751,")",",")</f>
        <v>INITIAL_COUNT VARCHAR(44),</v>
      </c>
      <c r="O751" s="1" t="s">
        <v>506</v>
      </c>
      <c r="P751" t="s">
        <v>214</v>
      </c>
      <c r="W751" s="17" t="str">
        <f>CONCATENATE(,LOWER(O751),UPPER(LEFT(P751,1)),LOWER(RIGHT(P751,LEN(P751)-IF(LEN(P751)&gt;0,1,LEN(P751)))),UPPER(LEFT(Q751,1)),LOWER(RIGHT(Q751,LEN(Q751)-IF(LEN(Q751)&gt;0,1,LEN(Q751)))),UPPER(LEFT(R751,1)),LOWER(RIGHT(R751,LEN(R751)-IF(LEN(R751)&gt;0,1,LEN(R751)))),UPPER(LEFT(S751,1)),LOWER(RIGHT(S751,LEN(S751)-IF(LEN(S751)&gt;0,1,LEN(S751)))),UPPER(LEFT(T751,1)),LOWER(RIGHT(T751,LEN(T751)-IF(LEN(T751)&gt;0,1,LEN(T751)))),UPPER(LEFT(U751,1)),LOWER(RIGHT(U751,LEN(U751)-IF(LEN(U751)&gt;0,1,LEN(U751)))),UPPER(LEFT(V751,1)),LOWER(RIGHT(V751,LEN(V751)-IF(LEN(V751)&gt;0,1,LEN(V751)))))</f>
        <v>initialCount</v>
      </c>
      <c r="X751" s="3" t="str">
        <f>CONCATENATE("""",W751,"""",":","""","""",",")</f>
        <v>"initialCount":"",</v>
      </c>
      <c r="Y751" s="22" t="str">
        <f>CONCATENATE("public static String ",,B751,,"=","""",W751,""";")</f>
        <v>public static String INITIAL_COUNT="initialCount";</v>
      </c>
      <c r="Z751" s="7" t="str">
        <f>CONCATENATE("private String ",W751,"=","""""",";")</f>
        <v>private String initialCount="";</v>
      </c>
    </row>
    <row r="752" spans="2:26" ht="19.2" x14ac:dyDescent="0.45">
      <c r="B752" s="1"/>
      <c r="C752" s="1"/>
      <c r="D752" s="4"/>
      <c r="K752" s="26" t="str">
        <f t="shared" si="335"/>
        <v xml:space="preserve"> VIEW  AS SELECT</v>
      </c>
      <c r="L752" s="12"/>
      <c r="M752" s="18"/>
      <c r="N752" s="33" t="s">
        <v>130</v>
      </c>
      <c r="O752" s="1"/>
      <c r="W752" s="17"/>
    </row>
    <row r="756" spans="2:26" x14ac:dyDescent="0.3">
      <c r="B756" s="2" t="s">
        <v>524</v>
      </c>
      <c r="I756" t="str">
        <f>CONCATENATE("ALTER TABLE"," ",B756)</f>
        <v>ALTER TABLE TM_NOTIFICATION</v>
      </c>
      <c r="K756" s="25"/>
      <c r="N756" s="5" t="str">
        <f>CONCATENATE("CREATE TABLE ",B756," ","(")</f>
        <v>CREATE TABLE TM_NOTIFICATION (</v>
      </c>
    </row>
    <row r="757" spans="2:26" ht="19.2" x14ac:dyDescent="0.45">
      <c r="B757" s="1" t="s">
        <v>2</v>
      </c>
      <c r="C757" s="1" t="s">
        <v>1</v>
      </c>
      <c r="D757" s="4">
        <v>30</v>
      </c>
      <c r="E757" s="24" t="s">
        <v>113</v>
      </c>
      <c r="I757" t="str">
        <f>I756</f>
        <v>ALTER TABLE TM_NOTIFICATION</v>
      </c>
      <c r="L757" s="12"/>
      <c r="M757" s="18" t="str">
        <f t="shared" ref="M757:M763" si="337">CONCATENATE(B757,",")</f>
        <v>ID,</v>
      </c>
      <c r="N757" s="5" t="str">
        <f>CONCATENATE(B757," ",C757,"(",D757,") ",E757," ,")</f>
        <v>ID VARCHAR(30) NOT NULL ,</v>
      </c>
      <c r="O757" s="1" t="s">
        <v>2</v>
      </c>
      <c r="P757" s="6"/>
      <c r="Q757" s="6"/>
      <c r="R757" s="6"/>
      <c r="S757" s="6"/>
      <c r="T757" s="6"/>
      <c r="U757" s="6"/>
      <c r="V757" s="6"/>
      <c r="W757" s="17" t="str">
        <f t="shared" ref="W757:W763" si="338">CONCATENATE(,LOWER(O757),UPPER(LEFT(P757,1)),LOWER(RIGHT(P757,LEN(P757)-IF(LEN(P757)&gt;0,1,LEN(P757)))),UPPER(LEFT(Q757,1)),LOWER(RIGHT(Q757,LEN(Q757)-IF(LEN(Q757)&gt;0,1,LEN(Q757)))),UPPER(LEFT(R757,1)),LOWER(RIGHT(R757,LEN(R757)-IF(LEN(R757)&gt;0,1,LEN(R757)))),UPPER(LEFT(S757,1)),LOWER(RIGHT(S757,LEN(S757)-IF(LEN(S757)&gt;0,1,LEN(S757)))),UPPER(LEFT(T757,1)),LOWER(RIGHT(T757,LEN(T757)-IF(LEN(T757)&gt;0,1,LEN(T757)))),UPPER(LEFT(U757,1)),LOWER(RIGHT(U757,LEN(U757)-IF(LEN(U757)&gt;0,1,LEN(U757)))),UPPER(LEFT(V757,1)),LOWER(RIGHT(V757,LEN(V757)-IF(LEN(V757)&gt;0,1,LEN(V757)))))</f>
        <v>id</v>
      </c>
      <c r="X757" s="3" t="str">
        <f t="shared" ref="X757:X763" si="339">CONCATENATE("""",W757,"""",":","""","""",",")</f>
        <v>"id":"",</v>
      </c>
      <c r="Y757" s="22" t="str">
        <f t="shared" ref="Y757:Y763" si="340">CONCATENATE("public static String ",,B757,,"=","""",W757,""";")</f>
        <v>public static String ID="id";</v>
      </c>
      <c r="Z757" s="7" t="str">
        <f t="shared" ref="Z757:Z763" si="341">CONCATENATE("private String ",W757,"=","""""",";")</f>
        <v>private String id="";</v>
      </c>
    </row>
    <row r="758" spans="2:26" ht="19.2" x14ac:dyDescent="0.45">
      <c r="B758" s="1" t="s">
        <v>3</v>
      </c>
      <c r="C758" s="1" t="s">
        <v>1</v>
      </c>
      <c r="D758" s="4">
        <v>10</v>
      </c>
      <c r="I758" t="str">
        <f>I757</f>
        <v>ALTER TABLE TM_NOTIFICATION</v>
      </c>
      <c r="K758" s="21" t="s">
        <v>436</v>
      </c>
      <c r="L758" s="12"/>
      <c r="M758" s="18" t="str">
        <f t="shared" si="337"/>
        <v>STATUS,</v>
      </c>
      <c r="N758" s="5" t="str">
        <f t="shared" ref="N758:N763" si="342">CONCATENATE(B758," ",C758,"(",D758,")",",")</f>
        <v>STATUS VARCHAR(10),</v>
      </c>
      <c r="O758" s="1" t="s">
        <v>3</v>
      </c>
      <c r="W758" s="17" t="str">
        <f t="shared" si="338"/>
        <v>status</v>
      </c>
      <c r="X758" s="3" t="str">
        <f t="shared" si="339"/>
        <v>"status":"",</v>
      </c>
      <c r="Y758" s="22" t="str">
        <f t="shared" si="340"/>
        <v>public static String STATUS="status";</v>
      </c>
      <c r="Z758" s="7" t="str">
        <f t="shared" si="341"/>
        <v>private String status="";</v>
      </c>
    </row>
    <row r="759" spans="2:26" ht="19.2" x14ac:dyDescent="0.45">
      <c r="B759" s="1" t="s">
        <v>4</v>
      </c>
      <c r="C759" s="1" t="s">
        <v>1</v>
      </c>
      <c r="D759" s="4">
        <v>30</v>
      </c>
      <c r="I759" t="str">
        <f>I758</f>
        <v>ALTER TABLE TM_NOTIFICATION</v>
      </c>
      <c r="J759" t="str">
        <f t="shared" ref="J759:J769" si="343">CONCATENATE(LEFT(CONCATENATE(" ADD "," ",N759,";"),LEN(CONCATENATE(" ADD "," ",N759,";"))-2),";")</f>
        <v xml:space="preserve"> ADD  INSERT_DATE VARCHAR(30);</v>
      </c>
      <c r="K759" s="21" t="str">
        <f t="shared" ref="K759:K769" si="344">CONCATENATE(LEFT(CONCATENATE("  ALTER COLUMN  "," ",N759,";"),LEN(CONCATENATE("  ALTER COLUMN  "," ",N759,";"))-2),";")</f>
        <v xml:space="preserve">  ALTER COLUMN   INSERT_DATE VARCHAR(30);</v>
      </c>
      <c r="L759" s="12"/>
      <c r="M759" s="18" t="str">
        <f t="shared" si="337"/>
        <v>INSERT_DATE,</v>
      </c>
      <c r="N759" s="5" t="str">
        <f t="shared" si="342"/>
        <v>INSERT_DATE VARCHAR(30),</v>
      </c>
      <c r="O759" s="1" t="s">
        <v>7</v>
      </c>
      <c r="P759" t="s">
        <v>8</v>
      </c>
      <c r="W759" s="17" t="str">
        <f t="shared" si="338"/>
        <v>insertDate</v>
      </c>
      <c r="X759" s="3" t="str">
        <f t="shared" si="339"/>
        <v>"insertDate":"",</v>
      </c>
      <c r="Y759" s="22" t="str">
        <f t="shared" si="340"/>
        <v>public static String INSERT_DATE="insertDate";</v>
      </c>
      <c r="Z759" s="7" t="str">
        <f t="shared" si="341"/>
        <v>private String insertDate="";</v>
      </c>
    </row>
    <row r="760" spans="2:26" ht="19.2" x14ac:dyDescent="0.45">
      <c r="B760" s="1" t="s">
        <v>5</v>
      </c>
      <c r="C760" s="1" t="s">
        <v>1</v>
      </c>
      <c r="D760" s="4">
        <v>30</v>
      </c>
      <c r="I760" t="str">
        <f>I759</f>
        <v>ALTER TABLE TM_NOTIFICATION</v>
      </c>
      <c r="J760" t="str">
        <f t="shared" si="343"/>
        <v xml:space="preserve"> ADD  MODIFICATION_DATE VARCHAR(30);</v>
      </c>
      <c r="K760" s="21" t="str">
        <f t="shared" si="344"/>
        <v xml:space="preserve">  ALTER COLUMN   MODIFICATION_DATE VARCHAR(30);</v>
      </c>
      <c r="L760" s="12"/>
      <c r="M760" s="18" t="str">
        <f t="shared" si="337"/>
        <v>MODIFICATION_DATE,</v>
      </c>
      <c r="N760" s="5" t="str">
        <f t="shared" si="342"/>
        <v>MODIFICATION_DATE VARCHAR(30),</v>
      </c>
      <c r="O760" s="1" t="s">
        <v>9</v>
      </c>
      <c r="P760" t="s">
        <v>8</v>
      </c>
      <c r="W760" s="17" t="str">
        <f t="shared" si="338"/>
        <v>modificationDate</v>
      </c>
      <c r="X760" s="3" t="str">
        <f t="shared" si="339"/>
        <v>"modificationDate":"",</v>
      </c>
      <c r="Y760" s="22" t="str">
        <f t="shared" si="340"/>
        <v>public static String MODIFICATION_DATE="modificationDate";</v>
      </c>
      <c r="Z760" s="7" t="str">
        <f t="shared" si="341"/>
        <v>private String modificationDate="";</v>
      </c>
    </row>
    <row r="761" spans="2:26" ht="19.2" x14ac:dyDescent="0.45">
      <c r="B761" s="1" t="s">
        <v>274</v>
      </c>
      <c r="C761" s="1" t="s">
        <v>1</v>
      </c>
      <c r="D761" s="4">
        <v>45</v>
      </c>
      <c r="I761" t="str">
        <f>I760</f>
        <v>ALTER TABLE TM_NOTIFICATION</v>
      </c>
      <c r="J761" t="str">
        <f t="shared" si="343"/>
        <v xml:space="preserve"> ADD  FK_PROJECT_ID VARCHAR(45);</v>
      </c>
      <c r="K761" s="21" t="str">
        <f t="shared" si="344"/>
        <v xml:space="preserve">  ALTER COLUMN   FK_PROJECT_ID VARCHAR(45);</v>
      </c>
      <c r="L761" s="12"/>
      <c r="M761" s="18" t="str">
        <f>CONCATENATE(B761,",")</f>
        <v>FK_PROJECT_ID,</v>
      </c>
      <c r="N761" s="5" t="str">
        <f>CONCATENATE(B761," ",C761,"(",D761,")",",")</f>
        <v>FK_PROJECT_ID VARCHAR(45),</v>
      </c>
      <c r="O761" s="1" t="s">
        <v>10</v>
      </c>
      <c r="P761" t="s">
        <v>288</v>
      </c>
      <c r="Q761" t="s">
        <v>2</v>
      </c>
      <c r="W761" s="17" t="str">
        <f>CONCATENATE(,LOWER(O761),UPPER(LEFT(P761,1)),LOWER(RIGHT(P761,LEN(P761)-IF(LEN(P761)&gt;0,1,LEN(P761)))),UPPER(LEFT(Q761,1)),LOWER(RIGHT(Q761,LEN(Q761)-IF(LEN(Q761)&gt;0,1,LEN(Q761)))),UPPER(LEFT(R761,1)),LOWER(RIGHT(R761,LEN(R761)-IF(LEN(R761)&gt;0,1,LEN(R761)))),UPPER(LEFT(S761,1)),LOWER(RIGHT(S761,LEN(S761)-IF(LEN(S761)&gt;0,1,LEN(S761)))),UPPER(LEFT(T761,1)),LOWER(RIGHT(T761,LEN(T761)-IF(LEN(T761)&gt;0,1,LEN(T761)))),UPPER(LEFT(U761,1)),LOWER(RIGHT(U761,LEN(U761)-IF(LEN(U761)&gt;0,1,LEN(U761)))),UPPER(LEFT(V761,1)),LOWER(RIGHT(V761,LEN(V761)-IF(LEN(V761)&gt;0,1,LEN(V761)))))</f>
        <v>fkProjectId</v>
      </c>
      <c r="X761" s="3" t="str">
        <f>CONCATENATE("""",W761,"""",":","""","""",",")</f>
        <v>"fkProjectId":"",</v>
      </c>
      <c r="Y761" s="22" t="str">
        <f>CONCATENATE("public static String ",,B761,,"=","""",W761,""";")</f>
        <v>public static String FK_PROJECT_ID="fkProjectId";</v>
      </c>
      <c r="Z761" s="7" t="str">
        <f>CONCATENATE("private String ",W761,"=","""""",";")</f>
        <v>private String fkProjectId="";</v>
      </c>
    </row>
    <row r="762" spans="2:26" ht="19.2" x14ac:dyDescent="0.45">
      <c r="B762" s="1" t="s">
        <v>367</v>
      </c>
      <c r="C762" s="1" t="s">
        <v>1</v>
      </c>
      <c r="D762" s="4">
        <v>45</v>
      </c>
      <c r="I762">
        <f>I752</f>
        <v>0</v>
      </c>
      <c r="J762" t="str">
        <f t="shared" si="343"/>
        <v xml:space="preserve"> ADD  FK_BACKLOG_ID VARCHAR(45);</v>
      </c>
      <c r="K762" s="21" t="str">
        <f t="shared" si="344"/>
        <v xml:space="preserve">  ALTER COLUMN   FK_BACKLOG_ID VARCHAR(45);</v>
      </c>
      <c r="L762" s="12"/>
      <c r="M762" s="18" t="str">
        <f t="shared" si="337"/>
        <v>FK_BACKLOG_ID,</v>
      </c>
      <c r="N762" s="5" t="str">
        <f t="shared" si="342"/>
        <v>FK_BACKLOG_ID VARCHAR(45),</v>
      </c>
      <c r="O762" s="1" t="s">
        <v>10</v>
      </c>
      <c r="P762" t="s">
        <v>354</v>
      </c>
      <c r="Q762" t="s">
        <v>2</v>
      </c>
      <c r="W762" s="17" t="str">
        <f t="shared" si="338"/>
        <v>fkBacklogId</v>
      </c>
      <c r="X762" s="3" t="str">
        <f t="shared" si="339"/>
        <v>"fkBacklogId":"",</v>
      </c>
      <c r="Y762" s="22" t="str">
        <f t="shared" si="340"/>
        <v>public static String FK_BACKLOG_ID="fkBacklogId";</v>
      </c>
      <c r="Z762" s="7" t="str">
        <f t="shared" si="341"/>
        <v>private String fkBacklogId="";</v>
      </c>
    </row>
    <row r="763" spans="2:26" ht="19.2" x14ac:dyDescent="0.45">
      <c r="B763" s="1" t="s">
        <v>525</v>
      </c>
      <c r="C763" s="1" t="s">
        <v>1</v>
      </c>
      <c r="D763" s="4">
        <v>44</v>
      </c>
      <c r="I763">
        <f>I574</f>
        <v>0</v>
      </c>
      <c r="J763" t="str">
        <f t="shared" si="343"/>
        <v xml:space="preserve"> ADD  FK_BACKLOG_HISTORY_ID VARCHAR(44);</v>
      </c>
      <c r="K763" s="21" t="str">
        <f t="shared" si="344"/>
        <v xml:space="preserve">  ALTER COLUMN   FK_BACKLOG_HISTORY_ID VARCHAR(44);</v>
      </c>
      <c r="L763" s="12"/>
      <c r="M763" s="18" t="str">
        <f t="shared" si="337"/>
        <v>FK_BACKLOG_HISTORY_ID,</v>
      </c>
      <c r="N763" s="5" t="str">
        <f t="shared" si="342"/>
        <v>FK_BACKLOG_HISTORY_ID VARCHAR(44),</v>
      </c>
      <c r="O763" s="1" t="s">
        <v>10</v>
      </c>
      <c r="P763" t="s">
        <v>354</v>
      </c>
      <c r="Q763" t="s">
        <v>430</v>
      </c>
      <c r="R763" t="s">
        <v>2</v>
      </c>
      <c r="W763" s="17" t="str">
        <f t="shared" si="338"/>
        <v>fkBacklogHistoryId</v>
      </c>
      <c r="X763" s="3" t="str">
        <f t="shared" si="339"/>
        <v>"fkBacklogHistoryId":"",</v>
      </c>
      <c r="Y763" s="22" t="str">
        <f t="shared" si="340"/>
        <v>public static String FK_BACKLOG_HISTORY_ID="fkBacklogHistoryId";</v>
      </c>
      <c r="Z763" s="7" t="str">
        <f t="shared" si="341"/>
        <v>private String fkBacklogHistoryId="";</v>
      </c>
    </row>
    <row r="764" spans="2:26" ht="19.2" x14ac:dyDescent="0.45">
      <c r="B764" s="1" t="s">
        <v>11</v>
      </c>
      <c r="C764" s="1" t="s">
        <v>1</v>
      </c>
      <c r="D764" s="4">
        <v>45</v>
      </c>
      <c r="I764">
        <f>I754</f>
        <v>0</v>
      </c>
      <c r="J764" t="str">
        <f t="shared" si="343"/>
        <v xml:space="preserve"> ADD  FK_USER_ID VARCHAR(45);</v>
      </c>
      <c r="K764" s="21" t="str">
        <f t="shared" si="344"/>
        <v xml:space="preserve">  ALTER COLUMN   FK_USER_ID VARCHAR(45);</v>
      </c>
      <c r="L764" s="12"/>
      <c r="M764" s="18" t="str">
        <f t="shared" ref="M764:M769" si="345">CONCATENATE(B764,",")</f>
        <v>FK_USER_ID,</v>
      </c>
      <c r="N764" s="5" t="str">
        <f t="shared" ref="N764:N769" si="346">CONCATENATE(B764," ",C764,"(",D764,")",",")</f>
        <v>FK_USER_ID VARCHAR(45),</v>
      </c>
      <c r="O764" s="1" t="s">
        <v>10</v>
      </c>
      <c r="P764" t="s">
        <v>12</v>
      </c>
      <c r="Q764" t="s">
        <v>2</v>
      </c>
      <c r="W764" s="17" t="str">
        <f t="shared" ref="W764:W769" si="347">CONCATENATE(,LOWER(O764),UPPER(LEFT(P764,1)),LOWER(RIGHT(P764,LEN(P764)-IF(LEN(P764)&gt;0,1,LEN(P764)))),UPPER(LEFT(Q764,1)),LOWER(RIGHT(Q764,LEN(Q764)-IF(LEN(Q764)&gt;0,1,LEN(Q764)))),UPPER(LEFT(R764,1)),LOWER(RIGHT(R764,LEN(R764)-IF(LEN(R764)&gt;0,1,LEN(R764)))),UPPER(LEFT(S764,1)),LOWER(RIGHT(S764,LEN(S764)-IF(LEN(S764)&gt;0,1,LEN(S764)))),UPPER(LEFT(T764,1)),LOWER(RIGHT(T764,LEN(T764)-IF(LEN(T764)&gt;0,1,LEN(T764)))),UPPER(LEFT(U764,1)),LOWER(RIGHT(U764,LEN(U764)-IF(LEN(U764)&gt;0,1,LEN(U764)))),UPPER(LEFT(V764,1)),LOWER(RIGHT(V764,LEN(V764)-IF(LEN(V764)&gt;0,1,LEN(V764)))))</f>
        <v>fkUserId</v>
      </c>
      <c r="X764" s="3" t="str">
        <f t="shared" ref="X764:X769" si="348">CONCATENATE("""",W764,"""",":","""","""",",")</f>
        <v>"fkUserId":"",</v>
      </c>
      <c r="Y764" s="22" t="str">
        <f t="shared" ref="Y764:Y769" si="349">CONCATENATE("public static String ",,B764,,"=","""",W764,""";")</f>
        <v>public static String FK_USER_ID="fkUserId";</v>
      </c>
      <c r="Z764" s="7" t="str">
        <f t="shared" ref="Z764:Z769" si="350">CONCATENATE("private String ",W764,"=","""""",";")</f>
        <v>private String fkUserId="";</v>
      </c>
    </row>
    <row r="765" spans="2:26" ht="19.2" x14ac:dyDescent="0.45">
      <c r="B765" s="1" t="s">
        <v>526</v>
      </c>
      <c r="C765" s="1" t="s">
        <v>1</v>
      </c>
      <c r="D765" s="4">
        <v>44</v>
      </c>
      <c r="I765">
        <f>I576</f>
        <v>0</v>
      </c>
      <c r="J765" t="str">
        <f t="shared" si="343"/>
        <v xml:space="preserve"> ADD  NOTIFICATION_DATE VARCHAR(44);</v>
      </c>
      <c r="K765" s="21" t="str">
        <f t="shared" si="344"/>
        <v xml:space="preserve">  ALTER COLUMN   NOTIFICATION_DATE VARCHAR(44);</v>
      </c>
      <c r="L765" s="12"/>
      <c r="M765" s="18" t="str">
        <f t="shared" si="345"/>
        <v>NOTIFICATION_DATE,</v>
      </c>
      <c r="N765" s="5" t="str">
        <f t="shared" si="346"/>
        <v>NOTIFICATION_DATE VARCHAR(44),</v>
      </c>
      <c r="O765" s="1" t="s">
        <v>531</v>
      </c>
      <c r="P765" t="s">
        <v>8</v>
      </c>
      <c r="W765" s="17" t="str">
        <f t="shared" si="347"/>
        <v>notificationDate</v>
      </c>
      <c r="X765" s="3" t="str">
        <f t="shared" si="348"/>
        <v>"notificationDate":"",</v>
      </c>
      <c r="Y765" s="22" t="str">
        <f t="shared" si="349"/>
        <v>public static String NOTIFICATION_DATE="notificationDate";</v>
      </c>
      <c r="Z765" s="7" t="str">
        <f t="shared" si="350"/>
        <v>private String notificationDate="";</v>
      </c>
    </row>
    <row r="766" spans="2:26" ht="19.2" x14ac:dyDescent="0.45">
      <c r="B766" s="1" t="s">
        <v>527</v>
      </c>
      <c r="C766" s="1" t="s">
        <v>1</v>
      </c>
      <c r="D766" s="4">
        <v>45</v>
      </c>
      <c r="I766" t="str">
        <f>I756</f>
        <v>ALTER TABLE TM_NOTIFICATION</v>
      </c>
      <c r="J766" t="str">
        <f t="shared" si="343"/>
        <v xml:space="preserve"> ADD  NOTIFICATION_TIME VARCHAR(45);</v>
      </c>
      <c r="K766" s="21" t="str">
        <f t="shared" si="344"/>
        <v xml:space="preserve">  ALTER COLUMN   NOTIFICATION_TIME VARCHAR(45);</v>
      </c>
      <c r="L766" s="12"/>
      <c r="M766" s="18" t="str">
        <f t="shared" si="345"/>
        <v>NOTIFICATION_TIME,</v>
      </c>
      <c r="N766" s="5" t="str">
        <f t="shared" si="346"/>
        <v>NOTIFICATION_TIME VARCHAR(45),</v>
      </c>
      <c r="O766" s="1" t="s">
        <v>531</v>
      </c>
      <c r="P766" t="s">
        <v>133</v>
      </c>
      <c r="W766" s="17" t="str">
        <f t="shared" si="347"/>
        <v>notificationTime</v>
      </c>
      <c r="X766" s="3" t="str">
        <f t="shared" si="348"/>
        <v>"notificationTime":"",</v>
      </c>
      <c r="Y766" s="22" t="str">
        <f t="shared" si="349"/>
        <v>public static String NOTIFICATION_TIME="notificationTime";</v>
      </c>
      <c r="Z766" s="7" t="str">
        <f t="shared" si="350"/>
        <v>private String notificationTime="";</v>
      </c>
    </row>
    <row r="767" spans="2:26" ht="19.2" x14ac:dyDescent="0.45">
      <c r="B767" s="1" t="s">
        <v>528</v>
      </c>
      <c r="C767" s="1" t="s">
        <v>1</v>
      </c>
      <c r="D767" s="4">
        <v>44</v>
      </c>
      <c r="I767" t="str">
        <f>I578</f>
        <v>ALTER TABLE TM_BACKLOG_TASK_NOTIFIER</v>
      </c>
      <c r="J767" t="str">
        <f t="shared" si="343"/>
        <v xml:space="preserve"> ADD  REVIEW_DATE VARCHAR(44);</v>
      </c>
      <c r="K767" s="21" t="str">
        <f t="shared" si="344"/>
        <v xml:space="preserve">  ALTER COLUMN   REVIEW_DATE VARCHAR(44);</v>
      </c>
      <c r="L767" s="12"/>
      <c r="M767" s="18" t="str">
        <f t="shared" si="345"/>
        <v>REVIEW_DATE,</v>
      </c>
      <c r="N767" s="5" t="str">
        <f t="shared" si="346"/>
        <v>REVIEW_DATE VARCHAR(44),</v>
      </c>
      <c r="O767" s="1" t="s">
        <v>532</v>
      </c>
      <c r="P767" t="s">
        <v>8</v>
      </c>
      <c r="W767" s="17" t="str">
        <f t="shared" si="347"/>
        <v>reviewDate</v>
      </c>
      <c r="X767" s="3" t="str">
        <f t="shared" si="348"/>
        <v>"reviewDate":"",</v>
      </c>
      <c r="Y767" s="22" t="str">
        <f t="shared" si="349"/>
        <v>public static String REVIEW_DATE="reviewDate";</v>
      </c>
      <c r="Z767" s="7" t="str">
        <f t="shared" si="350"/>
        <v>private String reviewDate="";</v>
      </c>
    </row>
    <row r="768" spans="2:26" ht="19.2" x14ac:dyDescent="0.45">
      <c r="B768" s="1" t="s">
        <v>529</v>
      </c>
      <c r="C768" s="1" t="s">
        <v>1</v>
      </c>
      <c r="D768" s="4">
        <v>45</v>
      </c>
      <c r="I768" t="str">
        <f>I758</f>
        <v>ALTER TABLE TM_NOTIFICATION</v>
      </c>
      <c r="J768" t="str">
        <f t="shared" si="343"/>
        <v xml:space="preserve"> ADD  REVIEW_TIME VARCHAR(45);</v>
      </c>
      <c r="K768" s="21" t="str">
        <f t="shared" si="344"/>
        <v xml:space="preserve">  ALTER COLUMN   REVIEW_TIME VARCHAR(45);</v>
      </c>
      <c r="L768" s="12"/>
      <c r="M768" s="18" t="str">
        <f t="shared" si="345"/>
        <v>REVIEW_TIME,</v>
      </c>
      <c r="N768" s="5" t="str">
        <f t="shared" si="346"/>
        <v>REVIEW_TIME VARCHAR(45),</v>
      </c>
      <c r="O768" s="1" t="s">
        <v>532</v>
      </c>
      <c r="P768" t="s">
        <v>133</v>
      </c>
      <c r="W768" s="17" t="str">
        <f t="shared" si="347"/>
        <v>reviewTime</v>
      </c>
      <c r="X768" s="3" t="str">
        <f t="shared" si="348"/>
        <v>"reviewTime":"",</v>
      </c>
      <c r="Y768" s="22" t="str">
        <f t="shared" si="349"/>
        <v>public static String REVIEW_TIME="reviewTime";</v>
      </c>
      <c r="Z768" s="7" t="str">
        <f t="shared" si="350"/>
        <v>private String reviewTime="";</v>
      </c>
    </row>
    <row r="769" spans="2:26" ht="19.2" x14ac:dyDescent="0.45">
      <c r="B769" s="1" t="s">
        <v>530</v>
      </c>
      <c r="C769" s="1" t="s">
        <v>1</v>
      </c>
      <c r="D769" s="4">
        <v>44</v>
      </c>
      <c r="I769" t="str">
        <f>I580</f>
        <v>ALTER TABLE TM_BACKLOG_TASK_NOTIFIER</v>
      </c>
      <c r="J769" t="str">
        <f t="shared" si="343"/>
        <v xml:space="preserve"> ADD  IS_REVIEWED VARCHAR(44);</v>
      </c>
      <c r="K769" s="21" t="str">
        <f t="shared" si="344"/>
        <v xml:space="preserve">  ALTER COLUMN   IS_REVIEWED VARCHAR(44);</v>
      </c>
      <c r="L769" s="12"/>
      <c r="M769" s="18" t="str">
        <f t="shared" si="345"/>
        <v>IS_REVIEWED,</v>
      </c>
      <c r="N769" s="5" t="str">
        <f t="shared" si="346"/>
        <v>IS_REVIEWED VARCHAR(44),</v>
      </c>
      <c r="O769" s="1" t="s">
        <v>112</v>
      </c>
      <c r="P769" t="s">
        <v>533</v>
      </c>
      <c r="W769" s="17" t="str">
        <f t="shared" si="347"/>
        <v>isReviewed</v>
      </c>
      <c r="X769" s="3" t="str">
        <f t="shared" si="348"/>
        <v>"isReviewed":"",</v>
      </c>
      <c r="Y769" s="22" t="str">
        <f t="shared" si="349"/>
        <v>public static String IS_REVIEWED="isReviewed";</v>
      </c>
      <c r="Z769" s="7" t="str">
        <f t="shared" si="350"/>
        <v>private String isReviewed="";</v>
      </c>
    </row>
    <row r="770" spans="2:26" ht="19.2" x14ac:dyDescent="0.45">
      <c r="B770" s="1"/>
      <c r="C770" s="1"/>
      <c r="D770" s="4"/>
      <c r="L770" s="12"/>
      <c r="M770" s="18"/>
      <c r="N770" s="33" t="s">
        <v>130</v>
      </c>
      <c r="O770" s="1"/>
      <c r="W770" s="17"/>
    </row>
    <row r="771" spans="2:26" x14ac:dyDescent="0.3">
      <c r="N771" s="31" t="s">
        <v>126</v>
      </c>
    </row>
    <row r="773" spans="2:26" x14ac:dyDescent="0.3">
      <c r="B773" s="2" t="s">
        <v>536</v>
      </c>
      <c r="I773" t="str">
        <f>CONCATENATE("ALTER TABLE"," ",B773)</f>
        <v>ALTER TABLE TM_BACKLOG_DEPENDENCY</v>
      </c>
      <c r="K773" s="25"/>
      <c r="N773" s="5" t="str">
        <f>CONCATENATE("CREATE TABLE ",B773," ","(")</f>
        <v>CREATE TABLE TM_BACKLOG_DEPENDENCY (</v>
      </c>
    </row>
    <row r="774" spans="2:26" ht="19.2" x14ac:dyDescent="0.45">
      <c r="B774" s="1" t="s">
        <v>2</v>
      </c>
      <c r="C774" s="1" t="s">
        <v>1</v>
      </c>
      <c r="D774" s="4">
        <v>30</v>
      </c>
      <c r="E774" s="24" t="s">
        <v>113</v>
      </c>
      <c r="I774" t="str">
        <f>I773</f>
        <v>ALTER TABLE TM_BACKLOG_DEPENDENCY</v>
      </c>
      <c r="L774" s="12"/>
      <c r="M774" s="18" t="str">
        <f t="shared" ref="M774:M780" si="351">CONCATENATE(B774,",")</f>
        <v>ID,</v>
      </c>
      <c r="N774" s="5" t="str">
        <f>CONCATENATE(B774," ",C774,"(",D774,") ",E774," ,")</f>
        <v>ID VARCHAR(30) NOT NULL ,</v>
      </c>
      <c r="O774" s="1" t="s">
        <v>2</v>
      </c>
      <c r="P774" s="6"/>
      <c r="Q774" s="6"/>
      <c r="R774" s="6"/>
      <c r="S774" s="6"/>
      <c r="T774" s="6"/>
      <c r="U774" s="6"/>
      <c r="V774" s="6"/>
      <c r="W774" s="17" t="str">
        <f t="shared" ref="W774:W780" si="352">CONCATENATE(,LOWER(O774),UPPER(LEFT(P774,1)),LOWER(RIGHT(P774,LEN(P774)-IF(LEN(P774)&gt;0,1,LEN(P774)))),UPPER(LEFT(Q774,1)),LOWER(RIGHT(Q774,LEN(Q774)-IF(LEN(Q774)&gt;0,1,LEN(Q774)))),UPPER(LEFT(R774,1)),LOWER(RIGHT(R774,LEN(R774)-IF(LEN(R774)&gt;0,1,LEN(R774)))),UPPER(LEFT(S774,1)),LOWER(RIGHT(S774,LEN(S774)-IF(LEN(S774)&gt;0,1,LEN(S774)))),UPPER(LEFT(T774,1)),LOWER(RIGHT(T774,LEN(T774)-IF(LEN(T774)&gt;0,1,LEN(T774)))),UPPER(LEFT(U774,1)),LOWER(RIGHT(U774,LEN(U774)-IF(LEN(U774)&gt;0,1,LEN(U774)))),UPPER(LEFT(V774,1)),LOWER(RIGHT(V774,LEN(V774)-IF(LEN(V774)&gt;0,1,LEN(V774)))))</f>
        <v>id</v>
      </c>
      <c r="X774" s="3" t="str">
        <f t="shared" ref="X774:X780" si="353">CONCATENATE("""",W774,"""",":","""","""",",")</f>
        <v>"id":"",</v>
      </c>
      <c r="Y774" s="22" t="str">
        <f t="shared" ref="Y774:Y780" si="354">CONCATENATE("public static String ",,B774,,"=","""",W774,""";")</f>
        <v>public static String ID="id";</v>
      </c>
      <c r="Z774" s="7" t="str">
        <f t="shared" ref="Z774:Z780" si="355">CONCATENATE("private String ",W774,"=","""""",";")</f>
        <v>private String id="";</v>
      </c>
    </row>
    <row r="775" spans="2:26" ht="19.2" x14ac:dyDescent="0.45">
      <c r="B775" s="1" t="s">
        <v>3</v>
      </c>
      <c r="C775" s="1" t="s">
        <v>1</v>
      </c>
      <c r="D775" s="4">
        <v>10</v>
      </c>
      <c r="I775" t="str">
        <f>I774</f>
        <v>ALTER TABLE TM_BACKLOG_DEPENDENCY</v>
      </c>
      <c r="K775" s="21" t="s">
        <v>436</v>
      </c>
      <c r="L775" s="12"/>
      <c r="M775" s="18" t="str">
        <f t="shared" si="351"/>
        <v>STATUS,</v>
      </c>
      <c r="N775" s="5" t="str">
        <f t="shared" ref="N775:N780" si="356">CONCATENATE(B775," ",C775,"(",D775,")",",")</f>
        <v>STATUS VARCHAR(10),</v>
      </c>
      <c r="O775" s="1" t="s">
        <v>3</v>
      </c>
      <c r="W775" s="17" t="str">
        <f t="shared" si="352"/>
        <v>status</v>
      </c>
      <c r="X775" s="3" t="str">
        <f t="shared" si="353"/>
        <v>"status":"",</v>
      </c>
      <c r="Y775" s="22" t="str">
        <f t="shared" si="354"/>
        <v>public static String STATUS="status";</v>
      </c>
      <c r="Z775" s="7" t="str">
        <f t="shared" si="355"/>
        <v>private String status="";</v>
      </c>
    </row>
    <row r="776" spans="2:26" ht="19.2" x14ac:dyDescent="0.45">
      <c r="B776" s="1" t="s">
        <v>4</v>
      </c>
      <c r="C776" s="1" t="s">
        <v>1</v>
      </c>
      <c r="D776" s="4">
        <v>30</v>
      </c>
      <c r="I776" t="str">
        <f>I775</f>
        <v>ALTER TABLE TM_BACKLOG_DEPENDENCY</v>
      </c>
      <c r="J776" t="str">
        <f>CONCATENATE(LEFT(CONCATENATE(" ADD "," ",N776,";"),LEN(CONCATENATE(" ADD "," ",N776,";"))-2),";")</f>
        <v xml:space="preserve"> ADD  INSERT_DATE VARCHAR(30);</v>
      </c>
      <c r="K776" s="21" t="str">
        <f>CONCATENATE(LEFT(CONCATENATE("  ALTER COLUMN  "," ",N776,";"),LEN(CONCATENATE("  ALTER COLUMN  "," ",N776,";"))-2),";")</f>
        <v xml:space="preserve">  ALTER COLUMN   INSERT_DATE VARCHAR(30);</v>
      </c>
      <c r="L776" s="12"/>
      <c r="M776" s="18" t="str">
        <f t="shared" si="351"/>
        <v>INSERT_DATE,</v>
      </c>
      <c r="N776" s="5" t="str">
        <f t="shared" si="356"/>
        <v>INSERT_DATE VARCHAR(30),</v>
      </c>
      <c r="O776" s="1" t="s">
        <v>7</v>
      </c>
      <c r="P776" t="s">
        <v>8</v>
      </c>
      <c r="W776" s="17" t="str">
        <f t="shared" si="352"/>
        <v>insertDate</v>
      </c>
      <c r="X776" s="3" t="str">
        <f t="shared" si="353"/>
        <v>"insertDate":"",</v>
      </c>
      <c r="Y776" s="22" t="str">
        <f t="shared" si="354"/>
        <v>public static String INSERT_DATE="insertDate";</v>
      </c>
      <c r="Z776" s="7" t="str">
        <f t="shared" si="355"/>
        <v>private String insertDate="";</v>
      </c>
    </row>
    <row r="777" spans="2:26" ht="19.2" x14ac:dyDescent="0.45">
      <c r="B777" s="1" t="s">
        <v>5</v>
      </c>
      <c r="C777" s="1" t="s">
        <v>1</v>
      </c>
      <c r="D777" s="4">
        <v>30</v>
      </c>
      <c r="I777" t="str">
        <f>I776</f>
        <v>ALTER TABLE TM_BACKLOG_DEPENDENCY</v>
      </c>
      <c r="J777" t="str">
        <f>CONCATENATE(LEFT(CONCATENATE(" ADD "," ",N777,";"),LEN(CONCATENATE(" ADD "," ",N777,";"))-2),";")</f>
        <v xml:space="preserve"> ADD  MODIFICATION_DATE VARCHAR(30);</v>
      </c>
      <c r="K777" s="21" t="str">
        <f>CONCATENATE(LEFT(CONCATENATE("  ALTER COLUMN  "," ",N777,";"),LEN(CONCATENATE("  ALTER COLUMN  "," ",N777,";"))-2),";")</f>
        <v xml:space="preserve">  ALTER COLUMN   MODIFICATION_DATE VARCHAR(30);</v>
      </c>
      <c r="L777" s="12"/>
      <c r="M777" s="18" t="str">
        <f t="shared" si="351"/>
        <v>MODIFICATION_DATE,</v>
      </c>
      <c r="N777" s="5" t="str">
        <f t="shared" si="356"/>
        <v>MODIFICATION_DATE VARCHAR(30),</v>
      </c>
      <c r="O777" s="1" t="s">
        <v>9</v>
      </c>
      <c r="P777" t="s">
        <v>8</v>
      </c>
      <c r="W777" s="17" t="str">
        <f t="shared" si="352"/>
        <v>modificationDate</v>
      </c>
      <c r="X777" s="3" t="str">
        <f t="shared" si="353"/>
        <v>"modificationDate":"",</v>
      </c>
      <c r="Y777" s="22" t="str">
        <f t="shared" si="354"/>
        <v>public static String MODIFICATION_DATE="modificationDate";</v>
      </c>
      <c r="Z777" s="7" t="str">
        <f t="shared" si="355"/>
        <v>private String modificationDate="";</v>
      </c>
    </row>
    <row r="778" spans="2:26" ht="19.2" x14ac:dyDescent="0.45">
      <c r="B778" s="1" t="s">
        <v>274</v>
      </c>
      <c r="C778" s="1" t="s">
        <v>1</v>
      </c>
      <c r="D778" s="4">
        <v>45</v>
      </c>
      <c r="I778" t="str">
        <f>I777</f>
        <v>ALTER TABLE TM_BACKLOG_DEPENDENCY</v>
      </c>
      <c r="J778" t="str">
        <f>CONCATENATE(LEFT(CONCATENATE(" ADD "," ",N778,";"),LEN(CONCATENATE(" ADD "," ",N778,";"))-2),";")</f>
        <v xml:space="preserve"> ADD  FK_PROJECT_ID VARCHAR(45);</v>
      </c>
      <c r="K778" s="21" t="str">
        <f>CONCATENATE(LEFT(CONCATENATE("  ALTER COLUMN  "," ",N778,";"),LEN(CONCATENATE("  ALTER COLUMN  "," ",N778,";"))-2),";")</f>
        <v xml:space="preserve">  ALTER COLUMN   FK_PROJECT_ID VARCHAR(45);</v>
      </c>
      <c r="L778" s="12"/>
      <c r="M778" s="18" t="str">
        <f t="shared" si="351"/>
        <v>FK_PROJECT_ID,</v>
      </c>
      <c r="N778" s="5" t="str">
        <f t="shared" si="356"/>
        <v>FK_PROJECT_ID VARCHAR(45),</v>
      </c>
      <c r="O778" s="1" t="s">
        <v>10</v>
      </c>
      <c r="P778" t="s">
        <v>288</v>
      </c>
      <c r="Q778" t="s">
        <v>2</v>
      </c>
      <c r="W778" s="17" t="str">
        <f t="shared" si="352"/>
        <v>fkProjectId</v>
      </c>
      <c r="X778" s="3" t="str">
        <f t="shared" si="353"/>
        <v>"fkProjectId":"",</v>
      </c>
      <c r="Y778" s="22" t="str">
        <f t="shared" si="354"/>
        <v>public static String FK_PROJECT_ID="fkProjectId";</v>
      </c>
      <c r="Z778" s="7" t="str">
        <f t="shared" si="355"/>
        <v>private String fkProjectId="";</v>
      </c>
    </row>
    <row r="779" spans="2:26" ht="19.2" x14ac:dyDescent="0.45">
      <c r="B779" s="1" t="s">
        <v>367</v>
      </c>
      <c r="C779" s="1" t="s">
        <v>1</v>
      </c>
      <c r="D779" s="4">
        <v>45</v>
      </c>
      <c r="I779" t="str">
        <f>I769</f>
        <v>ALTER TABLE TM_BACKLOG_TASK_NOTIFIER</v>
      </c>
      <c r="J779" t="str">
        <f>CONCATENATE(LEFT(CONCATENATE(" ADD "," ",N779,";"),LEN(CONCATENATE(" ADD "," ",N779,";"))-2),";")</f>
        <v xml:space="preserve"> ADD  FK_BACKLOG_ID VARCHAR(45);</v>
      </c>
      <c r="K779" s="21" t="str">
        <f>CONCATENATE(LEFT(CONCATENATE("  ALTER COLUMN  "," ",N779,";"),LEN(CONCATENATE("  ALTER COLUMN  "," ",N779,";"))-2),";")</f>
        <v xml:space="preserve">  ALTER COLUMN   FK_BACKLOG_ID VARCHAR(45);</v>
      </c>
      <c r="L779" s="12"/>
      <c r="M779" s="18" t="str">
        <f t="shared" si="351"/>
        <v>FK_BACKLOG_ID,</v>
      </c>
      <c r="N779" s="5" t="str">
        <f t="shared" si="356"/>
        <v>FK_BACKLOG_ID VARCHAR(45),</v>
      </c>
      <c r="O779" s="1" t="s">
        <v>10</v>
      </c>
      <c r="P779" t="s">
        <v>354</v>
      </c>
      <c r="Q779" t="s">
        <v>2</v>
      </c>
      <c r="W779" s="17" t="str">
        <f t="shared" si="352"/>
        <v>fkBacklogId</v>
      </c>
      <c r="X779" s="3" t="str">
        <f t="shared" si="353"/>
        <v>"fkBacklogId":"",</v>
      </c>
      <c r="Y779" s="22" t="str">
        <f t="shared" si="354"/>
        <v>public static String FK_BACKLOG_ID="fkBacklogId";</v>
      </c>
      <c r="Z779" s="7" t="str">
        <f t="shared" si="355"/>
        <v>private String fkBacklogId="";</v>
      </c>
    </row>
    <row r="780" spans="2:26" ht="19.2" x14ac:dyDescent="0.45">
      <c r="B780" s="1" t="s">
        <v>537</v>
      </c>
      <c r="C780" s="1" t="s">
        <v>1</v>
      </c>
      <c r="D780" s="4">
        <v>44</v>
      </c>
      <c r="I780" t="str">
        <f>I591</f>
        <v>ALTER TABLE TM_COMMENT_FILE</v>
      </c>
      <c r="J780" t="str">
        <f>CONCATENATE(LEFT(CONCATENATE(" ADD "," ",N780,";"),LEN(CONCATENATE(" ADD "," ",N780,";"))-2),";")</f>
        <v xml:space="preserve"> ADD  FK_PARENT_BACKLOG_ID VARCHAR(44);</v>
      </c>
      <c r="K780" s="21" t="str">
        <f>CONCATENATE(LEFT(CONCATENATE("  ALTER COLUMN  "," ",N780,";"),LEN(CONCATENATE("  ALTER COLUMN  "," ",N780,";"))-2),";")</f>
        <v xml:space="preserve">  ALTER COLUMN   FK_PARENT_BACKLOG_ID VARCHAR(44);</v>
      </c>
      <c r="L780" s="12"/>
      <c r="M780" s="18" t="str">
        <f t="shared" si="351"/>
        <v>FK_PARENT_BACKLOG_ID,</v>
      </c>
      <c r="N780" s="5" t="str">
        <f t="shared" si="356"/>
        <v>FK_PARENT_BACKLOG_ID VARCHAR(44),</v>
      </c>
      <c r="O780" s="1" t="s">
        <v>10</v>
      </c>
      <c r="P780" t="s">
        <v>538</v>
      </c>
      <c r="Q780" t="s">
        <v>354</v>
      </c>
      <c r="R780" t="s">
        <v>2</v>
      </c>
      <c r="W780" s="17" t="str">
        <f t="shared" si="352"/>
        <v>fkParentBacklogId</v>
      </c>
      <c r="X780" s="3" t="str">
        <f t="shared" si="353"/>
        <v>"fkParentBacklogId":"",</v>
      </c>
      <c r="Y780" s="22" t="str">
        <f t="shared" si="354"/>
        <v>public static String FK_PARENT_BACKLOG_ID="fkParentBacklogId";</v>
      </c>
      <c r="Z780" s="7" t="str">
        <f t="shared" si="355"/>
        <v>private String fkParentBacklogId="";</v>
      </c>
    </row>
    <row r="781" spans="2:26" ht="19.2" x14ac:dyDescent="0.45">
      <c r="B781" s="1"/>
      <c r="C781" s="1"/>
      <c r="D781" s="4"/>
      <c r="L781" s="12"/>
      <c r="M781" s="18"/>
      <c r="N781" s="33" t="s">
        <v>130</v>
      </c>
      <c r="O781" s="1"/>
      <c r="W781" s="17"/>
    </row>
    <row r="782" spans="2:26" x14ac:dyDescent="0.3">
      <c r="N782" s="31" t="s">
        <v>126</v>
      </c>
    </row>
    <row r="786" spans="2:26" x14ac:dyDescent="0.3">
      <c r="B786" s="2" t="s">
        <v>539</v>
      </c>
      <c r="I786" t="str">
        <f>CONCATENATE("ALTER TABLE"," ",B786)</f>
        <v>ALTER TABLE TM_BACKLOG_DEPENDENCY_LIST</v>
      </c>
      <c r="J786" t="s">
        <v>293</v>
      </c>
      <c r="K786" s="26" t="str">
        <f>CONCATENATE(J786," VIEW ",B786," AS SELECT")</f>
        <v>create OR REPLACE VIEW TM_BACKLOG_DEPENDENCY_LIST AS SELECT</v>
      </c>
      <c r="N786" s="5" t="str">
        <f>CONCATENATE("CREATE TABLE ",B786," ","(")</f>
        <v>CREATE TABLE TM_BACKLOG_DEPENDENCY_LIST (</v>
      </c>
    </row>
    <row r="787" spans="2:26" ht="19.2" x14ac:dyDescent="0.45">
      <c r="B787" s="1" t="s">
        <v>2</v>
      </c>
      <c r="C787" s="1" t="s">
        <v>1</v>
      </c>
      <c r="D787" s="4">
        <v>30</v>
      </c>
      <c r="E787" s="24" t="s">
        <v>113</v>
      </c>
      <c r="I787" t="str">
        <f>I786</f>
        <v>ALTER TABLE TM_BACKLOG_DEPENDENCY_LIST</v>
      </c>
      <c r="K787" s="25" t="str">
        <f>CONCATENATE("T.",B787,",")</f>
        <v>T.ID,</v>
      </c>
      <c r="L787" s="12"/>
      <c r="M787" s="18" t="str">
        <f t="shared" ref="M787:M795" si="357">CONCATENATE(B787,",")</f>
        <v>ID,</v>
      </c>
      <c r="N787" s="5" t="str">
        <f>CONCATENATE(B787," ",C787,"(",D787,") ",E787," ,")</f>
        <v>ID VARCHAR(30) NOT NULL ,</v>
      </c>
      <c r="O787" s="1" t="s">
        <v>2</v>
      </c>
      <c r="P787" s="6"/>
      <c r="Q787" s="6"/>
      <c r="R787" s="6"/>
      <c r="S787" s="6"/>
      <c r="T787" s="6"/>
      <c r="U787" s="6"/>
      <c r="V787" s="6"/>
      <c r="W787" s="17" t="str">
        <f t="shared" ref="W787:W795" si="358">CONCATENATE(,LOWER(O787),UPPER(LEFT(P787,1)),LOWER(RIGHT(P787,LEN(P787)-IF(LEN(P787)&gt;0,1,LEN(P787)))),UPPER(LEFT(Q787,1)),LOWER(RIGHT(Q787,LEN(Q787)-IF(LEN(Q787)&gt;0,1,LEN(Q787)))),UPPER(LEFT(R787,1)),LOWER(RIGHT(R787,LEN(R787)-IF(LEN(R787)&gt;0,1,LEN(R787)))),UPPER(LEFT(S787,1)),LOWER(RIGHT(S787,LEN(S787)-IF(LEN(S787)&gt;0,1,LEN(S787)))),UPPER(LEFT(T787,1)),LOWER(RIGHT(T787,LEN(T787)-IF(LEN(T787)&gt;0,1,LEN(T787)))),UPPER(LEFT(U787,1)),LOWER(RIGHT(U787,LEN(U787)-IF(LEN(U787)&gt;0,1,LEN(U787)))),UPPER(LEFT(V787,1)),LOWER(RIGHT(V787,LEN(V787)-IF(LEN(V787)&gt;0,1,LEN(V787)))))</f>
        <v>id</v>
      </c>
      <c r="X787" s="3" t="str">
        <f t="shared" ref="X787:X795" si="359">CONCATENATE("""",W787,"""",":","""","""",",")</f>
        <v>"id":"",</v>
      </c>
      <c r="Y787" s="22" t="str">
        <f t="shared" ref="Y787:Y795" si="360">CONCATENATE("public static String ",,B787,,"=","""",W787,""";")</f>
        <v>public static String ID="id";</v>
      </c>
      <c r="Z787" s="7" t="str">
        <f t="shared" ref="Z787:Z795" si="361">CONCATENATE("private String ",W787,"=","""""",";")</f>
        <v>private String id="";</v>
      </c>
    </row>
    <row r="788" spans="2:26" ht="19.2" x14ac:dyDescent="0.45">
      <c r="B788" s="1" t="s">
        <v>3</v>
      </c>
      <c r="C788" s="1" t="s">
        <v>1</v>
      </c>
      <c r="D788" s="4">
        <v>10</v>
      </c>
      <c r="I788" t="str">
        <f>I787</f>
        <v>ALTER TABLE TM_BACKLOG_DEPENDENCY_LIST</v>
      </c>
      <c r="K788" s="25" t="str">
        <f t="shared" ref="K788:K794" si="362">CONCATENATE("T.",B788,",")</f>
        <v>T.STATUS,</v>
      </c>
      <c r="L788" s="12"/>
      <c r="M788" s="18" t="str">
        <f t="shared" si="357"/>
        <v>STATUS,</v>
      </c>
      <c r="N788" s="5" t="str">
        <f t="shared" ref="N788:N795" si="363">CONCATENATE(B788," ",C788,"(",D788,")",",")</f>
        <v>STATUS VARCHAR(10),</v>
      </c>
      <c r="O788" s="1" t="s">
        <v>3</v>
      </c>
      <c r="W788" s="17" t="str">
        <f t="shared" si="358"/>
        <v>status</v>
      </c>
      <c r="X788" s="3" t="str">
        <f t="shared" si="359"/>
        <v>"status":"",</v>
      </c>
      <c r="Y788" s="22" t="str">
        <f t="shared" si="360"/>
        <v>public static String STATUS="status";</v>
      </c>
      <c r="Z788" s="7" t="str">
        <f t="shared" si="361"/>
        <v>private String status="";</v>
      </c>
    </row>
    <row r="789" spans="2:26" ht="19.2" x14ac:dyDescent="0.45">
      <c r="B789" s="1" t="s">
        <v>4</v>
      </c>
      <c r="C789" s="1" t="s">
        <v>1</v>
      </c>
      <c r="D789" s="4">
        <v>30</v>
      </c>
      <c r="I789" t="str">
        <f>I788</f>
        <v>ALTER TABLE TM_BACKLOG_DEPENDENCY_LIST</v>
      </c>
      <c r="K789" s="25" t="str">
        <f t="shared" si="362"/>
        <v>T.INSERT_DATE,</v>
      </c>
      <c r="L789" s="12"/>
      <c r="M789" s="18" t="str">
        <f t="shared" si="357"/>
        <v>INSERT_DATE,</v>
      </c>
      <c r="N789" s="5" t="str">
        <f t="shared" si="363"/>
        <v>INSERT_DATE VARCHAR(30),</v>
      </c>
      <c r="O789" s="1" t="s">
        <v>7</v>
      </c>
      <c r="P789" t="s">
        <v>8</v>
      </c>
      <c r="W789" s="17" t="str">
        <f t="shared" si="358"/>
        <v>insertDate</v>
      </c>
      <c r="X789" s="3" t="str">
        <f t="shared" si="359"/>
        <v>"insertDate":"",</v>
      </c>
      <c r="Y789" s="22" t="str">
        <f t="shared" si="360"/>
        <v>public static String INSERT_DATE="insertDate";</v>
      </c>
      <c r="Z789" s="7" t="str">
        <f t="shared" si="361"/>
        <v>private String insertDate="";</v>
      </c>
    </row>
    <row r="790" spans="2:26" ht="19.2" x14ac:dyDescent="0.45">
      <c r="B790" s="1" t="s">
        <v>5</v>
      </c>
      <c r="C790" s="1" t="s">
        <v>1</v>
      </c>
      <c r="D790" s="4">
        <v>30</v>
      </c>
      <c r="I790" t="str">
        <f>I789</f>
        <v>ALTER TABLE TM_BACKLOG_DEPENDENCY_LIST</v>
      </c>
      <c r="K790" s="25" t="str">
        <f t="shared" si="362"/>
        <v>T.MODIFICATION_DATE,</v>
      </c>
      <c r="L790" s="12"/>
      <c r="M790" s="18" t="str">
        <f t="shared" si="357"/>
        <v>MODIFICATION_DATE,</v>
      </c>
      <c r="N790" s="5" t="str">
        <f t="shared" si="363"/>
        <v>MODIFICATION_DATE VARCHAR(30),</v>
      </c>
      <c r="O790" s="1" t="s">
        <v>9</v>
      </c>
      <c r="P790" t="s">
        <v>8</v>
      </c>
      <c r="W790" s="17" t="str">
        <f t="shared" si="358"/>
        <v>modificationDate</v>
      </c>
      <c r="X790" s="3" t="str">
        <f t="shared" si="359"/>
        <v>"modificationDate":"",</v>
      </c>
      <c r="Y790" s="22" t="str">
        <f t="shared" si="360"/>
        <v>public static String MODIFICATION_DATE="modificationDate";</v>
      </c>
      <c r="Z790" s="7" t="str">
        <f t="shared" si="361"/>
        <v>private String modificationDate="";</v>
      </c>
    </row>
    <row r="791" spans="2:26" ht="19.2" x14ac:dyDescent="0.45">
      <c r="B791" s="1" t="s">
        <v>274</v>
      </c>
      <c r="C791" s="1" t="s">
        <v>1</v>
      </c>
      <c r="D791" s="4">
        <v>45</v>
      </c>
      <c r="I791" t="str">
        <f>I790</f>
        <v>ALTER TABLE TM_BACKLOG_DEPENDENCY_LIST</v>
      </c>
      <c r="K791" s="25" t="str">
        <f t="shared" si="362"/>
        <v>T.FK_PROJECT_ID,</v>
      </c>
      <c r="L791" s="12"/>
      <c r="M791" s="18" t="str">
        <f t="shared" si="357"/>
        <v>FK_PROJECT_ID,</v>
      </c>
      <c r="N791" s="5" t="str">
        <f t="shared" si="363"/>
        <v>FK_PROJECT_ID VARCHAR(45),</v>
      </c>
      <c r="O791" s="1" t="s">
        <v>10</v>
      </c>
      <c r="P791" t="s">
        <v>288</v>
      </c>
      <c r="Q791" t="s">
        <v>2</v>
      </c>
      <c r="W791" s="17" t="str">
        <f t="shared" si="358"/>
        <v>fkProjectId</v>
      </c>
      <c r="X791" s="3" t="str">
        <f t="shared" si="359"/>
        <v>"fkProjectId":"",</v>
      </c>
      <c r="Y791" s="22" t="str">
        <f t="shared" si="360"/>
        <v>public static String FK_PROJECT_ID="fkProjectId";</v>
      </c>
      <c r="Z791" s="7" t="str">
        <f t="shared" si="361"/>
        <v>private String fkProjectId="";</v>
      </c>
    </row>
    <row r="792" spans="2:26" ht="19.2" x14ac:dyDescent="0.45">
      <c r="B792" s="1" t="s">
        <v>367</v>
      </c>
      <c r="C792" s="1" t="s">
        <v>1</v>
      </c>
      <c r="D792" s="4">
        <v>45</v>
      </c>
      <c r="I792">
        <f>I781</f>
        <v>0</v>
      </c>
      <c r="K792" s="25" t="str">
        <f t="shared" si="362"/>
        <v>T.FK_BACKLOG_ID,</v>
      </c>
      <c r="L792" s="12"/>
      <c r="M792" s="18" t="str">
        <f t="shared" si="357"/>
        <v>FK_BACKLOG_ID,</v>
      </c>
      <c r="N792" s="5" t="str">
        <f t="shared" si="363"/>
        <v>FK_BACKLOG_ID VARCHAR(45),</v>
      </c>
      <c r="O792" s="1" t="s">
        <v>10</v>
      </c>
      <c r="P792" t="s">
        <v>354</v>
      </c>
      <c r="Q792" t="s">
        <v>2</v>
      </c>
      <c r="W792" s="17" t="str">
        <f t="shared" si="358"/>
        <v>fkBacklogId</v>
      </c>
      <c r="X792" s="3" t="str">
        <f t="shared" si="359"/>
        <v>"fkBacklogId":"",</v>
      </c>
      <c r="Y792" s="22" t="str">
        <f t="shared" si="360"/>
        <v>public static String FK_BACKLOG_ID="fkBacklogId";</v>
      </c>
      <c r="Z792" s="7" t="str">
        <f t="shared" si="361"/>
        <v>private String fkBacklogId="";</v>
      </c>
    </row>
    <row r="793" spans="2:26" ht="19.2" x14ac:dyDescent="0.45">
      <c r="B793" s="1" t="s">
        <v>351</v>
      </c>
      <c r="C793" s="1" t="s">
        <v>1</v>
      </c>
      <c r="D793" s="4">
        <v>45</v>
      </c>
      <c r="I793">
        <f>I782</f>
        <v>0</v>
      </c>
      <c r="K793" s="25" t="s">
        <v>541</v>
      </c>
      <c r="L793" s="12"/>
      <c r="M793" s="18" t="str">
        <f t="shared" si="357"/>
        <v>BACKLOG_NAME,</v>
      </c>
      <c r="N793" s="5" t="str">
        <f t="shared" si="363"/>
        <v>BACKLOG_NAME VARCHAR(45),</v>
      </c>
      <c r="O793" s="1" t="s">
        <v>354</v>
      </c>
      <c r="P793" t="s">
        <v>0</v>
      </c>
      <c r="W793" s="17" t="str">
        <f t="shared" si="358"/>
        <v>backlogName</v>
      </c>
      <c r="X793" s="3" t="str">
        <f t="shared" si="359"/>
        <v>"backlogName":"",</v>
      </c>
      <c r="Y793" s="22" t="str">
        <f t="shared" si="360"/>
        <v>public static String BACKLOG_NAME="backlogName";</v>
      </c>
      <c r="Z793" s="7" t="str">
        <f t="shared" si="361"/>
        <v>private String backlogName="";</v>
      </c>
    </row>
    <row r="794" spans="2:26" ht="19.2" x14ac:dyDescent="0.45">
      <c r="B794" s="1" t="s">
        <v>537</v>
      </c>
      <c r="C794" s="1" t="s">
        <v>1</v>
      </c>
      <c r="D794" s="4">
        <v>44</v>
      </c>
      <c r="I794" t="str">
        <f>I603</f>
        <v>ALTER TABLE TM_INPUT</v>
      </c>
      <c r="K794" s="25" t="str">
        <f t="shared" si="362"/>
        <v>T.FK_PARENT_BACKLOG_ID,</v>
      </c>
      <c r="L794" s="12"/>
      <c r="M794" s="18" t="str">
        <f t="shared" si="357"/>
        <v>FK_PARENT_BACKLOG_ID,</v>
      </c>
      <c r="N794" s="5" t="str">
        <f t="shared" si="363"/>
        <v>FK_PARENT_BACKLOG_ID VARCHAR(44),</v>
      </c>
      <c r="O794" s="1" t="s">
        <v>10</v>
      </c>
      <c r="P794" t="s">
        <v>538</v>
      </c>
      <c r="Q794" t="s">
        <v>354</v>
      </c>
      <c r="R794" t="s">
        <v>2</v>
      </c>
      <c r="W794" s="17" t="str">
        <f t="shared" si="358"/>
        <v>fkParentBacklogId</v>
      </c>
      <c r="X794" s="3" t="str">
        <f t="shared" si="359"/>
        <v>"fkParentBacklogId":"",</v>
      </c>
      <c r="Y794" s="22" t="str">
        <f t="shared" si="360"/>
        <v>public static String FK_PARENT_BACKLOG_ID="fkParentBacklogId";</v>
      </c>
      <c r="Z794" s="7" t="str">
        <f t="shared" si="361"/>
        <v>private String fkParentBacklogId="";</v>
      </c>
    </row>
    <row r="795" spans="2:26" ht="19.2" x14ac:dyDescent="0.45">
      <c r="B795" s="1" t="s">
        <v>540</v>
      </c>
      <c r="C795" s="1" t="s">
        <v>1</v>
      </c>
      <c r="D795" s="4">
        <v>44</v>
      </c>
      <c r="I795" t="str">
        <f>I604</f>
        <v>ALTER TABLE TM_INPUT</v>
      </c>
      <c r="K795" s="25" t="s">
        <v>543</v>
      </c>
      <c r="L795" s="12"/>
      <c r="M795" s="18" t="str">
        <f t="shared" si="357"/>
        <v>PARENT_BACKLOG_NAME,</v>
      </c>
      <c r="N795" s="5" t="str">
        <f t="shared" si="363"/>
        <v>PARENT_BACKLOG_NAME VARCHAR(44),</v>
      </c>
      <c r="O795" s="1" t="s">
        <v>131</v>
      </c>
      <c r="P795" t="s">
        <v>354</v>
      </c>
      <c r="Q795" t="s">
        <v>0</v>
      </c>
      <c r="W795" s="17" t="str">
        <f t="shared" si="358"/>
        <v>parentBacklogName</v>
      </c>
      <c r="X795" s="3" t="str">
        <f t="shared" si="359"/>
        <v>"parentBacklogName":"",</v>
      </c>
      <c r="Y795" s="22" t="str">
        <f t="shared" si="360"/>
        <v>public static String PARENT_BACKLOG_NAME="parentBacklogName";</v>
      </c>
      <c r="Z795" s="7" t="str">
        <f t="shared" si="361"/>
        <v>private String parentBacklogName="";</v>
      </c>
    </row>
    <row r="796" spans="2:26" ht="19.2" x14ac:dyDescent="0.45">
      <c r="B796" s="1"/>
      <c r="C796" s="1"/>
      <c r="D796" s="4"/>
      <c r="K796" s="29" t="s">
        <v>542</v>
      </c>
      <c r="L796" s="12"/>
      <c r="M796" s="18"/>
      <c r="N796" s="33" t="s">
        <v>130</v>
      </c>
      <c r="O796" s="1"/>
      <c r="W796" s="17"/>
    </row>
    <row r="797" spans="2:26" x14ac:dyDescent="0.3">
      <c r="N797" s="31" t="s">
        <v>126</v>
      </c>
    </row>
    <row r="798" spans="2:26" x14ac:dyDescent="0.3">
      <c r="N798" s="31"/>
    </row>
    <row r="799" spans="2:26" x14ac:dyDescent="0.3">
      <c r="B799" s="2" t="s">
        <v>557</v>
      </c>
      <c r="I799" t="str">
        <f>CONCATENATE("ALTER TABLE"," ",B799)</f>
        <v>ALTER TABLE TM_TEST_SCENARIO</v>
      </c>
      <c r="K799" s="25"/>
      <c r="N799" s="5" t="str">
        <f>CONCATENATE("CREATE TABLE ",B799," ","(")</f>
        <v>CREATE TABLE TM_TEST_SCENARIO (</v>
      </c>
    </row>
    <row r="800" spans="2:26" ht="19.2" x14ac:dyDescent="0.45">
      <c r="B800" s="1" t="s">
        <v>2</v>
      </c>
      <c r="C800" s="1" t="s">
        <v>1</v>
      </c>
      <c r="D800" s="4">
        <v>30</v>
      </c>
      <c r="E800" s="24" t="s">
        <v>113</v>
      </c>
      <c r="I800" t="str">
        <f t="shared" ref="I800:I805" si="364">I799</f>
        <v>ALTER TABLE TM_TEST_SCENARIO</v>
      </c>
      <c r="L800" s="12"/>
      <c r="M800" s="18" t="str">
        <f t="shared" ref="M800:M816" si="365">CONCATENATE(B800,",")</f>
        <v>ID,</v>
      </c>
      <c r="N800" s="5" t="str">
        <f>CONCATENATE(B800," ",C800,"(",D800,") ",E800," ,")</f>
        <v>ID VARCHAR(30) NOT NULL ,</v>
      </c>
      <c r="O800" s="1" t="s">
        <v>2</v>
      </c>
      <c r="P800" s="6"/>
      <c r="Q800" s="6"/>
      <c r="R800" s="6"/>
      <c r="S800" s="6"/>
      <c r="T800" s="6"/>
      <c r="U800" s="6"/>
      <c r="V800" s="6"/>
      <c r="W800" s="17" t="str">
        <f t="shared" ref="W800:W816" si="366">CONCATENATE(,LOWER(O800),UPPER(LEFT(P800,1)),LOWER(RIGHT(P800,LEN(P800)-IF(LEN(P800)&gt;0,1,LEN(P800)))),UPPER(LEFT(Q800,1)),LOWER(RIGHT(Q800,LEN(Q800)-IF(LEN(Q800)&gt;0,1,LEN(Q800)))),UPPER(LEFT(R800,1)),LOWER(RIGHT(R800,LEN(R800)-IF(LEN(R800)&gt;0,1,LEN(R800)))),UPPER(LEFT(S800,1)),LOWER(RIGHT(S800,LEN(S800)-IF(LEN(S800)&gt;0,1,LEN(S800)))),UPPER(LEFT(T800,1)),LOWER(RIGHT(T800,LEN(T800)-IF(LEN(T800)&gt;0,1,LEN(T800)))),UPPER(LEFT(U800,1)),LOWER(RIGHT(U800,LEN(U800)-IF(LEN(U800)&gt;0,1,LEN(U800)))),UPPER(LEFT(V800,1)),LOWER(RIGHT(V800,LEN(V800)-IF(LEN(V800)&gt;0,1,LEN(V800)))))</f>
        <v>id</v>
      </c>
      <c r="X800" s="3" t="str">
        <f t="shared" ref="X800:X816" si="367">CONCATENATE("""",W800,"""",":","""","""",",")</f>
        <v>"id":"",</v>
      </c>
      <c r="Y800" s="22" t="str">
        <f t="shared" ref="Y800:Y816" si="368">CONCATENATE("public static String ",,B800,,"=","""",W800,""";")</f>
        <v>public static String ID="id";</v>
      </c>
      <c r="Z800" s="7" t="str">
        <f t="shared" ref="Z800:Z816" si="369">CONCATENATE("private String ",W800,"=","""""",";")</f>
        <v>private String id="";</v>
      </c>
    </row>
    <row r="801" spans="2:26" ht="19.2" x14ac:dyDescent="0.45">
      <c r="B801" s="1" t="s">
        <v>3</v>
      </c>
      <c r="C801" s="1" t="s">
        <v>1</v>
      </c>
      <c r="D801" s="4">
        <v>10</v>
      </c>
      <c r="I801" t="str">
        <f t="shared" si="364"/>
        <v>ALTER TABLE TM_TEST_SCENARIO</v>
      </c>
      <c r="K801" s="21" t="s">
        <v>436</v>
      </c>
      <c r="L801" s="12"/>
      <c r="M801" s="18" t="str">
        <f t="shared" si="365"/>
        <v>STATUS,</v>
      </c>
      <c r="N801" s="5" t="str">
        <f t="shared" ref="N801:N816" si="370">CONCATENATE(B801," ",C801,"(",D801,")",",")</f>
        <v>STATUS VARCHAR(10),</v>
      </c>
      <c r="O801" s="1" t="s">
        <v>3</v>
      </c>
      <c r="W801" s="17" t="str">
        <f t="shared" si="366"/>
        <v>status</v>
      </c>
      <c r="X801" s="3" t="str">
        <f t="shared" si="367"/>
        <v>"status":"",</v>
      </c>
      <c r="Y801" s="22" t="str">
        <f t="shared" si="368"/>
        <v>public static String STATUS="status";</v>
      </c>
      <c r="Z801" s="7" t="str">
        <f t="shared" si="369"/>
        <v>private String status="";</v>
      </c>
    </row>
    <row r="802" spans="2:26" ht="19.2" x14ac:dyDescent="0.45">
      <c r="B802" s="1" t="s">
        <v>4</v>
      </c>
      <c r="C802" s="1" t="s">
        <v>1</v>
      </c>
      <c r="D802" s="4">
        <v>30</v>
      </c>
      <c r="I802" t="str">
        <f t="shared" si="364"/>
        <v>ALTER TABLE TM_TEST_SCENARIO</v>
      </c>
      <c r="J802" t="str">
        <f t="shared" ref="J802:J816" si="371">CONCATENATE(LEFT(CONCATENATE(" ADD "," ",N802,";"),LEN(CONCATENATE(" ADD "," ",N802,";"))-2),";")</f>
        <v xml:space="preserve"> ADD  INSERT_DATE VARCHAR(30);</v>
      </c>
      <c r="K802" s="21" t="str">
        <f t="shared" ref="K802:K816" si="372">CONCATENATE(LEFT(CONCATENATE("  ALTER COLUMN  "," ",N802,";"),LEN(CONCATENATE("  ALTER COLUMN  "," ",N802,";"))-2),";")</f>
        <v xml:space="preserve">  ALTER COLUMN   INSERT_DATE VARCHAR(30);</v>
      </c>
      <c r="L802" s="12"/>
      <c r="M802" s="18" t="str">
        <f t="shared" si="365"/>
        <v>INSERT_DATE,</v>
      </c>
      <c r="N802" s="5" t="str">
        <f t="shared" si="370"/>
        <v>INSERT_DATE VARCHAR(30),</v>
      </c>
      <c r="O802" s="1" t="s">
        <v>7</v>
      </c>
      <c r="P802" t="s">
        <v>8</v>
      </c>
      <c r="W802" s="17" t="str">
        <f t="shared" si="366"/>
        <v>insertDate</v>
      </c>
      <c r="X802" s="3" t="str">
        <f t="shared" si="367"/>
        <v>"insertDate":"",</v>
      </c>
      <c r="Y802" s="22" t="str">
        <f t="shared" si="368"/>
        <v>public static String INSERT_DATE="insertDate";</v>
      </c>
      <c r="Z802" s="7" t="str">
        <f t="shared" si="369"/>
        <v>private String insertDate="";</v>
      </c>
    </row>
    <row r="803" spans="2:26" ht="19.2" x14ac:dyDescent="0.45">
      <c r="B803" s="1" t="s">
        <v>5</v>
      </c>
      <c r="C803" s="1" t="s">
        <v>1</v>
      </c>
      <c r="D803" s="4">
        <v>30</v>
      </c>
      <c r="I803" t="str">
        <f t="shared" si="364"/>
        <v>ALTER TABLE TM_TEST_SCENARIO</v>
      </c>
      <c r="J803" t="str">
        <f t="shared" si="371"/>
        <v xml:space="preserve"> ADD  MODIFICATION_DATE VARCHAR(30);</v>
      </c>
      <c r="K803" s="21" t="str">
        <f t="shared" si="372"/>
        <v xml:space="preserve">  ALTER COLUMN   MODIFICATION_DATE VARCHAR(30);</v>
      </c>
      <c r="L803" s="12"/>
      <c r="M803" s="18" t="str">
        <f t="shared" si="365"/>
        <v>MODIFICATION_DATE,</v>
      </c>
      <c r="N803" s="5" t="str">
        <f t="shared" si="370"/>
        <v>MODIFICATION_DATE VARCHAR(30),</v>
      </c>
      <c r="O803" s="1" t="s">
        <v>9</v>
      </c>
      <c r="P803" t="s">
        <v>8</v>
      </c>
      <c r="W803" s="17" t="str">
        <f t="shared" si="366"/>
        <v>modificationDate</v>
      </c>
      <c r="X803" s="3" t="str">
        <f t="shared" si="367"/>
        <v>"modificationDate":"",</v>
      </c>
      <c r="Y803" s="22" t="str">
        <f t="shared" si="368"/>
        <v>public static String MODIFICATION_DATE="modificationDate";</v>
      </c>
      <c r="Z803" s="7" t="str">
        <f t="shared" si="369"/>
        <v>private String modificationDate="";</v>
      </c>
    </row>
    <row r="804" spans="2:26" ht="19.2" x14ac:dyDescent="0.45">
      <c r="B804" s="1" t="s">
        <v>274</v>
      </c>
      <c r="C804" s="1" t="s">
        <v>1</v>
      </c>
      <c r="D804" s="4">
        <v>45</v>
      </c>
      <c r="I804" t="str">
        <f t="shared" si="364"/>
        <v>ALTER TABLE TM_TEST_SCENARIO</v>
      </c>
      <c r="J804" t="str">
        <f t="shared" si="371"/>
        <v xml:space="preserve"> ADD  FK_PROJECT_ID VARCHAR(45);</v>
      </c>
      <c r="K804" s="21" t="str">
        <f t="shared" si="372"/>
        <v xml:space="preserve">  ALTER COLUMN   FK_PROJECT_ID VARCHAR(45);</v>
      </c>
      <c r="L804" s="12"/>
      <c r="M804" s="18" t="str">
        <f t="shared" si="365"/>
        <v>FK_PROJECT_ID,</v>
      </c>
      <c r="N804" s="5" t="str">
        <f t="shared" si="370"/>
        <v>FK_PROJECT_ID VARCHAR(45),</v>
      </c>
      <c r="O804" s="1" t="s">
        <v>10</v>
      </c>
      <c r="P804" t="s">
        <v>288</v>
      </c>
      <c r="Q804" t="s">
        <v>2</v>
      </c>
      <c r="W804" s="17" t="str">
        <f t="shared" si="366"/>
        <v>fkProjectId</v>
      </c>
      <c r="X804" s="3" t="str">
        <f t="shared" si="367"/>
        <v>"fkProjectId":"",</v>
      </c>
      <c r="Y804" s="22" t="str">
        <f t="shared" si="368"/>
        <v>public static String FK_PROJECT_ID="fkProjectId";</v>
      </c>
      <c r="Z804" s="7" t="str">
        <f t="shared" si="369"/>
        <v>private String fkProjectId="";</v>
      </c>
    </row>
    <row r="805" spans="2:26" ht="19.2" x14ac:dyDescent="0.45">
      <c r="B805" s="1" t="s">
        <v>367</v>
      </c>
      <c r="C805" s="1" t="s">
        <v>1</v>
      </c>
      <c r="D805" s="4">
        <v>45</v>
      </c>
      <c r="I805" t="str">
        <f t="shared" si="364"/>
        <v>ALTER TABLE TM_TEST_SCENARIO</v>
      </c>
      <c r="J805" t="str">
        <f t="shared" si="371"/>
        <v xml:space="preserve"> ADD  FK_BACKLOG_ID VARCHAR(45);</v>
      </c>
      <c r="K805" s="21" t="str">
        <f t="shared" si="372"/>
        <v xml:space="preserve">  ALTER COLUMN   FK_BACKLOG_ID VARCHAR(45);</v>
      </c>
      <c r="L805" s="12"/>
      <c r="M805" s="18" t="str">
        <f>CONCATENATE(B805,",")</f>
        <v>FK_BACKLOG_ID,</v>
      </c>
      <c r="N805" s="5" t="str">
        <f t="shared" si="370"/>
        <v>FK_BACKLOG_ID VARCHAR(45),</v>
      </c>
      <c r="O805" s="1" t="s">
        <v>10</v>
      </c>
      <c r="P805" t="s">
        <v>354</v>
      </c>
      <c r="Q805" t="s">
        <v>2</v>
      </c>
      <c r="W805" s="17" t="str">
        <f>CONCATENATE(,LOWER(O805),UPPER(LEFT(P805,1)),LOWER(RIGHT(P805,LEN(P805)-IF(LEN(P805)&gt;0,1,LEN(P805)))),UPPER(LEFT(Q805,1)),LOWER(RIGHT(Q805,LEN(Q805)-IF(LEN(Q805)&gt;0,1,LEN(Q805)))),UPPER(LEFT(R805,1)),LOWER(RIGHT(R805,LEN(R805)-IF(LEN(R805)&gt;0,1,LEN(R805)))),UPPER(LEFT(S805,1)),LOWER(RIGHT(S805,LEN(S805)-IF(LEN(S805)&gt;0,1,LEN(S805)))),UPPER(LEFT(T805,1)),LOWER(RIGHT(T805,LEN(T805)-IF(LEN(T805)&gt;0,1,LEN(T805)))),UPPER(LEFT(U805,1)),LOWER(RIGHT(U805,LEN(U805)-IF(LEN(U805)&gt;0,1,LEN(U805)))),UPPER(LEFT(V805,1)),LOWER(RIGHT(V805,LEN(V805)-IF(LEN(V805)&gt;0,1,LEN(V805)))))</f>
        <v>fkBacklogId</v>
      </c>
      <c r="X805" s="3" t="str">
        <f>CONCATENATE("""",W805,"""",":","""","""",",")</f>
        <v>"fkBacklogId":"",</v>
      </c>
      <c r="Y805" s="22" t="str">
        <f>CONCATENATE("public static String ",,B805,,"=","""",W805,""";")</f>
        <v>public static String FK_BACKLOG_ID="fkBacklogId";</v>
      </c>
      <c r="Z805" s="7" t="str">
        <f>CONCATENATE("private String ",W805,"=","""""",";")</f>
        <v>private String fkBacklogId="";</v>
      </c>
    </row>
    <row r="806" spans="2:26" ht="19.2" x14ac:dyDescent="0.45">
      <c r="B806" s="1" t="s">
        <v>586</v>
      </c>
      <c r="C806" s="1" t="s">
        <v>1</v>
      </c>
      <c r="D806" s="4">
        <v>45</v>
      </c>
      <c r="I806" t="str">
        <f>I804</f>
        <v>ALTER TABLE TM_TEST_SCENARIO</v>
      </c>
      <c r="J806" t="str">
        <f>CONCATENATE(LEFT(CONCATENATE(" ADD "," ",N806,";"),LEN(CONCATENATE(" ADD "," ",N806,";"))-2),";")</f>
        <v xml:space="preserve"> ADD  FK_CREATED_BY VARCHAR(45);</v>
      </c>
      <c r="K806" s="21" t="str">
        <f>CONCATENATE(LEFT(CONCATENATE("  ALTER COLUMN  "," ",N806,";"),LEN(CONCATENATE("  ALTER COLUMN  "," ",N806,";"))-2),";")</f>
        <v xml:space="preserve">  ALTER COLUMN   FK_CREATED_BY VARCHAR(45);</v>
      </c>
      <c r="L806" s="12"/>
      <c r="M806" s="18" t="str">
        <f>CONCATENATE(B806,",")</f>
        <v>FK_CREATED_BY,</v>
      </c>
      <c r="N806" s="5" t="str">
        <f t="shared" si="370"/>
        <v>FK_CREATED_BY VARCHAR(45),</v>
      </c>
      <c r="O806" s="1" t="s">
        <v>10</v>
      </c>
      <c r="P806" t="s">
        <v>282</v>
      </c>
      <c r="Q806" t="s">
        <v>128</v>
      </c>
      <c r="W806" s="17" t="str">
        <f>CONCATENATE(,LOWER(O806),UPPER(LEFT(P806,1)),LOWER(RIGHT(P806,LEN(P806)-IF(LEN(P806)&gt;0,1,LEN(P806)))),UPPER(LEFT(Q806,1)),LOWER(RIGHT(Q806,LEN(Q806)-IF(LEN(Q806)&gt;0,1,LEN(Q806)))),UPPER(LEFT(R806,1)),LOWER(RIGHT(R806,LEN(R806)-IF(LEN(R806)&gt;0,1,LEN(R806)))),UPPER(LEFT(S806,1)),LOWER(RIGHT(S806,LEN(S806)-IF(LEN(S806)&gt;0,1,LEN(S806)))),UPPER(LEFT(T806,1)),LOWER(RIGHT(T806,LEN(T806)-IF(LEN(T806)&gt;0,1,LEN(T806)))),UPPER(LEFT(U806,1)),LOWER(RIGHT(U806,LEN(U806)-IF(LEN(U806)&gt;0,1,LEN(U806)))),UPPER(LEFT(V806,1)),LOWER(RIGHT(V806,LEN(V806)-IF(LEN(V806)&gt;0,1,LEN(V806)))))</f>
        <v>fkCreatedBy</v>
      </c>
      <c r="X806" s="3" t="str">
        <f>CONCATENATE("""",W806,"""",":","""","""",",")</f>
        <v>"fkCreatedBy":"",</v>
      </c>
      <c r="Y806" s="22" t="str">
        <f>CONCATENATE("public static String ",,B806,,"=","""",W806,""";")</f>
        <v>public static String FK_CREATED_BY="fkCreatedBy";</v>
      </c>
      <c r="Z806" s="7" t="str">
        <f>CONCATENATE("private String ",W806,"=","""""",";")</f>
        <v>private String fkCreatedBy="";</v>
      </c>
    </row>
    <row r="807" spans="2:26" ht="19.2" x14ac:dyDescent="0.45">
      <c r="B807" s="1" t="s">
        <v>559</v>
      </c>
      <c r="C807" s="1" t="s">
        <v>1</v>
      </c>
      <c r="D807" s="4">
        <v>3000</v>
      </c>
      <c r="I807" t="str">
        <f>I805</f>
        <v>ALTER TABLE TM_TEST_SCENARIO</v>
      </c>
      <c r="J807" t="str">
        <f t="shared" si="371"/>
        <v xml:space="preserve"> ADD  SCENARIO_NAME VARCHAR(3000);</v>
      </c>
      <c r="K807" s="21" t="str">
        <f t="shared" si="372"/>
        <v xml:space="preserve">  ALTER COLUMN   SCENARIO_NAME VARCHAR(3000);</v>
      </c>
      <c r="L807" s="12"/>
      <c r="M807" s="18" t="str">
        <f>CONCATENATE(B807,",")</f>
        <v>SCENARIO_NAME,</v>
      </c>
      <c r="N807" s="5" t="str">
        <f t="shared" si="370"/>
        <v>SCENARIO_NAME VARCHAR(3000),</v>
      </c>
      <c r="O807" s="1" t="s">
        <v>558</v>
      </c>
      <c r="P807" t="s">
        <v>0</v>
      </c>
      <c r="W807" s="17" t="str">
        <f>CONCATENATE(,LOWER(O807),UPPER(LEFT(P807,1)),LOWER(RIGHT(P807,LEN(P807)-IF(LEN(P807)&gt;0,1,LEN(P807)))),UPPER(LEFT(Q807,1)),LOWER(RIGHT(Q807,LEN(Q807)-IF(LEN(Q807)&gt;0,1,LEN(Q807)))),UPPER(LEFT(R807,1)),LOWER(RIGHT(R807,LEN(R807)-IF(LEN(R807)&gt;0,1,LEN(R807)))),UPPER(LEFT(S807,1)),LOWER(RIGHT(S807,LEN(S807)-IF(LEN(S807)&gt;0,1,LEN(S807)))),UPPER(LEFT(T807,1)),LOWER(RIGHT(T807,LEN(T807)-IF(LEN(T807)&gt;0,1,LEN(T807)))),UPPER(LEFT(U807,1)),LOWER(RIGHT(U807,LEN(U807)-IF(LEN(U807)&gt;0,1,LEN(U807)))),UPPER(LEFT(V807,1)),LOWER(RIGHT(V807,LEN(V807)-IF(LEN(V807)&gt;0,1,LEN(V807)))))</f>
        <v>scenarioName</v>
      </c>
      <c r="X807" s="3" t="str">
        <f>CONCATENATE("""",W807,"""",":","""","""",",")</f>
        <v>"scenarioName":"",</v>
      </c>
      <c r="Y807" s="22" t="str">
        <f>CONCATENATE("public static String ",,B807,,"=","""",W807,""";")</f>
        <v>public static String SCENARIO_NAME="scenarioName";</v>
      </c>
      <c r="Z807" s="7" t="str">
        <f>CONCATENATE("private String ",W807,"=","""""",";")</f>
        <v>private String scenarioName="";</v>
      </c>
    </row>
    <row r="808" spans="2:26" ht="19.2" x14ac:dyDescent="0.45">
      <c r="B808" s="1" t="s">
        <v>560</v>
      </c>
      <c r="C808" s="1" t="s">
        <v>1</v>
      </c>
      <c r="D808" s="4">
        <v>3000</v>
      </c>
      <c r="I808" t="str">
        <f>I807</f>
        <v>ALTER TABLE TM_TEST_SCENARIO</v>
      </c>
      <c r="J808" t="str">
        <f t="shared" si="371"/>
        <v xml:space="preserve"> ADD  EXPECTED_RESULT VARCHAR(3000);</v>
      </c>
      <c r="K808" s="21" t="str">
        <f t="shared" si="372"/>
        <v xml:space="preserve">  ALTER COLUMN   EXPECTED_RESULT VARCHAR(3000);</v>
      </c>
      <c r="L808" s="12"/>
      <c r="M808" s="18" t="str">
        <f t="shared" si="365"/>
        <v>EXPECTED_RESULT,</v>
      </c>
      <c r="N808" s="5" t="str">
        <f t="shared" si="370"/>
        <v>EXPECTED_RESULT VARCHAR(3000),</v>
      </c>
      <c r="O808" s="1" t="s">
        <v>562</v>
      </c>
      <c r="P808" t="s">
        <v>563</v>
      </c>
      <c r="W808" s="17" t="str">
        <f t="shared" si="366"/>
        <v>expectedResult</v>
      </c>
      <c r="X808" s="3" t="str">
        <f t="shared" si="367"/>
        <v>"expectedResult":"",</v>
      </c>
      <c r="Y808" s="22" t="str">
        <f t="shared" si="368"/>
        <v>public static String EXPECTED_RESULT="expectedResult";</v>
      </c>
      <c r="Z808" s="7" t="str">
        <f t="shared" si="369"/>
        <v>private String expectedResult="";</v>
      </c>
    </row>
    <row r="809" spans="2:26" ht="19.2" x14ac:dyDescent="0.45">
      <c r="B809" s="1" t="s">
        <v>561</v>
      </c>
      <c r="C809" s="1" t="s">
        <v>1</v>
      </c>
      <c r="D809" s="4">
        <v>44</v>
      </c>
      <c r="I809" t="str">
        <f>I808</f>
        <v>ALTER TABLE TM_TEST_SCENARIO</v>
      </c>
      <c r="J809" t="str">
        <f t="shared" si="371"/>
        <v xml:space="preserve"> ADD  SCENARIO_STATUS VARCHAR(44);</v>
      </c>
      <c r="K809" s="21" t="str">
        <f t="shared" si="372"/>
        <v xml:space="preserve">  ALTER COLUMN   SCENARIO_STATUS VARCHAR(44);</v>
      </c>
      <c r="L809" s="12"/>
      <c r="M809" s="18" t="str">
        <f>CONCATENATE(B809,",")</f>
        <v>SCENARIO_STATUS,</v>
      </c>
      <c r="N809" s="5" t="str">
        <f t="shared" si="370"/>
        <v>SCENARIO_STATUS VARCHAR(44),</v>
      </c>
      <c r="O809" s="1" t="s">
        <v>558</v>
      </c>
      <c r="P809" t="s">
        <v>3</v>
      </c>
      <c r="W809" s="17" t="str">
        <f>CONCATENATE(,LOWER(O809),UPPER(LEFT(P809,1)),LOWER(RIGHT(P809,LEN(P809)-IF(LEN(P809)&gt;0,1,LEN(P809)))),UPPER(LEFT(Q809,1)),LOWER(RIGHT(Q809,LEN(Q809)-IF(LEN(Q809)&gt;0,1,LEN(Q809)))),UPPER(LEFT(R809,1)),LOWER(RIGHT(R809,LEN(R809)-IF(LEN(R809)&gt;0,1,LEN(R809)))),UPPER(LEFT(S809,1)),LOWER(RIGHT(S809,LEN(S809)-IF(LEN(S809)&gt;0,1,LEN(S809)))),UPPER(LEFT(T809,1)),LOWER(RIGHT(T809,LEN(T809)-IF(LEN(T809)&gt;0,1,LEN(T809)))),UPPER(LEFT(U809,1)),LOWER(RIGHT(U809,LEN(U809)-IF(LEN(U809)&gt;0,1,LEN(U809)))),UPPER(LEFT(V809,1)),LOWER(RIGHT(V809,LEN(V809)-IF(LEN(V809)&gt;0,1,LEN(V809)))))</f>
        <v>scenarioStatus</v>
      </c>
      <c r="X809" s="3" t="str">
        <f>CONCATENATE("""",W809,"""",":","""","""",",")</f>
        <v>"scenarioStatus":"",</v>
      </c>
      <c r="Y809" s="22" t="str">
        <f>CONCATENATE("public static String ",,B809,,"=","""",W809,""";")</f>
        <v>public static String SCENARIO_STATUS="scenarioStatus";</v>
      </c>
      <c r="Z809" s="7" t="str">
        <f>CONCATENATE("private String ",W809,"=","""""",";")</f>
        <v>private String scenarioStatus="";</v>
      </c>
    </row>
    <row r="810" spans="2:26" ht="19.2" x14ac:dyDescent="0.45">
      <c r="B810" s="1" t="s">
        <v>565</v>
      </c>
      <c r="C810" s="1" t="s">
        <v>1</v>
      </c>
      <c r="D810" s="4">
        <v>44</v>
      </c>
      <c r="I810" t="str">
        <f>I809</f>
        <v>ALTER TABLE TM_TEST_SCENARIO</v>
      </c>
      <c r="J810" t="str">
        <f>CONCATENATE(LEFT(CONCATENATE(" ADD "," ",N810,";"),LEN(CONCATENATE(" ADD "," ",N810,";"))-2),";")</f>
        <v xml:space="preserve"> ADD  SCENARIO_TIME VARCHAR(44);</v>
      </c>
      <c r="K810" s="21" t="str">
        <f>CONCATENATE(LEFT(CONCATENATE("  ALTER COLUMN  "," ",N810,";"),LEN(CONCATENATE("  ALTER COLUMN  "," ",N810,";"))-2),";")</f>
        <v xml:space="preserve">  ALTER COLUMN   SCENARIO_TIME VARCHAR(44);</v>
      </c>
      <c r="L810" s="12"/>
      <c r="M810" s="18" t="str">
        <f>CONCATENATE(B810,",")</f>
        <v>SCENARIO_TIME,</v>
      </c>
      <c r="N810" s="5" t="str">
        <f t="shared" si="370"/>
        <v>SCENARIO_TIME VARCHAR(44),</v>
      </c>
      <c r="O810" s="1" t="s">
        <v>558</v>
      </c>
      <c r="P810" t="s">
        <v>133</v>
      </c>
      <c r="W810" s="17" t="str">
        <f>CONCATENATE(,LOWER(O810),UPPER(LEFT(P810,1)),LOWER(RIGHT(P810,LEN(P810)-IF(LEN(P810)&gt;0,1,LEN(P810)))),UPPER(LEFT(Q810,1)),LOWER(RIGHT(Q810,LEN(Q810)-IF(LEN(Q810)&gt;0,1,LEN(Q810)))),UPPER(LEFT(R810,1)),LOWER(RIGHT(R810,LEN(R810)-IF(LEN(R810)&gt;0,1,LEN(R810)))),UPPER(LEFT(S810,1)),LOWER(RIGHT(S810,LEN(S810)-IF(LEN(S810)&gt;0,1,LEN(S810)))),UPPER(LEFT(T810,1)),LOWER(RIGHT(T810,LEN(T810)-IF(LEN(T810)&gt;0,1,LEN(T810)))),UPPER(LEFT(U810,1)),LOWER(RIGHT(U810,LEN(U810)-IF(LEN(U810)&gt;0,1,LEN(U810)))),UPPER(LEFT(V810,1)),LOWER(RIGHT(V810,LEN(V810)-IF(LEN(V810)&gt;0,1,LEN(V810)))))</f>
        <v>scenarioTime</v>
      </c>
      <c r="X810" s="3" t="str">
        <f>CONCATENATE("""",W810,"""",":","""","""",",")</f>
        <v>"scenarioTime":"",</v>
      </c>
      <c r="Y810" s="22" t="str">
        <f>CONCATENATE("public static String ",,B810,,"=","""",W810,""";")</f>
        <v>public static String SCENARIO_TIME="scenarioTime";</v>
      </c>
      <c r="Z810" s="7" t="str">
        <f>CONCATENATE("private String ",W810,"=","""""",";")</f>
        <v>private String scenarioTime="";</v>
      </c>
    </row>
    <row r="811" spans="2:26" ht="19.2" x14ac:dyDescent="0.45">
      <c r="B811" s="1" t="s">
        <v>564</v>
      </c>
      <c r="C811" s="1" t="s">
        <v>1</v>
      </c>
      <c r="D811" s="4">
        <v>44</v>
      </c>
      <c r="I811" t="str">
        <f>I809</f>
        <v>ALTER TABLE TM_TEST_SCENARIO</v>
      </c>
      <c r="J811" t="str">
        <f>CONCATENATE(LEFT(CONCATENATE(" ADD "," ",N811,";"),LEN(CONCATENATE(" ADD "," ",N811,";"))-2),";")</f>
        <v xml:space="preserve"> ADD  SCENARIO_DATE VARCHAR(44);</v>
      </c>
      <c r="K811" s="21" t="str">
        <f>CONCATENATE(LEFT(CONCATENATE("  ALTER COLUMN  "," ",N811,";"),LEN(CONCATENATE("  ALTER COLUMN  "," ",N811,";"))-2),";")</f>
        <v xml:space="preserve">  ALTER COLUMN   SCENARIO_DATE VARCHAR(44);</v>
      </c>
      <c r="L811" s="12"/>
      <c r="M811" s="18" t="str">
        <f t="shared" si="365"/>
        <v>SCENARIO_DATE,</v>
      </c>
      <c r="N811" s="5" t="str">
        <f t="shared" si="370"/>
        <v>SCENARIO_DATE VARCHAR(44),</v>
      </c>
      <c r="O811" s="1" t="s">
        <v>558</v>
      </c>
      <c r="P811" t="s">
        <v>8</v>
      </c>
      <c r="W811" s="17" t="str">
        <f t="shared" si="366"/>
        <v>scenarioDate</v>
      </c>
      <c r="X811" s="3" t="str">
        <f t="shared" si="367"/>
        <v>"scenarioDate":"",</v>
      </c>
      <c r="Y811" s="22" t="str">
        <f t="shared" si="368"/>
        <v>public static String SCENARIO_DATE="scenarioDate";</v>
      </c>
      <c r="Z811" s="7" t="str">
        <f t="shared" si="369"/>
        <v>private String scenarioDate="";</v>
      </c>
    </row>
    <row r="812" spans="2:26" ht="19.2" x14ac:dyDescent="0.45">
      <c r="B812" s="1" t="s">
        <v>675</v>
      </c>
      <c r="C812" s="1" t="s">
        <v>1</v>
      </c>
      <c r="D812" s="4">
        <v>500</v>
      </c>
      <c r="I812" t="str">
        <f>I809</f>
        <v>ALTER TABLE TM_TEST_SCENARIO</v>
      </c>
      <c r="J812" t="str">
        <f>CONCATENATE(LEFT(CONCATENATE(" ADD "," ",N812,";"),LEN(CONCATENATE(" ADD "," ",N812,";"))-2),";")</f>
        <v xml:space="preserve"> ADD  TEST_CASE VARCHAR(500);</v>
      </c>
      <c r="K812" s="21" t="str">
        <f>CONCATENATE(LEFT(CONCATENATE("  ALTER COLUMN  "," ",N812,";"),LEN(CONCATENATE("  ALTER COLUMN  "," ",N812,";"))-2),";")</f>
        <v xml:space="preserve">  ALTER COLUMN   TEST_CASE VARCHAR(500);</v>
      </c>
      <c r="L812" s="12"/>
      <c r="M812" s="18" t="str">
        <f>CONCATENATE(B812,",")</f>
        <v>TEST_CASE,</v>
      </c>
      <c r="N812" s="5" t="str">
        <f t="shared" si="370"/>
        <v>TEST_CASE VARCHAR(500),</v>
      </c>
      <c r="O812" s="1" t="s">
        <v>677</v>
      </c>
      <c r="P812" t="s">
        <v>678</v>
      </c>
      <c r="W812" s="17" t="str">
        <f>CONCATENATE(,LOWER(O812),UPPER(LEFT(P812,1)),LOWER(RIGHT(P812,LEN(P812)-IF(LEN(P812)&gt;0,1,LEN(P812)))),UPPER(LEFT(Q812,1)),LOWER(RIGHT(Q812,LEN(Q812)-IF(LEN(Q812)&gt;0,1,LEN(Q812)))),UPPER(LEFT(R812,1)),LOWER(RIGHT(R812,LEN(R812)-IF(LEN(R812)&gt;0,1,LEN(R812)))),UPPER(LEFT(S812,1)),LOWER(RIGHT(S812,LEN(S812)-IF(LEN(S812)&gt;0,1,LEN(S812)))),UPPER(LEFT(T812,1)),LOWER(RIGHT(T812,LEN(T812)-IF(LEN(T812)&gt;0,1,LEN(T812)))),UPPER(LEFT(U812,1)),LOWER(RIGHT(U812,LEN(U812)-IF(LEN(U812)&gt;0,1,LEN(U812)))),UPPER(LEFT(V812,1)),LOWER(RIGHT(V812,LEN(V812)-IF(LEN(V812)&gt;0,1,LEN(V812)))))</f>
        <v>testCase</v>
      </c>
      <c r="X812" s="3" t="str">
        <f>CONCATENATE("""",W812,"""",":","""","""",",")</f>
        <v>"testCase":"",</v>
      </c>
      <c r="Y812" s="22" t="str">
        <f>CONCATENATE("public static String ",,B812,,"=","""",W812,""";")</f>
        <v>public static String TEST_CASE="testCase";</v>
      </c>
      <c r="Z812" s="7" t="str">
        <f>CONCATENATE("private String ",W812,"=","""""",";")</f>
        <v>private String testCase="";</v>
      </c>
    </row>
    <row r="813" spans="2:26" ht="19.2" x14ac:dyDescent="0.45">
      <c r="B813" s="1" t="s">
        <v>680</v>
      </c>
      <c r="C813" s="1" t="s">
        <v>1</v>
      </c>
      <c r="D813" s="4">
        <v>3000</v>
      </c>
      <c r="I813" t="str">
        <f>I810</f>
        <v>ALTER TABLE TM_TEST_SCENARIO</v>
      </c>
      <c r="J813" t="str">
        <f>CONCATENATE(LEFT(CONCATENATE(" ADD "," ",N813,";"),LEN(CONCATENATE(" ADD "," ",N813,";"))-2),";")</f>
        <v xml:space="preserve"> ADD  DATA_COMBINATION VARCHAR(3000);</v>
      </c>
      <c r="K813" s="21" t="str">
        <f>CONCATENATE(LEFT(CONCATENATE("  ALTER COLUMN  "," ",N813,";"),LEN(CONCATENATE("  ALTER COLUMN  "," ",N813,";"))-2),";")</f>
        <v xml:space="preserve">  ALTER COLUMN   DATA_COMBINATION VARCHAR(3000);</v>
      </c>
      <c r="L813" s="12"/>
      <c r="M813" s="18" t="str">
        <f>CONCATENATE(B813,",")</f>
        <v>DATA_COMBINATION,</v>
      </c>
      <c r="N813" s="5" t="str">
        <f t="shared" si="370"/>
        <v>DATA_COMBINATION VARCHAR(3000),</v>
      </c>
      <c r="O813" s="1" t="s">
        <v>681</v>
      </c>
      <c r="P813" t="s">
        <v>682</v>
      </c>
      <c r="W813" s="17" t="str">
        <f>CONCATENATE(,LOWER(O813),UPPER(LEFT(P813,1)),LOWER(RIGHT(P813,LEN(P813)-IF(LEN(P813)&gt;0,1,LEN(P813)))),UPPER(LEFT(Q813,1)),LOWER(RIGHT(Q813,LEN(Q813)-IF(LEN(Q813)&gt;0,1,LEN(Q813)))),UPPER(LEFT(R813,1)),LOWER(RIGHT(R813,LEN(R813)-IF(LEN(R813)&gt;0,1,LEN(R813)))),UPPER(LEFT(S813,1)),LOWER(RIGHT(S813,LEN(S813)-IF(LEN(S813)&gt;0,1,LEN(S813)))),UPPER(LEFT(T813,1)),LOWER(RIGHT(T813,LEN(T813)-IF(LEN(T813)&gt;0,1,LEN(T813)))),UPPER(LEFT(U813,1)),LOWER(RIGHT(U813,LEN(U813)-IF(LEN(U813)&gt;0,1,LEN(U813)))),UPPER(LEFT(V813,1)),LOWER(RIGHT(V813,LEN(V813)-IF(LEN(V813)&gt;0,1,LEN(V813)))))</f>
        <v>dataCombination</v>
      </c>
      <c r="X813" s="3" t="str">
        <f>CONCATENATE("""",W813,"""",":","""","""",",")</f>
        <v>"dataCombination":"",</v>
      </c>
      <c r="Y813" s="22" t="str">
        <f>CONCATENATE("public static String ",,B813,,"=","""",W813,""";")</f>
        <v>public static String DATA_COMBINATION="dataCombination";</v>
      </c>
      <c r="Z813" s="7" t="str">
        <f>CONCATENATE("private String ",W813,"=","""""",";")</f>
        <v>private String dataCombination="";</v>
      </c>
    </row>
    <row r="814" spans="2:26" ht="19.2" x14ac:dyDescent="0.45">
      <c r="B814" s="1" t="s">
        <v>676</v>
      </c>
      <c r="C814" s="1" t="s">
        <v>1</v>
      </c>
      <c r="D814" s="4">
        <v>500</v>
      </c>
      <c r="I814" t="str">
        <f>I810</f>
        <v>ALTER TABLE TM_TEST_SCENARIO</v>
      </c>
      <c r="J814" t="str">
        <f>CONCATENATE(LEFT(CONCATENATE(" ADD "," ",N814,";"),LEN(CONCATENATE(" ADD "," ",N814,";"))-2),";")</f>
        <v xml:space="preserve"> ADD  LINK_ID VARCHAR(500);</v>
      </c>
      <c r="K814" s="21" t="str">
        <f>CONCATENATE(LEFT(CONCATENATE("  ALTER COLUMN  "," ",N814,";"),LEN(CONCATENATE("  ALTER COLUMN  "," ",N814,";"))-2),";")</f>
        <v xml:space="preserve">  ALTER COLUMN   LINK_ID VARCHAR(500);</v>
      </c>
      <c r="L814" s="12"/>
      <c r="M814" s="18" t="str">
        <f>CONCATENATE(B814,",")</f>
        <v>LINK_ID,</v>
      </c>
      <c r="N814" s="5" t="str">
        <f t="shared" si="370"/>
        <v>LINK_ID VARCHAR(500),</v>
      </c>
      <c r="O814" s="1" t="s">
        <v>679</v>
      </c>
      <c r="P814" t="s">
        <v>2</v>
      </c>
      <c r="W814" s="17" t="str">
        <f>CONCATENATE(,LOWER(O814),UPPER(LEFT(P814,1)),LOWER(RIGHT(P814,LEN(P814)-IF(LEN(P814)&gt;0,1,LEN(P814)))),UPPER(LEFT(Q814,1)),LOWER(RIGHT(Q814,LEN(Q814)-IF(LEN(Q814)&gt;0,1,LEN(Q814)))),UPPER(LEFT(R814,1)),LOWER(RIGHT(R814,LEN(R814)-IF(LEN(R814)&gt;0,1,LEN(R814)))),UPPER(LEFT(S814,1)),LOWER(RIGHT(S814,LEN(S814)-IF(LEN(S814)&gt;0,1,LEN(S814)))),UPPER(LEFT(T814,1)),LOWER(RIGHT(T814,LEN(T814)-IF(LEN(T814)&gt;0,1,LEN(T814)))),UPPER(LEFT(U814,1)),LOWER(RIGHT(U814,LEN(U814)-IF(LEN(U814)&gt;0,1,LEN(U814)))),UPPER(LEFT(V814,1)),LOWER(RIGHT(V814,LEN(V814)-IF(LEN(V814)&gt;0,1,LEN(V814)))))</f>
        <v>linkId</v>
      </c>
      <c r="X814" s="3" t="str">
        <f>CONCATENATE("""",W814,"""",":","""","""",",")</f>
        <v>"linkId":"",</v>
      </c>
      <c r="Y814" s="22" t="str">
        <f>CONCATENATE("public static String ",,B814,,"=","""",W814,""";")</f>
        <v>public static String LINK_ID="linkId";</v>
      </c>
      <c r="Z814" s="7" t="str">
        <f>CONCATENATE("private String ",W814,"=","""""",";")</f>
        <v>private String linkId="";</v>
      </c>
    </row>
    <row r="815" spans="2:26" ht="19.2" x14ac:dyDescent="0.45">
      <c r="B815" s="1" t="s">
        <v>321</v>
      </c>
      <c r="C815" s="1" t="s">
        <v>1</v>
      </c>
      <c r="D815" s="4">
        <v>1000</v>
      </c>
      <c r="I815" t="str">
        <f>I811</f>
        <v>ALTER TABLE TM_TEST_SCENARIO</v>
      </c>
      <c r="J815" t="str">
        <f t="shared" si="371"/>
        <v xml:space="preserve"> ADD  FILE_URL VARCHAR(1000);</v>
      </c>
      <c r="K815" s="21" t="str">
        <f t="shared" si="372"/>
        <v xml:space="preserve">  ALTER COLUMN   FILE_URL VARCHAR(1000);</v>
      </c>
      <c r="L815" s="12"/>
      <c r="M815" s="18" t="str">
        <f>CONCATENATE(B815,",")</f>
        <v>FILE_URL,</v>
      </c>
      <c r="N815" s="5" t="str">
        <f t="shared" si="370"/>
        <v>FILE_URL VARCHAR(1000),</v>
      </c>
      <c r="O815" s="1" t="s">
        <v>324</v>
      </c>
      <c r="P815" t="s">
        <v>325</v>
      </c>
      <c r="W815" s="17" t="str">
        <f>CONCATENATE(,LOWER(O815),UPPER(LEFT(P815,1)),LOWER(RIGHT(P815,LEN(P815)-IF(LEN(P815)&gt;0,1,LEN(P815)))),UPPER(LEFT(Q815,1)),LOWER(RIGHT(Q815,LEN(Q815)-IF(LEN(Q815)&gt;0,1,LEN(Q815)))),UPPER(LEFT(R815,1)),LOWER(RIGHT(R815,LEN(R815)-IF(LEN(R815)&gt;0,1,LEN(R815)))),UPPER(LEFT(S815,1)),LOWER(RIGHT(S815,LEN(S815)-IF(LEN(S815)&gt;0,1,LEN(S815)))),UPPER(LEFT(T815,1)),LOWER(RIGHT(T815,LEN(T815)-IF(LEN(T815)&gt;0,1,LEN(T815)))),UPPER(LEFT(U815,1)),LOWER(RIGHT(U815,LEN(U815)-IF(LEN(U815)&gt;0,1,LEN(U815)))),UPPER(LEFT(V815,1)),LOWER(RIGHT(V815,LEN(V815)-IF(LEN(V815)&gt;0,1,LEN(V815)))))</f>
        <v>fileUrl</v>
      </c>
      <c r="X815" s="3" t="str">
        <f>CONCATENATE("""",W815,"""",":","""","""",",")</f>
        <v>"fileUrl":"",</v>
      </c>
      <c r="Y815" s="22" t="str">
        <f>CONCATENATE("public static String ",,B815,,"=","""",W815,""";")</f>
        <v>public static String FILE_URL="fileUrl";</v>
      </c>
      <c r="Z815" s="7" t="str">
        <f>CONCATENATE("private String ",W815,"=","""""",";")</f>
        <v>private String fileUrl="";</v>
      </c>
    </row>
    <row r="816" spans="2:26" ht="19.2" x14ac:dyDescent="0.45">
      <c r="B816" s="1" t="s">
        <v>14</v>
      </c>
      <c r="C816" s="1" t="s">
        <v>1</v>
      </c>
      <c r="D816" s="4">
        <v>555</v>
      </c>
      <c r="I816" t="str">
        <f>I815</f>
        <v>ALTER TABLE TM_TEST_SCENARIO</v>
      </c>
      <c r="J816" t="str">
        <f t="shared" si="371"/>
        <v xml:space="preserve"> ADD  DESCRIPTION VARCHAR(555);</v>
      </c>
      <c r="K816" s="21" t="str">
        <f t="shared" si="372"/>
        <v xml:space="preserve">  ALTER COLUMN   DESCRIPTION VARCHAR(555);</v>
      </c>
      <c r="L816" s="12"/>
      <c r="M816" s="18" t="str">
        <f t="shared" si="365"/>
        <v>DESCRIPTION,</v>
      </c>
      <c r="N816" s="5" t="str">
        <f t="shared" si="370"/>
        <v>DESCRIPTION VARCHAR(555),</v>
      </c>
      <c r="O816" s="1" t="s">
        <v>14</v>
      </c>
      <c r="W816" s="17" t="str">
        <f t="shared" si="366"/>
        <v>description</v>
      </c>
      <c r="X816" s="3" t="str">
        <f t="shared" si="367"/>
        <v>"description":"",</v>
      </c>
      <c r="Y816" s="22" t="str">
        <f t="shared" si="368"/>
        <v>public static String DESCRIPTION="description";</v>
      </c>
      <c r="Z816" s="7" t="str">
        <f t="shared" si="369"/>
        <v>private String description="";</v>
      </c>
    </row>
    <row r="817" spans="2:26" ht="19.2" x14ac:dyDescent="0.45">
      <c r="B817" s="1"/>
      <c r="C817" s="1"/>
      <c r="D817" s="4"/>
      <c r="L817" s="12"/>
      <c r="M817" s="18"/>
      <c r="N817" s="33" t="s">
        <v>130</v>
      </c>
      <c r="O817" s="1"/>
      <c r="W817" s="17"/>
    </row>
    <row r="818" spans="2:26" x14ac:dyDescent="0.3">
      <c r="N818" s="31" t="s">
        <v>126</v>
      </c>
    </row>
    <row r="819" spans="2:26" x14ac:dyDescent="0.3">
      <c r="N819" s="31"/>
    </row>
    <row r="820" spans="2:26" x14ac:dyDescent="0.3">
      <c r="B820" s="2" t="s">
        <v>566</v>
      </c>
      <c r="I820" t="str">
        <f>CONCATENATE("ALTER TABLE"," ",B820)</f>
        <v>ALTER TABLE TM_TEST_TRIAL</v>
      </c>
      <c r="K820" s="25"/>
      <c r="N820" s="5" t="str">
        <f>CONCATENATE("CREATE TABLE ",B820," ","(")</f>
        <v>CREATE TABLE TM_TEST_TRIAL (</v>
      </c>
    </row>
    <row r="821" spans="2:26" ht="19.2" x14ac:dyDescent="0.45">
      <c r="B821" s="1" t="s">
        <v>2</v>
      </c>
      <c r="C821" s="1" t="s">
        <v>1</v>
      </c>
      <c r="D821" s="4">
        <v>30</v>
      </c>
      <c r="E821" s="24" t="s">
        <v>113</v>
      </c>
      <c r="I821" t="str">
        <f>I820</f>
        <v>ALTER TABLE TM_TEST_TRIAL</v>
      </c>
      <c r="L821" s="12"/>
      <c r="M821" s="18" t="str">
        <f t="shared" ref="M821:M835" si="373">CONCATENATE(B821,",")</f>
        <v>ID,</v>
      </c>
      <c r="N821" s="5" t="str">
        <f>CONCATENATE(B821," ",C821,"(",D821,") ",E821," ,")</f>
        <v>ID VARCHAR(30) NOT NULL ,</v>
      </c>
      <c r="O821" s="1" t="s">
        <v>2</v>
      </c>
      <c r="P821" s="6"/>
      <c r="Q821" s="6"/>
      <c r="R821" s="6"/>
      <c r="S821" s="6"/>
      <c r="T821" s="6"/>
      <c r="U821" s="6"/>
      <c r="V821" s="6"/>
      <c r="W821" s="17" t="str">
        <f t="shared" ref="W821:W835" si="374">CONCATENATE(,LOWER(O821),UPPER(LEFT(P821,1)),LOWER(RIGHT(P821,LEN(P821)-IF(LEN(P821)&gt;0,1,LEN(P821)))),UPPER(LEFT(Q821,1)),LOWER(RIGHT(Q821,LEN(Q821)-IF(LEN(Q821)&gt;0,1,LEN(Q821)))),UPPER(LEFT(R821,1)),LOWER(RIGHT(R821,LEN(R821)-IF(LEN(R821)&gt;0,1,LEN(R821)))),UPPER(LEFT(S821,1)),LOWER(RIGHT(S821,LEN(S821)-IF(LEN(S821)&gt;0,1,LEN(S821)))),UPPER(LEFT(T821,1)),LOWER(RIGHT(T821,LEN(T821)-IF(LEN(T821)&gt;0,1,LEN(T821)))),UPPER(LEFT(U821,1)),LOWER(RIGHT(U821,LEN(U821)-IF(LEN(U821)&gt;0,1,LEN(U821)))),UPPER(LEFT(V821,1)),LOWER(RIGHT(V821,LEN(V821)-IF(LEN(V821)&gt;0,1,LEN(V821)))))</f>
        <v>id</v>
      </c>
      <c r="X821" s="3" t="str">
        <f t="shared" ref="X821:X835" si="375">CONCATENATE("""",W821,"""",":","""","""",",")</f>
        <v>"id":"",</v>
      </c>
      <c r="Y821" s="22" t="str">
        <f t="shared" ref="Y821:Y835" si="376">CONCATENATE("public static String ",,B821,,"=","""",W821,""";")</f>
        <v>public static String ID="id";</v>
      </c>
      <c r="Z821" s="7" t="str">
        <f t="shared" ref="Z821:Z835" si="377">CONCATENATE("private String ",W821,"=","""""",";")</f>
        <v>private String id="";</v>
      </c>
    </row>
    <row r="822" spans="2:26" ht="19.2" x14ac:dyDescent="0.45">
      <c r="B822" s="1" t="s">
        <v>3</v>
      </c>
      <c r="C822" s="1" t="s">
        <v>1</v>
      </c>
      <c r="D822" s="4">
        <v>10</v>
      </c>
      <c r="I822" t="str">
        <f>I821</f>
        <v>ALTER TABLE TM_TEST_TRIAL</v>
      </c>
      <c r="K822" s="21" t="s">
        <v>436</v>
      </c>
      <c r="L822" s="12"/>
      <c r="M822" s="18" t="str">
        <f t="shared" si="373"/>
        <v>STATUS,</v>
      </c>
      <c r="N822" s="5" t="str">
        <f t="shared" ref="N822:N835" si="378">CONCATENATE(B822," ",C822,"(",D822,")",",")</f>
        <v>STATUS VARCHAR(10),</v>
      </c>
      <c r="O822" s="1" t="s">
        <v>3</v>
      </c>
      <c r="W822" s="17" t="str">
        <f t="shared" si="374"/>
        <v>status</v>
      </c>
      <c r="X822" s="3" t="str">
        <f t="shared" si="375"/>
        <v>"status":"",</v>
      </c>
      <c r="Y822" s="22" t="str">
        <f t="shared" si="376"/>
        <v>public static String STATUS="status";</v>
      </c>
      <c r="Z822" s="7" t="str">
        <f t="shared" si="377"/>
        <v>private String status="";</v>
      </c>
    </row>
    <row r="823" spans="2:26" ht="19.2" x14ac:dyDescent="0.45">
      <c r="B823" s="1" t="s">
        <v>4</v>
      </c>
      <c r="C823" s="1" t="s">
        <v>1</v>
      </c>
      <c r="D823" s="4">
        <v>30</v>
      </c>
      <c r="I823" t="str">
        <f>I822</f>
        <v>ALTER TABLE TM_TEST_TRIAL</v>
      </c>
      <c r="J823" t="str">
        <f t="shared" ref="J823:J835" si="379">CONCATENATE(LEFT(CONCATENATE(" ADD "," ",N823,";"),LEN(CONCATENATE(" ADD "," ",N823,";"))-2),";")</f>
        <v xml:space="preserve"> ADD  INSERT_DATE VARCHAR(30);</v>
      </c>
      <c r="K823" s="21" t="str">
        <f t="shared" ref="K823:K835" si="380">CONCATENATE(LEFT(CONCATENATE("  ALTER COLUMN  "," ",N823,";"),LEN(CONCATENATE("  ALTER COLUMN  "," ",N823,";"))-2),";")</f>
        <v xml:space="preserve">  ALTER COLUMN   INSERT_DATE VARCHAR(30);</v>
      </c>
      <c r="L823" s="12"/>
      <c r="M823" s="18" t="str">
        <f t="shared" si="373"/>
        <v>INSERT_DATE,</v>
      </c>
      <c r="N823" s="5" t="str">
        <f t="shared" si="378"/>
        <v>INSERT_DATE VARCHAR(30),</v>
      </c>
      <c r="O823" s="1" t="s">
        <v>7</v>
      </c>
      <c r="P823" t="s">
        <v>8</v>
      </c>
      <c r="W823" s="17" t="str">
        <f t="shared" si="374"/>
        <v>insertDate</v>
      </c>
      <c r="X823" s="3" t="str">
        <f t="shared" si="375"/>
        <v>"insertDate":"",</v>
      </c>
      <c r="Y823" s="22" t="str">
        <f t="shared" si="376"/>
        <v>public static String INSERT_DATE="insertDate";</v>
      </c>
      <c r="Z823" s="7" t="str">
        <f t="shared" si="377"/>
        <v>private String insertDate="";</v>
      </c>
    </row>
    <row r="824" spans="2:26" ht="19.2" x14ac:dyDescent="0.45">
      <c r="B824" s="1" t="s">
        <v>5</v>
      </c>
      <c r="C824" s="1" t="s">
        <v>1</v>
      </c>
      <c r="D824" s="4">
        <v>30</v>
      </c>
      <c r="I824" t="str">
        <f>I823</f>
        <v>ALTER TABLE TM_TEST_TRIAL</v>
      </c>
      <c r="J824" t="str">
        <f t="shared" si="379"/>
        <v xml:space="preserve"> ADD  MODIFICATION_DATE VARCHAR(30);</v>
      </c>
      <c r="K824" s="21" t="str">
        <f t="shared" si="380"/>
        <v xml:space="preserve">  ALTER COLUMN   MODIFICATION_DATE VARCHAR(30);</v>
      </c>
      <c r="L824" s="12"/>
      <c r="M824" s="18" t="str">
        <f t="shared" si="373"/>
        <v>MODIFICATION_DATE,</v>
      </c>
      <c r="N824" s="5" t="str">
        <f t="shared" si="378"/>
        <v>MODIFICATION_DATE VARCHAR(30),</v>
      </c>
      <c r="O824" s="1" t="s">
        <v>9</v>
      </c>
      <c r="P824" t="s">
        <v>8</v>
      </c>
      <c r="W824" s="17" t="str">
        <f t="shared" si="374"/>
        <v>modificationDate</v>
      </c>
      <c r="X824" s="3" t="str">
        <f t="shared" si="375"/>
        <v>"modificationDate":"",</v>
      </c>
      <c r="Y824" s="22" t="str">
        <f t="shared" si="376"/>
        <v>public static String MODIFICATION_DATE="modificationDate";</v>
      </c>
      <c r="Z824" s="7" t="str">
        <f t="shared" si="377"/>
        <v>private String modificationDate="";</v>
      </c>
    </row>
    <row r="825" spans="2:26" ht="19.2" x14ac:dyDescent="0.45">
      <c r="B825" s="1" t="s">
        <v>567</v>
      </c>
      <c r="C825" s="1" t="s">
        <v>1</v>
      </c>
      <c r="D825" s="4">
        <v>45</v>
      </c>
      <c r="I825" t="str">
        <f>I824</f>
        <v>ALTER TABLE TM_TEST_TRIAL</v>
      </c>
      <c r="J825" t="str">
        <f t="shared" si="379"/>
        <v xml:space="preserve"> ADD  FK_SCENARIO_ID VARCHAR(45);</v>
      </c>
      <c r="K825" s="21" t="str">
        <f t="shared" si="380"/>
        <v xml:space="preserve">  ALTER COLUMN   FK_SCENARIO_ID VARCHAR(45);</v>
      </c>
      <c r="L825" s="12"/>
      <c r="M825" s="18" t="str">
        <f t="shared" si="373"/>
        <v>FK_SCENARIO_ID,</v>
      </c>
      <c r="N825" s="5" t="str">
        <f t="shared" si="378"/>
        <v>FK_SCENARIO_ID VARCHAR(45),</v>
      </c>
      <c r="O825" s="1" t="s">
        <v>10</v>
      </c>
      <c r="P825" t="s">
        <v>558</v>
      </c>
      <c r="Q825" t="s">
        <v>2</v>
      </c>
      <c r="W825" s="17" t="str">
        <f t="shared" si="374"/>
        <v>fkScenarioId</v>
      </c>
      <c r="X825" s="3" t="str">
        <f t="shared" si="375"/>
        <v>"fkScenarioId":"",</v>
      </c>
      <c r="Y825" s="22" t="str">
        <f t="shared" si="376"/>
        <v>public static String FK_SCENARIO_ID="fkScenarioId";</v>
      </c>
      <c r="Z825" s="7" t="str">
        <f t="shared" si="377"/>
        <v>private String fkScenarioId="";</v>
      </c>
    </row>
    <row r="826" spans="2:26" ht="19.2" x14ac:dyDescent="0.45">
      <c r="B826" s="1" t="s">
        <v>586</v>
      </c>
      <c r="C826" s="1" t="s">
        <v>1</v>
      </c>
      <c r="D826" s="4">
        <v>45</v>
      </c>
      <c r="I826" t="str">
        <f>I824</f>
        <v>ALTER TABLE TM_TEST_TRIAL</v>
      </c>
      <c r="J826" t="str">
        <f t="shared" si="379"/>
        <v xml:space="preserve"> ADD  FK_CREATED_BY VARCHAR(45);</v>
      </c>
      <c r="K826" s="21" t="str">
        <f t="shared" si="380"/>
        <v xml:space="preserve">  ALTER COLUMN   FK_CREATED_BY VARCHAR(45);</v>
      </c>
      <c r="L826" s="12"/>
      <c r="M826" s="18" t="str">
        <f t="shared" si="373"/>
        <v>FK_CREATED_BY,</v>
      </c>
      <c r="N826" s="5" t="str">
        <f t="shared" si="378"/>
        <v>FK_CREATED_BY VARCHAR(45),</v>
      </c>
      <c r="O826" s="1" t="s">
        <v>10</v>
      </c>
      <c r="P826" t="s">
        <v>282</v>
      </c>
      <c r="Q826" t="s">
        <v>128</v>
      </c>
      <c r="W826" s="17" t="str">
        <f t="shared" si="374"/>
        <v>fkCreatedBy</v>
      </c>
      <c r="X826" s="3" t="str">
        <f t="shared" si="375"/>
        <v>"fkCreatedBy":"",</v>
      </c>
      <c r="Y826" s="22" t="str">
        <f t="shared" si="376"/>
        <v>public static String FK_CREATED_BY="fkCreatedBy";</v>
      </c>
      <c r="Z826" s="7" t="str">
        <f t="shared" si="377"/>
        <v>private String fkCreatedBy="";</v>
      </c>
    </row>
    <row r="827" spans="2:26" ht="19.2" x14ac:dyDescent="0.45">
      <c r="B827" s="1" t="s">
        <v>568</v>
      </c>
      <c r="C827" s="1" t="s">
        <v>1</v>
      </c>
      <c r="D827" s="4">
        <v>45</v>
      </c>
      <c r="I827" t="str">
        <f t="shared" ref="I827:I834" si="381">I825</f>
        <v>ALTER TABLE TM_TEST_TRIAL</v>
      </c>
      <c r="J827" t="str">
        <f t="shared" si="379"/>
        <v xml:space="preserve"> ADD  TRIAL_DATE VARCHAR(45);</v>
      </c>
      <c r="K827" s="21" t="str">
        <f t="shared" si="380"/>
        <v xml:space="preserve">  ALTER COLUMN   TRIAL_DATE VARCHAR(45);</v>
      </c>
      <c r="L827" s="12"/>
      <c r="M827" s="18" t="str">
        <f t="shared" si="373"/>
        <v>TRIAL_DATE,</v>
      </c>
      <c r="N827" s="5" t="str">
        <f t="shared" si="378"/>
        <v>TRIAL_DATE VARCHAR(45),</v>
      </c>
      <c r="O827" s="1" t="s">
        <v>572</v>
      </c>
      <c r="P827" t="s">
        <v>8</v>
      </c>
      <c r="W827" s="17" t="str">
        <f t="shared" si="374"/>
        <v>trialDate</v>
      </c>
      <c r="X827" s="3" t="str">
        <f t="shared" si="375"/>
        <v>"trialDate":"",</v>
      </c>
      <c r="Y827" s="22" t="str">
        <f t="shared" si="376"/>
        <v>public static String TRIAL_DATE="trialDate";</v>
      </c>
      <c r="Z827" s="7" t="str">
        <f t="shared" si="377"/>
        <v>private String trialDate="";</v>
      </c>
    </row>
    <row r="828" spans="2:26" ht="19.2" x14ac:dyDescent="0.45">
      <c r="B828" s="1" t="s">
        <v>569</v>
      </c>
      <c r="C828" s="1" t="s">
        <v>1</v>
      </c>
      <c r="D828" s="4">
        <v>45</v>
      </c>
      <c r="I828" t="str">
        <f t="shared" si="381"/>
        <v>ALTER TABLE TM_TEST_TRIAL</v>
      </c>
      <c r="J828" t="str">
        <f t="shared" si="379"/>
        <v xml:space="preserve"> ADD  TRIAL_TIME VARCHAR(45);</v>
      </c>
      <c r="K828" s="21" t="str">
        <f t="shared" si="380"/>
        <v xml:space="preserve">  ALTER COLUMN   TRIAL_TIME VARCHAR(45);</v>
      </c>
      <c r="L828" s="12"/>
      <c r="M828" s="18" t="str">
        <f t="shared" si="373"/>
        <v>TRIAL_TIME,</v>
      </c>
      <c r="N828" s="5" t="str">
        <f t="shared" si="378"/>
        <v>TRIAL_TIME VARCHAR(45),</v>
      </c>
      <c r="O828" s="1" t="s">
        <v>572</v>
      </c>
      <c r="P828" t="s">
        <v>133</v>
      </c>
      <c r="W828" s="17" t="str">
        <f t="shared" si="374"/>
        <v>trialTime</v>
      </c>
      <c r="X828" s="3" t="str">
        <f t="shared" si="375"/>
        <v>"trialTime":"",</v>
      </c>
      <c r="Y828" s="22" t="str">
        <f t="shared" si="376"/>
        <v>public static String TRIAL_TIME="trialTime";</v>
      </c>
      <c r="Z828" s="7" t="str">
        <f t="shared" si="377"/>
        <v>private String trialTime="";</v>
      </c>
    </row>
    <row r="829" spans="2:26" ht="19.2" x14ac:dyDescent="0.45">
      <c r="B829" s="1" t="s">
        <v>570</v>
      </c>
      <c r="C829" s="1" t="s">
        <v>1</v>
      </c>
      <c r="D829" s="4">
        <v>555</v>
      </c>
      <c r="I829" t="str">
        <f t="shared" si="381"/>
        <v>ALTER TABLE TM_TEST_TRIAL</v>
      </c>
      <c r="J829" t="str">
        <f t="shared" si="379"/>
        <v xml:space="preserve"> ADD  ACTUAL_RESULT VARCHAR(555);</v>
      </c>
      <c r="K829" s="21" t="str">
        <f t="shared" si="380"/>
        <v xml:space="preserve">  ALTER COLUMN   ACTUAL_RESULT VARCHAR(555);</v>
      </c>
      <c r="L829" s="12"/>
      <c r="M829" s="18" t="str">
        <f t="shared" si="373"/>
        <v>ACTUAL_RESULT,</v>
      </c>
      <c r="N829" s="5" t="str">
        <f t="shared" si="378"/>
        <v>ACTUAL_RESULT VARCHAR(555),</v>
      </c>
      <c r="O829" s="1" t="s">
        <v>573</v>
      </c>
      <c r="P829" t="s">
        <v>563</v>
      </c>
      <c r="W829" s="17" t="str">
        <f t="shared" si="374"/>
        <v>actualResult</v>
      </c>
      <c r="X829" s="3" t="str">
        <f t="shared" si="375"/>
        <v>"actualResult":"",</v>
      </c>
      <c r="Y829" s="22" t="str">
        <f t="shared" si="376"/>
        <v>public static String ACTUAL_RESULT="actualResult";</v>
      </c>
      <c r="Z829" s="7" t="str">
        <f t="shared" si="377"/>
        <v>private String actualResult="";</v>
      </c>
    </row>
    <row r="830" spans="2:26" ht="19.2" x14ac:dyDescent="0.45">
      <c r="B830" s="1" t="s">
        <v>571</v>
      </c>
      <c r="C830" s="1" t="s">
        <v>1</v>
      </c>
      <c r="D830" s="4">
        <v>44</v>
      </c>
      <c r="I830" t="str">
        <f t="shared" si="381"/>
        <v>ALTER TABLE TM_TEST_TRIAL</v>
      </c>
      <c r="J830" t="str">
        <f t="shared" si="379"/>
        <v xml:space="preserve"> ADD  TRIAL_STATUS VARCHAR(44);</v>
      </c>
      <c r="K830" s="21" t="str">
        <f t="shared" si="380"/>
        <v xml:space="preserve">  ALTER COLUMN   TRIAL_STATUS VARCHAR(44);</v>
      </c>
      <c r="L830" s="12"/>
      <c r="M830" s="18" t="str">
        <f t="shared" si="373"/>
        <v>TRIAL_STATUS,</v>
      </c>
      <c r="N830" s="5" t="str">
        <f t="shared" si="378"/>
        <v>TRIAL_STATUS VARCHAR(44),</v>
      </c>
      <c r="O830" s="1" t="s">
        <v>572</v>
      </c>
      <c r="P830" t="s">
        <v>3</v>
      </c>
      <c r="W830" s="17" t="str">
        <f t="shared" si="374"/>
        <v>trialStatus</v>
      </c>
      <c r="X830" s="3" t="str">
        <f t="shared" si="375"/>
        <v>"trialStatus":"",</v>
      </c>
      <c r="Y830" s="22" t="str">
        <f t="shared" si="376"/>
        <v>public static String TRIAL_STATUS="trialStatus";</v>
      </c>
      <c r="Z830" s="7" t="str">
        <f t="shared" si="377"/>
        <v>private String trialStatus="";</v>
      </c>
    </row>
    <row r="831" spans="2:26" ht="19.2" x14ac:dyDescent="0.45">
      <c r="B831" s="1" t="s">
        <v>374</v>
      </c>
      <c r="C831" s="1" t="s">
        <v>1</v>
      </c>
      <c r="D831" s="4">
        <v>555</v>
      </c>
      <c r="I831" t="str">
        <f t="shared" si="381"/>
        <v>ALTER TABLE TM_TEST_TRIAL</v>
      </c>
      <c r="J831" t="str">
        <f t="shared" si="379"/>
        <v xml:space="preserve"> ADD  FILE_NAME VARCHAR(555);</v>
      </c>
      <c r="K831" s="21" t="str">
        <f t="shared" si="380"/>
        <v xml:space="preserve">  ALTER COLUMN   FILE_NAME VARCHAR(555);</v>
      </c>
      <c r="L831" s="12"/>
      <c r="M831" s="18" t="str">
        <f t="shared" si="373"/>
        <v>FILE_NAME,</v>
      </c>
      <c r="N831" s="5" t="str">
        <f t="shared" si="378"/>
        <v>FILE_NAME VARCHAR(555),</v>
      </c>
      <c r="O831" s="1" t="s">
        <v>324</v>
      </c>
      <c r="P831" t="s">
        <v>0</v>
      </c>
      <c r="W831" s="17" t="str">
        <f t="shared" si="374"/>
        <v>fileName</v>
      </c>
      <c r="X831" s="3" t="str">
        <f t="shared" si="375"/>
        <v>"fileName":"",</v>
      </c>
      <c r="Y831" s="22" t="str">
        <f t="shared" si="376"/>
        <v>public static String FILE_NAME="fileName";</v>
      </c>
      <c r="Z831" s="7" t="str">
        <f t="shared" si="377"/>
        <v>private String fileName="";</v>
      </c>
    </row>
    <row r="832" spans="2:26" ht="19.2" x14ac:dyDescent="0.45">
      <c r="B832" s="1" t="s">
        <v>367</v>
      </c>
      <c r="C832" s="1" t="s">
        <v>1</v>
      </c>
      <c r="D832" s="4">
        <v>44</v>
      </c>
      <c r="I832" t="str">
        <f t="shared" si="381"/>
        <v>ALTER TABLE TM_TEST_TRIAL</v>
      </c>
      <c r="J832" t="str">
        <f t="shared" si="379"/>
        <v xml:space="preserve"> ADD  FK_BACKLOG_ID VARCHAR(44);</v>
      </c>
      <c r="K832" s="21" t="str">
        <f t="shared" si="380"/>
        <v xml:space="preserve">  ALTER COLUMN   FK_BACKLOG_ID VARCHAR(44);</v>
      </c>
      <c r="L832" s="12"/>
      <c r="M832" s="18" t="str">
        <f t="shared" si="373"/>
        <v>FK_BACKLOG_ID,</v>
      </c>
      <c r="N832" s="5" t="str">
        <f t="shared" si="378"/>
        <v>FK_BACKLOG_ID VARCHAR(44),</v>
      </c>
      <c r="O832" s="1" t="s">
        <v>10</v>
      </c>
      <c r="P832" t="s">
        <v>354</v>
      </c>
      <c r="Q832" t="s">
        <v>2</v>
      </c>
      <c r="W832" s="17" t="str">
        <f t="shared" si="374"/>
        <v>fkBacklogId</v>
      </c>
      <c r="X832" s="3" t="str">
        <f t="shared" si="375"/>
        <v>"fkBacklogId":"",</v>
      </c>
      <c r="Y832" s="22" t="str">
        <f t="shared" si="376"/>
        <v>public static String FK_BACKLOG_ID="fkBacklogId";</v>
      </c>
      <c r="Z832" s="7" t="str">
        <f t="shared" si="377"/>
        <v>private String fkBacklogId="";</v>
      </c>
    </row>
    <row r="833" spans="2:26" ht="19.2" x14ac:dyDescent="0.45">
      <c r="B833" s="1" t="s">
        <v>318</v>
      </c>
      <c r="C833" s="1" t="s">
        <v>1</v>
      </c>
      <c r="D833" s="4">
        <v>4444</v>
      </c>
      <c r="I833" t="str">
        <f t="shared" si="381"/>
        <v>ALTER TABLE TM_TEST_TRIAL</v>
      </c>
      <c r="J833" t="str">
        <f>CONCATENATE(LEFT(CONCATENATE(" ADD "," ",N833,";"),LEN(CONCATENATE(" ADD "," ",N833,";"))-2),";")</f>
        <v xml:space="preserve"> ADD  FK_TASK_ID VARCHAR(4444);</v>
      </c>
      <c r="K833" s="21" t="str">
        <f>CONCATENATE(LEFT(CONCATENATE("  ALTER COLUMN  "," ",N833,";"),LEN(CONCATENATE("  ALTER COLUMN  "," ",N833,";"))-2),";")</f>
        <v xml:space="preserve">  ALTER COLUMN   FK_TASK_ID VARCHAR(4444);</v>
      </c>
      <c r="L833" s="12"/>
      <c r="M833" s="18" t="str">
        <f>CONCATENATE(B833,",")</f>
        <v>FK_TASK_ID,</v>
      </c>
      <c r="N833" s="5" t="str">
        <f>CONCATENATE(B833," ",C833,"(",D833,")",",")</f>
        <v>FK_TASK_ID VARCHAR(4444),</v>
      </c>
      <c r="O833" s="1" t="s">
        <v>10</v>
      </c>
      <c r="P833" t="s">
        <v>311</v>
      </c>
      <c r="Q833" t="s">
        <v>2</v>
      </c>
      <c r="W833" s="17" t="str">
        <f>CONCATENATE(,LOWER(O833),UPPER(LEFT(P833,1)),LOWER(RIGHT(P833,LEN(P833)-IF(LEN(P833)&gt;0,1,LEN(P833)))),UPPER(LEFT(Q833,1)),LOWER(RIGHT(Q833,LEN(Q833)-IF(LEN(Q833)&gt;0,1,LEN(Q833)))),UPPER(LEFT(R833,1)),LOWER(RIGHT(R833,LEN(R833)-IF(LEN(R833)&gt;0,1,LEN(R833)))),UPPER(LEFT(S833,1)),LOWER(RIGHT(S833,LEN(S833)-IF(LEN(S833)&gt;0,1,LEN(S833)))),UPPER(LEFT(T833,1)),LOWER(RIGHT(T833,LEN(T833)-IF(LEN(T833)&gt;0,1,LEN(T833)))),UPPER(LEFT(U833,1)),LOWER(RIGHT(U833,LEN(U833)-IF(LEN(U833)&gt;0,1,LEN(U833)))),UPPER(LEFT(V833,1)),LOWER(RIGHT(V833,LEN(V833)-IF(LEN(V833)&gt;0,1,LEN(V833)))))</f>
        <v>fkTaskId</v>
      </c>
      <c r="X833" s="3" t="str">
        <f>CONCATENATE("""",W833,"""",":","""","""",",")</f>
        <v>"fkTaskId":"",</v>
      </c>
      <c r="Y833" s="22" t="str">
        <f>CONCATENATE("public static String ",,B833,,"=","""",W833,""";")</f>
        <v>public static String FK_TASK_ID="fkTaskId";</v>
      </c>
      <c r="Z833" s="7" t="str">
        <f>CONCATENATE("private String ",W833,"=","""""",";")</f>
        <v>private String fkTaskId="";</v>
      </c>
    </row>
    <row r="834" spans="2:26" ht="19.2" x14ac:dyDescent="0.45">
      <c r="B834" s="1" t="s">
        <v>576</v>
      </c>
      <c r="C834" s="1" t="s">
        <v>1</v>
      </c>
      <c r="D834" s="4">
        <v>44</v>
      </c>
      <c r="I834" t="str">
        <f t="shared" si="381"/>
        <v>ALTER TABLE TM_TEST_TRIAL</v>
      </c>
      <c r="J834" t="str">
        <f t="shared" si="379"/>
        <v xml:space="preserve"> ADD  IS_NOTIFIED_AS_BUG VARCHAR(44);</v>
      </c>
      <c r="K834" s="21" t="str">
        <f t="shared" si="380"/>
        <v xml:space="preserve">  ALTER COLUMN   IS_NOTIFIED_AS_BUG VARCHAR(44);</v>
      </c>
      <c r="L834" s="12"/>
      <c r="M834" s="18" t="str">
        <f t="shared" si="373"/>
        <v>IS_NOTIFIED_AS_BUG,</v>
      </c>
      <c r="N834" s="5" t="str">
        <f t="shared" si="378"/>
        <v>IS_NOTIFIED_AS_BUG VARCHAR(44),</v>
      </c>
      <c r="O834" s="1" t="s">
        <v>112</v>
      </c>
      <c r="P834" t="s">
        <v>574</v>
      </c>
      <c r="Q834" t="s">
        <v>575</v>
      </c>
      <c r="R834" t="s">
        <v>409</v>
      </c>
      <c r="W834" s="17" t="str">
        <f t="shared" si="374"/>
        <v>isNotifiedAsBug</v>
      </c>
      <c r="X834" s="3" t="str">
        <f t="shared" si="375"/>
        <v>"isNotifiedAsBug":"",</v>
      </c>
      <c r="Y834" s="22" t="str">
        <f t="shared" si="376"/>
        <v>public static String IS_NOTIFIED_AS_BUG="isNotifiedAsBug";</v>
      </c>
      <c r="Z834" s="7" t="str">
        <f t="shared" si="377"/>
        <v>private String isNotifiedAsBug="";</v>
      </c>
    </row>
    <row r="835" spans="2:26" ht="19.2" x14ac:dyDescent="0.45">
      <c r="B835" s="1" t="s">
        <v>14</v>
      </c>
      <c r="C835" s="1" t="s">
        <v>1</v>
      </c>
      <c r="D835" s="4">
        <v>555</v>
      </c>
      <c r="I835" t="str">
        <f>I635</f>
        <v>ALTER TABLE TM_INPUT_DESCRIPTION</v>
      </c>
      <c r="J835" t="str">
        <f t="shared" si="379"/>
        <v xml:space="preserve"> ADD  DESCRIPTION VARCHAR(555);</v>
      </c>
      <c r="K835" s="21" t="str">
        <f t="shared" si="380"/>
        <v xml:space="preserve">  ALTER COLUMN   DESCRIPTION VARCHAR(555);</v>
      </c>
      <c r="L835" s="12"/>
      <c r="M835" s="18" t="str">
        <f t="shared" si="373"/>
        <v>DESCRIPTION,</v>
      </c>
      <c r="N835" s="5" t="str">
        <f t="shared" si="378"/>
        <v>DESCRIPTION VARCHAR(555),</v>
      </c>
      <c r="O835" s="1" t="s">
        <v>14</v>
      </c>
      <c r="W835" s="17" t="str">
        <f t="shared" si="374"/>
        <v>description</v>
      </c>
      <c r="X835" s="3" t="str">
        <f t="shared" si="375"/>
        <v>"description":"",</v>
      </c>
      <c r="Y835" s="22" t="str">
        <f t="shared" si="376"/>
        <v>public static String DESCRIPTION="description";</v>
      </c>
      <c r="Z835" s="7" t="str">
        <f t="shared" si="377"/>
        <v>private String description="";</v>
      </c>
    </row>
    <row r="836" spans="2:26" ht="19.2" x14ac:dyDescent="0.45">
      <c r="B836" s="1"/>
      <c r="C836" s="1"/>
      <c r="D836" s="4"/>
      <c r="L836" s="12"/>
      <c r="M836" s="18"/>
      <c r="N836" s="33" t="s">
        <v>130</v>
      </c>
      <c r="O836" s="1"/>
      <c r="W836" s="17"/>
    </row>
    <row r="837" spans="2:26" x14ac:dyDescent="0.3">
      <c r="N837" s="31" t="s">
        <v>126</v>
      </c>
    </row>
    <row r="839" spans="2:26" x14ac:dyDescent="0.3">
      <c r="B839" t="s">
        <v>577</v>
      </c>
    </row>
    <row r="840" spans="2:26" x14ac:dyDescent="0.3">
      <c r="B840" t="s">
        <v>578</v>
      </c>
    </row>
    <row r="841" spans="2:26" x14ac:dyDescent="0.3">
      <c r="B841" t="s">
        <v>184</v>
      </c>
    </row>
    <row r="842" spans="2:26" x14ac:dyDescent="0.3">
      <c r="B842" t="s">
        <v>185</v>
      </c>
    </row>
    <row r="843" spans="2:26" x14ac:dyDescent="0.3">
      <c r="B843" t="s">
        <v>186</v>
      </c>
      <c r="E843"/>
      <c r="F843"/>
      <c r="G843"/>
      <c r="K843"/>
      <c r="M843"/>
      <c r="N843"/>
      <c r="W843"/>
      <c r="X843"/>
      <c r="Y843"/>
      <c r="Z843"/>
    </row>
    <row r="844" spans="2:26" x14ac:dyDescent="0.3">
      <c r="B844" t="s">
        <v>187</v>
      </c>
      <c r="E844"/>
      <c r="F844"/>
      <c r="G844"/>
      <c r="K844"/>
      <c r="M844"/>
      <c r="N844"/>
      <c r="W844"/>
      <c r="X844"/>
      <c r="Y844"/>
      <c r="Z844"/>
    </row>
    <row r="845" spans="2:26" x14ac:dyDescent="0.3">
      <c r="B845" t="s">
        <v>579</v>
      </c>
      <c r="E845"/>
      <c r="F845"/>
      <c r="G845"/>
      <c r="K845"/>
      <c r="M845"/>
      <c r="N845"/>
      <c r="W845"/>
      <c r="X845"/>
      <c r="Y845"/>
      <c r="Z845"/>
    </row>
    <row r="846" spans="2:26" x14ac:dyDescent="0.3">
      <c r="B846" t="s">
        <v>580</v>
      </c>
      <c r="E846"/>
      <c r="F846"/>
      <c r="G846"/>
      <c r="K846"/>
      <c r="M846"/>
      <c r="N846"/>
      <c r="W846"/>
      <c r="X846"/>
      <c r="Y846"/>
      <c r="Z846"/>
    </row>
    <row r="847" spans="2:26" x14ac:dyDescent="0.3">
      <c r="B847" t="s">
        <v>581</v>
      </c>
      <c r="E847"/>
      <c r="F847"/>
      <c r="G847"/>
      <c r="K847"/>
      <c r="M847"/>
      <c r="N847"/>
      <c r="W847"/>
      <c r="X847"/>
      <c r="Y847"/>
      <c r="Z847"/>
    </row>
    <row r="848" spans="2:26" x14ac:dyDescent="0.3">
      <c r="B848" t="s">
        <v>582</v>
      </c>
      <c r="E848"/>
      <c r="F848"/>
      <c r="G848"/>
      <c r="K848"/>
      <c r="M848"/>
      <c r="N848"/>
      <c r="W848"/>
      <c r="X848"/>
      <c r="Y848"/>
      <c r="Z848"/>
    </row>
    <row r="849" spans="2:26" x14ac:dyDescent="0.3">
      <c r="B849" t="s">
        <v>583</v>
      </c>
      <c r="E849"/>
      <c r="F849"/>
      <c r="G849"/>
      <c r="K849"/>
      <c r="M849"/>
      <c r="N849"/>
      <c r="W849"/>
      <c r="X849"/>
      <c r="Y849"/>
      <c r="Z849"/>
    </row>
    <row r="850" spans="2:26" x14ac:dyDescent="0.3">
      <c r="B850" t="s">
        <v>472</v>
      </c>
      <c r="E850"/>
      <c r="F850"/>
      <c r="G850"/>
      <c r="K850"/>
      <c r="M850"/>
      <c r="N850"/>
      <c r="W850"/>
      <c r="X850"/>
      <c r="Y850"/>
      <c r="Z850"/>
    </row>
    <row r="851" spans="2:26" x14ac:dyDescent="0.3">
      <c r="B851" t="s">
        <v>473</v>
      </c>
      <c r="E851"/>
      <c r="F851"/>
      <c r="G851"/>
      <c r="K851"/>
      <c r="M851"/>
      <c r="N851"/>
      <c r="W851"/>
      <c r="X851"/>
      <c r="Y851"/>
      <c r="Z851"/>
    </row>
    <row r="852" spans="2:26" x14ac:dyDescent="0.3">
      <c r="B852" t="s">
        <v>474</v>
      </c>
      <c r="E852"/>
      <c r="F852"/>
      <c r="G852"/>
      <c r="K852"/>
      <c r="M852"/>
      <c r="N852"/>
      <c r="W852"/>
      <c r="X852"/>
      <c r="Y852"/>
      <c r="Z852"/>
    </row>
    <row r="853" spans="2:26" x14ac:dyDescent="0.3">
      <c r="B853" t="s">
        <v>475</v>
      </c>
      <c r="E853"/>
      <c r="F853"/>
      <c r="G853"/>
      <c r="K853"/>
      <c r="M853"/>
      <c r="N853"/>
      <c r="W853"/>
      <c r="X853"/>
      <c r="Y853"/>
      <c r="Z853"/>
    </row>
    <row r="854" spans="2:26" x14ac:dyDescent="0.3">
      <c r="B854" t="s">
        <v>476</v>
      </c>
      <c r="E854"/>
      <c r="F854"/>
      <c r="G854"/>
      <c r="K854"/>
      <c r="M854"/>
      <c r="N854"/>
      <c r="W854"/>
      <c r="X854"/>
      <c r="Y854"/>
      <c r="Z854"/>
    </row>
    <row r="855" spans="2:26" x14ac:dyDescent="0.3">
      <c r="B855" t="s">
        <v>625</v>
      </c>
      <c r="E855"/>
      <c r="F855"/>
      <c r="G855"/>
      <c r="K855"/>
      <c r="M855"/>
      <c r="N855"/>
      <c r="W855"/>
      <c r="X855"/>
      <c r="Y855"/>
      <c r="Z855"/>
    </row>
    <row r="856" spans="2:26" x14ac:dyDescent="0.3">
      <c r="B856" t="s">
        <v>626</v>
      </c>
      <c r="E856"/>
      <c r="F856"/>
      <c r="G856"/>
      <c r="K856"/>
      <c r="M856"/>
      <c r="N856"/>
      <c r="W856"/>
      <c r="X856"/>
      <c r="Y856"/>
      <c r="Z856"/>
    </row>
    <row r="857" spans="2:26" x14ac:dyDescent="0.3">
      <c r="B857" t="s">
        <v>477</v>
      </c>
      <c r="E857"/>
      <c r="F857"/>
      <c r="G857"/>
      <c r="K857"/>
      <c r="M857"/>
      <c r="N857"/>
      <c r="W857"/>
      <c r="X857"/>
      <c r="Y857"/>
      <c r="Z857"/>
    </row>
    <row r="858" spans="2:26" x14ac:dyDescent="0.3">
      <c r="B858" t="s">
        <v>478</v>
      </c>
      <c r="E858"/>
      <c r="F858"/>
      <c r="G858"/>
      <c r="K858"/>
      <c r="M858"/>
      <c r="N858"/>
      <c r="W858"/>
      <c r="X858"/>
      <c r="Y858"/>
      <c r="Z858"/>
    </row>
    <row r="859" spans="2:26" x14ac:dyDescent="0.3">
      <c r="B859" t="s">
        <v>479</v>
      </c>
      <c r="E859"/>
      <c r="F859"/>
      <c r="G859"/>
      <c r="K859"/>
      <c r="M859"/>
      <c r="N859"/>
      <c r="W859"/>
      <c r="X859"/>
      <c r="Y859"/>
      <c r="Z859"/>
    </row>
    <row r="860" spans="2:26" x14ac:dyDescent="0.3">
      <c r="B860" t="s">
        <v>480</v>
      </c>
      <c r="E860"/>
      <c r="F860"/>
      <c r="G860"/>
      <c r="K860"/>
      <c r="M860"/>
      <c r="N860"/>
      <c r="W860"/>
      <c r="X860"/>
      <c r="Y860"/>
      <c r="Z860"/>
    </row>
    <row r="861" spans="2:26" x14ac:dyDescent="0.3">
      <c r="B861" t="s">
        <v>481</v>
      </c>
      <c r="E861"/>
      <c r="F861"/>
      <c r="G861"/>
      <c r="K861"/>
      <c r="M861"/>
      <c r="N861"/>
      <c r="W861"/>
      <c r="X861"/>
      <c r="Y861"/>
      <c r="Z861"/>
    </row>
    <row r="862" spans="2:26" x14ac:dyDescent="0.3">
      <c r="B862" t="s">
        <v>482</v>
      </c>
      <c r="E862"/>
      <c r="F862"/>
      <c r="G862"/>
      <c r="K862"/>
      <c r="M862"/>
      <c r="N862"/>
      <c r="W862"/>
      <c r="X862"/>
      <c r="Y862"/>
      <c r="Z862"/>
    </row>
    <row r="863" spans="2:26" x14ac:dyDescent="0.3">
      <c r="B863" t="s">
        <v>584</v>
      </c>
      <c r="E863"/>
      <c r="F863"/>
      <c r="G863"/>
      <c r="K863"/>
      <c r="M863"/>
      <c r="N863"/>
      <c r="W863"/>
      <c r="X863"/>
      <c r="Y863"/>
      <c r="Z863"/>
    </row>
    <row r="864" spans="2:26" x14ac:dyDescent="0.3">
      <c r="B864" t="s">
        <v>585</v>
      </c>
      <c r="E864"/>
      <c r="F864"/>
      <c r="G864"/>
      <c r="K864"/>
      <c r="M864"/>
      <c r="N864"/>
      <c r="W864"/>
      <c r="X864"/>
      <c r="Y864"/>
      <c r="Z864"/>
    </row>
    <row r="865" spans="2:26" x14ac:dyDescent="0.3">
      <c r="B865" s="36" t="s">
        <v>591</v>
      </c>
      <c r="E865"/>
      <c r="F865"/>
      <c r="G865"/>
      <c r="K865"/>
      <c r="M865"/>
      <c r="N865"/>
      <c r="W865"/>
      <c r="X865"/>
      <c r="Y865"/>
      <c r="Z865"/>
    </row>
    <row r="866" spans="2:26" x14ac:dyDescent="0.3">
      <c r="B866" t="s">
        <v>592</v>
      </c>
      <c r="E866"/>
      <c r="F866"/>
      <c r="G866"/>
      <c r="K866"/>
      <c r="M866"/>
      <c r="N866"/>
      <c r="W866"/>
      <c r="X866"/>
      <c r="Y866"/>
      <c r="Z866"/>
    </row>
    <row r="867" spans="2:26" x14ac:dyDescent="0.3">
      <c r="B867" t="s">
        <v>593</v>
      </c>
      <c r="E867"/>
      <c r="F867"/>
      <c r="G867"/>
      <c r="K867"/>
      <c r="M867"/>
      <c r="N867"/>
      <c r="W867"/>
      <c r="X867"/>
      <c r="Y867"/>
      <c r="Z867"/>
    </row>
    <row r="868" spans="2:26" x14ac:dyDescent="0.3">
      <c r="B868" t="s">
        <v>483</v>
      </c>
      <c r="E868"/>
      <c r="F868"/>
      <c r="G868"/>
      <c r="K868"/>
      <c r="M868"/>
      <c r="N868"/>
      <c r="W868"/>
      <c r="X868"/>
      <c r="Y868"/>
      <c r="Z868"/>
    </row>
    <row r="869" spans="2:26" x14ac:dyDescent="0.3">
      <c r="B869" t="s">
        <v>484</v>
      </c>
      <c r="E869"/>
      <c r="F869"/>
      <c r="G869"/>
      <c r="K869"/>
      <c r="M869"/>
      <c r="N869"/>
      <c r="W869"/>
      <c r="X869"/>
      <c r="Y869"/>
      <c r="Z869"/>
    </row>
    <row r="870" spans="2:26" x14ac:dyDescent="0.3">
      <c r="B870" t="s">
        <v>508</v>
      </c>
      <c r="E870"/>
      <c r="F870"/>
      <c r="G870"/>
      <c r="K870"/>
      <c r="M870"/>
      <c r="N870"/>
      <c r="W870"/>
      <c r="X870"/>
      <c r="Y870"/>
      <c r="Z870"/>
    </row>
    <row r="871" spans="2:26" x14ac:dyDescent="0.3">
      <c r="B871" t="s">
        <v>509</v>
      </c>
      <c r="E871"/>
      <c r="F871"/>
      <c r="G871"/>
      <c r="K871"/>
      <c r="M871"/>
      <c r="N871"/>
      <c r="W871"/>
      <c r="X871"/>
      <c r="Y871"/>
      <c r="Z871"/>
    </row>
    <row r="872" spans="2:26" x14ac:dyDescent="0.3">
      <c r="B872" t="s">
        <v>485</v>
      </c>
      <c r="E872"/>
      <c r="F872"/>
      <c r="G872"/>
      <c r="K872"/>
      <c r="M872"/>
      <c r="N872"/>
      <c r="W872"/>
      <c r="X872"/>
      <c r="Y872"/>
      <c r="Z872"/>
    </row>
    <row r="873" spans="2:26" x14ac:dyDescent="0.3">
      <c r="B873" t="s">
        <v>14</v>
      </c>
      <c r="E873"/>
      <c r="F873"/>
      <c r="G873"/>
      <c r="K873"/>
      <c r="M873"/>
      <c r="N873"/>
      <c r="W873"/>
      <c r="X873"/>
      <c r="Y873"/>
      <c r="Z873"/>
    </row>
    <row r="874" spans="2:26" x14ac:dyDescent="0.3">
      <c r="B874" t="s">
        <v>486</v>
      </c>
      <c r="E874"/>
      <c r="F874"/>
      <c r="G874"/>
      <c r="K874"/>
      <c r="M874"/>
      <c r="N874"/>
      <c r="W874"/>
      <c r="X874"/>
      <c r="Y874"/>
      <c r="Z874"/>
    </row>
    <row r="878" spans="2:26" x14ac:dyDescent="0.3">
      <c r="B878" s="2" t="s">
        <v>588</v>
      </c>
      <c r="I878" t="str">
        <f>CONCATENATE("ALTER TABLE"," ",B878)</f>
        <v>ALTER TABLE TM_TEST_TRIAL_LIST</v>
      </c>
      <c r="J878" t="s">
        <v>293</v>
      </c>
      <c r="K878" s="26" t="str">
        <f>CONCATENATE(J878," VIEW ",B878," AS SELECT")</f>
        <v>create OR REPLACE VIEW TM_TEST_TRIAL_LIST AS SELECT</v>
      </c>
      <c r="N878" s="5" t="str">
        <f>CONCATENATE("CREATE TABLE ",B878," ","(")</f>
        <v>CREATE TABLE TM_TEST_TRIAL_LIST (</v>
      </c>
    </row>
    <row r="879" spans="2:26" ht="19.2" x14ac:dyDescent="0.45">
      <c r="B879" s="1" t="s">
        <v>2</v>
      </c>
      <c r="C879" s="1" t="s">
        <v>1</v>
      </c>
      <c r="D879" s="4">
        <v>30</v>
      </c>
      <c r="E879" s="24" t="s">
        <v>113</v>
      </c>
      <c r="I879" t="str">
        <f>I878</f>
        <v>ALTER TABLE TM_TEST_TRIAL_LIST</v>
      </c>
      <c r="K879" s="25" t="str">
        <f t="shared" ref="K879:K894" si="382">CONCATENATE(B879,",")</f>
        <v>ID,</v>
      </c>
      <c r="L879" s="12"/>
      <c r="M879" s="18" t="str">
        <f t="shared" ref="M879:M895" si="383">CONCATENATE(B879,",")</f>
        <v>ID,</v>
      </c>
      <c r="N879" s="5" t="str">
        <f>CONCATENATE(B879," ",C879,"(",D879,") ",E879," ,")</f>
        <v>ID VARCHAR(30) NOT NULL ,</v>
      </c>
      <c r="O879" s="1" t="s">
        <v>2</v>
      </c>
      <c r="P879" s="6"/>
      <c r="Q879" s="6"/>
      <c r="R879" s="6"/>
      <c r="S879" s="6"/>
      <c r="T879" s="6"/>
      <c r="U879" s="6"/>
      <c r="V879" s="6"/>
      <c r="W879" s="17" t="str">
        <f t="shared" ref="W879:W895" si="384">CONCATENATE(,LOWER(O879),UPPER(LEFT(P879,1)),LOWER(RIGHT(P879,LEN(P879)-IF(LEN(P879)&gt;0,1,LEN(P879)))),UPPER(LEFT(Q879,1)),LOWER(RIGHT(Q879,LEN(Q879)-IF(LEN(Q879)&gt;0,1,LEN(Q879)))),UPPER(LEFT(R879,1)),LOWER(RIGHT(R879,LEN(R879)-IF(LEN(R879)&gt;0,1,LEN(R879)))),UPPER(LEFT(S879,1)),LOWER(RIGHT(S879,LEN(S879)-IF(LEN(S879)&gt;0,1,LEN(S879)))),UPPER(LEFT(T879,1)),LOWER(RIGHT(T879,LEN(T879)-IF(LEN(T879)&gt;0,1,LEN(T879)))),UPPER(LEFT(U879,1)),LOWER(RIGHT(U879,LEN(U879)-IF(LEN(U879)&gt;0,1,LEN(U879)))),UPPER(LEFT(V879,1)),LOWER(RIGHT(V879,LEN(V879)-IF(LEN(V879)&gt;0,1,LEN(V879)))))</f>
        <v>id</v>
      </c>
      <c r="X879" s="3" t="str">
        <f t="shared" ref="X879:X895" si="385">CONCATENATE("""",W879,"""",":","""","""",",")</f>
        <v>"id":"",</v>
      </c>
      <c r="Y879" s="22" t="str">
        <f t="shared" ref="Y879:Y895" si="386">CONCATENATE("public static String ",,B879,,"=","""",W879,""";")</f>
        <v>public static String ID="id";</v>
      </c>
      <c r="Z879" s="7" t="str">
        <f t="shared" ref="Z879:Z895" si="387">CONCATENATE("private String ",W879,"=","""""",";")</f>
        <v>private String id="";</v>
      </c>
    </row>
    <row r="880" spans="2:26" ht="19.2" x14ac:dyDescent="0.45">
      <c r="B880" s="1" t="s">
        <v>3</v>
      </c>
      <c r="C880" s="1" t="s">
        <v>1</v>
      </c>
      <c r="D880" s="4">
        <v>10</v>
      </c>
      <c r="I880" t="str">
        <f>I879</f>
        <v>ALTER TABLE TM_TEST_TRIAL_LIST</v>
      </c>
      <c r="K880" s="25" t="str">
        <f t="shared" si="382"/>
        <v>STATUS,</v>
      </c>
      <c r="L880" s="12"/>
      <c r="M880" s="18" t="str">
        <f t="shared" si="383"/>
        <v>STATUS,</v>
      </c>
      <c r="N880" s="5" t="str">
        <f t="shared" ref="N880:N895" si="388">CONCATENATE(B880," ",C880,"(",D880,")",",")</f>
        <v>STATUS VARCHAR(10),</v>
      </c>
      <c r="O880" s="1" t="s">
        <v>3</v>
      </c>
      <c r="W880" s="17" t="str">
        <f t="shared" si="384"/>
        <v>status</v>
      </c>
      <c r="X880" s="3" t="str">
        <f t="shared" si="385"/>
        <v>"status":"",</v>
      </c>
      <c r="Y880" s="22" t="str">
        <f t="shared" si="386"/>
        <v>public static String STATUS="status";</v>
      </c>
      <c r="Z880" s="7" t="str">
        <f t="shared" si="387"/>
        <v>private String status="";</v>
      </c>
    </row>
    <row r="881" spans="2:26" ht="19.2" x14ac:dyDescent="0.45">
      <c r="B881" s="1" t="s">
        <v>4</v>
      </c>
      <c r="C881" s="1" t="s">
        <v>1</v>
      </c>
      <c r="D881" s="4">
        <v>30</v>
      </c>
      <c r="I881" t="str">
        <f>I880</f>
        <v>ALTER TABLE TM_TEST_TRIAL_LIST</v>
      </c>
      <c r="J881" t="str">
        <f t="shared" ref="J881:J895" si="389">CONCATENATE(LEFT(CONCATENATE(" ADD "," ",N881,";"),LEN(CONCATENATE(" ADD "," ",N881,";"))-2),";")</f>
        <v xml:space="preserve"> ADD  INSERT_DATE VARCHAR(30);</v>
      </c>
      <c r="K881" s="25" t="str">
        <f t="shared" si="382"/>
        <v>INSERT_DATE,</v>
      </c>
      <c r="L881" s="12"/>
      <c r="M881" s="18" t="str">
        <f t="shared" si="383"/>
        <v>INSERT_DATE,</v>
      </c>
      <c r="N881" s="5" t="str">
        <f t="shared" si="388"/>
        <v>INSERT_DATE VARCHAR(30),</v>
      </c>
      <c r="O881" s="1" t="s">
        <v>7</v>
      </c>
      <c r="P881" t="s">
        <v>8</v>
      </c>
      <c r="W881" s="17" t="str">
        <f t="shared" si="384"/>
        <v>insertDate</v>
      </c>
      <c r="X881" s="3" t="str">
        <f t="shared" si="385"/>
        <v>"insertDate":"",</v>
      </c>
      <c r="Y881" s="22" t="str">
        <f t="shared" si="386"/>
        <v>public static String INSERT_DATE="insertDate";</v>
      </c>
      <c r="Z881" s="7" t="str">
        <f t="shared" si="387"/>
        <v>private String insertDate="";</v>
      </c>
    </row>
    <row r="882" spans="2:26" ht="19.2" x14ac:dyDescent="0.45">
      <c r="B882" s="1" t="s">
        <v>5</v>
      </c>
      <c r="C882" s="1" t="s">
        <v>1</v>
      </c>
      <c r="D882" s="4">
        <v>30</v>
      </c>
      <c r="I882" t="str">
        <f>I881</f>
        <v>ALTER TABLE TM_TEST_TRIAL_LIST</v>
      </c>
      <c r="J882" t="str">
        <f t="shared" si="389"/>
        <v xml:space="preserve"> ADD  MODIFICATION_DATE VARCHAR(30);</v>
      </c>
      <c r="K882" s="25" t="str">
        <f t="shared" si="382"/>
        <v>MODIFICATION_DATE,</v>
      </c>
      <c r="L882" s="12"/>
      <c r="M882" s="18" t="str">
        <f t="shared" si="383"/>
        <v>MODIFICATION_DATE,</v>
      </c>
      <c r="N882" s="5" t="str">
        <f t="shared" si="388"/>
        <v>MODIFICATION_DATE VARCHAR(30),</v>
      </c>
      <c r="O882" s="1" t="s">
        <v>9</v>
      </c>
      <c r="P882" t="s">
        <v>8</v>
      </c>
      <c r="W882" s="17" t="str">
        <f t="shared" si="384"/>
        <v>modificationDate</v>
      </c>
      <c r="X882" s="3" t="str">
        <f t="shared" si="385"/>
        <v>"modificationDate":"",</v>
      </c>
      <c r="Y882" s="22" t="str">
        <f t="shared" si="386"/>
        <v>public static String MODIFICATION_DATE="modificationDate";</v>
      </c>
      <c r="Z882" s="7" t="str">
        <f t="shared" si="387"/>
        <v>private String modificationDate="";</v>
      </c>
    </row>
    <row r="883" spans="2:26" ht="19.2" x14ac:dyDescent="0.45">
      <c r="B883" s="1" t="s">
        <v>567</v>
      </c>
      <c r="C883" s="1" t="s">
        <v>1</v>
      </c>
      <c r="D883" s="4">
        <v>45</v>
      </c>
      <c r="I883" t="str">
        <f>I882</f>
        <v>ALTER TABLE TM_TEST_TRIAL_LIST</v>
      </c>
      <c r="J883" t="str">
        <f t="shared" si="389"/>
        <v xml:space="preserve"> ADD  FK_SCENARIO_ID VARCHAR(45);</v>
      </c>
      <c r="K883" s="25" t="str">
        <f t="shared" si="382"/>
        <v>FK_SCENARIO_ID,</v>
      </c>
      <c r="L883" s="12"/>
      <c r="M883" s="18" t="str">
        <f t="shared" si="383"/>
        <v>FK_SCENARIO_ID,</v>
      </c>
      <c r="N883" s="5" t="str">
        <f t="shared" si="388"/>
        <v>FK_SCENARIO_ID VARCHAR(45),</v>
      </c>
      <c r="O883" s="1" t="s">
        <v>10</v>
      </c>
      <c r="P883" t="s">
        <v>558</v>
      </c>
      <c r="Q883" t="s">
        <v>2</v>
      </c>
      <c r="W883" s="17" t="str">
        <f t="shared" si="384"/>
        <v>fkScenarioId</v>
      </c>
      <c r="X883" s="3" t="str">
        <f t="shared" si="385"/>
        <v>"fkScenarioId":"",</v>
      </c>
      <c r="Y883" s="22" t="str">
        <f t="shared" si="386"/>
        <v>public static String FK_SCENARIO_ID="fkScenarioId";</v>
      </c>
      <c r="Z883" s="7" t="str">
        <f t="shared" si="387"/>
        <v>private String fkScenarioId="";</v>
      </c>
    </row>
    <row r="884" spans="2:26" ht="19.2" x14ac:dyDescent="0.45">
      <c r="B884" s="1" t="s">
        <v>586</v>
      </c>
      <c r="C884" s="1" t="s">
        <v>1</v>
      </c>
      <c r="D884" s="4">
        <v>45</v>
      </c>
      <c r="I884" t="str">
        <f>I881</f>
        <v>ALTER TABLE TM_TEST_TRIAL_LIST</v>
      </c>
      <c r="J884" t="str">
        <f>CONCATENATE(LEFT(CONCATENATE(" ADD "," ",N884,";"),LEN(CONCATENATE(" ADD "," ",N884,";"))-2),";")</f>
        <v xml:space="preserve"> ADD  FK_CREATED_BY VARCHAR(45);</v>
      </c>
      <c r="K884" s="25" t="str">
        <f t="shared" si="382"/>
        <v>FK_CREATED_BY,</v>
      </c>
      <c r="L884" s="12"/>
      <c r="M884" s="18" t="str">
        <f>CONCATENATE(B884,",")</f>
        <v>FK_CREATED_BY,</v>
      </c>
      <c r="N884" s="5" t="str">
        <f>CONCATENATE(B884," ",C884,"(",D884,")",",")</f>
        <v>FK_CREATED_BY VARCHAR(45),</v>
      </c>
      <c r="O884" s="1" t="s">
        <v>10</v>
      </c>
      <c r="P884" t="s">
        <v>282</v>
      </c>
      <c r="Q884" t="s">
        <v>128</v>
      </c>
      <c r="W884" s="17" t="str">
        <f>CONCATENATE(,LOWER(O884),UPPER(LEFT(P884,1)),LOWER(RIGHT(P884,LEN(P884)-IF(LEN(P884)&gt;0,1,LEN(P884)))),UPPER(LEFT(Q884,1)),LOWER(RIGHT(Q884,LEN(Q884)-IF(LEN(Q884)&gt;0,1,LEN(Q884)))),UPPER(LEFT(R884,1)),LOWER(RIGHT(R884,LEN(R884)-IF(LEN(R884)&gt;0,1,LEN(R884)))),UPPER(LEFT(S884,1)),LOWER(RIGHT(S884,LEN(S884)-IF(LEN(S884)&gt;0,1,LEN(S884)))),UPPER(LEFT(T884,1)),LOWER(RIGHT(T884,LEN(T884)-IF(LEN(T884)&gt;0,1,LEN(T884)))),UPPER(LEFT(U884,1)),LOWER(RIGHT(U884,LEN(U884)-IF(LEN(U884)&gt;0,1,LEN(U884)))),UPPER(LEFT(V884,1)),LOWER(RIGHT(V884,LEN(V884)-IF(LEN(V884)&gt;0,1,LEN(V884)))))</f>
        <v>fkCreatedBy</v>
      </c>
      <c r="X884" s="3" t="str">
        <f>CONCATENATE("""",W884,"""",":","""","""",",")</f>
        <v>"fkCreatedBy":"",</v>
      </c>
      <c r="Y884" s="22" t="str">
        <f>CONCATENATE("public static String ",,B884,,"=","""",W884,""";")</f>
        <v>public static String FK_CREATED_BY="fkCreatedBy";</v>
      </c>
      <c r="Z884" s="7" t="str">
        <f>CONCATENATE("private String ",W884,"=","""""",";")</f>
        <v>private String fkCreatedBy="";</v>
      </c>
    </row>
    <row r="885" spans="2:26" ht="26.4" x14ac:dyDescent="0.45">
      <c r="B885" s="1" t="s">
        <v>339</v>
      </c>
      <c r="C885" s="1" t="s">
        <v>1</v>
      </c>
      <c r="D885" s="4">
        <v>45</v>
      </c>
      <c r="I885" t="str">
        <f>I881</f>
        <v>ALTER TABLE TM_TEST_TRIAL_LIST</v>
      </c>
      <c r="J885" t="str">
        <f>CONCATENATE(LEFT(CONCATENATE(" ADD "," ",N885,";"),LEN(CONCATENATE(" ADD "," ",N885,";"))-2),";")</f>
        <v xml:space="preserve"> ADD  CREATED_BY_NAME VARCHAR(45);</v>
      </c>
      <c r="K885" s="25" t="s">
        <v>587</v>
      </c>
      <c r="L885" s="12"/>
      <c r="M885" s="18" t="str">
        <f>CONCATENATE(B885,",")</f>
        <v>CREATED_BY_NAME,</v>
      </c>
      <c r="N885" s="5" t="str">
        <f>CONCATENATE(B885," ",C885,"(",D885,")",",")</f>
        <v>CREATED_BY_NAME VARCHAR(45),</v>
      </c>
      <c r="O885" s="1" t="s">
        <v>282</v>
      </c>
      <c r="P885" t="s">
        <v>128</v>
      </c>
      <c r="Q885" t="s">
        <v>0</v>
      </c>
      <c r="W885" s="17" t="str">
        <f>CONCATENATE(,LOWER(O885),UPPER(LEFT(P885,1)),LOWER(RIGHT(P885,LEN(P885)-IF(LEN(P885)&gt;0,1,LEN(P885)))),UPPER(LEFT(Q885,1)),LOWER(RIGHT(Q885,LEN(Q885)-IF(LEN(Q885)&gt;0,1,LEN(Q885)))),UPPER(LEFT(R885,1)),LOWER(RIGHT(R885,LEN(R885)-IF(LEN(R885)&gt;0,1,LEN(R885)))),UPPER(LEFT(S885,1)),LOWER(RIGHT(S885,LEN(S885)-IF(LEN(S885)&gt;0,1,LEN(S885)))),UPPER(LEFT(T885,1)),LOWER(RIGHT(T885,LEN(T885)-IF(LEN(T885)&gt;0,1,LEN(T885)))),UPPER(LEFT(U885,1)),LOWER(RIGHT(U885,LEN(U885)-IF(LEN(U885)&gt;0,1,LEN(U885)))),UPPER(LEFT(V885,1)),LOWER(RIGHT(V885,LEN(V885)-IF(LEN(V885)&gt;0,1,LEN(V885)))))</f>
        <v>createdByName</v>
      </c>
      <c r="X885" s="3" t="str">
        <f>CONCATENATE("""",W885,"""",":","""","""",",")</f>
        <v>"createdByName":"",</v>
      </c>
      <c r="Y885" s="22" t="str">
        <f>CONCATENATE("public static String ",,B885,,"=","""",W885,""";")</f>
        <v>public static String CREATED_BY_NAME="createdByName";</v>
      </c>
      <c r="Z885" s="7" t="str">
        <f>CONCATENATE("private String ",W885,"=","""""",";")</f>
        <v>private String createdByName="";</v>
      </c>
    </row>
    <row r="886" spans="2:26" ht="19.2" x14ac:dyDescent="0.45">
      <c r="B886" s="1" t="s">
        <v>589</v>
      </c>
      <c r="C886" s="1" t="s">
        <v>1</v>
      </c>
      <c r="D886" s="4">
        <v>45</v>
      </c>
      <c r="I886" t="str">
        <f>I882</f>
        <v>ALTER TABLE TM_TEST_TRIAL_LIST</v>
      </c>
      <c r="J886" t="str">
        <f t="shared" si="389"/>
        <v xml:space="preserve"> ADD  CREATED_BY_AVATAR VARCHAR(45);</v>
      </c>
      <c r="K886" s="25" t="s">
        <v>590</v>
      </c>
      <c r="L886" s="12"/>
      <c r="M886" s="18" t="str">
        <f t="shared" si="383"/>
        <v>CREATED_BY_AVATAR,</v>
      </c>
      <c r="N886" s="5" t="str">
        <f t="shared" si="388"/>
        <v>CREATED_BY_AVATAR VARCHAR(45),</v>
      </c>
      <c r="O886" s="1" t="s">
        <v>282</v>
      </c>
      <c r="P886" t="s">
        <v>128</v>
      </c>
      <c r="Q886" t="s">
        <v>372</v>
      </c>
      <c r="W886" s="17" t="str">
        <f t="shared" si="384"/>
        <v>createdByAvatar</v>
      </c>
      <c r="X886" s="3" t="str">
        <f t="shared" si="385"/>
        <v>"createdByAvatar":"",</v>
      </c>
      <c r="Y886" s="22" t="str">
        <f t="shared" si="386"/>
        <v>public static String CREATED_BY_AVATAR="createdByAvatar";</v>
      </c>
      <c r="Z886" s="7" t="str">
        <f t="shared" si="387"/>
        <v>private String createdByAvatar="";</v>
      </c>
    </row>
    <row r="887" spans="2:26" ht="19.2" x14ac:dyDescent="0.45">
      <c r="B887" s="1" t="s">
        <v>568</v>
      </c>
      <c r="C887" s="1" t="s">
        <v>1</v>
      </c>
      <c r="D887" s="4">
        <v>45</v>
      </c>
      <c r="I887">
        <f>I870</f>
        <v>0</v>
      </c>
      <c r="J887" t="str">
        <f t="shared" si="389"/>
        <v xml:space="preserve"> ADD  TRIAL_DATE VARCHAR(45);</v>
      </c>
      <c r="K887" s="25" t="str">
        <f t="shared" si="382"/>
        <v>TRIAL_DATE,</v>
      </c>
      <c r="L887" s="12"/>
      <c r="M887" s="18" t="str">
        <f t="shared" si="383"/>
        <v>TRIAL_DATE,</v>
      </c>
      <c r="N887" s="5" t="str">
        <f t="shared" si="388"/>
        <v>TRIAL_DATE VARCHAR(45),</v>
      </c>
      <c r="O887" s="1" t="s">
        <v>572</v>
      </c>
      <c r="P887" t="s">
        <v>8</v>
      </c>
      <c r="W887" s="17" t="str">
        <f t="shared" si="384"/>
        <v>trialDate</v>
      </c>
      <c r="X887" s="3" t="str">
        <f t="shared" si="385"/>
        <v>"trialDate":"",</v>
      </c>
      <c r="Y887" s="22" t="str">
        <f t="shared" si="386"/>
        <v>public static String TRIAL_DATE="trialDate";</v>
      </c>
      <c r="Z887" s="7" t="str">
        <f t="shared" si="387"/>
        <v>private String trialDate="";</v>
      </c>
    </row>
    <row r="888" spans="2:26" ht="19.2" x14ac:dyDescent="0.45">
      <c r="B888" s="1" t="s">
        <v>569</v>
      </c>
      <c r="C888" s="1" t="s">
        <v>1</v>
      </c>
      <c r="D888" s="4">
        <v>45</v>
      </c>
      <c r="I888" t="str">
        <f>I689</f>
        <v>ALTER TABLE TM_REL_BACKLOG_AND_LABEL</v>
      </c>
      <c r="J888" t="str">
        <f t="shared" si="389"/>
        <v xml:space="preserve"> ADD  TRIAL_TIME VARCHAR(45);</v>
      </c>
      <c r="K888" s="25" t="str">
        <f t="shared" si="382"/>
        <v>TRIAL_TIME,</v>
      </c>
      <c r="L888" s="12"/>
      <c r="M888" s="18" t="str">
        <f t="shared" si="383"/>
        <v>TRIAL_TIME,</v>
      </c>
      <c r="N888" s="5" t="str">
        <f t="shared" si="388"/>
        <v>TRIAL_TIME VARCHAR(45),</v>
      </c>
      <c r="O888" s="1" t="s">
        <v>572</v>
      </c>
      <c r="P888" t="s">
        <v>133</v>
      </c>
      <c r="W888" s="17" t="str">
        <f t="shared" si="384"/>
        <v>trialTime</v>
      </c>
      <c r="X888" s="3" t="str">
        <f t="shared" si="385"/>
        <v>"trialTime":"",</v>
      </c>
      <c r="Y888" s="22" t="str">
        <f t="shared" si="386"/>
        <v>public static String TRIAL_TIME="trialTime";</v>
      </c>
      <c r="Z888" s="7" t="str">
        <f t="shared" si="387"/>
        <v>private String trialTime="";</v>
      </c>
    </row>
    <row r="889" spans="2:26" ht="19.2" x14ac:dyDescent="0.45">
      <c r="B889" s="1" t="s">
        <v>570</v>
      </c>
      <c r="C889" s="1" t="s">
        <v>1</v>
      </c>
      <c r="D889" s="4">
        <v>555</v>
      </c>
      <c r="I889">
        <f>I872</f>
        <v>0</v>
      </c>
      <c r="J889" t="str">
        <f t="shared" si="389"/>
        <v xml:space="preserve"> ADD  ACTUAL_RESULT VARCHAR(555);</v>
      </c>
      <c r="K889" s="25" t="str">
        <f t="shared" si="382"/>
        <v>ACTUAL_RESULT,</v>
      </c>
      <c r="L889" s="12"/>
      <c r="M889" s="18" t="str">
        <f t="shared" si="383"/>
        <v>ACTUAL_RESULT,</v>
      </c>
      <c r="N889" s="5" t="str">
        <f t="shared" si="388"/>
        <v>ACTUAL_RESULT VARCHAR(555),</v>
      </c>
      <c r="O889" s="1" t="s">
        <v>573</v>
      </c>
      <c r="P889" t="s">
        <v>563</v>
      </c>
      <c r="W889" s="17" t="str">
        <f t="shared" si="384"/>
        <v>actualResult</v>
      </c>
      <c r="X889" s="3" t="str">
        <f t="shared" si="385"/>
        <v>"actualResult":"",</v>
      </c>
      <c r="Y889" s="22" t="str">
        <f t="shared" si="386"/>
        <v>public static String ACTUAL_RESULT="actualResult";</v>
      </c>
      <c r="Z889" s="7" t="str">
        <f t="shared" si="387"/>
        <v>private String actualResult="";</v>
      </c>
    </row>
    <row r="890" spans="2:26" ht="19.2" x14ac:dyDescent="0.45">
      <c r="B890" s="1" t="s">
        <v>571</v>
      </c>
      <c r="C890" s="1" t="s">
        <v>1</v>
      </c>
      <c r="D890" s="4">
        <v>44</v>
      </c>
      <c r="I890" t="str">
        <f>I687</f>
        <v>ALTER TABLE TM_REL_BACKLOG_AND_LABEL</v>
      </c>
      <c r="J890" t="str">
        <f t="shared" si="389"/>
        <v xml:space="preserve"> ADD  TRIAL_STATUS VARCHAR(44);</v>
      </c>
      <c r="K890" s="25" t="str">
        <f t="shared" si="382"/>
        <v>TRIAL_STATUS,</v>
      </c>
      <c r="L890" s="12"/>
      <c r="M890" s="18" t="str">
        <f t="shared" si="383"/>
        <v>TRIAL_STATUS,</v>
      </c>
      <c r="N890" s="5" t="str">
        <f t="shared" si="388"/>
        <v>TRIAL_STATUS VARCHAR(44),</v>
      </c>
      <c r="O890" s="1" t="s">
        <v>572</v>
      </c>
      <c r="P890" t="s">
        <v>3</v>
      </c>
      <c r="W890" s="17" t="str">
        <f t="shared" si="384"/>
        <v>trialStatus</v>
      </c>
      <c r="X890" s="3" t="str">
        <f t="shared" si="385"/>
        <v>"trialStatus":"",</v>
      </c>
      <c r="Y890" s="22" t="str">
        <f t="shared" si="386"/>
        <v>public static String TRIAL_STATUS="trialStatus";</v>
      </c>
      <c r="Z890" s="7" t="str">
        <f t="shared" si="387"/>
        <v>private String trialStatus="";</v>
      </c>
    </row>
    <row r="891" spans="2:26" ht="19.2" x14ac:dyDescent="0.45">
      <c r="B891" s="1" t="s">
        <v>374</v>
      </c>
      <c r="C891" s="1" t="s">
        <v>1</v>
      </c>
      <c r="D891" s="4">
        <v>555</v>
      </c>
      <c r="I891" t="str">
        <f>I689</f>
        <v>ALTER TABLE TM_REL_BACKLOG_AND_LABEL</v>
      </c>
      <c r="J891" t="str">
        <f t="shared" si="389"/>
        <v xml:space="preserve"> ADD  FILE_NAME VARCHAR(555);</v>
      </c>
      <c r="K891" s="25" t="str">
        <f t="shared" si="382"/>
        <v>FILE_NAME,</v>
      </c>
      <c r="L891" s="12"/>
      <c r="M891" s="18" t="str">
        <f t="shared" si="383"/>
        <v>FILE_NAME,</v>
      </c>
      <c r="N891" s="5" t="str">
        <f t="shared" si="388"/>
        <v>FILE_NAME VARCHAR(555),</v>
      </c>
      <c r="O891" s="1" t="s">
        <v>324</v>
      </c>
      <c r="P891" t="s">
        <v>0</v>
      </c>
      <c r="W891" s="17" t="str">
        <f t="shared" si="384"/>
        <v>fileName</v>
      </c>
      <c r="X891" s="3" t="str">
        <f t="shared" si="385"/>
        <v>"fileName":"",</v>
      </c>
      <c r="Y891" s="22" t="str">
        <f t="shared" si="386"/>
        <v>public static String FILE_NAME="fileName";</v>
      </c>
      <c r="Z891" s="7" t="str">
        <f t="shared" si="387"/>
        <v>private String fileName="";</v>
      </c>
    </row>
    <row r="892" spans="2:26" ht="19.2" x14ac:dyDescent="0.45">
      <c r="B892" s="1" t="s">
        <v>367</v>
      </c>
      <c r="C892" s="1" t="s">
        <v>1</v>
      </c>
      <c r="D892" s="4">
        <v>44</v>
      </c>
      <c r="I892">
        <f>I693</f>
        <v>0</v>
      </c>
      <c r="J892" t="str">
        <f t="shared" si="389"/>
        <v xml:space="preserve"> ADD  FK_BACKLOG_ID VARCHAR(44);</v>
      </c>
      <c r="K892" s="25" t="str">
        <f t="shared" si="382"/>
        <v>FK_BACKLOG_ID,</v>
      </c>
      <c r="L892" s="12"/>
      <c r="M892" s="18" t="str">
        <f t="shared" si="383"/>
        <v>FK_BACKLOG_ID,</v>
      </c>
      <c r="N892" s="5" t="str">
        <f t="shared" si="388"/>
        <v>FK_BACKLOG_ID VARCHAR(44),</v>
      </c>
      <c r="O892" s="1" t="s">
        <v>10</v>
      </c>
      <c r="P892" t="s">
        <v>354</v>
      </c>
      <c r="Q892" t="s">
        <v>2</v>
      </c>
      <c r="W892" s="17" t="str">
        <f t="shared" si="384"/>
        <v>fkBacklogId</v>
      </c>
      <c r="X892" s="3" t="str">
        <f t="shared" si="385"/>
        <v>"fkBacklogId":"",</v>
      </c>
      <c r="Y892" s="22" t="str">
        <f t="shared" si="386"/>
        <v>public static String FK_BACKLOG_ID="fkBacklogId";</v>
      </c>
      <c r="Z892" s="7" t="str">
        <f t="shared" si="387"/>
        <v>private String fkBacklogId="";</v>
      </c>
    </row>
    <row r="893" spans="2:26" ht="19.2" x14ac:dyDescent="0.45">
      <c r="B893" s="1" t="s">
        <v>318</v>
      </c>
      <c r="C893" s="1" t="s">
        <v>1</v>
      </c>
      <c r="D893" s="4">
        <v>44</v>
      </c>
      <c r="I893">
        <f>I694</f>
        <v>0</v>
      </c>
      <c r="J893" t="str">
        <f t="shared" si="389"/>
        <v xml:space="preserve"> ADD  FK_TASK_ID VARCHAR(44);</v>
      </c>
      <c r="K893" s="25" t="str">
        <f t="shared" si="382"/>
        <v>FK_TASK_ID,</v>
      </c>
      <c r="L893" s="12"/>
      <c r="M893" s="18" t="str">
        <f t="shared" si="383"/>
        <v>FK_TASK_ID,</v>
      </c>
      <c r="N893" s="5" t="str">
        <f t="shared" si="388"/>
        <v>FK_TASK_ID VARCHAR(44),</v>
      </c>
      <c r="O893" s="1" t="s">
        <v>10</v>
      </c>
      <c r="P893" t="s">
        <v>311</v>
      </c>
      <c r="Q893" t="s">
        <v>2</v>
      </c>
      <c r="W893" s="17" t="str">
        <f t="shared" si="384"/>
        <v>fkTaskId</v>
      </c>
      <c r="X893" s="3" t="str">
        <f t="shared" si="385"/>
        <v>"fkTaskId":"",</v>
      </c>
      <c r="Y893" s="22" t="str">
        <f t="shared" si="386"/>
        <v>public static String FK_TASK_ID="fkTaskId";</v>
      </c>
      <c r="Z893" s="7" t="str">
        <f t="shared" si="387"/>
        <v>private String fkTaskId="";</v>
      </c>
    </row>
    <row r="894" spans="2:26" ht="19.2" x14ac:dyDescent="0.45">
      <c r="B894" s="1" t="s">
        <v>576</v>
      </c>
      <c r="C894" s="1" t="s">
        <v>1</v>
      </c>
      <c r="D894" s="4">
        <v>44</v>
      </c>
      <c r="I894" t="str">
        <f>I690</f>
        <v>ALTER TABLE TM_REL_BACKLOG_AND_LABEL</v>
      </c>
      <c r="J894" t="str">
        <f t="shared" si="389"/>
        <v xml:space="preserve"> ADD  IS_NOTIFIED_AS_BUG VARCHAR(44);</v>
      </c>
      <c r="K894" s="25" t="str">
        <f t="shared" si="382"/>
        <v>IS_NOTIFIED_AS_BUG,</v>
      </c>
      <c r="L894" s="12"/>
      <c r="M894" s="18" t="str">
        <f t="shared" si="383"/>
        <v>IS_NOTIFIED_AS_BUG,</v>
      </c>
      <c r="N894" s="5" t="str">
        <f t="shared" si="388"/>
        <v>IS_NOTIFIED_AS_BUG VARCHAR(44),</v>
      </c>
      <c r="O894" s="1" t="s">
        <v>112</v>
      </c>
      <c r="P894" t="s">
        <v>574</v>
      </c>
      <c r="Q894" t="s">
        <v>575</v>
      </c>
      <c r="R894" t="s">
        <v>409</v>
      </c>
      <c r="W894" s="17" t="str">
        <f t="shared" si="384"/>
        <v>isNotifiedAsBug</v>
      </c>
      <c r="X894" s="3" t="str">
        <f t="shared" si="385"/>
        <v>"isNotifiedAsBug":"",</v>
      </c>
      <c r="Y894" s="22" t="str">
        <f t="shared" si="386"/>
        <v>public static String IS_NOTIFIED_AS_BUG="isNotifiedAsBug";</v>
      </c>
      <c r="Z894" s="7" t="str">
        <f t="shared" si="387"/>
        <v>private String isNotifiedAsBug="";</v>
      </c>
    </row>
    <row r="895" spans="2:26" ht="19.2" x14ac:dyDescent="0.45">
      <c r="B895" s="1" t="s">
        <v>14</v>
      </c>
      <c r="C895" s="1" t="s">
        <v>1</v>
      </c>
      <c r="D895" s="4">
        <v>555</v>
      </c>
      <c r="I895">
        <f>I691</f>
        <v>0</v>
      </c>
      <c r="J895" t="str">
        <f t="shared" si="389"/>
        <v xml:space="preserve"> ADD  DESCRIPTION VARCHAR(555);</v>
      </c>
      <c r="K895" s="25" t="str">
        <f>CONCATENATE(B895,"")</f>
        <v>DESCRIPTION</v>
      </c>
      <c r="L895" s="12"/>
      <c r="M895" s="18" t="str">
        <f t="shared" si="383"/>
        <v>DESCRIPTION,</v>
      </c>
      <c r="N895" s="5" t="str">
        <f t="shared" si="388"/>
        <v>DESCRIPTION VARCHAR(555),</v>
      </c>
      <c r="O895" s="1" t="s">
        <v>14</v>
      </c>
      <c r="W895" s="17" t="str">
        <f t="shared" si="384"/>
        <v>description</v>
      </c>
      <c r="X895" s="3" t="str">
        <f t="shared" si="385"/>
        <v>"description":"",</v>
      </c>
      <c r="Y895" s="22" t="str">
        <f t="shared" si="386"/>
        <v>public static String DESCRIPTION="description";</v>
      </c>
      <c r="Z895" s="7" t="str">
        <f t="shared" si="387"/>
        <v>private String description="";</v>
      </c>
    </row>
    <row r="896" spans="2:26" ht="19.2" x14ac:dyDescent="0.45">
      <c r="C896" s="1"/>
      <c r="D896" s="8"/>
      <c r="K896" s="29" t="str">
        <f>CONCATENATE(" FROM ",LEFT(B878,LEN(B878)-5)," T")</f>
        <v xml:space="preserve"> FROM TM_TEST_TRIAL T</v>
      </c>
      <c r="M896" s="18"/>
      <c r="N896" s="33" t="s">
        <v>130</v>
      </c>
      <c r="O896" s="1"/>
      <c r="W896" s="17"/>
    </row>
    <row r="897" spans="2:26" ht="19.2" x14ac:dyDescent="0.45">
      <c r="C897" s="14"/>
      <c r="D897" s="9"/>
      <c r="K897" s="29"/>
      <c r="M897" s="20"/>
      <c r="N897" s="33"/>
      <c r="O897" s="14"/>
      <c r="W897" s="17"/>
    </row>
    <row r="898" spans="2:26" x14ac:dyDescent="0.3">
      <c r="B898" s="2" t="s">
        <v>688</v>
      </c>
      <c r="I898" t="str">
        <f>CONCATENATE("ALTER TABLE"," ",B898)</f>
        <v>ALTER TABLE TM_CHANGE_REQ_LABEL</v>
      </c>
      <c r="K898" s="25"/>
      <c r="N898" s="5" t="str">
        <f>CONCATENATE("CREATE TABLE ",B898," ","(")</f>
        <v>CREATE TABLE TM_CHANGE_REQ_LABEL (</v>
      </c>
    </row>
    <row r="899" spans="2:26" ht="19.2" x14ac:dyDescent="0.45">
      <c r="B899" s="1" t="s">
        <v>2</v>
      </c>
      <c r="C899" s="1" t="s">
        <v>1</v>
      </c>
      <c r="D899" s="4">
        <v>30</v>
      </c>
      <c r="E899" s="24" t="s">
        <v>113</v>
      </c>
      <c r="I899" t="str">
        <f>I898</f>
        <v>ALTER TABLE TM_CHANGE_REQ_LABEL</v>
      </c>
      <c r="L899" s="12"/>
      <c r="M899" s="18" t="str">
        <f t="shared" ref="M899:M910" si="390">CONCATENATE(B899,",")</f>
        <v>ID,</v>
      </c>
      <c r="N899" s="5" t="str">
        <f>CONCATENATE(B899," ",C899,"(",D899,") ",E899," ,")</f>
        <v>ID VARCHAR(30) NOT NULL ,</v>
      </c>
      <c r="O899" s="1" t="s">
        <v>2</v>
      </c>
      <c r="P899" s="6"/>
      <c r="Q899" s="6"/>
      <c r="R899" s="6"/>
      <c r="S899" s="6"/>
      <c r="T899" s="6"/>
      <c r="U899" s="6"/>
      <c r="V899" s="6"/>
      <c r="W899" s="17" t="str">
        <f t="shared" ref="W899:W910" si="391">CONCATENATE(,LOWER(O899),UPPER(LEFT(P899,1)),LOWER(RIGHT(P899,LEN(P899)-IF(LEN(P899)&gt;0,1,LEN(P899)))),UPPER(LEFT(Q899,1)),LOWER(RIGHT(Q899,LEN(Q899)-IF(LEN(Q899)&gt;0,1,LEN(Q899)))),UPPER(LEFT(R899,1)),LOWER(RIGHT(R899,LEN(R899)-IF(LEN(R899)&gt;0,1,LEN(R899)))),UPPER(LEFT(S899,1)),LOWER(RIGHT(S899,LEN(S899)-IF(LEN(S899)&gt;0,1,LEN(S899)))),UPPER(LEFT(T899,1)),LOWER(RIGHT(T899,LEN(T899)-IF(LEN(T899)&gt;0,1,LEN(T899)))),UPPER(LEFT(U899,1)),LOWER(RIGHT(U899,LEN(U899)-IF(LEN(U899)&gt;0,1,LEN(U899)))),UPPER(LEFT(V899,1)),LOWER(RIGHT(V899,LEN(V899)-IF(LEN(V899)&gt;0,1,LEN(V899)))))</f>
        <v>id</v>
      </c>
      <c r="X899" s="3" t="str">
        <f t="shared" ref="X899:X910" si="392">CONCATENATE("""",W899,"""",":","""","""",",")</f>
        <v>"id":"",</v>
      </c>
      <c r="Y899" s="22" t="str">
        <f t="shared" ref="Y899:Y910" si="393">CONCATENATE("public static String ",,B899,,"=","""",W899,""";")</f>
        <v>public static String ID="id";</v>
      </c>
      <c r="Z899" s="7" t="str">
        <f t="shared" ref="Z899:Z910" si="394">CONCATENATE("private String ",W899,"=","""""",";")</f>
        <v>private String id="";</v>
      </c>
    </row>
    <row r="900" spans="2:26" ht="19.2" x14ac:dyDescent="0.45">
      <c r="B900" s="1" t="s">
        <v>3</v>
      </c>
      <c r="C900" s="1" t="s">
        <v>1</v>
      </c>
      <c r="D900" s="4">
        <v>10</v>
      </c>
      <c r="I900" t="str">
        <f>I899</f>
        <v>ALTER TABLE TM_CHANGE_REQ_LABEL</v>
      </c>
      <c r="K900" s="21" t="s">
        <v>436</v>
      </c>
      <c r="L900" s="12"/>
      <c r="M900" s="18" t="str">
        <f t="shared" si="390"/>
        <v>STATUS,</v>
      </c>
      <c r="N900" s="5" t="str">
        <f t="shared" ref="N900:N910" si="395">CONCATENATE(B900," ",C900,"(",D900,")",",")</f>
        <v>STATUS VARCHAR(10),</v>
      </c>
      <c r="O900" s="1" t="s">
        <v>3</v>
      </c>
      <c r="W900" s="17" t="str">
        <f t="shared" si="391"/>
        <v>status</v>
      </c>
      <c r="X900" s="3" t="str">
        <f t="shared" si="392"/>
        <v>"status":"",</v>
      </c>
      <c r="Y900" s="22" t="str">
        <f t="shared" si="393"/>
        <v>public static String STATUS="status";</v>
      </c>
      <c r="Z900" s="7" t="str">
        <f t="shared" si="394"/>
        <v>private String status="";</v>
      </c>
    </row>
    <row r="901" spans="2:26" ht="19.2" x14ac:dyDescent="0.45">
      <c r="B901" s="1" t="s">
        <v>4</v>
      </c>
      <c r="C901" s="1" t="s">
        <v>1</v>
      </c>
      <c r="D901" s="4">
        <v>30</v>
      </c>
      <c r="I901" t="str">
        <f>I900</f>
        <v>ALTER TABLE TM_CHANGE_REQ_LABEL</v>
      </c>
      <c r="J901" t="str">
        <f t="shared" ref="J901:J910" si="396">CONCATENATE(LEFT(CONCATENATE(" ADD "," ",N901,";"),LEN(CONCATENATE(" ADD "," ",N901,";"))-2),";")</f>
        <v xml:space="preserve"> ADD  INSERT_DATE VARCHAR(30);</v>
      </c>
      <c r="K901" s="21" t="str">
        <f t="shared" ref="K901:K910" si="397">CONCATENATE(LEFT(CONCATENATE("  ALTER COLUMN  "," ",N901,";"),LEN(CONCATENATE("  ALTER COLUMN  "," ",N901,";"))-2),";")</f>
        <v xml:space="preserve">  ALTER COLUMN   INSERT_DATE VARCHAR(30);</v>
      </c>
      <c r="L901" s="12"/>
      <c r="M901" s="18" t="str">
        <f t="shared" si="390"/>
        <v>INSERT_DATE,</v>
      </c>
      <c r="N901" s="5" t="str">
        <f t="shared" si="395"/>
        <v>INSERT_DATE VARCHAR(30),</v>
      </c>
      <c r="O901" s="1" t="s">
        <v>7</v>
      </c>
      <c r="P901" t="s">
        <v>8</v>
      </c>
      <c r="W901" s="17" t="str">
        <f t="shared" si="391"/>
        <v>insertDate</v>
      </c>
      <c r="X901" s="3" t="str">
        <f t="shared" si="392"/>
        <v>"insertDate":"",</v>
      </c>
      <c r="Y901" s="22" t="str">
        <f t="shared" si="393"/>
        <v>public static String INSERT_DATE="insertDate";</v>
      </c>
      <c r="Z901" s="7" t="str">
        <f t="shared" si="394"/>
        <v>private String insertDate="";</v>
      </c>
    </row>
    <row r="902" spans="2:26" ht="19.2" x14ac:dyDescent="0.45">
      <c r="B902" s="1" t="s">
        <v>5</v>
      </c>
      <c r="C902" s="1" t="s">
        <v>1</v>
      </c>
      <c r="D902" s="4">
        <v>30</v>
      </c>
      <c r="I902" t="str">
        <f>I901</f>
        <v>ALTER TABLE TM_CHANGE_REQ_LABEL</v>
      </c>
      <c r="J902" t="str">
        <f t="shared" si="396"/>
        <v xml:space="preserve"> ADD  MODIFICATION_DATE VARCHAR(30);</v>
      </c>
      <c r="K902" s="21" t="str">
        <f t="shared" si="397"/>
        <v xml:space="preserve">  ALTER COLUMN   MODIFICATION_DATE VARCHAR(30);</v>
      </c>
      <c r="L902" s="12"/>
      <c r="M902" s="18" t="str">
        <f t="shared" si="390"/>
        <v>MODIFICATION_DATE,</v>
      </c>
      <c r="N902" s="5" t="str">
        <f t="shared" si="395"/>
        <v>MODIFICATION_DATE VARCHAR(30),</v>
      </c>
      <c r="O902" s="1" t="s">
        <v>9</v>
      </c>
      <c r="P902" t="s">
        <v>8</v>
      </c>
      <c r="W902" s="17" t="str">
        <f t="shared" si="391"/>
        <v>modificationDate</v>
      </c>
      <c r="X902" s="3" t="str">
        <f t="shared" si="392"/>
        <v>"modificationDate":"",</v>
      </c>
      <c r="Y902" s="22" t="str">
        <f t="shared" si="393"/>
        <v>public static String MODIFICATION_DATE="modificationDate";</v>
      </c>
      <c r="Z902" s="7" t="str">
        <f t="shared" si="394"/>
        <v>private String modificationDate="";</v>
      </c>
    </row>
    <row r="903" spans="2:26" ht="19.2" x14ac:dyDescent="0.45">
      <c r="B903" s="1" t="s">
        <v>274</v>
      </c>
      <c r="C903" s="1" t="s">
        <v>1</v>
      </c>
      <c r="D903" s="4">
        <v>45</v>
      </c>
      <c r="I903" t="str">
        <f>I902</f>
        <v>ALTER TABLE TM_CHANGE_REQ_LABEL</v>
      </c>
      <c r="J903" t="str">
        <f t="shared" si="396"/>
        <v xml:space="preserve"> ADD  FK_PROJECT_ID VARCHAR(45);</v>
      </c>
      <c r="K903" s="21" t="str">
        <f t="shared" si="397"/>
        <v xml:space="preserve">  ALTER COLUMN   FK_PROJECT_ID VARCHAR(45);</v>
      </c>
      <c r="L903" s="12"/>
      <c r="M903" s="18" t="str">
        <f t="shared" si="390"/>
        <v>FK_PROJECT_ID,</v>
      </c>
      <c r="N903" s="5" t="str">
        <f t="shared" si="395"/>
        <v>FK_PROJECT_ID VARCHAR(45),</v>
      </c>
      <c r="O903" s="1" t="s">
        <v>10</v>
      </c>
      <c r="P903" t="s">
        <v>288</v>
      </c>
      <c r="Q903" t="s">
        <v>2</v>
      </c>
      <c r="W903" s="17" t="str">
        <f t="shared" si="391"/>
        <v>fkProjectId</v>
      </c>
      <c r="X903" s="3" t="str">
        <f t="shared" si="392"/>
        <v>"fkProjectId":"",</v>
      </c>
      <c r="Y903" s="22" t="str">
        <f t="shared" si="393"/>
        <v>public static String FK_PROJECT_ID="fkProjectId";</v>
      </c>
      <c r="Z903" s="7" t="str">
        <f t="shared" si="394"/>
        <v>private String fkProjectId="";</v>
      </c>
    </row>
    <row r="904" spans="2:26" ht="19.2" x14ac:dyDescent="0.45">
      <c r="B904" s="1" t="s">
        <v>367</v>
      </c>
      <c r="C904" s="1" t="s">
        <v>1</v>
      </c>
      <c r="D904" s="4">
        <v>45</v>
      </c>
      <c r="I904" t="str">
        <f>I902</f>
        <v>ALTER TABLE TM_CHANGE_REQ_LABEL</v>
      </c>
      <c r="J904" t="str">
        <f t="shared" si="396"/>
        <v xml:space="preserve"> ADD  FK_BACKLOG_ID VARCHAR(45);</v>
      </c>
      <c r="K904" s="21" t="str">
        <f t="shared" si="397"/>
        <v xml:space="preserve">  ALTER COLUMN   FK_BACKLOG_ID VARCHAR(45);</v>
      </c>
      <c r="L904" s="12"/>
      <c r="M904" s="18" t="str">
        <f t="shared" si="390"/>
        <v>FK_BACKLOG_ID,</v>
      </c>
      <c r="N904" s="5" t="str">
        <f t="shared" si="395"/>
        <v>FK_BACKLOG_ID VARCHAR(45),</v>
      </c>
      <c r="O904" s="1" t="s">
        <v>10</v>
      </c>
      <c r="P904" t="s">
        <v>354</v>
      </c>
      <c r="Q904" t="s">
        <v>2</v>
      </c>
      <c r="W904" s="17" t="str">
        <f t="shared" si="391"/>
        <v>fkBacklogId</v>
      </c>
      <c r="X904" s="3" t="str">
        <f t="shared" si="392"/>
        <v>"fkBacklogId":"",</v>
      </c>
      <c r="Y904" s="22" t="str">
        <f t="shared" si="393"/>
        <v>public static String FK_BACKLOG_ID="fkBacklogId";</v>
      </c>
      <c r="Z904" s="7" t="str">
        <f t="shared" si="394"/>
        <v>private String fkBacklogId="";</v>
      </c>
    </row>
    <row r="905" spans="2:26" ht="19.2" x14ac:dyDescent="0.45">
      <c r="B905" s="1" t="s">
        <v>689</v>
      </c>
      <c r="C905" s="1" t="s">
        <v>1</v>
      </c>
      <c r="D905" s="4">
        <v>45</v>
      </c>
      <c r="I905" t="str">
        <f t="shared" ref="I905:I910" si="398">I903</f>
        <v>ALTER TABLE TM_CHANGE_REQ_LABEL</v>
      </c>
      <c r="J905" t="str">
        <f t="shared" si="396"/>
        <v xml:space="preserve"> ADD  FK_LABEL_ID VARCHAR(45);</v>
      </c>
      <c r="K905" s="21" t="str">
        <f t="shared" si="397"/>
        <v xml:space="preserve">  ALTER COLUMN   FK_LABEL_ID VARCHAR(45);</v>
      </c>
      <c r="L905" s="12"/>
      <c r="M905" s="18" t="str">
        <f t="shared" si="390"/>
        <v>FK_LABEL_ID,</v>
      </c>
      <c r="N905" s="5" t="str">
        <f t="shared" si="395"/>
        <v>FK_LABEL_ID VARCHAR(45),</v>
      </c>
      <c r="O905" s="1" t="s">
        <v>10</v>
      </c>
      <c r="P905" t="s">
        <v>61</v>
      </c>
      <c r="Q905" t="s">
        <v>2</v>
      </c>
      <c r="W905" s="17" t="str">
        <f t="shared" si="391"/>
        <v>fkLabelId</v>
      </c>
      <c r="X905" s="3" t="str">
        <f t="shared" si="392"/>
        <v>"fkLabelId":"",</v>
      </c>
      <c r="Y905" s="22" t="str">
        <f t="shared" si="393"/>
        <v>public static String FK_LABEL_ID="fkLabelId";</v>
      </c>
      <c r="Z905" s="7" t="str">
        <f t="shared" si="394"/>
        <v>private String fkLabelId="";</v>
      </c>
    </row>
    <row r="906" spans="2:26" ht="19.2" x14ac:dyDescent="0.45">
      <c r="B906" s="1" t="s">
        <v>265</v>
      </c>
      <c r="C906" s="1" t="s">
        <v>1</v>
      </c>
      <c r="D906" s="4">
        <v>45</v>
      </c>
      <c r="I906" t="str">
        <f t="shared" si="398"/>
        <v>ALTER TABLE TM_CHANGE_REQ_LABEL</v>
      </c>
      <c r="J906" t="str">
        <f t="shared" si="396"/>
        <v xml:space="preserve"> ADD  START_DATE VARCHAR(45);</v>
      </c>
      <c r="K906" s="21" t="str">
        <f t="shared" si="397"/>
        <v xml:space="preserve">  ALTER COLUMN   START_DATE VARCHAR(45);</v>
      </c>
      <c r="L906" s="12"/>
      <c r="M906" s="18" t="str">
        <f t="shared" si="390"/>
        <v>START_DATE,</v>
      </c>
      <c r="N906" s="5" t="str">
        <f t="shared" si="395"/>
        <v>START_DATE VARCHAR(45),</v>
      </c>
      <c r="O906" s="1" t="s">
        <v>289</v>
      </c>
      <c r="P906" t="s">
        <v>8</v>
      </c>
      <c r="W906" s="17" t="str">
        <f t="shared" si="391"/>
        <v>startDate</v>
      </c>
      <c r="X906" s="3" t="str">
        <f t="shared" si="392"/>
        <v>"startDate":"",</v>
      </c>
      <c r="Y906" s="22" t="str">
        <f t="shared" si="393"/>
        <v>public static String START_DATE="startDate";</v>
      </c>
      <c r="Z906" s="7" t="str">
        <f t="shared" si="394"/>
        <v>private String startDate="";</v>
      </c>
    </row>
    <row r="907" spans="2:26" ht="19.2" x14ac:dyDescent="0.45">
      <c r="B907" s="1" t="s">
        <v>266</v>
      </c>
      <c r="C907" s="1" t="s">
        <v>1</v>
      </c>
      <c r="D907" s="4">
        <v>555</v>
      </c>
      <c r="I907" t="str">
        <f t="shared" si="398"/>
        <v>ALTER TABLE TM_CHANGE_REQ_LABEL</v>
      </c>
      <c r="J907" t="str">
        <f t="shared" si="396"/>
        <v xml:space="preserve"> ADD  START_TIME VARCHAR(555);</v>
      </c>
      <c r="K907" s="21" t="str">
        <f t="shared" si="397"/>
        <v xml:space="preserve">  ALTER COLUMN   START_TIME VARCHAR(555);</v>
      </c>
      <c r="L907" s="12"/>
      <c r="M907" s="18" t="str">
        <f t="shared" si="390"/>
        <v>START_TIME,</v>
      </c>
      <c r="N907" s="5" t="str">
        <f t="shared" si="395"/>
        <v>START_TIME VARCHAR(555),</v>
      </c>
      <c r="O907" s="1" t="s">
        <v>289</v>
      </c>
      <c r="P907" t="s">
        <v>133</v>
      </c>
      <c r="W907" s="17" t="str">
        <f t="shared" si="391"/>
        <v>startTime</v>
      </c>
      <c r="X907" s="3" t="str">
        <f t="shared" si="392"/>
        <v>"startTime":"",</v>
      </c>
      <c r="Y907" s="22" t="str">
        <f t="shared" si="393"/>
        <v>public static String START_TIME="startTime";</v>
      </c>
      <c r="Z907" s="7" t="str">
        <f t="shared" si="394"/>
        <v>private String startTime="";</v>
      </c>
    </row>
    <row r="908" spans="2:26" ht="19.2" x14ac:dyDescent="0.45">
      <c r="B908" s="1" t="s">
        <v>267</v>
      </c>
      <c r="C908" s="1" t="s">
        <v>1</v>
      </c>
      <c r="D908" s="4">
        <v>44</v>
      </c>
      <c r="I908" t="str">
        <f t="shared" si="398"/>
        <v>ALTER TABLE TM_CHANGE_REQ_LABEL</v>
      </c>
      <c r="J908" t="str">
        <f t="shared" si="396"/>
        <v xml:space="preserve"> ADD  END_DATE VARCHAR(44);</v>
      </c>
      <c r="K908" s="21" t="str">
        <f t="shared" si="397"/>
        <v xml:space="preserve">  ALTER COLUMN   END_DATE VARCHAR(44);</v>
      </c>
      <c r="L908" s="12"/>
      <c r="M908" s="18" t="str">
        <f t="shared" si="390"/>
        <v>END_DATE,</v>
      </c>
      <c r="N908" s="5" t="str">
        <f t="shared" si="395"/>
        <v>END_DATE VARCHAR(44),</v>
      </c>
      <c r="O908" s="1" t="s">
        <v>290</v>
      </c>
      <c r="P908" t="s">
        <v>8</v>
      </c>
      <c r="W908" s="17" t="str">
        <f t="shared" si="391"/>
        <v>endDate</v>
      </c>
      <c r="X908" s="3" t="str">
        <f t="shared" si="392"/>
        <v>"endDate":"",</v>
      </c>
      <c r="Y908" s="22" t="str">
        <f t="shared" si="393"/>
        <v>public static String END_DATE="endDate";</v>
      </c>
      <c r="Z908" s="7" t="str">
        <f t="shared" si="394"/>
        <v>private String endDate="";</v>
      </c>
    </row>
    <row r="909" spans="2:26" ht="19.2" x14ac:dyDescent="0.45">
      <c r="B909" s="1" t="s">
        <v>268</v>
      </c>
      <c r="C909" s="1" t="s">
        <v>1</v>
      </c>
      <c r="D909" s="4">
        <v>555</v>
      </c>
      <c r="I909" t="str">
        <f t="shared" si="398"/>
        <v>ALTER TABLE TM_CHANGE_REQ_LABEL</v>
      </c>
      <c r="J909" t="str">
        <f t="shared" si="396"/>
        <v xml:space="preserve"> ADD  END_TIME VARCHAR(555);</v>
      </c>
      <c r="K909" s="21" t="str">
        <f t="shared" si="397"/>
        <v xml:space="preserve">  ALTER COLUMN   END_TIME VARCHAR(555);</v>
      </c>
      <c r="L909" s="12"/>
      <c r="M909" s="18" t="str">
        <f t="shared" si="390"/>
        <v>END_TIME,</v>
      </c>
      <c r="N909" s="5" t="str">
        <f t="shared" si="395"/>
        <v>END_TIME VARCHAR(555),</v>
      </c>
      <c r="O909" s="1" t="s">
        <v>290</v>
      </c>
      <c r="P909" t="s">
        <v>133</v>
      </c>
      <c r="W909" s="17" t="str">
        <f t="shared" si="391"/>
        <v>endTime</v>
      </c>
      <c r="X909" s="3" t="str">
        <f t="shared" si="392"/>
        <v>"endTime":"",</v>
      </c>
      <c r="Y909" s="22" t="str">
        <f t="shared" si="393"/>
        <v>public static String END_TIME="endTime";</v>
      </c>
      <c r="Z909" s="7" t="str">
        <f t="shared" si="394"/>
        <v>private String endTime="";</v>
      </c>
    </row>
    <row r="910" spans="2:26" ht="19.2" x14ac:dyDescent="0.45">
      <c r="B910" s="1" t="s">
        <v>14</v>
      </c>
      <c r="C910" s="1" t="s">
        <v>1</v>
      </c>
      <c r="D910" s="4">
        <v>44</v>
      </c>
      <c r="I910" t="str">
        <f t="shared" si="398"/>
        <v>ALTER TABLE TM_CHANGE_REQ_LABEL</v>
      </c>
      <c r="J910" t="str">
        <f t="shared" si="396"/>
        <v xml:space="preserve"> ADD  DESCRIPTION VARCHAR(44);</v>
      </c>
      <c r="K910" s="21" t="str">
        <f t="shared" si="397"/>
        <v xml:space="preserve">  ALTER COLUMN   DESCRIPTION VARCHAR(44);</v>
      </c>
      <c r="L910" s="12"/>
      <c r="M910" s="18" t="str">
        <f t="shared" si="390"/>
        <v>DESCRIPTION,</v>
      </c>
      <c r="N910" s="5" t="str">
        <f t="shared" si="395"/>
        <v>DESCRIPTION VARCHAR(44),</v>
      </c>
      <c r="O910" s="1" t="s">
        <v>14</v>
      </c>
      <c r="P910" t="s">
        <v>395</v>
      </c>
      <c r="Q910" t="s">
        <v>395</v>
      </c>
      <c r="W910" s="17" t="str">
        <f t="shared" si="391"/>
        <v xml:space="preserve">description  </v>
      </c>
      <c r="X910" s="3" t="str">
        <f t="shared" si="392"/>
        <v>"description  ":"",</v>
      </c>
      <c r="Y910" s="22" t="str">
        <f t="shared" si="393"/>
        <v>public static String DESCRIPTION="description  ";</v>
      </c>
      <c r="Z910" s="7" t="str">
        <f t="shared" si="394"/>
        <v>private String description  ="";</v>
      </c>
    </row>
    <row r="911" spans="2:26" ht="19.2" x14ac:dyDescent="0.45">
      <c r="B911" s="1"/>
      <c r="C911" s="1"/>
      <c r="D911" s="4"/>
      <c r="L911" s="12"/>
      <c r="M911" s="18"/>
      <c r="N911" s="33" t="s">
        <v>130</v>
      </c>
      <c r="O911" s="1"/>
      <c r="W911" s="17"/>
    </row>
    <row r="912" spans="2:26" ht="19.2" x14ac:dyDescent="0.45">
      <c r="C912" s="14"/>
      <c r="D912" s="9"/>
      <c r="K912" s="29"/>
      <c r="M912" s="20"/>
      <c r="N912" s="31" t="s">
        <v>126</v>
      </c>
      <c r="O912" s="14"/>
      <c r="W912" s="17"/>
    </row>
    <row r="914" spans="2:26" x14ac:dyDescent="0.3">
      <c r="B914" s="2" t="s">
        <v>693</v>
      </c>
      <c r="I914" t="str">
        <f>CONCATENATE("ALTER TABLE"," ",B914)</f>
        <v>ALTER TABLE TM_JIRA_INTEGRATION</v>
      </c>
      <c r="K914" s="25"/>
      <c r="N914" s="5" t="str">
        <f>CONCATENATE("CREATE TABLE ",B914," ","(")</f>
        <v>CREATE TABLE TM_JIRA_INTEGRATION (</v>
      </c>
    </row>
    <row r="915" spans="2:26" ht="19.2" x14ac:dyDescent="0.45">
      <c r="B915" s="1" t="s">
        <v>2</v>
      </c>
      <c r="C915" s="1" t="s">
        <v>1</v>
      </c>
      <c r="D915" s="4">
        <v>30</v>
      </c>
      <c r="E915" s="24" t="s">
        <v>113</v>
      </c>
      <c r="I915" t="str">
        <f>I914</f>
        <v>ALTER TABLE TM_JIRA_INTEGRATION</v>
      </c>
      <c r="L915" s="12"/>
      <c r="M915" s="18" t="str">
        <f t="shared" ref="M915:M927" si="399">CONCATENATE(B915,",")</f>
        <v>ID,</v>
      </c>
      <c r="N915" s="5" t="str">
        <f>CONCATENATE(B915," ",C915,"(",D915,") ",E915," ,")</f>
        <v>ID VARCHAR(30) NOT NULL ,</v>
      </c>
      <c r="O915" s="1" t="s">
        <v>2</v>
      </c>
      <c r="P915" s="6"/>
      <c r="Q915" s="6"/>
      <c r="R915" s="6"/>
      <c r="S915" s="6"/>
      <c r="T915" s="6"/>
      <c r="U915" s="6"/>
      <c r="V915" s="6"/>
      <c r="W915" s="17" t="str">
        <f t="shared" ref="W915:W927" si="400">CONCATENATE(,LOWER(O915),UPPER(LEFT(P915,1)),LOWER(RIGHT(P915,LEN(P915)-IF(LEN(P915)&gt;0,1,LEN(P915)))),UPPER(LEFT(Q915,1)),LOWER(RIGHT(Q915,LEN(Q915)-IF(LEN(Q915)&gt;0,1,LEN(Q915)))),UPPER(LEFT(R915,1)),LOWER(RIGHT(R915,LEN(R915)-IF(LEN(R915)&gt;0,1,LEN(R915)))),UPPER(LEFT(S915,1)),LOWER(RIGHT(S915,LEN(S915)-IF(LEN(S915)&gt;0,1,LEN(S915)))),UPPER(LEFT(T915,1)),LOWER(RIGHT(T915,LEN(T915)-IF(LEN(T915)&gt;0,1,LEN(T915)))),UPPER(LEFT(U915,1)),LOWER(RIGHT(U915,LEN(U915)-IF(LEN(U915)&gt;0,1,LEN(U915)))),UPPER(LEFT(V915,1)),LOWER(RIGHT(V915,LEN(V915)-IF(LEN(V915)&gt;0,1,LEN(V915)))))</f>
        <v>id</v>
      </c>
      <c r="X915" s="3" t="str">
        <f t="shared" ref="X915:X927" si="401">CONCATENATE("""",W915,"""",":","""","""",",")</f>
        <v>"id":"",</v>
      </c>
      <c r="Y915" s="22" t="str">
        <f t="shared" ref="Y915:Y927" si="402">CONCATENATE("public static String ",,B915,,"=","""",W915,""";")</f>
        <v>public static String ID="id";</v>
      </c>
      <c r="Z915" s="7" t="str">
        <f t="shared" ref="Z915:Z927" si="403">CONCATENATE("private String ",W915,"=","""""",";")</f>
        <v>private String id="";</v>
      </c>
    </row>
    <row r="916" spans="2:26" ht="19.2" x14ac:dyDescent="0.45">
      <c r="B916" s="1" t="s">
        <v>3</v>
      </c>
      <c r="C916" s="1" t="s">
        <v>1</v>
      </c>
      <c r="D916" s="4">
        <v>10</v>
      </c>
      <c r="I916" t="str">
        <f>I915</f>
        <v>ALTER TABLE TM_JIRA_INTEGRATION</v>
      </c>
      <c r="K916" s="21" t="s">
        <v>436</v>
      </c>
      <c r="L916" s="12"/>
      <c r="M916" s="18" t="str">
        <f t="shared" si="399"/>
        <v>STATUS,</v>
      </c>
      <c r="N916" s="5" t="str">
        <f t="shared" ref="N916:N927" si="404">CONCATENATE(B916," ",C916,"(",D916,")",",")</f>
        <v>STATUS VARCHAR(10),</v>
      </c>
      <c r="O916" s="1" t="s">
        <v>3</v>
      </c>
      <c r="W916" s="17" t="str">
        <f t="shared" si="400"/>
        <v>status</v>
      </c>
      <c r="X916" s="3" t="str">
        <f t="shared" si="401"/>
        <v>"status":"",</v>
      </c>
      <c r="Y916" s="22" t="str">
        <f t="shared" si="402"/>
        <v>public static String STATUS="status";</v>
      </c>
      <c r="Z916" s="7" t="str">
        <f t="shared" si="403"/>
        <v>private String status="";</v>
      </c>
    </row>
    <row r="917" spans="2:26" ht="19.2" x14ac:dyDescent="0.45">
      <c r="B917" s="1" t="s">
        <v>4</v>
      </c>
      <c r="C917" s="1" t="s">
        <v>1</v>
      </c>
      <c r="D917" s="4">
        <v>30</v>
      </c>
      <c r="I917" t="str">
        <f>I916</f>
        <v>ALTER TABLE TM_JIRA_INTEGRATION</v>
      </c>
      <c r="J917" t="str">
        <f t="shared" ref="J917:J927" si="405">CONCATENATE(LEFT(CONCATENATE(" ADD "," ",N917,";"),LEN(CONCATENATE(" ADD "," ",N917,";"))-2),";")</f>
        <v xml:space="preserve"> ADD  INSERT_DATE VARCHAR(30);</v>
      </c>
      <c r="K917" s="21" t="str">
        <f t="shared" ref="K917:K927" si="406">CONCATENATE(LEFT(CONCATENATE("  ALTER COLUMN  "," ",N917,";"),LEN(CONCATENATE("  ALTER COLUMN  "," ",N917,";"))-2),";")</f>
        <v xml:space="preserve">  ALTER COLUMN   INSERT_DATE VARCHAR(30);</v>
      </c>
      <c r="L917" s="12"/>
      <c r="M917" s="18" t="str">
        <f t="shared" si="399"/>
        <v>INSERT_DATE,</v>
      </c>
      <c r="N917" s="5" t="str">
        <f t="shared" si="404"/>
        <v>INSERT_DATE VARCHAR(30),</v>
      </c>
      <c r="O917" s="1" t="s">
        <v>7</v>
      </c>
      <c r="P917" t="s">
        <v>8</v>
      </c>
      <c r="W917" s="17" t="str">
        <f t="shared" si="400"/>
        <v>insertDate</v>
      </c>
      <c r="X917" s="3" t="str">
        <f t="shared" si="401"/>
        <v>"insertDate":"",</v>
      </c>
      <c r="Y917" s="22" t="str">
        <f t="shared" si="402"/>
        <v>public static String INSERT_DATE="insertDate";</v>
      </c>
      <c r="Z917" s="7" t="str">
        <f t="shared" si="403"/>
        <v>private String insertDate="";</v>
      </c>
    </row>
    <row r="918" spans="2:26" ht="19.2" x14ac:dyDescent="0.45">
      <c r="B918" s="1" t="s">
        <v>5</v>
      </c>
      <c r="C918" s="1" t="s">
        <v>1</v>
      </c>
      <c r="D918" s="4">
        <v>30</v>
      </c>
      <c r="I918" t="str">
        <f>I917</f>
        <v>ALTER TABLE TM_JIRA_INTEGRATION</v>
      </c>
      <c r="J918" t="str">
        <f t="shared" si="405"/>
        <v xml:space="preserve"> ADD  MODIFICATION_DATE VARCHAR(30);</v>
      </c>
      <c r="K918" s="21" t="str">
        <f t="shared" si="406"/>
        <v xml:space="preserve">  ALTER COLUMN   MODIFICATION_DATE VARCHAR(30);</v>
      </c>
      <c r="L918" s="12"/>
      <c r="M918" s="18" t="str">
        <f t="shared" si="399"/>
        <v>MODIFICATION_DATE,</v>
      </c>
      <c r="N918" s="5" t="str">
        <f t="shared" si="404"/>
        <v>MODIFICATION_DATE VARCHAR(30),</v>
      </c>
      <c r="O918" s="1" t="s">
        <v>9</v>
      </c>
      <c r="P918" t="s">
        <v>8</v>
      </c>
      <c r="W918" s="17" t="str">
        <f t="shared" si="400"/>
        <v>modificationDate</v>
      </c>
      <c r="X918" s="3" t="str">
        <f t="shared" si="401"/>
        <v>"modificationDate":"",</v>
      </c>
      <c r="Y918" s="22" t="str">
        <f t="shared" si="402"/>
        <v>public static String MODIFICATION_DATE="modificationDate";</v>
      </c>
      <c r="Z918" s="7" t="str">
        <f t="shared" si="403"/>
        <v>private String modificationDate="";</v>
      </c>
    </row>
    <row r="919" spans="2:26" ht="19.2" x14ac:dyDescent="0.45">
      <c r="B919" s="1" t="s">
        <v>694</v>
      </c>
      <c r="C919" s="1" t="s">
        <v>1</v>
      </c>
      <c r="D919" s="4">
        <v>500</v>
      </c>
      <c r="I919" t="str">
        <f>I918</f>
        <v>ALTER TABLE TM_JIRA_INTEGRATION</v>
      </c>
      <c r="J919" t="str">
        <f t="shared" si="405"/>
        <v xml:space="preserve"> ADD  ATLASSSION_ID VARCHAR(500);</v>
      </c>
      <c r="K919" s="21" t="str">
        <f t="shared" si="406"/>
        <v xml:space="preserve">  ALTER COLUMN   ATLASSSION_ID VARCHAR(500);</v>
      </c>
      <c r="L919" s="12"/>
      <c r="M919" s="18" t="str">
        <f t="shared" si="399"/>
        <v>ATLASSSION_ID,</v>
      </c>
      <c r="N919" s="5" t="str">
        <f t="shared" si="404"/>
        <v>ATLASSSION_ID VARCHAR(500),</v>
      </c>
      <c r="O919" s="1" t="s">
        <v>696</v>
      </c>
      <c r="P919" t="s">
        <v>2</v>
      </c>
      <c r="W919" s="17" t="str">
        <f t="shared" si="400"/>
        <v>atlassionId</v>
      </c>
      <c r="X919" s="3" t="str">
        <f t="shared" si="401"/>
        <v>"atlassionId":"",</v>
      </c>
      <c r="Y919" s="22" t="str">
        <f t="shared" si="402"/>
        <v>public static String ATLASSSION_ID="atlassionId";</v>
      </c>
      <c r="Z919" s="7" t="str">
        <f t="shared" si="403"/>
        <v>private String atlassionId="";</v>
      </c>
    </row>
    <row r="920" spans="2:26" ht="19.2" x14ac:dyDescent="0.45">
      <c r="B920" s="1" t="s">
        <v>21</v>
      </c>
      <c r="C920" s="1" t="s">
        <v>1</v>
      </c>
      <c r="D920" s="4">
        <v>500</v>
      </c>
      <c r="I920" t="str">
        <f t="shared" ref="I920:I925" si="407">I918</f>
        <v>ALTER TABLE TM_JIRA_INTEGRATION</v>
      </c>
      <c r="J920" t="str">
        <f t="shared" si="405"/>
        <v xml:space="preserve"> ADD  USERNAME VARCHAR(500);</v>
      </c>
      <c r="K920" s="21" t="str">
        <f t="shared" si="406"/>
        <v xml:space="preserve">  ALTER COLUMN   USERNAME VARCHAR(500);</v>
      </c>
      <c r="L920" s="12"/>
      <c r="M920" s="18" t="str">
        <f t="shared" si="399"/>
        <v>USERNAME,</v>
      </c>
      <c r="N920" s="5" t="str">
        <f t="shared" si="404"/>
        <v>USERNAME VARCHAR(500),</v>
      </c>
      <c r="O920" s="1" t="s">
        <v>21</v>
      </c>
      <c r="W920" s="17" t="str">
        <f t="shared" si="400"/>
        <v>username</v>
      </c>
      <c r="X920" s="3" t="str">
        <f t="shared" si="401"/>
        <v>"username":"",</v>
      </c>
      <c r="Y920" s="22" t="str">
        <f t="shared" si="402"/>
        <v>public static String USERNAME="username";</v>
      </c>
      <c r="Z920" s="7" t="str">
        <f t="shared" si="403"/>
        <v>private String username="";</v>
      </c>
    </row>
    <row r="921" spans="2:26" ht="19.2" x14ac:dyDescent="0.45">
      <c r="B921" s="1" t="s">
        <v>22</v>
      </c>
      <c r="C921" s="1" t="s">
        <v>1</v>
      </c>
      <c r="D921" s="4">
        <v>500</v>
      </c>
      <c r="I921" t="str">
        <f t="shared" si="407"/>
        <v>ALTER TABLE TM_JIRA_INTEGRATION</v>
      </c>
      <c r="J921" t="str">
        <f t="shared" si="405"/>
        <v xml:space="preserve"> ADD  PASSWORD VARCHAR(500);</v>
      </c>
      <c r="K921" s="21" t="str">
        <f t="shared" si="406"/>
        <v xml:space="preserve">  ALTER COLUMN   PASSWORD VARCHAR(500);</v>
      </c>
      <c r="L921" s="12"/>
      <c r="M921" s="18" t="str">
        <f t="shared" si="399"/>
        <v>PASSWORD,</v>
      </c>
      <c r="N921" s="5" t="str">
        <f t="shared" si="404"/>
        <v>PASSWORD VARCHAR(500),</v>
      </c>
      <c r="O921" s="1" t="s">
        <v>22</v>
      </c>
      <c r="W921" s="17" t="str">
        <f t="shared" si="400"/>
        <v>password</v>
      </c>
      <c r="X921" s="3" t="str">
        <f t="shared" si="401"/>
        <v>"password":"",</v>
      </c>
      <c r="Y921" s="22" t="str">
        <f t="shared" si="402"/>
        <v>public static String PASSWORD="password";</v>
      </c>
      <c r="Z921" s="7" t="str">
        <f t="shared" si="403"/>
        <v>private String password="";</v>
      </c>
    </row>
    <row r="922" spans="2:26" ht="19.2" x14ac:dyDescent="0.45">
      <c r="B922" s="1" t="s">
        <v>695</v>
      </c>
      <c r="C922" s="1" t="s">
        <v>1</v>
      </c>
      <c r="D922" s="4">
        <v>500</v>
      </c>
      <c r="I922" t="str">
        <f t="shared" si="407"/>
        <v>ALTER TABLE TM_JIRA_INTEGRATION</v>
      </c>
      <c r="J922" t="str">
        <f t="shared" si="405"/>
        <v xml:space="preserve"> ADD  VERSION VARCHAR(500);</v>
      </c>
      <c r="K922" s="21" t="str">
        <f t="shared" si="406"/>
        <v xml:space="preserve">  ALTER COLUMN   VERSION VARCHAR(500);</v>
      </c>
      <c r="L922" s="12"/>
      <c r="M922" s="18" t="str">
        <f t="shared" si="399"/>
        <v>VERSION,</v>
      </c>
      <c r="N922" s="5" t="str">
        <f t="shared" si="404"/>
        <v>VERSION VARCHAR(500),</v>
      </c>
      <c r="O922" s="1" t="s">
        <v>695</v>
      </c>
      <c r="W922" s="17" t="str">
        <f t="shared" si="400"/>
        <v>version</v>
      </c>
      <c r="X922" s="3" t="str">
        <f t="shared" si="401"/>
        <v>"version":"",</v>
      </c>
      <c r="Y922" s="22" t="str">
        <f t="shared" si="402"/>
        <v>public static String VERSION="version";</v>
      </c>
      <c r="Z922" s="7" t="str">
        <f t="shared" si="403"/>
        <v>private String version="";</v>
      </c>
    </row>
    <row r="923" spans="2:26" ht="19.2" x14ac:dyDescent="0.45">
      <c r="B923" s="1" t="s">
        <v>97</v>
      </c>
      <c r="C923" s="1" t="s">
        <v>1</v>
      </c>
      <c r="D923" s="4">
        <v>3500</v>
      </c>
      <c r="I923" t="str">
        <f t="shared" si="407"/>
        <v>ALTER TABLE TM_JIRA_INTEGRATION</v>
      </c>
      <c r="J923" t="str">
        <f t="shared" si="405"/>
        <v xml:space="preserve"> ADD  PARAM_1 VARCHAR(3500);</v>
      </c>
      <c r="K923" s="21" t="str">
        <f t="shared" si="406"/>
        <v xml:space="preserve">  ALTER COLUMN   PARAM_1 VARCHAR(3500);</v>
      </c>
      <c r="L923" s="12"/>
      <c r="M923" s="18" t="str">
        <f t="shared" si="399"/>
        <v>PARAM_1,</v>
      </c>
      <c r="N923" s="5" t="str">
        <f t="shared" si="404"/>
        <v>PARAM_1 VARCHAR(3500),</v>
      </c>
      <c r="O923" s="1" t="s">
        <v>102</v>
      </c>
      <c r="P923">
        <v>1</v>
      </c>
      <c r="W923" s="17" t="str">
        <f t="shared" si="400"/>
        <v>param1</v>
      </c>
      <c r="X923" s="3" t="str">
        <f t="shared" si="401"/>
        <v>"param1":"",</v>
      </c>
      <c r="Y923" s="22" t="str">
        <f t="shared" si="402"/>
        <v>public static String PARAM_1="param1";</v>
      </c>
      <c r="Z923" s="7" t="str">
        <f t="shared" si="403"/>
        <v>private String param1="";</v>
      </c>
    </row>
    <row r="924" spans="2:26" ht="19.2" x14ac:dyDescent="0.45">
      <c r="B924" s="1" t="s">
        <v>98</v>
      </c>
      <c r="C924" s="1" t="s">
        <v>1</v>
      </c>
      <c r="D924" s="4">
        <v>3500</v>
      </c>
      <c r="I924" t="str">
        <f t="shared" si="407"/>
        <v>ALTER TABLE TM_JIRA_INTEGRATION</v>
      </c>
      <c r="J924" t="str">
        <f t="shared" si="405"/>
        <v xml:space="preserve"> ADD  PARAM_2 VARCHAR(3500);</v>
      </c>
      <c r="K924" s="21" t="str">
        <f t="shared" si="406"/>
        <v xml:space="preserve">  ALTER COLUMN   PARAM_2 VARCHAR(3500);</v>
      </c>
      <c r="L924" s="12"/>
      <c r="M924" s="18" t="str">
        <f t="shared" si="399"/>
        <v>PARAM_2,</v>
      </c>
      <c r="N924" s="5" t="str">
        <f t="shared" si="404"/>
        <v>PARAM_2 VARCHAR(3500),</v>
      </c>
      <c r="O924" s="1" t="s">
        <v>102</v>
      </c>
      <c r="P924">
        <v>2</v>
      </c>
      <c r="W924" s="17" t="str">
        <f t="shared" si="400"/>
        <v>param2</v>
      </c>
      <c r="X924" s="3" t="str">
        <f t="shared" si="401"/>
        <v>"param2":"",</v>
      </c>
      <c r="Y924" s="22" t="str">
        <f t="shared" si="402"/>
        <v>public static String PARAM_2="param2";</v>
      </c>
      <c r="Z924" s="7" t="str">
        <f t="shared" si="403"/>
        <v>private String param2="";</v>
      </c>
    </row>
    <row r="925" spans="2:26" ht="19.2" x14ac:dyDescent="0.45">
      <c r="B925" s="1" t="s">
        <v>99</v>
      </c>
      <c r="C925" s="1" t="s">
        <v>1</v>
      </c>
      <c r="D925" s="4">
        <v>3500</v>
      </c>
      <c r="I925" t="str">
        <f t="shared" si="407"/>
        <v>ALTER TABLE TM_JIRA_INTEGRATION</v>
      </c>
      <c r="J925" t="str">
        <f t="shared" si="405"/>
        <v xml:space="preserve"> ADD  PARAM_3 VARCHAR(3500);</v>
      </c>
      <c r="K925" s="21" t="str">
        <f t="shared" si="406"/>
        <v xml:space="preserve">  ALTER COLUMN   PARAM_3 VARCHAR(3500);</v>
      </c>
      <c r="L925" s="12"/>
      <c r="M925" s="18" t="str">
        <f t="shared" si="399"/>
        <v>PARAM_3,</v>
      </c>
      <c r="N925" s="5" t="str">
        <f t="shared" si="404"/>
        <v>PARAM_3 VARCHAR(3500),</v>
      </c>
      <c r="O925" s="1" t="s">
        <v>102</v>
      </c>
      <c r="P925">
        <v>3</v>
      </c>
      <c r="W925" s="17" t="str">
        <f t="shared" si="400"/>
        <v>param3</v>
      </c>
      <c r="X925" s="3" t="str">
        <f t="shared" si="401"/>
        <v>"param3":"",</v>
      </c>
      <c r="Y925" s="22" t="str">
        <f t="shared" si="402"/>
        <v>public static String PARAM_3="param3";</v>
      </c>
      <c r="Z925" s="7" t="str">
        <f t="shared" si="403"/>
        <v>private String param3="";</v>
      </c>
    </row>
    <row r="926" spans="2:26" ht="19.2" x14ac:dyDescent="0.45">
      <c r="B926" s="1" t="s">
        <v>101</v>
      </c>
      <c r="C926" s="1" t="s">
        <v>1</v>
      </c>
      <c r="D926" s="4">
        <v>3500</v>
      </c>
      <c r="I926" t="str">
        <f>I923</f>
        <v>ALTER TABLE TM_JIRA_INTEGRATION</v>
      </c>
      <c r="J926" t="str">
        <f>CONCATENATE(LEFT(CONCATENATE(" ADD "," ",N926,";"),LEN(CONCATENATE(" ADD "," ",N926,";"))-2),";")</f>
        <v xml:space="preserve"> ADD  PARAM_4 VARCHAR(3500);</v>
      </c>
      <c r="K926" s="21" t="str">
        <f>CONCATENATE(LEFT(CONCATENATE("  ALTER COLUMN  "," ",N926,";"),LEN(CONCATENATE("  ALTER COLUMN  "," ",N926,";"))-2),";")</f>
        <v xml:space="preserve">  ALTER COLUMN   PARAM_4 VARCHAR(3500);</v>
      </c>
      <c r="L926" s="12"/>
      <c r="M926" s="18" t="str">
        <f>CONCATENATE(B926,",")</f>
        <v>PARAM_4,</v>
      </c>
      <c r="N926" s="5" t="str">
        <f>CONCATENATE(B926," ",C926,"(",D926,")",",")</f>
        <v>PARAM_4 VARCHAR(3500),</v>
      </c>
      <c r="O926" s="1" t="s">
        <v>102</v>
      </c>
      <c r="P926">
        <v>4</v>
      </c>
      <c r="Q926" t="s">
        <v>395</v>
      </c>
      <c r="W926" s="17" t="str">
        <f>CONCATENATE(,LOWER(O926),UPPER(LEFT(P926,1)),LOWER(RIGHT(P926,LEN(P926)-IF(LEN(P926)&gt;0,1,LEN(P926)))),UPPER(LEFT(Q926,1)),LOWER(RIGHT(Q926,LEN(Q926)-IF(LEN(Q926)&gt;0,1,LEN(Q926)))),UPPER(LEFT(R926,1)),LOWER(RIGHT(R926,LEN(R926)-IF(LEN(R926)&gt;0,1,LEN(R926)))),UPPER(LEFT(S926,1)),LOWER(RIGHT(S926,LEN(S926)-IF(LEN(S926)&gt;0,1,LEN(S926)))),UPPER(LEFT(T926,1)),LOWER(RIGHT(T926,LEN(T926)-IF(LEN(T926)&gt;0,1,LEN(T926)))),UPPER(LEFT(U926,1)),LOWER(RIGHT(U926,LEN(U926)-IF(LEN(U926)&gt;0,1,LEN(U926)))),UPPER(LEFT(V926,1)),LOWER(RIGHT(V926,LEN(V926)-IF(LEN(V926)&gt;0,1,LEN(V926)))))</f>
        <v xml:space="preserve">param4 </v>
      </c>
      <c r="X926" s="3" t="str">
        <f>CONCATENATE("""",W926,"""",":","""","""",",")</f>
        <v>"param4 ":"",</v>
      </c>
      <c r="Y926" s="22" t="str">
        <f>CONCATENATE("public static String ",,B926,,"=","""",W926,""";")</f>
        <v>public static String PARAM_4="param4 ";</v>
      </c>
      <c r="Z926" s="7" t="str">
        <f>CONCATENATE("private String ",W926,"=","""""",";")</f>
        <v>private String param4 ="";</v>
      </c>
    </row>
    <row r="927" spans="2:26" ht="19.2" x14ac:dyDescent="0.45">
      <c r="B927" s="1" t="s">
        <v>14</v>
      </c>
      <c r="C927" s="1" t="s">
        <v>1</v>
      </c>
      <c r="D927" s="4">
        <v>3500</v>
      </c>
      <c r="I927" t="str">
        <f>I924</f>
        <v>ALTER TABLE TM_JIRA_INTEGRATION</v>
      </c>
      <c r="J927" t="str">
        <f t="shared" si="405"/>
        <v xml:space="preserve"> ADD  DESCRIPTION VARCHAR(3500);</v>
      </c>
      <c r="K927" s="21" t="str">
        <f t="shared" si="406"/>
        <v xml:space="preserve">  ALTER COLUMN   DESCRIPTION VARCHAR(3500);</v>
      </c>
      <c r="L927" s="12"/>
      <c r="M927" s="18" t="str">
        <f t="shared" si="399"/>
        <v>DESCRIPTION,</v>
      </c>
      <c r="N927" s="5" t="str">
        <f t="shared" si="404"/>
        <v>DESCRIPTION VARCHAR(3500),</v>
      </c>
      <c r="O927" s="1" t="s">
        <v>14</v>
      </c>
      <c r="P927" t="s">
        <v>395</v>
      </c>
      <c r="Q927" t="s">
        <v>395</v>
      </c>
      <c r="W927" s="17" t="str">
        <f t="shared" si="400"/>
        <v xml:space="preserve">description  </v>
      </c>
      <c r="X927" s="3" t="str">
        <f t="shared" si="401"/>
        <v>"description  ":"",</v>
      </c>
      <c r="Y927" s="22" t="str">
        <f t="shared" si="402"/>
        <v>public static String DESCRIPTION="description  ";</v>
      </c>
      <c r="Z927" s="7" t="str">
        <f t="shared" si="403"/>
        <v>private String description  ="";</v>
      </c>
    </row>
    <row r="928" spans="2:26" ht="19.2" x14ac:dyDescent="0.45">
      <c r="B928" s="1"/>
      <c r="C928" s="1"/>
      <c r="D928" s="4"/>
      <c r="L928" s="12"/>
      <c r="M928" s="18"/>
      <c r="N928" s="33" t="s">
        <v>130</v>
      </c>
      <c r="O928" s="1"/>
      <c r="W928" s="17"/>
    </row>
    <row r="929" spans="2:23" ht="19.2" x14ac:dyDescent="0.45">
      <c r="C929" s="14"/>
      <c r="D929" s="9"/>
      <c r="K929" s="29"/>
      <c r="M929" s="20"/>
      <c r="N929" s="31" t="s">
        <v>126</v>
      </c>
      <c r="O929" s="14"/>
      <c r="W929" s="17"/>
    </row>
    <row r="931" spans="2:23" x14ac:dyDescent="0.3">
      <c r="B931" t="s">
        <v>617</v>
      </c>
    </row>
    <row r="932" spans="2:23" x14ac:dyDescent="0.3">
      <c r="B932" t="s">
        <v>578</v>
      </c>
    </row>
    <row r="933" spans="2:23" x14ac:dyDescent="0.3">
      <c r="B933" t="s">
        <v>594</v>
      </c>
    </row>
    <row r="934" spans="2:23" x14ac:dyDescent="0.3">
      <c r="B934" t="s">
        <v>595</v>
      </c>
    </row>
    <row r="935" spans="2:23" x14ac:dyDescent="0.3">
      <c r="B935" t="s">
        <v>596</v>
      </c>
    </row>
    <row r="936" spans="2:23" x14ac:dyDescent="0.3">
      <c r="B936" t="s">
        <v>597</v>
      </c>
    </row>
    <row r="937" spans="2:23" x14ac:dyDescent="0.3">
      <c r="B937" t="s">
        <v>598</v>
      </c>
    </row>
    <row r="938" spans="2:23" x14ac:dyDescent="0.3">
      <c r="B938" t="s">
        <v>599</v>
      </c>
    </row>
    <row r="939" spans="2:23" x14ac:dyDescent="0.3">
      <c r="B939" t="s">
        <v>600</v>
      </c>
    </row>
    <row r="940" spans="2:23" x14ac:dyDescent="0.3">
      <c r="B940" t="s">
        <v>471</v>
      </c>
    </row>
    <row r="941" spans="2:23" x14ac:dyDescent="0.3">
      <c r="B941" t="s">
        <v>601</v>
      </c>
    </row>
    <row r="942" spans="2:23" x14ac:dyDescent="0.3">
      <c r="B942" t="s">
        <v>446</v>
      </c>
    </row>
    <row r="943" spans="2:23" x14ac:dyDescent="0.3">
      <c r="B943" t="s">
        <v>618</v>
      </c>
    </row>
    <row r="944" spans="2:23" x14ac:dyDescent="0.3">
      <c r="B944" t="s">
        <v>619</v>
      </c>
    </row>
    <row r="945" spans="2:26" x14ac:dyDescent="0.3">
      <c r="B945" t="s">
        <v>602</v>
      </c>
    </row>
    <row r="946" spans="2:26" x14ac:dyDescent="0.3">
      <c r="B946" t="s">
        <v>447</v>
      </c>
    </row>
    <row r="947" spans="2:26" x14ac:dyDescent="0.3">
      <c r="B947" t="s">
        <v>603</v>
      </c>
    </row>
    <row r="948" spans="2:26" x14ac:dyDescent="0.3">
      <c r="B948" t="s">
        <v>604</v>
      </c>
    </row>
    <row r="949" spans="2:26" x14ac:dyDescent="0.3">
      <c r="B949" t="s">
        <v>605</v>
      </c>
    </row>
    <row r="950" spans="2:26" x14ac:dyDescent="0.3">
      <c r="B950" t="s">
        <v>606</v>
      </c>
    </row>
    <row r="951" spans="2:26" x14ac:dyDescent="0.3">
      <c r="B951" t="s">
        <v>607</v>
      </c>
    </row>
    <row r="952" spans="2:26" ht="19.2" x14ac:dyDescent="0.45">
      <c r="B952" s="1" t="s">
        <v>624</v>
      </c>
      <c r="C952" s="1" t="s">
        <v>1</v>
      </c>
      <c r="D952" s="4">
        <v>43</v>
      </c>
      <c r="K952" s="25" t="s">
        <v>624</v>
      </c>
      <c r="L952" s="12"/>
      <c r="M952" s="18"/>
      <c r="N952" s="5" t="str">
        <f>CONCATENATE(B952," ",C952,"(",D952,")",",")</f>
        <v>( SELECT  (USER_IMAGE) FROM CR_USER WHERE ID=T.FK_ASSIGNEE_ID) AS ASSIGNEE_IMAGE_URL, VARCHAR(43),</v>
      </c>
      <c r="O952" s="1" t="s">
        <v>344</v>
      </c>
      <c r="P952" t="s">
        <v>0</v>
      </c>
      <c r="W952" s="17" t="str">
        <f>CONCATENATE(,LOWER(O952),UPPER(LEFT(P952,1)),LOWER(RIGHT(P952,LEN(P952)-IF(LEN(P952)&gt;0,1,LEN(P952)))),UPPER(LEFT(Q952,1)),LOWER(RIGHT(Q952,LEN(Q952)-IF(LEN(Q952)&gt;0,1,LEN(Q952)))),UPPER(LEFT(R952,1)),LOWER(RIGHT(R952,LEN(R952)-IF(LEN(R952)&gt;0,1,LEN(R952)))),UPPER(LEFT(S952,1)),LOWER(RIGHT(S952,LEN(S952)-IF(LEN(S952)&gt;0,1,LEN(S952)))),UPPER(LEFT(T952,1)),LOWER(RIGHT(T952,LEN(T952)-IF(LEN(T952)&gt;0,1,LEN(T952)))),UPPER(LEFT(U952,1)),LOWER(RIGHT(U952,LEN(U952)-IF(LEN(U952)&gt;0,1,LEN(U952)))),UPPER(LEFT(V952,1)),LOWER(RIGHT(V952,LEN(V952)-IF(LEN(V952)&gt;0,1,LEN(V952)))))</f>
        <v>assigneeName</v>
      </c>
      <c r="X952" s="3" t="str">
        <f>CONCATENATE("""",W952,"""",":","""","""",",")</f>
        <v>"assigneeName":"",</v>
      </c>
      <c r="Y952" s="22" t="str">
        <f>CONCATENATE("public static String ",,B952,,"=","""",W952,""";")</f>
        <v>public static String ( SELECT  (USER_IMAGE) FROM CR_USER WHERE ID=T.FK_ASSIGNEE_ID) AS ASSIGNEE_IMAGE_URL,="assigneeName";</v>
      </c>
      <c r="Z952" s="7" t="str">
        <f>CONCATENATE("private String ",W952,"=","""""",";")</f>
        <v>private String assigneeName="";</v>
      </c>
    </row>
    <row r="953" spans="2:26" x14ac:dyDescent="0.3">
      <c r="B953" t="s">
        <v>608</v>
      </c>
    </row>
    <row r="954" spans="2:26" x14ac:dyDescent="0.3">
      <c r="B954" t="s">
        <v>450</v>
      </c>
    </row>
    <row r="955" spans="2:26" x14ac:dyDescent="0.3">
      <c r="B955" t="s">
        <v>451</v>
      </c>
      <c r="E955"/>
      <c r="F955"/>
      <c r="G955"/>
      <c r="K955"/>
      <c r="M955"/>
      <c r="N955"/>
      <c r="W955"/>
      <c r="X955"/>
      <c r="Y955"/>
      <c r="Z955"/>
    </row>
    <row r="956" spans="2:26" x14ac:dyDescent="0.3">
      <c r="B956" t="s">
        <v>609</v>
      </c>
      <c r="E956"/>
      <c r="F956"/>
      <c r="G956"/>
      <c r="K956"/>
      <c r="M956"/>
      <c r="N956"/>
      <c r="W956"/>
      <c r="X956"/>
      <c r="Y956"/>
      <c r="Z956"/>
    </row>
    <row r="957" spans="2:26" x14ac:dyDescent="0.3">
      <c r="B957" t="s">
        <v>610</v>
      </c>
      <c r="E957"/>
      <c r="F957"/>
      <c r="G957"/>
      <c r="K957"/>
      <c r="M957"/>
      <c r="N957"/>
      <c r="W957"/>
      <c r="X957"/>
      <c r="Y957"/>
      <c r="Z957"/>
    </row>
    <row r="958" spans="2:26" x14ac:dyDescent="0.3">
      <c r="B958" t="s">
        <v>448</v>
      </c>
      <c r="E958"/>
      <c r="F958"/>
      <c r="G958"/>
      <c r="K958"/>
      <c r="M958"/>
      <c r="N958"/>
      <c r="W958"/>
      <c r="X958"/>
      <c r="Y958"/>
      <c r="Z958"/>
    </row>
    <row r="959" spans="2:26" x14ac:dyDescent="0.3">
      <c r="B959" t="s">
        <v>611</v>
      </c>
      <c r="E959"/>
      <c r="F959"/>
      <c r="G959"/>
      <c r="K959"/>
      <c r="M959"/>
      <c r="N959"/>
      <c r="W959"/>
      <c r="X959"/>
      <c r="Y959"/>
      <c r="Z959"/>
    </row>
    <row r="960" spans="2:26" x14ac:dyDescent="0.3">
      <c r="B960" t="s">
        <v>612</v>
      </c>
      <c r="E960"/>
      <c r="F960"/>
      <c r="G960"/>
      <c r="K960"/>
      <c r="M960"/>
      <c r="N960"/>
      <c r="W960"/>
      <c r="X960"/>
      <c r="Y960"/>
      <c r="Z960"/>
    </row>
    <row r="961" spans="2:26" x14ac:dyDescent="0.3">
      <c r="B961" t="s">
        <v>613</v>
      </c>
      <c r="E961"/>
      <c r="F961"/>
      <c r="G961"/>
      <c r="K961"/>
      <c r="M961"/>
      <c r="N961"/>
      <c r="W961"/>
      <c r="X961"/>
      <c r="Y961"/>
      <c r="Z961"/>
    </row>
    <row r="962" spans="2:26" x14ac:dyDescent="0.3">
      <c r="B962" t="s">
        <v>630</v>
      </c>
      <c r="E962"/>
      <c r="F962"/>
      <c r="G962"/>
      <c r="K962"/>
      <c r="M962"/>
      <c r="N962"/>
      <c r="W962"/>
      <c r="X962"/>
      <c r="Y962"/>
      <c r="Z962"/>
    </row>
    <row r="963" spans="2:26" x14ac:dyDescent="0.3">
      <c r="B963" t="s">
        <v>631</v>
      </c>
      <c r="E963"/>
      <c r="F963"/>
      <c r="G963"/>
      <c r="K963"/>
      <c r="M963"/>
      <c r="N963"/>
      <c r="W963"/>
      <c r="X963"/>
      <c r="Y963"/>
      <c r="Z963"/>
    </row>
    <row r="964" spans="2:26" x14ac:dyDescent="0.3">
      <c r="B964" t="s">
        <v>632</v>
      </c>
      <c r="E964"/>
      <c r="F964"/>
      <c r="G964"/>
      <c r="K964"/>
      <c r="M964"/>
      <c r="N964"/>
      <c r="W964"/>
      <c r="X964"/>
      <c r="Y964"/>
      <c r="Z964"/>
    </row>
    <row r="965" spans="2:26" x14ac:dyDescent="0.3">
      <c r="B965" t="s">
        <v>621</v>
      </c>
      <c r="E965"/>
      <c r="F965"/>
      <c r="G965"/>
      <c r="K965"/>
      <c r="M965"/>
      <c r="N965"/>
      <c r="W965"/>
      <c r="X965"/>
      <c r="Y965"/>
      <c r="Z965"/>
    </row>
    <row r="966" spans="2:26" x14ac:dyDescent="0.3">
      <c r="B966" t="s">
        <v>614</v>
      </c>
      <c r="E966"/>
      <c r="F966"/>
      <c r="G966"/>
      <c r="K966"/>
      <c r="M966"/>
      <c r="N966"/>
      <c r="W966"/>
      <c r="X966"/>
      <c r="Y966"/>
      <c r="Z966"/>
    </row>
    <row r="967" spans="2:26" x14ac:dyDescent="0.3">
      <c r="B967" t="s">
        <v>615</v>
      </c>
      <c r="E967"/>
      <c r="F967"/>
      <c r="G967"/>
      <c r="K967"/>
      <c r="M967"/>
      <c r="N967"/>
      <c r="W967"/>
      <c r="X967"/>
      <c r="Y967"/>
      <c r="Z967"/>
    </row>
    <row r="968" spans="2:26" x14ac:dyDescent="0.3">
      <c r="B968" t="s">
        <v>616</v>
      </c>
      <c r="E968"/>
      <c r="F968"/>
      <c r="G968"/>
      <c r="K968"/>
      <c r="M968"/>
      <c r="N968"/>
      <c r="W968"/>
      <c r="X968"/>
      <c r="Y968"/>
      <c r="Z968"/>
    </row>
    <row r="969" spans="2:26" x14ac:dyDescent="0.3">
      <c r="B969" t="s">
        <v>466</v>
      </c>
      <c r="E969"/>
      <c r="F969"/>
      <c r="G969"/>
      <c r="K969"/>
      <c r="M969"/>
      <c r="N969"/>
      <c r="W969"/>
      <c r="X969"/>
      <c r="Y969"/>
      <c r="Z969"/>
    </row>
    <row r="970" spans="2:26" x14ac:dyDescent="0.3">
      <c r="B970" t="s">
        <v>467</v>
      </c>
      <c r="E970"/>
      <c r="F970"/>
      <c r="G970"/>
      <c r="K970"/>
      <c r="M970"/>
      <c r="N970"/>
      <c r="W970"/>
      <c r="X970"/>
      <c r="Y970"/>
      <c r="Z970"/>
    </row>
    <row r="971" spans="2:26" x14ac:dyDescent="0.3">
      <c r="B971" t="s">
        <v>633</v>
      </c>
      <c r="E971"/>
      <c r="F971"/>
      <c r="G971"/>
      <c r="K971"/>
      <c r="M971"/>
      <c r="N971"/>
      <c r="W971"/>
      <c r="X971"/>
      <c r="Y971"/>
      <c r="Z971"/>
    </row>
    <row r="976" spans="2:26" x14ac:dyDescent="0.3">
      <c r="B976" t="s">
        <v>714</v>
      </c>
    </row>
    <row r="977" spans="2:2" x14ac:dyDescent="0.3">
      <c r="B977" t="s">
        <v>715</v>
      </c>
    </row>
    <row r="978" spans="2:2" x14ac:dyDescent="0.3">
      <c r="B978" t="s">
        <v>716</v>
      </c>
    </row>
    <row r="979" spans="2:2" x14ac:dyDescent="0.3">
      <c r="B979" t="s">
        <v>717</v>
      </c>
    </row>
    <row r="980" spans="2:2" x14ac:dyDescent="0.3">
      <c r="B980" t="s">
        <v>718</v>
      </c>
    </row>
    <row r="981" spans="2:2" x14ac:dyDescent="0.3">
      <c r="B981" t="s">
        <v>719</v>
      </c>
    </row>
    <row r="982" spans="2:2" x14ac:dyDescent="0.3">
      <c r="B982" t="s">
        <v>720</v>
      </c>
    </row>
    <row r="983" spans="2:2" x14ac:dyDescent="0.3">
      <c r="B983" t="s">
        <v>721</v>
      </c>
    </row>
    <row r="984" spans="2:2" x14ac:dyDescent="0.3">
      <c r="B984" t="s">
        <v>722</v>
      </c>
    </row>
    <row r="985" spans="2:2" x14ac:dyDescent="0.3">
      <c r="B985" t="s">
        <v>723</v>
      </c>
    </row>
    <row r="986" spans="2:2" x14ac:dyDescent="0.3">
      <c r="B986" t="s">
        <v>130</v>
      </c>
    </row>
    <row r="987" spans="2:2" x14ac:dyDescent="0.3">
      <c r="B987" t="s">
        <v>126</v>
      </c>
    </row>
    <row r="991" spans="2:2" x14ac:dyDescent="0.3">
      <c r="B991" t="s">
        <v>724</v>
      </c>
    </row>
    <row r="992" spans="2:2" x14ac:dyDescent="0.3">
      <c r="B992" t="s">
        <v>715</v>
      </c>
    </row>
    <row r="993" spans="2:26" x14ac:dyDescent="0.3">
      <c r="B993" t="s">
        <v>716</v>
      </c>
    </row>
    <row r="994" spans="2:26" x14ac:dyDescent="0.3">
      <c r="B994" t="s">
        <v>717</v>
      </c>
    </row>
    <row r="995" spans="2:26" x14ac:dyDescent="0.3">
      <c r="B995" t="s">
        <v>718</v>
      </c>
    </row>
    <row r="996" spans="2:26" x14ac:dyDescent="0.3">
      <c r="B996" t="s">
        <v>725</v>
      </c>
    </row>
    <row r="997" spans="2:26" x14ac:dyDescent="0.3">
      <c r="B997" t="s">
        <v>726</v>
      </c>
    </row>
    <row r="998" spans="2:26" x14ac:dyDescent="0.3">
      <c r="B998" t="s">
        <v>727</v>
      </c>
    </row>
    <row r="999" spans="2:26" x14ac:dyDescent="0.3">
      <c r="B999" t="s">
        <v>728</v>
      </c>
    </row>
    <row r="1000" spans="2:26" x14ac:dyDescent="0.3">
      <c r="B1000" t="s">
        <v>722</v>
      </c>
    </row>
    <row r="1001" spans="2:26" x14ac:dyDescent="0.3">
      <c r="B1001" t="s">
        <v>729</v>
      </c>
    </row>
    <row r="1002" spans="2:26" x14ac:dyDescent="0.3">
      <c r="B1002" t="s">
        <v>130</v>
      </c>
    </row>
    <row r="1003" spans="2:26" x14ac:dyDescent="0.3">
      <c r="B1003" t="s">
        <v>126</v>
      </c>
    </row>
    <row r="1007" spans="2:26" x14ac:dyDescent="0.3">
      <c r="B1007" s="2" t="s">
        <v>730</v>
      </c>
      <c r="I1007" t="str">
        <f>CONCATENATE("ALTER TABLE"," ",B1007)</f>
        <v>ALTER TABLE TM_BACKLOG_DESCRIPTION</v>
      </c>
      <c r="K1007" s="25"/>
      <c r="N1007" s="5" t="str">
        <f>CONCATENATE("CREATE TABLE ",B1007," ","(")</f>
        <v>CREATE TABLE TM_BACKLOG_DESCRIPTION (</v>
      </c>
    </row>
    <row r="1008" spans="2:26" ht="19.2" x14ac:dyDescent="0.45">
      <c r="B1008" s="1" t="s">
        <v>2</v>
      </c>
      <c r="C1008" s="1" t="s">
        <v>1</v>
      </c>
      <c r="D1008" s="4">
        <v>30</v>
      </c>
      <c r="E1008" s="24" t="s">
        <v>113</v>
      </c>
      <c r="I1008" t="str">
        <f>I1007</f>
        <v>ALTER TABLE TM_BACKLOG_DESCRIPTION</v>
      </c>
      <c r="L1008" s="12"/>
      <c r="M1008" s="18" t="str">
        <f t="shared" ref="M1008:M1017" si="408">CONCATENATE(B1008,",")</f>
        <v>ID,</v>
      </c>
      <c r="N1008" s="5" t="str">
        <f>CONCATENATE(B1008," ",C1008,"(",D1008,") ",E1008," ,")</f>
        <v>ID VARCHAR(30) NOT NULL ,</v>
      </c>
      <c r="O1008" s="1" t="s">
        <v>2</v>
      </c>
      <c r="P1008" s="6"/>
      <c r="Q1008" s="6"/>
      <c r="R1008" s="6"/>
      <c r="S1008" s="6"/>
      <c r="T1008" s="6"/>
      <c r="U1008" s="6"/>
      <c r="V1008" s="6"/>
      <c r="W1008" s="17" t="str">
        <f t="shared" ref="W1008:W1017" si="409">CONCATENATE(,LOWER(O1008),UPPER(LEFT(P1008,1)),LOWER(RIGHT(P1008,LEN(P1008)-IF(LEN(P1008)&gt;0,1,LEN(P1008)))),UPPER(LEFT(Q1008,1)),LOWER(RIGHT(Q1008,LEN(Q1008)-IF(LEN(Q1008)&gt;0,1,LEN(Q1008)))),UPPER(LEFT(R1008,1)),LOWER(RIGHT(R1008,LEN(R1008)-IF(LEN(R1008)&gt;0,1,LEN(R1008)))),UPPER(LEFT(S1008,1)),LOWER(RIGHT(S1008,LEN(S1008)-IF(LEN(S1008)&gt;0,1,LEN(S1008)))),UPPER(LEFT(T1008,1)),LOWER(RIGHT(T1008,LEN(T1008)-IF(LEN(T1008)&gt;0,1,LEN(T1008)))),UPPER(LEFT(U1008,1)),LOWER(RIGHT(U1008,LEN(U1008)-IF(LEN(U1008)&gt;0,1,LEN(U1008)))),UPPER(LEFT(V1008,1)),LOWER(RIGHT(V1008,LEN(V1008)-IF(LEN(V1008)&gt;0,1,LEN(V1008)))))</f>
        <v>id</v>
      </c>
      <c r="X1008" s="3" t="str">
        <f t="shared" ref="X1008:X1017" si="410">CONCATENATE("""",W1008,"""",":","""","""",",")</f>
        <v>"id":"",</v>
      </c>
      <c r="Y1008" s="22" t="str">
        <f t="shared" ref="Y1008:Y1017" si="411">CONCATENATE("public static String ",,B1008,,"=","""",W1008,""";")</f>
        <v>public static String ID="id";</v>
      </c>
      <c r="Z1008" s="7" t="str">
        <f t="shared" ref="Z1008:Z1017" si="412">CONCATENATE("private String ",W1008,"=","""""",";")</f>
        <v>private String id="";</v>
      </c>
    </row>
    <row r="1009" spans="2:26" ht="19.2" x14ac:dyDescent="0.45">
      <c r="B1009" s="1" t="s">
        <v>3</v>
      </c>
      <c r="C1009" s="1" t="s">
        <v>1</v>
      </c>
      <c r="D1009" s="4">
        <v>10</v>
      </c>
      <c r="I1009" t="str">
        <f>I1008</f>
        <v>ALTER TABLE TM_BACKLOG_DESCRIPTION</v>
      </c>
      <c r="K1009" s="21" t="s">
        <v>436</v>
      </c>
      <c r="L1009" s="12"/>
      <c r="M1009" s="18" t="str">
        <f t="shared" si="408"/>
        <v>STATUS,</v>
      </c>
      <c r="N1009" s="5" t="str">
        <f t="shared" ref="N1009:N1017" si="413">CONCATENATE(B1009," ",C1009,"(",D1009,")",",")</f>
        <v>STATUS VARCHAR(10),</v>
      </c>
      <c r="O1009" s="1" t="s">
        <v>3</v>
      </c>
      <c r="W1009" s="17" t="str">
        <f t="shared" si="409"/>
        <v>status</v>
      </c>
      <c r="X1009" s="3" t="str">
        <f t="shared" si="410"/>
        <v>"status":"",</v>
      </c>
      <c r="Y1009" s="22" t="str">
        <f t="shared" si="411"/>
        <v>public static String STATUS="status";</v>
      </c>
      <c r="Z1009" s="7" t="str">
        <f t="shared" si="412"/>
        <v>private String status="";</v>
      </c>
    </row>
    <row r="1010" spans="2:26" ht="19.2" x14ac:dyDescent="0.45">
      <c r="B1010" s="1" t="s">
        <v>4</v>
      </c>
      <c r="C1010" s="1" t="s">
        <v>1</v>
      </c>
      <c r="D1010" s="4">
        <v>30</v>
      </c>
      <c r="I1010" t="str">
        <f>I1009</f>
        <v>ALTER TABLE TM_BACKLOG_DESCRIPTION</v>
      </c>
      <c r="J1010" t="str">
        <f t="shared" ref="J1010:J1017" si="414">CONCATENATE(LEFT(CONCATENATE(" ADD "," ",N1010,";"),LEN(CONCATENATE(" ADD "," ",N1010,";"))-2),";")</f>
        <v xml:space="preserve"> ADD  INSERT_DATE VARCHAR(30);</v>
      </c>
      <c r="K1010" s="21" t="str">
        <f t="shared" ref="K1010:K1017" si="415">CONCATENATE(LEFT(CONCATENATE("  ALTER COLUMN  "," ",N1010,";"),LEN(CONCATENATE("  ALTER COLUMN  "," ",N1010,";"))-2),";")</f>
        <v xml:space="preserve">  ALTER COLUMN   INSERT_DATE VARCHAR(30);</v>
      </c>
      <c r="L1010" s="12"/>
      <c r="M1010" s="18" t="str">
        <f t="shared" si="408"/>
        <v>INSERT_DATE,</v>
      </c>
      <c r="N1010" s="5" t="str">
        <f t="shared" si="413"/>
        <v>INSERT_DATE VARCHAR(30),</v>
      </c>
      <c r="O1010" s="1" t="s">
        <v>7</v>
      </c>
      <c r="P1010" t="s">
        <v>8</v>
      </c>
      <c r="W1010" s="17" t="str">
        <f t="shared" si="409"/>
        <v>insertDate</v>
      </c>
      <c r="X1010" s="3" t="str">
        <f t="shared" si="410"/>
        <v>"insertDate":"",</v>
      </c>
      <c r="Y1010" s="22" t="str">
        <f t="shared" si="411"/>
        <v>public static String INSERT_DATE="insertDate";</v>
      </c>
      <c r="Z1010" s="7" t="str">
        <f t="shared" si="412"/>
        <v>private String insertDate="";</v>
      </c>
    </row>
    <row r="1011" spans="2:26" ht="19.2" x14ac:dyDescent="0.45">
      <c r="B1011" s="1" t="s">
        <v>5</v>
      </c>
      <c r="C1011" s="1" t="s">
        <v>1</v>
      </c>
      <c r="D1011" s="4">
        <v>30</v>
      </c>
      <c r="I1011" t="str">
        <f>I1010</f>
        <v>ALTER TABLE TM_BACKLOG_DESCRIPTION</v>
      </c>
      <c r="J1011" t="str">
        <f t="shared" si="414"/>
        <v xml:space="preserve"> ADD  MODIFICATION_DATE VARCHAR(30);</v>
      </c>
      <c r="K1011" s="21" t="str">
        <f t="shared" si="415"/>
        <v xml:space="preserve">  ALTER COLUMN   MODIFICATION_DATE VARCHAR(30);</v>
      </c>
      <c r="L1011" s="12"/>
      <c r="M1011" s="18" t="str">
        <f t="shared" si="408"/>
        <v>MODIFICATION_DATE,</v>
      </c>
      <c r="N1011" s="5" t="str">
        <f t="shared" si="413"/>
        <v>MODIFICATION_DATE VARCHAR(30),</v>
      </c>
      <c r="O1011" s="1" t="s">
        <v>9</v>
      </c>
      <c r="P1011" t="s">
        <v>8</v>
      </c>
      <c r="W1011" s="17" t="str">
        <f t="shared" si="409"/>
        <v>modificationDate</v>
      </c>
      <c r="X1011" s="3" t="str">
        <f t="shared" si="410"/>
        <v>"modificationDate":"",</v>
      </c>
      <c r="Y1011" s="22" t="str">
        <f t="shared" si="411"/>
        <v>public static String MODIFICATION_DATE="modificationDate";</v>
      </c>
      <c r="Z1011" s="7" t="str">
        <f t="shared" si="412"/>
        <v>private String modificationDate="";</v>
      </c>
    </row>
    <row r="1012" spans="2:26" ht="19.2" x14ac:dyDescent="0.45">
      <c r="B1012" s="1" t="s">
        <v>274</v>
      </c>
      <c r="C1012" s="1" t="s">
        <v>1</v>
      </c>
      <c r="D1012" s="4">
        <v>500</v>
      </c>
      <c r="I1012" t="str">
        <f>I1011</f>
        <v>ALTER TABLE TM_BACKLOG_DESCRIPTION</v>
      </c>
      <c r="J1012" t="str">
        <f t="shared" si="414"/>
        <v xml:space="preserve"> ADD  FK_PROJECT_ID VARCHAR(500);</v>
      </c>
      <c r="K1012" s="21" t="str">
        <f t="shared" si="415"/>
        <v xml:space="preserve">  ALTER COLUMN   FK_PROJECT_ID VARCHAR(500);</v>
      </c>
      <c r="L1012" s="12"/>
      <c r="M1012" s="18" t="str">
        <f t="shared" si="408"/>
        <v>FK_PROJECT_ID,</v>
      </c>
      <c r="N1012" s="5" t="str">
        <f t="shared" si="413"/>
        <v>FK_PROJECT_ID VARCHAR(500),</v>
      </c>
      <c r="O1012" s="1" t="s">
        <v>10</v>
      </c>
      <c r="P1012" t="s">
        <v>288</v>
      </c>
      <c r="Q1012" t="s">
        <v>2</v>
      </c>
      <c r="W1012" s="17" t="str">
        <f t="shared" si="409"/>
        <v>fkProjectId</v>
      </c>
      <c r="X1012" s="3" t="str">
        <f t="shared" si="410"/>
        <v>"fkProjectId":"",</v>
      </c>
      <c r="Y1012" s="22" t="str">
        <f t="shared" si="411"/>
        <v>public static String FK_PROJECT_ID="fkProjectId";</v>
      </c>
      <c r="Z1012" s="7" t="str">
        <f t="shared" si="412"/>
        <v>private String fkProjectId="";</v>
      </c>
    </row>
    <row r="1013" spans="2:26" ht="19.2" x14ac:dyDescent="0.45">
      <c r="B1013" s="1" t="s">
        <v>367</v>
      </c>
      <c r="C1013" s="1" t="s">
        <v>1</v>
      </c>
      <c r="D1013" s="4">
        <v>500</v>
      </c>
      <c r="I1013" t="str">
        <f t="shared" ref="I1013:I1017" si="416">I1011</f>
        <v>ALTER TABLE TM_BACKLOG_DESCRIPTION</v>
      </c>
      <c r="J1013" t="str">
        <f t="shared" si="414"/>
        <v xml:space="preserve"> ADD  FK_BACKLOG_ID VARCHAR(500);</v>
      </c>
      <c r="K1013" s="21" t="str">
        <f t="shared" si="415"/>
        <v xml:space="preserve">  ALTER COLUMN   FK_BACKLOG_ID VARCHAR(500);</v>
      </c>
      <c r="L1013" s="12"/>
      <c r="M1013" s="18" t="str">
        <f t="shared" si="408"/>
        <v>FK_BACKLOG_ID,</v>
      </c>
      <c r="N1013" s="5" t="str">
        <f t="shared" si="413"/>
        <v>FK_BACKLOG_ID VARCHAR(500),</v>
      </c>
      <c r="O1013" s="1" t="s">
        <v>10</v>
      </c>
      <c r="P1013" t="s">
        <v>354</v>
      </c>
      <c r="Q1013" t="s">
        <v>2</v>
      </c>
      <c r="W1013" s="17" t="str">
        <f t="shared" si="409"/>
        <v>fkBacklogId</v>
      </c>
      <c r="X1013" s="3" t="str">
        <f t="shared" si="410"/>
        <v>"fkBacklogId":"",</v>
      </c>
      <c r="Y1013" s="22" t="str">
        <f t="shared" si="411"/>
        <v>public static String FK_BACKLOG_ID="fkBacklogId";</v>
      </c>
      <c r="Z1013" s="7" t="str">
        <f t="shared" si="412"/>
        <v>private String fkBacklogId="";</v>
      </c>
    </row>
    <row r="1014" spans="2:26" ht="19.2" x14ac:dyDescent="0.45">
      <c r="B1014" s="1" t="s">
        <v>14</v>
      </c>
      <c r="C1014" s="1" t="s">
        <v>702</v>
      </c>
      <c r="D1014" s="4"/>
      <c r="I1014" t="str">
        <f t="shared" si="416"/>
        <v>ALTER TABLE TM_BACKLOG_DESCRIPTION</v>
      </c>
      <c r="J1014" t="str">
        <f t="shared" si="414"/>
        <v xml:space="preserve"> ADD  DESCRIPTION TEXT();</v>
      </c>
      <c r="K1014" s="21" t="str">
        <f t="shared" si="415"/>
        <v xml:space="preserve">  ALTER COLUMN   DESCRIPTION TEXT();</v>
      </c>
      <c r="L1014" s="12"/>
      <c r="M1014" s="18" t="str">
        <f t="shared" si="408"/>
        <v>DESCRIPTION,</v>
      </c>
      <c r="N1014" s="5" t="str">
        <f t="shared" si="413"/>
        <v>DESCRIPTION TEXT(),</v>
      </c>
      <c r="O1014" s="1" t="s">
        <v>14</v>
      </c>
      <c r="W1014" s="17" t="str">
        <f t="shared" si="409"/>
        <v>description</v>
      </c>
      <c r="X1014" s="3" t="str">
        <f t="shared" si="410"/>
        <v>"description":"",</v>
      </c>
      <c r="Y1014" s="22" t="str">
        <f t="shared" si="411"/>
        <v>public static String DESCRIPTION="description";</v>
      </c>
      <c r="Z1014" s="7" t="str">
        <f t="shared" si="412"/>
        <v>private String description="";</v>
      </c>
    </row>
    <row r="1015" spans="2:26" ht="19.2" x14ac:dyDescent="0.45">
      <c r="B1015" s="1" t="s">
        <v>421</v>
      </c>
      <c r="C1015" s="1" t="s">
        <v>1</v>
      </c>
      <c r="D1015" s="4">
        <v>500</v>
      </c>
      <c r="I1015" t="str">
        <f t="shared" si="416"/>
        <v>ALTER TABLE TM_BACKLOG_DESCRIPTION</v>
      </c>
      <c r="J1015" t="str">
        <f t="shared" si="414"/>
        <v xml:space="preserve"> ADD  COMMENT_TYPE VARCHAR(500);</v>
      </c>
      <c r="K1015" s="21" t="str">
        <f t="shared" si="415"/>
        <v xml:space="preserve">  ALTER COLUMN   COMMENT_TYPE VARCHAR(500);</v>
      </c>
      <c r="L1015" s="12"/>
      <c r="M1015" s="18" t="str">
        <f t="shared" si="408"/>
        <v>COMMENT_TYPE,</v>
      </c>
      <c r="N1015" s="5" t="str">
        <f t="shared" si="413"/>
        <v>COMMENT_TYPE VARCHAR(500),</v>
      </c>
      <c r="O1015" s="1" t="s">
        <v>323</v>
      </c>
      <c r="P1015" t="s">
        <v>51</v>
      </c>
      <c r="W1015" s="17" t="str">
        <f t="shared" si="409"/>
        <v>commentType</v>
      </c>
      <c r="X1015" s="3" t="str">
        <f t="shared" si="410"/>
        <v>"commentType":"",</v>
      </c>
      <c r="Y1015" s="22" t="str">
        <f t="shared" si="411"/>
        <v>public static String COMMENT_TYPE="commentType";</v>
      </c>
      <c r="Z1015" s="7" t="str">
        <f t="shared" si="412"/>
        <v>private String commentType="";</v>
      </c>
    </row>
    <row r="1016" spans="2:26" ht="19.2" x14ac:dyDescent="0.45">
      <c r="B1016" s="1" t="s">
        <v>258</v>
      </c>
      <c r="C1016" s="1" t="s">
        <v>627</v>
      </c>
      <c r="D1016" s="4">
        <v>24</v>
      </c>
      <c r="I1016" t="str">
        <f t="shared" si="416"/>
        <v>ALTER TABLE TM_BACKLOG_DESCRIPTION</v>
      </c>
      <c r="J1016" t="str">
        <f t="shared" si="414"/>
        <v xml:space="preserve"> ADD  ORDER_NO FLOAT(24);</v>
      </c>
      <c r="K1016" s="21" t="str">
        <f t="shared" si="415"/>
        <v xml:space="preserve">  ALTER COLUMN   ORDER_NO FLOAT(24);</v>
      </c>
      <c r="L1016" s="12"/>
      <c r="M1016" s="18" t="str">
        <f t="shared" si="408"/>
        <v>ORDER_NO,</v>
      </c>
      <c r="N1016" s="5" t="str">
        <f t="shared" si="413"/>
        <v>ORDER_NO FLOAT(24),</v>
      </c>
      <c r="O1016" s="1" t="s">
        <v>259</v>
      </c>
      <c r="P1016" t="s">
        <v>173</v>
      </c>
      <c r="W1016" s="17" t="str">
        <f t="shared" si="409"/>
        <v>orderNo</v>
      </c>
      <c r="X1016" s="3" t="str">
        <f t="shared" si="410"/>
        <v>"orderNo":"",</v>
      </c>
      <c r="Y1016" s="22" t="str">
        <f t="shared" si="411"/>
        <v>public static String ORDER_NO="orderNo";</v>
      </c>
      <c r="Z1016" s="7" t="str">
        <f t="shared" si="412"/>
        <v>private String orderNo="";</v>
      </c>
    </row>
    <row r="1017" spans="2:26" ht="19.2" x14ac:dyDescent="0.45">
      <c r="B1017" s="1" t="s">
        <v>731</v>
      </c>
      <c r="C1017" s="1" t="s">
        <v>1</v>
      </c>
      <c r="D1017" s="4">
        <v>200</v>
      </c>
      <c r="I1017" t="str">
        <f t="shared" si="416"/>
        <v>ALTER TABLE TM_BACKLOG_DESCRIPTION</v>
      </c>
      <c r="J1017" t="str">
        <f t="shared" si="414"/>
        <v xml:space="preserve"> ADD  COLORED_TYPE VARCHAR(200);</v>
      </c>
      <c r="K1017" s="21" t="str">
        <f t="shared" si="415"/>
        <v xml:space="preserve">  ALTER COLUMN   COLORED_TYPE VARCHAR(200);</v>
      </c>
      <c r="L1017" s="12"/>
      <c r="M1017" s="18" t="str">
        <f t="shared" si="408"/>
        <v>COLORED_TYPE,</v>
      </c>
      <c r="N1017" s="5" t="str">
        <f t="shared" si="413"/>
        <v>COLORED_TYPE VARCHAR(200),</v>
      </c>
      <c r="O1017" s="1" t="s">
        <v>732</v>
      </c>
      <c r="P1017" t="s">
        <v>51</v>
      </c>
      <c r="W1017" s="17" t="str">
        <f t="shared" si="409"/>
        <v>coloredType</v>
      </c>
      <c r="X1017" s="3" t="str">
        <f t="shared" si="410"/>
        <v>"coloredType":"",</v>
      </c>
      <c r="Y1017" s="22" t="str">
        <f t="shared" si="411"/>
        <v>public static String COLORED_TYPE="coloredType";</v>
      </c>
      <c r="Z1017" s="7" t="str">
        <f t="shared" si="412"/>
        <v>private String coloredType="";</v>
      </c>
    </row>
    <row r="1018" spans="2:26" ht="19.2" x14ac:dyDescent="0.45">
      <c r="B1018" s="1"/>
      <c r="C1018" s="1"/>
      <c r="D1018" s="4"/>
      <c r="L1018" s="12"/>
      <c r="M1018" s="18"/>
      <c r="N1018" s="33" t="s">
        <v>130</v>
      </c>
      <c r="O1018" s="1"/>
      <c r="W1018" s="17"/>
    </row>
    <row r="1019" spans="2:26" ht="19.2" x14ac:dyDescent="0.45">
      <c r="C1019" s="14"/>
      <c r="D1019" s="9"/>
      <c r="K1019" s="29"/>
      <c r="M1019" s="20"/>
      <c r="N1019" s="31" t="s">
        <v>126</v>
      </c>
      <c r="O1019" s="14"/>
      <c r="W1019" s="17"/>
    </row>
  </sheetData>
  <sortState ref="J1595:K1622">
    <sortCondition descending="1" ref="K162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26"/>
  <sheetViews>
    <sheetView topLeftCell="B187" workbookViewId="0">
      <selection activeCell="B201" sqref="B201"/>
    </sheetView>
  </sheetViews>
  <sheetFormatPr defaultRowHeight="14.4" x14ac:dyDescent="0.3"/>
  <cols>
    <col min="2" max="2" width="36.33203125" bestFit="1" customWidth="1"/>
    <col min="11" max="11" width="30" customWidth="1"/>
    <col min="14" max="14" width="50.109375" bestFit="1" customWidth="1"/>
  </cols>
  <sheetData>
    <row r="1" spans="2:26" x14ac:dyDescent="0.3">
      <c r="B1" s="2" t="s">
        <v>212</v>
      </c>
      <c r="E1" s="24"/>
      <c r="F1" s="24"/>
      <c r="G1" s="24"/>
      <c r="I1" t="str">
        <f>CONCATENATE("ALTER TABLE"," ",B1)</f>
        <v>ALTER TABLE CR_TEMP_USER</v>
      </c>
      <c r="J1" t="str">
        <f t="shared" ref="J1:J10" si="0">LEFT(CONCATENATE(" ADD "," ",N1,";"),LEN(CONCATENATE(" ADD "," ",N1,";"))-2)</f>
        <v xml:space="preserve"> ADD  CREATE TABLE CR_TEMP_USER </v>
      </c>
      <c r="K1" s="21" t="str">
        <f t="shared" ref="K1:K9" si="1">LEFT(CONCATENATE(" ALTER COLUMN  "," ",B1,";"),LEN(CONCATENATE(" ALTER COLUMN "," ",B1,";")))</f>
        <v xml:space="preserve"> ALTER COLUMN   CR_TEMP_USER</v>
      </c>
      <c r="M1" s="19"/>
      <c r="N1" s="5" t="str">
        <f>CONCATENATE("CREATE TABLE ",B1," ","(")</f>
        <v>CREATE TABLE CR_TEMP_USER (</v>
      </c>
      <c r="W1" s="16"/>
      <c r="X1" s="3" t="s">
        <v>32</v>
      </c>
      <c r="Y1" s="22"/>
      <c r="Z1" s="7"/>
    </row>
    <row r="2" spans="2:26" ht="19.2" x14ac:dyDescent="0.45">
      <c r="B2" s="1" t="s">
        <v>2</v>
      </c>
      <c r="C2" s="1" t="s">
        <v>1</v>
      </c>
      <c r="D2" s="4">
        <v>20</v>
      </c>
      <c r="E2" s="24" t="s">
        <v>163</v>
      </c>
      <c r="F2" s="24"/>
      <c r="G2" s="24"/>
      <c r="I2" t="str">
        <f t="shared" ref="I2:I17" si="2">I1</f>
        <v>ALTER TABLE CR_TEMP_USER</v>
      </c>
      <c r="J2" t="str">
        <f t="shared" si="0"/>
        <v xml:space="preserve"> ADD  ID VARCHAR(20) NOT NULL </v>
      </c>
      <c r="K2" s="21" t="str">
        <f t="shared" si="1"/>
        <v xml:space="preserve"> ALTER COLUMN   ID</v>
      </c>
      <c r="L2" s="12"/>
      <c r="M2" s="18"/>
      <c r="N2" s="5" t="str">
        <f t="shared" ref="N2:N28" si="3">CONCATENATE(B2," ",C2,"(",D2,")",E2,F2,G2,",")</f>
        <v>ID VARCHAR(20) NOT NULL ,</v>
      </c>
      <c r="O2" s="6" t="s">
        <v>2</v>
      </c>
      <c r="P2" s="6"/>
      <c r="Q2" s="6"/>
      <c r="R2" s="6"/>
      <c r="S2" s="6"/>
      <c r="T2" s="6"/>
      <c r="U2" s="6"/>
      <c r="V2" s="6"/>
      <c r="W2" s="17" t="str">
        <f t="shared" ref="W2:W28" si="4">CONCATENATE(,LOWER(O2),UPPER(LEFT(P2,1)),LOWER(RIGHT(P2,LEN(P2)-IF(LEN(P2)&gt;0,1,LEN(P2)))),UPPER(LEFT(Q2,1)),LOWER(RIGHT(Q2,LEN(Q2)-IF(LEN(Q2)&gt;0,1,LEN(Q2)))),UPPER(LEFT(R2,1)),LOWER(RIGHT(R2,LEN(R2)-IF(LEN(R2)&gt;0,1,LEN(R2)))),UPPER(LEFT(S2,1)),LOWER(RIGHT(S2,LEN(S2)-IF(LEN(S2)&gt;0,1,LEN(S2)))),UPPER(LEFT(T2,1)),LOWER(RIGHT(T2,LEN(T2)-IF(LEN(T2)&gt;0,1,LEN(T2)))),UPPER(LEFT(U2,1)),LOWER(RIGHT(U2,LEN(U2)-IF(LEN(U2)&gt;0,1,LEN(U2)))),UPPER(LEFT(V2,1)),LOWER(RIGHT(V2,LEN(V2)-IF(LEN(V2)&gt;0,1,LEN(V2)))))</f>
        <v>id</v>
      </c>
      <c r="X2" s="3" t="str">
        <f t="shared" ref="X2:X28" si="5">CONCATENATE("""",W2,"""",":","""","""",",")</f>
        <v>"id":"",</v>
      </c>
      <c r="Y2" s="22" t="str">
        <f t="shared" ref="Y2:Y28" si="6">CONCATENATE("public static String ",,B2,,"=","""",W2,""";")</f>
        <v>public static String ID="id";</v>
      </c>
      <c r="Z2" s="7" t="str">
        <f t="shared" ref="Z2:Z28" si="7">CONCATENATE("private String ",W2,"=","""""",";")</f>
        <v>private String id="";</v>
      </c>
    </row>
    <row r="3" spans="2:26" ht="19.2" x14ac:dyDescent="0.45">
      <c r="B3" s="1" t="s">
        <v>3</v>
      </c>
      <c r="C3" s="1" t="s">
        <v>1</v>
      </c>
      <c r="D3" s="4">
        <v>10</v>
      </c>
      <c r="E3" s="24"/>
      <c r="F3" s="24"/>
      <c r="G3" s="24"/>
      <c r="I3" t="str">
        <f t="shared" si="2"/>
        <v>ALTER TABLE CR_TEMP_USER</v>
      </c>
      <c r="J3" t="str">
        <f t="shared" si="0"/>
        <v xml:space="preserve"> ADD  STATUS VARCHAR(10)</v>
      </c>
      <c r="K3" s="21" t="str">
        <f t="shared" si="1"/>
        <v xml:space="preserve"> ALTER COLUMN   STATUS</v>
      </c>
      <c r="L3" s="12"/>
      <c r="M3" s="18"/>
      <c r="N3" s="5" t="str">
        <f t="shared" si="3"/>
        <v>STATUS VARCHAR(10),</v>
      </c>
      <c r="O3" s="6" t="s">
        <v>3</v>
      </c>
      <c r="W3" s="17" t="str">
        <f t="shared" si="4"/>
        <v>status</v>
      </c>
      <c r="X3" s="3" t="str">
        <f t="shared" si="5"/>
        <v>"status":"",</v>
      </c>
      <c r="Y3" s="22" t="str">
        <f t="shared" si="6"/>
        <v>public static String STATUS="status";</v>
      </c>
      <c r="Z3" s="7" t="str">
        <f t="shared" si="7"/>
        <v>private String status="";</v>
      </c>
    </row>
    <row r="4" spans="2:26" ht="19.2" x14ac:dyDescent="0.45">
      <c r="B4" s="1" t="s">
        <v>4</v>
      </c>
      <c r="C4" s="1" t="s">
        <v>1</v>
      </c>
      <c r="D4" s="4">
        <v>20</v>
      </c>
      <c r="E4" s="24"/>
      <c r="F4" s="24"/>
      <c r="G4" s="24"/>
      <c r="I4" t="str">
        <f t="shared" si="2"/>
        <v>ALTER TABLE CR_TEMP_USER</v>
      </c>
      <c r="J4" t="str">
        <f t="shared" si="0"/>
        <v xml:space="preserve"> ADD  INSERT_DATE VARCHAR(20)</v>
      </c>
      <c r="K4" s="21" t="str">
        <f t="shared" si="1"/>
        <v xml:space="preserve"> ALTER COLUMN   INSERT_DATE</v>
      </c>
      <c r="L4" s="12"/>
      <c r="M4" s="18"/>
      <c r="N4" s="5" t="str">
        <f t="shared" si="3"/>
        <v>INSERT_DATE VARCHAR(20),</v>
      </c>
      <c r="O4" s="6" t="s">
        <v>7</v>
      </c>
      <c r="P4" t="s">
        <v>8</v>
      </c>
      <c r="W4" s="17" t="str">
        <f t="shared" si="4"/>
        <v>insertDate</v>
      </c>
      <c r="X4" s="3" t="str">
        <f t="shared" si="5"/>
        <v>"insertDate":"",</v>
      </c>
      <c r="Y4" s="22" t="str">
        <f t="shared" si="6"/>
        <v>public static String INSERT_DATE="insertDate";</v>
      </c>
      <c r="Z4" s="7" t="str">
        <f t="shared" si="7"/>
        <v>private String insertDate="";</v>
      </c>
    </row>
    <row r="5" spans="2:26" ht="30.6" x14ac:dyDescent="0.45">
      <c r="B5" s="1" t="s">
        <v>5</v>
      </c>
      <c r="C5" s="1" t="s">
        <v>1</v>
      </c>
      <c r="D5" s="4">
        <v>20</v>
      </c>
      <c r="E5" s="24"/>
      <c r="F5" s="24"/>
      <c r="G5" s="24"/>
      <c r="I5" t="str">
        <f t="shared" si="2"/>
        <v>ALTER TABLE CR_TEMP_USER</v>
      </c>
      <c r="J5" t="str">
        <f t="shared" si="0"/>
        <v xml:space="preserve"> ADD  MODIFICATION_DATE VARCHAR(20)</v>
      </c>
      <c r="K5" s="21" t="str">
        <f t="shared" si="1"/>
        <v xml:space="preserve"> ALTER COLUMN   MODIFICATION_DATE</v>
      </c>
      <c r="L5" s="12"/>
      <c r="M5" s="18"/>
      <c r="N5" s="5" t="str">
        <f t="shared" si="3"/>
        <v>MODIFICATION_DATE VARCHAR(20),</v>
      </c>
      <c r="O5" s="6" t="s">
        <v>9</v>
      </c>
      <c r="P5" t="s">
        <v>8</v>
      </c>
      <c r="W5" s="17" t="str">
        <f t="shared" si="4"/>
        <v>modificationDate</v>
      </c>
      <c r="X5" s="3" t="str">
        <f t="shared" si="5"/>
        <v>"modificationDate":"",</v>
      </c>
      <c r="Y5" s="22" t="str">
        <f t="shared" si="6"/>
        <v>public static String MODIFICATION_DATE="modificationDate";</v>
      </c>
      <c r="Z5" s="7" t="str">
        <f t="shared" si="7"/>
        <v>private String modificationDate="";</v>
      </c>
    </row>
    <row r="6" spans="2:26" ht="30.6" x14ac:dyDescent="0.45">
      <c r="B6" s="1" t="s">
        <v>31</v>
      </c>
      <c r="C6" s="1" t="s">
        <v>1</v>
      </c>
      <c r="D6" s="4">
        <v>20</v>
      </c>
      <c r="E6" s="24"/>
      <c r="F6" s="24"/>
      <c r="G6" s="24"/>
      <c r="I6" t="str">
        <f t="shared" si="2"/>
        <v>ALTER TABLE CR_TEMP_USER</v>
      </c>
      <c r="J6" t="str">
        <f t="shared" si="0"/>
        <v xml:space="preserve"> ADD  FK_EMPLOYEE_ID VARCHAR(20)</v>
      </c>
      <c r="K6" s="21" t="str">
        <f t="shared" si="1"/>
        <v xml:space="preserve"> ALTER COLUMN   FK_EMPLOYEE_ID</v>
      </c>
      <c r="L6" s="12"/>
      <c r="M6" s="18"/>
      <c r="N6" s="5" t="str">
        <f t="shared" si="3"/>
        <v>FK_EMPLOYEE_ID VARCHAR(20),</v>
      </c>
      <c r="O6" s="6" t="s">
        <v>10</v>
      </c>
      <c r="P6" t="s">
        <v>19</v>
      </c>
      <c r="Q6" t="s">
        <v>2</v>
      </c>
      <c r="W6" s="17" t="str">
        <f t="shared" si="4"/>
        <v>fkEmployeeId</v>
      </c>
      <c r="X6" s="3" t="str">
        <f t="shared" si="5"/>
        <v>"fkEmployeeId":"",</v>
      </c>
      <c r="Y6" s="22" t="str">
        <f t="shared" si="6"/>
        <v>public static String FK_EMPLOYEE_ID="fkEmployeeId";</v>
      </c>
      <c r="Z6" s="7" t="str">
        <f t="shared" si="7"/>
        <v>private String fkEmployeeId="";</v>
      </c>
    </row>
    <row r="7" spans="2:26" ht="30.6" x14ac:dyDescent="0.45">
      <c r="B7" s="1" t="s">
        <v>91</v>
      </c>
      <c r="C7" s="1" t="s">
        <v>1</v>
      </c>
      <c r="D7" s="4">
        <v>1000</v>
      </c>
      <c r="E7" s="24"/>
      <c r="F7" s="24"/>
      <c r="G7" s="24"/>
      <c r="I7" t="str">
        <f t="shared" si="2"/>
        <v>ALTER TABLE CR_TEMP_USER</v>
      </c>
      <c r="J7" t="str">
        <f t="shared" si="0"/>
        <v xml:space="preserve"> ADD  LI_USER_PERMISSION_CODE VARCHAR(1000)</v>
      </c>
      <c r="K7" s="21" t="str">
        <f t="shared" si="1"/>
        <v xml:space="preserve"> ALTER COLUMN   LI_USER_PERMISSION_CODE</v>
      </c>
      <c r="L7" s="12"/>
      <c r="M7" s="18"/>
      <c r="N7" s="5" t="str">
        <f t="shared" si="3"/>
        <v>LI_USER_PERMISSION_CODE VARCHAR(1000),</v>
      </c>
      <c r="O7" s="6" t="s">
        <v>66</v>
      </c>
      <c r="P7" t="s">
        <v>12</v>
      </c>
      <c r="Q7" t="s">
        <v>50</v>
      </c>
      <c r="R7" t="s">
        <v>18</v>
      </c>
      <c r="W7" s="17" t="str">
        <f t="shared" si="4"/>
        <v>liUserPermissionCode</v>
      </c>
      <c r="X7" s="3" t="str">
        <f t="shared" si="5"/>
        <v>"liUserPermissionCode":"",</v>
      </c>
      <c r="Y7" s="22" t="str">
        <f t="shared" si="6"/>
        <v>public static String LI_USER_PERMISSION_CODE="liUserPermissionCode";</v>
      </c>
      <c r="Z7" s="7" t="str">
        <f t="shared" si="7"/>
        <v>private String liUserPermissionCode="";</v>
      </c>
    </row>
    <row r="8" spans="2:26" ht="19.2" x14ac:dyDescent="0.45">
      <c r="B8" s="1" t="s">
        <v>42</v>
      </c>
      <c r="C8" s="1" t="s">
        <v>1</v>
      </c>
      <c r="D8" s="4">
        <v>50</v>
      </c>
      <c r="E8" s="24"/>
      <c r="F8" s="24"/>
      <c r="G8" s="24"/>
      <c r="I8" t="str">
        <f t="shared" si="2"/>
        <v>ALTER TABLE CR_TEMP_USER</v>
      </c>
      <c r="J8" t="str">
        <f t="shared" si="0"/>
        <v xml:space="preserve"> ADD  TG_USER_ID VARCHAR(50)</v>
      </c>
      <c r="K8" s="21" t="str">
        <f t="shared" si="1"/>
        <v xml:space="preserve"> ALTER COLUMN   TG_USER_ID</v>
      </c>
      <c r="L8" s="12"/>
      <c r="M8" s="18"/>
      <c r="N8" s="5" t="str">
        <f t="shared" si="3"/>
        <v>TG_USER_ID VARCHAR(50),</v>
      </c>
      <c r="O8" s="6" t="s">
        <v>41</v>
      </c>
      <c r="P8" t="s">
        <v>12</v>
      </c>
      <c r="Q8" t="s">
        <v>2</v>
      </c>
      <c r="W8" s="17" t="str">
        <f t="shared" si="4"/>
        <v>tgUserId</v>
      </c>
      <c r="X8" s="3" t="str">
        <f t="shared" si="5"/>
        <v>"tgUserId":"",</v>
      </c>
      <c r="Y8" s="22" t="str">
        <f t="shared" si="6"/>
        <v>public static String TG_USER_ID="tgUserId";</v>
      </c>
      <c r="Z8" s="7" t="str">
        <f t="shared" si="7"/>
        <v>private String tgUserId="";</v>
      </c>
    </row>
    <row r="9" spans="2:26" ht="19.2" x14ac:dyDescent="0.45">
      <c r="B9" s="1" t="s">
        <v>21</v>
      </c>
      <c r="C9" s="1" t="s">
        <v>1</v>
      </c>
      <c r="D9" s="4">
        <v>300</v>
      </c>
      <c r="E9" s="24"/>
      <c r="F9" s="24" t="s">
        <v>164</v>
      </c>
      <c r="G9" s="24"/>
      <c r="I9" t="str">
        <f t="shared" si="2"/>
        <v>ALTER TABLE CR_TEMP_USER</v>
      </c>
      <c r="J9" t="str">
        <f t="shared" si="0"/>
        <v xml:space="preserve"> ADD  USERNAME VARCHAR(300) NOT NULL</v>
      </c>
      <c r="K9" s="21" t="str">
        <f t="shared" si="1"/>
        <v xml:space="preserve"> ALTER COLUMN   USERNAME</v>
      </c>
      <c r="L9" s="12"/>
      <c r="M9" s="18"/>
      <c r="N9" s="5" t="str">
        <f t="shared" si="3"/>
        <v>USERNAME VARCHAR(300) NOT NULL,</v>
      </c>
      <c r="O9" s="1" t="s">
        <v>21</v>
      </c>
      <c r="W9" s="17" t="str">
        <f t="shared" si="4"/>
        <v>username</v>
      </c>
      <c r="X9" s="3" t="str">
        <f t="shared" si="5"/>
        <v>"username":"",</v>
      </c>
      <c r="Y9" s="22" t="str">
        <f t="shared" si="6"/>
        <v>public static String USERNAME="username";</v>
      </c>
      <c r="Z9" s="7" t="str">
        <f t="shared" si="7"/>
        <v>private String username="";</v>
      </c>
    </row>
    <row r="10" spans="2:26" ht="30.6" x14ac:dyDescent="0.45">
      <c r="B10" s="1" t="s">
        <v>22</v>
      </c>
      <c r="C10" s="1" t="s">
        <v>1</v>
      </c>
      <c r="D10" s="4">
        <v>300</v>
      </c>
      <c r="E10" s="24"/>
      <c r="F10" s="24"/>
      <c r="G10" s="24"/>
      <c r="I10" t="str">
        <f t="shared" si="2"/>
        <v>ALTER TABLE CR_TEMP_USER</v>
      </c>
      <c r="J10" t="str">
        <f t="shared" si="0"/>
        <v xml:space="preserve"> ADD  PASSWORD VARCHAR(300)</v>
      </c>
      <c r="K10" s="21" t="str">
        <f t="shared" ref="K10:K27" si="8">CONCATENATE(LEFT(CONCATENATE("  ALTER COLUMN  "," ",N10,";"),LEN(CONCATENATE("  ALTER COLUMN  "," ",N10,";"))-2),";")</f>
        <v xml:space="preserve">  ALTER COLUMN   PASSWORD VARCHAR(300);</v>
      </c>
      <c r="L10" s="12"/>
      <c r="M10" s="18"/>
      <c r="N10" s="5" t="str">
        <f t="shared" si="3"/>
        <v>PASSWORD VARCHAR(300),</v>
      </c>
      <c r="O10" s="1" t="s">
        <v>22</v>
      </c>
      <c r="W10" s="17" t="str">
        <f t="shared" si="4"/>
        <v>password</v>
      </c>
      <c r="X10" s="3" t="str">
        <f t="shared" si="5"/>
        <v>"password":"",</v>
      </c>
      <c r="Y10" s="22" t="str">
        <f t="shared" si="6"/>
        <v>public static String PASSWORD="password";</v>
      </c>
      <c r="Z10" s="7" t="str">
        <f t="shared" si="7"/>
        <v>private String password="";</v>
      </c>
    </row>
    <row r="11" spans="2:26" ht="45" x14ac:dyDescent="0.45">
      <c r="B11" s="8" t="s">
        <v>154</v>
      </c>
      <c r="C11" s="1" t="s">
        <v>1</v>
      </c>
      <c r="D11" s="12">
        <v>30</v>
      </c>
      <c r="E11" s="24"/>
      <c r="F11" s="24" t="s">
        <v>163</v>
      </c>
      <c r="G11" s="24"/>
      <c r="I11" t="str">
        <f t="shared" si="2"/>
        <v>ALTER TABLE CR_TEMP_USER</v>
      </c>
      <c r="J11" t="str">
        <f t="shared" ref="J11:J27" si="9">CONCATENATE(LEFT(CONCATENATE(" ADD "," ",N11,";"),LEN(CONCATENATE(" ADD "," ",N11,";"))-2),";")</f>
        <v xml:space="preserve"> ADD  USER_SHORT_ID VARCHAR(30) NOT NULL ;</v>
      </c>
      <c r="K11" s="21" t="str">
        <f t="shared" si="8"/>
        <v xml:space="preserve">  ALTER COLUMN   USER_SHORT_ID VARCHAR(30) NOT NULL ;</v>
      </c>
      <c r="L11" s="14"/>
      <c r="M11" s="18" t="str">
        <f t="shared" ref="M11:M27" si="10">CONCATENATE(B11,",")</f>
        <v>USER_SHORT_ID,</v>
      </c>
      <c r="N11" s="5" t="str">
        <f t="shared" si="3"/>
        <v>USER_SHORT_ID VARCHAR(30) NOT NULL ,</v>
      </c>
      <c r="O11" s="1" t="s">
        <v>12</v>
      </c>
      <c r="P11" t="s">
        <v>132</v>
      </c>
      <c r="Q11" t="s">
        <v>2</v>
      </c>
      <c r="W11" s="17" t="str">
        <f t="shared" si="4"/>
        <v>userShortId</v>
      </c>
      <c r="X11" s="3" t="str">
        <f t="shared" si="5"/>
        <v>"userShortId":"",</v>
      </c>
      <c r="Y11" s="22" t="str">
        <f t="shared" si="6"/>
        <v>public static String USER_SHORT_ID="userShortId";</v>
      </c>
      <c r="Z11" s="7" t="str">
        <f t="shared" si="7"/>
        <v>private String userShortId="";</v>
      </c>
    </row>
    <row r="12" spans="2:26" ht="30.6" x14ac:dyDescent="0.45">
      <c r="B12" s="8" t="s">
        <v>155</v>
      </c>
      <c r="C12" s="1" t="s">
        <v>1</v>
      </c>
      <c r="D12" s="12">
        <v>200</v>
      </c>
      <c r="E12" s="24"/>
      <c r="F12" s="24"/>
      <c r="G12" s="24"/>
      <c r="I12" t="str">
        <f t="shared" si="2"/>
        <v>ALTER TABLE CR_TEMP_USER</v>
      </c>
      <c r="J12" t="str">
        <f t="shared" si="9"/>
        <v xml:space="preserve"> ADD  USER_IMAGE VARCHAR(200);</v>
      </c>
      <c r="K12" s="21" t="str">
        <f t="shared" si="8"/>
        <v xml:space="preserve">  ALTER COLUMN   USER_IMAGE VARCHAR(200);</v>
      </c>
      <c r="L12" s="14"/>
      <c r="M12" s="18" t="str">
        <f t="shared" si="10"/>
        <v>USER_IMAGE,</v>
      </c>
      <c r="N12" s="5" t="str">
        <f t="shared" si="3"/>
        <v>USER_IMAGE VARCHAR(200),</v>
      </c>
      <c r="O12" s="1" t="s">
        <v>12</v>
      </c>
      <c r="P12" t="s">
        <v>153</v>
      </c>
      <c r="W12" s="17" t="str">
        <f t="shared" si="4"/>
        <v>userImage</v>
      </c>
      <c r="X12" s="3" t="str">
        <f t="shared" si="5"/>
        <v>"userImage":"",</v>
      </c>
      <c r="Y12" s="22" t="str">
        <f t="shared" si="6"/>
        <v>public static String USER_IMAGE="userImage";</v>
      </c>
      <c r="Z12" s="7" t="str">
        <f t="shared" si="7"/>
        <v>private String userImage="";</v>
      </c>
    </row>
    <row r="13" spans="2:26" ht="45" x14ac:dyDescent="0.45">
      <c r="B13" t="s">
        <v>156</v>
      </c>
      <c r="C13" s="1" t="s">
        <v>1</v>
      </c>
      <c r="D13" s="8">
        <v>50</v>
      </c>
      <c r="E13" s="24"/>
      <c r="F13" s="24"/>
      <c r="G13" s="24"/>
      <c r="I13" t="str">
        <f t="shared" si="2"/>
        <v>ALTER TABLE CR_TEMP_USER</v>
      </c>
      <c r="J13" t="str">
        <f t="shared" si="9"/>
        <v xml:space="preserve"> ADD  USER_PERSON_NAME VARCHAR(50);</v>
      </c>
      <c r="K13" s="21" t="str">
        <f t="shared" si="8"/>
        <v xml:space="preserve">  ALTER COLUMN   USER_PERSON_NAME VARCHAR(50);</v>
      </c>
      <c r="M13" s="18" t="str">
        <f t="shared" si="10"/>
        <v>USER_PERSON_NAME,</v>
      </c>
      <c r="N13" s="5" t="str">
        <f t="shared" si="3"/>
        <v>USER_PERSON_NAME VARCHAR(50),</v>
      </c>
      <c r="O13" s="1" t="s">
        <v>12</v>
      </c>
      <c r="P13" t="s">
        <v>17</v>
      </c>
      <c r="Q13" t="s">
        <v>0</v>
      </c>
      <c r="W13" s="17" t="str">
        <f t="shared" si="4"/>
        <v>userPersonName</v>
      </c>
      <c r="X13" s="3" t="str">
        <f t="shared" si="5"/>
        <v>"userPersonName":"",</v>
      </c>
      <c r="Y13" s="22" t="str">
        <f t="shared" si="6"/>
        <v>public static String USER_PERSON_NAME="userPersonName";</v>
      </c>
      <c r="Z13" s="7" t="str">
        <f t="shared" si="7"/>
        <v>private String userPersonName="";</v>
      </c>
    </row>
    <row r="14" spans="2:26" ht="45" x14ac:dyDescent="0.45">
      <c r="B14" t="s">
        <v>157</v>
      </c>
      <c r="C14" s="1" t="s">
        <v>1</v>
      </c>
      <c r="D14" s="8">
        <v>50</v>
      </c>
      <c r="E14" s="24"/>
      <c r="F14" s="24"/>
      <c r="G14" s="24"/>
      <c r="I14" t="str">
        <f t="shared" si="2"/>
        <v>ALTER TABLE CR_TEMP_USER</v>
      </c>
      <c r="J14" t="str">
        <f t="shared" si="9"/>
        <v xml:space="preserve"> ADD  USER_PERSON_SURNAME VARCHAR(50);</v>
      </c>
      <c r="K14" s="21" t="str">
        <f t="shared" si="8"/>
        <v xml:space="preserve">  ALTER COLUMN   USER_PERSON_SURNAME VARCHAR(50);</v>
      </c>
      <c r="M14" s="18" t="str">
        <f t="shared" si="10"/>
        <v>USER_PERSON_SURNAME,</v>
      </c>
      <c r="N14" s="5" t="str">
        <f t="shared" si="3"/>
        <v>USER_PERSON_SURNAME VARCHAR(50),</v>
      </c>
      <c r="O14" s="1" t="s">
        <v>12</v>
      </c>
      <c r="P14" t="s">
        <v>17</v>
      </c>
      <c r="Q14" t="s">
        <v>143</v>
      </c>
      <c r="W14" s="17" t="str">
        <f t="shared" si="4"/>
        <v>userPersonSurname</v>
      </c>
      <c r="X14" s="3" t="str">
        <f t="shared" si="5"/>
        <v>"userPersonSurname":"",</v>
      </c>
      <c r="Y14" s="22" t="str">
        <f t="shared" si="6"/>
        <v>public static String USER_PERSON_SURNAME="userPersonSurname";</v>
      </c>
      <c r="Z14" s="7" t="str">
        <f t="shared" si="7"/>
        <v>private String userPersonSurname="";</v>
      </c>
    </row>
    <row r="15" spans="2:26" ht="45" x14ac:dyDescent="0.45">
      <c r="B15" t="s">
        <v>158</v>
      </c>
      <c r="C15" s="1" t="s">
        <v>1</v>
      </c>
      <c r="D15" s="8">
        <v>50</v>
      </c>
      <c r="E15" s="24"/>
      <c r="F15" s="24"/>
      <c r="G15" s="24"/>
      <c r="I15" t="str">
        <f t="shared" si="2"/>
        <v>ALTER TABLE CR_TEMP_USER</v>
      </c>
      <c r="J15" t="str">
        <f t="shared" si="9"/>
        <v xml:space="preserve"> ADD  USER_PERSON_MIDDLENAME VARCHAR(50);</v>
      </c>
      <c r="K15" s="21" t="str">
        <f t="shared" si="8"/>
        <v xml:space="preserve">  ALTER COLUMN   USER_PERSON_MIDDLENAME VARCHAR(50);</v>
      </c>
      <c r="M15" s="18" t="str">
        <f t="shared" si="10"/>
        <v>USER_PERSON_MIDDLENAME,</v>
      </c>
      <c r="N15" s="5" t="str">
        <f t="shared" si="3"/>
        <v>USER_PERSON_MIDDLENAME VARCHAR(50),</v>
      </c>
      <c r="O15" s="1" t="s">
        <v>12</v>
      </c>
      <c r="P15" t="s">
        <v>17</v>
      </c>
      <c r="Q15" t="s">
        <v>161</v>
      </c>
      <c r="W15" s="17" t="str">
        <f t="shared" si="4"/>
        <v>userPersonMiddlename</v>
      </c>
      <c r="X15" s="3" t="str">
        <f t="shared" si="5"/>
        <v>"userPersonMiddlename":"",</v>
      </c>
      <c r="Y15" s="22" t="str">
        <f t="shared" si="6"/>
        <v>public static String USER_PERSON_MIDDLENAME="userPersonMiddlename";</v>
      </c>
      <c r="Z15" s="7" t="str">
        <f t="shared" si="7"/>
        <v>private String userPersonMiddlename="";</v>
      </c>
    </row>
    <row r="16" spans="2:26" ht="30.6" x14ac:dyDescent="0.45">
      <c r="B16" t="s">
        <v>159</v>
      </c>
      <c r="C16" s="1" t="s">
        <v>1</v>
      </c>
      <c r="D16" s="8">
        <v>20</v>
      </c>
      <c r="E16" s="24"/>
      <c r="F16" s="24"/>
      <c r="G16" s="24"/>
      <c r="I16" t="str">
        <f t="shared" si="2"/>
        <v>ALTER TABLE CR_TEMP_USER</v>
      </c>
      <c r="J16" t="str">
        <f t="shared" si="9"/>
        <v xml:space="preserve"> ADD  USER_BIRTH_DATE VARCHAR(20);</v>
      </c>
      <c r="K16" s="21" t="str">
        <f t="shared" si="8"/>
        <v xml:space="preserve">  ALTER COLUMN   USER_BIRTH_DATE VARCHAR(20);</v>
      </c>
      <c r="M16" s="18" t="str">
        <f t="shared" si="10"/>
        <v>USER_BIRTH_DATE,</v>
      </c>
      <c r="N16" s="5" t="str">
        <f t="shared" si="3"/>
        <v>USER_BIRTH_DATE VARCHAR(20),</v>
      </c>
      <c r="O16" s="1" t="s">
        <v>12</v>
      </c>
      <c r="P16" t="s">
        <v>144</v>
      </c>
      <c r="Q16" t="s">
        <v>8</v>
      </c>
      <c r="W16" s="17" t="str">
        <f t="shared" si="4"/>
        <v>userBirthDate</v>
      </c>
      <c r="X16" s="3" t="str">
        <f t="shared" si="5"/>
        <v>"userBirthDate":"",</v>
      </c>
      <c r="Y16" s="22" t="str">
        <f t="shared" si="6"/>
        <v>public static String USER_BIRTH_DATE="userBirthDate";</v>
      </c>
      <c r="Z16" s="7" t="str">
        <f t="shared" si="7"/>
        <v>private String userBirthDate="";</v>
      </c>
    </row>
    <row r="17" spans="2:26" ht="45" x14ac:dyDescent="0.45">
      <c r="B17" t="s">
        <v>165</v>
      </c>
      <c r="C17" s="1" t="s">
        <v>1</v>
      </c>
      <c r="D17" s="8">
        <v>200</v>
      </c>
      <c r="E17" s="24"/>
      <c r="F17" s="24"/>
      <c r="G17" s="24"/>
      <c r="I17" t="str">
        <f t="shared" si="2"/>
        <v>ALTER TABLE CR_TEMP_USER</v>
      </c>
      <c r="J17" t="str">
        <f t="shared" si="9"/>
        <v xml:space="preserve"> ADD  USER_BIRTH_PLACE VARCHAR(200);</v>
      </c>
      <c r="K17" s="21" t="str">
        <f t="shared" si="8"/>
        <v xml:space="preserve">  ALTER COLUMN   USER_BIRTH_PLACE VARCHAR(200);</v>
      </c>
      <c r="M17" s="18" t="str">
        <f t="shared" si="10"/>
        <v>USER_BIRTH_PLACE,</v>
      </c>
      <c r="N17" s="5" t="str">
        <f t="shared" si="3"/>
        <v>USER_BIRTH_PLACE VARCHAR(200),</v>
      </c>
      <c r="O17" t="s">
        <v>12</v>
      </c>
      <c r="P17" t="s">
        <v>144</v>
      </c>
      <c r="Q17" t="s">
        <v>145</v>
      </c>
      <c r="W17" s="17" t="str">
        <f t="shared" si="4"/>
        <v>userBirthPlace</v>
      </c>
      <c r="X17" s="3" t="str">
        <f t="shared" si="5"/>
        <v>"userBirthPlace":"",</v>
      </c>
      <c r="Y17" s="22" t="str">
        <f t="shared" si="6"/>
        <v>public static String USER_BIRTH_PLACE="userBirthPlace";</v>
      </c>
      <c r="Z17" s="7" t="str">
        <f t="shared" si="7"/>
        <v>private String userBirthPlace="";</v>
      </c>
    </row>
    <row r="18" spans="2:26" ht="30.6" x14ac:dyDescent="0.45">
      <c r="B18" t="s">
        <v>127</v>
      </c>
      <c r="C18" s="1" t="s">
        <v>1</v>
      </c>
      <c r="D18" s="8">
        <v>1000</v>
      </c>
      <c r="E18" s="24"/>
      <c r="F18" s="24"/>
      <c r="G18" s="24"/>
      <c r="I18" t="str">
        <f>I16</f>
        <v>ALTER TABLE CR_TEMP_USER</v>
      </c>
      <c r="J18" t="str">
        <f t="shared" si="9"/>
        <v xml:space="preserve"> ADD  MODULE VARCHAR(1000);</v>
      </c>
      <c r="K18" s="21" t="str">
        <f t="shared" si="8"/>
        <v xml:space="preserve">  ALTER COLUMN   MODULE VARCHAR(1000);</v>
      </c>
      <c r="M18" s="20" t="str">
        <f t="shared" si="10"/>
        <v>MODULE,</v>
      </c>
      <c r="N18" s="5" t="str">
        <f t="shared" si="3"/>
        <v>MODULE VARCHAR(1000),</v>
      </c>
      <c r="O18" t="s">
        <v>127</v>
      </c>
      <c r="W18" s="17" t="str">
        <f t="shared" si="4"/>
        <v>module</v>
      </c>
      <c r="X18" s="3" t="str">
        <f t="shared" si="5"/>
        <v>"module":"",</v>
      </c>
      <c r="Y18" s="22" t="str">
        <f t="shared" si="6"/>
        <v>public static String MODULE="module";</v>
      </c>
      <c r="Z18" s="7" t="str">
        <f t="shared" si="7"/>
        <v>private String module="";</v>
      </c>
    </row>
    <row r="19" spans="2:26" ht="45" x14ac:dyDescent="0.45">
      <c r="B19" t="s">
        <v>160</v>
      </c>
      <c r="C19" s="1" t="s">
        <v>1</v>
      </c>
      <c r="D19" s="8">
        <v>20</v>
      </c>
      <c r="E19" s="24"/>
      <c r="F19" s="24" t="s">
        <v>164</v>
      </c>
      <c r="G19" s="24"/>
      <c r="I19" t="str">
        <f>I17</f>
        <v>ALTER TABLE CR_TEMP_USER</v>
      </c>
      <c r="J19" t="str">
        <f t="shared" si="9"/>
        <v xml:space="preserve"> ADD  FK_COMPANY_ID VARCHAR(20) NOT NULL;</v>
      </c>
      <c r="K19" s="21" t="str">
        <f t="shared" si="8"/>
        <v xml:space="preserve">  ALTER COLUMN   FK_COMPANY_ID VARCHAR(20) NOT NULL;</v>
      </c>
      <c r="M19" s="20" t="str">
        <f t="shared" si="10"/>
        <v>FK_COMPANY_ID,</v>
      </c>
      <c r="N19" s="5" t="str">
        <f t="shared" si="3"/>
        <v>FK_COMPANY_ID VARCHAR(20) NOT NULL,</v>
      </c>
      <c r="O19" t="s">
        <v>10</v>
      </c>
      <c r="P19" t="s">
        <v>162</v>
      </c>
      <c r="Q19" t="s">
        <v>2</v>
      </c>
      <c r="W19" s="17" t="str">
        <f t="shared" si="4"/>
        <v>fkCompanyId</v>
      </c>
      <c r="X19" s="3" t="str">
        <f t="shared" si="5"/>
        <v>"fkCompanyId":"",</v>
      </c>
      <c r="Y19" s="22" t="str">
        <f t="shared" si="6"/>
        <v>public static String FK_COMPANY_ID="fkCompanyId";</v>
      </c>
      <c r="Z19" s="7" t="str">
        <f t="shared" si="7"/>
        <v>private String fkCompanyId="";</v>
      </c>
    </row>
    <row r="20" spans="2:26" ht="30.6" x14ac:dyDescent="0.45">
      <c r="B20" t="s">
        <v>134</v>
      </c>
      <c r="C20" s="1" t="s">
        <v>1</v>
      </c>
      <c r="D20" s="8">
        <v>20</v>
      </c>
      <c r="E20" s="24"/>
      <c r="F20" s="24"/>
      <c r="G20" s="24"/>
      <c r="I20" t="str">
        <f t="shared" ref="I20:I28" si="11">I19</f>
        <v>ALTER TABLE CR_TEMP_USER</v>
      </c>
      <c r="J20" t="str">
        <f t="shared" si="9"/>
        <v xml:space="preserve"> ADD  SEX VARCHAR(20);</v>
      </c>
      <c r="K20" s="21" t="str">
        <f t="shared" si="8"/>
        <v xml:space="preserve">  ALTER COLUMN   SEX VARCHAR(20);</v>
      </c>
      <c r="M20" s="20" t="str">
        <f t="shared" si="10"/>
        <v>SEX,</v>
      </c>
      <c r="N20" s="5" t="str">
        <f t="shared" si="3"/>
        <v>SEX VARCHAR(20),</v>
      </c>
      <c r="O20" t="s">
        <v>134</v>
      </c>
      <c r="W20" s="17" t="str">
        <f t="shared" si="4"/>
        <v>sex</v>
      </c>
      <c r="X20" s="3" t="str">
        <f t="shared" si="5"/>
        <v>"sex":"",</v>
      </c>
      <c r="Y20" s="22" t="str">
        <f t="shared" si="6"/>
        <v>public static String SEX="sex";</v>
      </c>
      <c r="Z20" s="7" t="str">
        <f t="shared" si="7"/>
        <v>private String sex="";</v>
      </c>
    </row>
    <row r="21" spans="2:26" ht="30.6" x14ac:dyDescent="0.45">
      <c r="B21" s="1" t="s">
        <v>135</v>
      </c>
      <c r="C21" s="1" t="s">
        <v>1</v>
      </c>
      <c r="D21" s="4">
        <v>100</v>
      </c>
      <c r="E21" s="24"/>
      <c r="F21" s="24"/>
      <c r="G21" s="24"/>
      <c r="I21" t="str">
        <f t="shared" si="11"/>
        <v>ALTER TABLE CR_TEMP_USER</v>
      </c>
      <c r="J21" t="str">
        <f t="shared" si="9"/>
        <v xml:space="preserve"> ADD  OCCUPATION VARCHAR(100);</v>
      </c>
      <c r="K21" s="21" t="str">
        <f t="shared" si="8"/>
        <v xml:space="preserve">  ALTER COLUMN   OCCUPATION VARCHAR(100);</v>
      </c>
      <c r="L21" s="12"/>
      <c r="M21" s="18" t="str">
        <f t="shared" si="10"/>
        <v>OCCUPATION,</v>
      </c>
      <c r="N21" s="5" t="str">
        <f t="shared" si="3"/>
        <v>OCCUPATION VARCHAR(100),</v>
      </c>
      <c r="O21" t="s">
        <v>135</v>
      </c>
      <c r="W21" s="17" t="str">
        <f t="shared" si="4"/>
        <v>occupation</v>
      </c>
      <c r="X21" s="3" t="str">
        <f t="shared" si="5"/>
        <v>"occupation":"",</v>
      </c>
      <c r="Y21" s="22" t="str">
        <f t="shared" si="6"/>
        <v>public static String OCCUPATION="occupation";</v>
      </c>
      <c r="Z21" s="7" t="str">
        <f t="shared" si="7"/>
        <v>private String occupation="";</v>
      </c>
    </row>
    <row r="22" spans="2:26" ht="30.6" x14ac:dyDescent="0.45">
      <c r="B22" s="9" t="s">
        <v>136</v>
      </c>
      <c r="C22" s="1" t="s">
        <v>1</v>
      </c>
      <c r="D22" s="8">
        <v>90</v>
      </c>
      <c r="E22" s="24"/>
      <c r="F22" s="24"/>
      <c r="G22" s="24"/>
      <c r="I22" t="str">
        <f t="shared" si="11"/>
        <v>ALTER TABLE CR_TEMP_USER</v>
      </c>
      <c r="J22" t="str">
        <f t="shared" si="9"/>
        <v xml:space="preserve"> ADD  MOBILE_1 VARCHAR(90);</v>
      </c>
      <c r="K22" s="21" t="str">
        <f t="shared" si="8"/>
        <v xml:space="preserve">  ALTER COLUMN   MOBILE_1 VARCHAR(90);</v>
      </c>
      <c r="M22" s="18" t="str">
        <f t="shared" si="10"/>
        <v>MOBILE_1,</v>
      </c>
      <c r="N22" s="5" t="str">
        <f t="shared" si="3"/>
        <v>MOBILE_1 VARCHAR(90),</v>
      </c>
      <c r="O22" t="s">
        <v>147</v>
      </c>
      <c r="P22">
        <v>1</v>
      </c>
      <c r="W22" s="17" t="str">
        <f t="shared" si="4"/>
        <v>mobile1</v>
      </c>
      <c r="X22" s="3" t="str">
        <f t="shared" si="5"/>
        <v>"mobile1":"",</v>
      </c>
      <c r="Y22" s="22" t="str">
        <f t="shared" si="6"/>
        <v>public static String MOBILE_1="mobile1";</v>
      </c>
      <c r="Z22" s="7" t="str">
        <f t="shared" si="7"/>
        <v>private String mobile1="";</v>
      </c>
    </row>
    <row r="23" spans="2:26" ht="30.6" x14ac:dyDescent="0.45">
      <c r="B23" s="9" t="s">
        <v>137</v>
      </c>
      <c r="C23" s="1" t="s">
        <v>1</v>
      </c>
      <c r="D23" s="8">
        <v>90</v>
      </c>
      <c r="E23" s="24"/>
      <c r="F23" s="24"/>
      <c r="G23" s="24"/>
      <c r="I23" t="str">
        <f t="shared" si="11"/>
        <v>ALTER TABLE CR_TEMP_USER</v>
      </c>
      <c r="J23" t="str">
        <f t="shared" si="9"/>
        <v xml:space="preserve"> ADD  MOBILE_2 VARCHAR(90);</v>
      </c>
      <c r="K23" s="21" t="str">
        <f t="shared" si="8"/>
        <v xml:space="preserve">  ALTER COLUMN   MOBILE_2 VARCHAR(90);</v>
      </c>
      <c r="M23" s="18" t="str">
        <f t="shared" si="10"/>
        <v>MOBILE_2,</v>
      </c>
      <c r="N23" s="5" t="str">
        <f t="shared" si="3"/>
        <v>MOBILE_2 VARCHAR(90),</v>
      </c>
      <c r="O23" t="s">
        <v>147</v>
      </c>
      <c r="P23">
        <v>2</v>
      </c>
      <c r="W23" s="17" t="str">
        <f t="shared" si="4"/>
        <v>mobile2</v>
      </c>
      <c r="X23" s="3" t="str">
        <f t="shared" si="5"/>
        <v>"mobile2":"",</v>
      </c>
      <c r="Y23" s="22" t="str">
        <f t="shared" si="6"/>
        <v>public static String MOBILE_2="mobile2";</v>
      </c>
      <c r="Z23" s="7" t="str">
        <f t="shared" si="7"/>
        <v>private String mobile2="";</v>
      </c>
    </row>
    <row r="24" spans="2:26" ht="30.6" x14ac:dyDescent="0.45">
      <c r="B24" s="9" t="s">
        <v>138</v>
      </c>
      <c r="C24" s="1" t="s">
        <v>1</v>
      </c>
      <c r="D24" s="8">
        <v>90</v>
      </c>
      <c r="E24" s="24"/>
      <c r="F24" s="24"/>
      <c r="G24" s="24"/>
      <c r="I24" t="str">
        <f t="shared" si="11"/>
        <v>ALTER TABLE CR_TEMP_USER</v>
      </c>
      <c r="J24" t="str">
        <f t="shared" si="9"/>
        <v xml:space="preserve"> ADD  TELEPHONE_1 VARCHAR(90);</v>
      </c>
      <c r="K24" s="21" t="str">
        <f t="shared" si="8"/>
        <v xml:space="preserve">  ALTER COLUMN   TELEPHONE_1 VARCHAR(90);</v>
      </c>
      <c r="M24" s="18" t="str">
        <f t="shared" si="10"/>
        <v>TELEPHONE_1,</v>
      </c>
      <c r="N24" s="5" t="str">
        <f t="shared" si="3"/>
        <v>TELEPHONE_1 VARCHAR(90),</v>
      </c>
      <c r="O24" t="s">
        <v>148</v>
      </c>
      <c r="P24">
        <v>1</v>
      </c>
      <c r="W24" s="17" t="str">
        <f t="shared" si="4"/>
        <v>telephone1</v>
      </c>
      <c r="X24" s="3" t="str">
        <f t="shared" si="5"/>
        <v>"telephone1":"",</v>
      </c>
      <c r="Y24" s="22" t="str">
        <f t="shared" si="6"/>
        <v>public static String TELEPHONE_1="telephone1";</v>
      </c>
      <c r="Z24" s="7" t="str">
        <f t="shared" si="7"/>
        <v>private String telephone1="";</v>
      </c>
    </row>
    <row r="25" spans="2:26" ht="30.6" x14ac:dyDescent="0.45">
      <c r="B25" s="9" t="s">
        <v>139</v>
      </c>
      <c r="C25" s="1" t="s">
        <v>1</v>
      </c>
      <c r="D25" s="8">
        <v>90</v>
      </c>
      <c r="E25" s="24"/>
      <c r="F25" s="24"/>
      <c r="G25" s="24"/>
      <c r="I25" t="str">
        <f t="shared" si="11"/>
        <v>ALTER TABLE CR_TEMP_USER</v>
      </c>
      <c r="J25" t="str">
        <f t="shared" si="9"/>
        <v xml:space="preserve"> ADD  TELEPHONE_2 VARCHAR(90);</v>
      </c>
      <c r="K25" s="21" t="str">
        <f t="shared" si="8"/>
        <v xml:space="preserve">  ALTER COLUMN   TELEPHONE_2 VARCHAR(90);</v>
      </c>
      <c r="M25" s="18" t="str">
        <f t="shared" si="10"/>
        <v>TELEPHONE_2,</v>
      </c>
      <c r="N25" s="5" t="str">
        <f t="shared" si="3"/>
        <v>TELEPHONE_2 VARCHAR(90),</v>
      </c>
      <c r="O25" t="s">
        <v>148</v>
      </c>
      <c r="P25">
        <v>2</v>
      </c>
      <c r="W25" s="17" t="str">
        <f t="shared" si="4"/>
        <v>telephone2</v>
      </c>
      <c r="X25" s="3" t="str">
        <f t="shared" si="5"/>
        <v>"telephone2":"",</v>
      </c>
      <c r="Y25" s="22" t="str">
        <f t="shared" si="6"/>
        <v>public static String TELEPHONE_2="telephone2";</v>
      </c>
      <c r="Z25" s="7" t="str">
        <f t="shared" si="7"/>
        <v>private String telephone2="";</v>
      </c>
    </row>
    <row r="26" spans="2:26" ht="30.6" x14ac:dyDescent="0.45">
      <c r="B26" s="9" t="s">
        <v>140</v>
      </c>
      <c r="C26" s="1" t="s">
        <v>1</v>
      </c>
      <c r="D26" s="8">
        <v>90</v>
      </c>
      <c r="E26" s="24"/>
      <c r="F26" s="24"/>
      <c r="G26" s="24"/>
      <c r="I26" t="str">
        <f t="shared" si="11"/>
        <v>ALTER TABLE CR_TEMP_USER</v>
      </c>
      <c r="J26" t="str">
        <f t="shared" si="9"/>
        <v xml:space="preserve"> ADD  EMAIL_1 VARCHAR(90);</v>
      </c>
      <c r="K26" s="21" t="str">
        <f t="shared" si="8"/>
        <v xml:space="preserve">  ALTER COLUMN   EMAIL_1 VARCHAR(90);</v>
      </c>
      <c r="M26" s="18" t="str">
        <f t="shared" si="10"/>
        <v>EMAIL_1,</v>
      </c>
      <c r="N26" s="5" t="str">
        <f t="shared" si="3"/>
        <v>EMAIL_1 VARCHAR(90),</v>
      </c>
      <c r="O26" t="s">
        <v>149</v>
      </c>
      <c r="P26">
        <v>1</v>
      </c>
      <c r="W26" s="17" t="str">
        <f t="shared" si="4"/>
        <v>email1</v>
      </c>
      <c r="X26" s="3" t="str">
        <f t="shared" si="5"/>
        <v>"email1":"",</v>
      </c>
      <c r="Y26" s="22" t="str">
        <f t="shared" si="6"/>
        <v>public static String EMAIL_1="email1";</v>
      </c>
      <c r="Z26" s="7" t="str">
        <f t="shared" si="7"/>
        <v>private String email1="";</v>
      </c>
    </row>
    <row r="27" spans="2:26" ht="30.6" x14ac:dyDescent="0.45">
      <c r="B27" s="9" t="s">
        <v>141</v>
      </c>
      <c r="C27" s="1" t="s">
        <v>1</v>
      </c>
      <c r="D27" s="8">
        <v>90</v>
      </c>
      <c r="E27" s="24"/>
      <c r="F27" s="24"/>
      <c r="G27" s="24"/>
      <c r="I27" t="str">
        <f t="shared" si="11"/>
        <v>ALTER TABLE CR_TEMP_USER</v>
      </c>
      <c r="J27" t="str">
        <f t="shared" si="9"/>
        <v xml:space="preserve"> ADD  EMAIL_2 VARCHAR(90);</v>
      </c>
      <c r="K27" s="21" t="str">
        <f t="shared" si="8"/>
        <v xml:space="preserve">  ALTER COLUMN   EMAIL_2 VARCHAR(90);</v>
      </c>
      <c r="M27" s="20" t="str">
        <f t="shared" si="10"/>
        <v>EMAIL_2,</v>
      </c>
      <c r="N27" s="5" t="str">
        <f t="shared" si="3"/>
        <v>EMAIL_2 VARCHAR(90),</v>
      </c>
      <c r="O27" t="s">
        <v>149</v>
      </c>
      <c r="P27">
        <v>2</v>
      </c>
      <c r="W27" s="17" t="str">
        <f t="shared" si="4"/>
        <v>email2</v>
      </c>
      <c r="X27" s="3" t="str">
        <f t="shared" si="5"/>
        <v>"email2":"",</v>
      </c>
      <c r="Y27" s="22" t="str">
        <f t="shared" si="6"/>
        <v>public static String EMAIL_2="email2";</v>
      </c>
      <c r="Z27" s="7" t="str">
        <f t="shared" si="7"/>
        <v>private String email2="";</v>
      </c>
    </row>
    <row r="28" spans="2:26" ht="19.2" x14ac:dyDescent="0.45">
      <c r="B28" s="1" t="s">
        <v>23</v>
      </c>
      <c r="C28" s="1" t="s">
        <v>1</v>
      </c>
      <c r="D28" s="4">
        <v>100</v>
      </c>
      <c r="E28" s="24"/>
      <c r="F28" s="24"/>
      <c r="G28" s="24"/>
      <c r="I28" t="str">
        <f t="shared" si="11"/>
        <v>ALTER TABLE CR_TEMP_USER</v>
      </c>
      <c r="J28" t="str">
        <f>LEFT(CONCATENATE(" ADD "," ",N28,";"),LEN(CONCATENATE(" ADD "," ",N28,";"))-2)</f>
        <v xml:space="preserve"> ADD  EXPIRE_DATE VARCHAR(100)</v>
      </c>
      <c r="K28" s="21" t="str">
        <f>LEFT(CONCATENATE(" ALTER COLUMN  "," ",B28,";"),LEN(CONCATENATE(" ALTER COLUMN "," ",B28,";")))</f>
        <v xml:space="preserve"> ALTER COLUMN   EXPIRE_DATE</v>
      </c>
      <c r="L28" s="12"/>
      <c r="M28" s="18"/>
      <c r="N28" s="5" t="str">
        <f t="shared" si="3"/>
        <v>EXPIRE_DATE VARCHAR(100),</v>
      </c>
      <c r="O28" s="13" t="s">
        <v>24</v>
      </c>
      <c r="P28" s="8" t="s">
        <v>8</v>
      </c>
      <c r="W28" s="17" t="str">
        <f t="shared" si="4"/>
        <v>expireDate</v>
      </c>
      <c r="X28" s="3" t="str">
        <f t="shared" si="5"/>
        <v>"expireDate":"",</v>
      </c>
      <c r="Y28" s="22" t="str">
        <f t="shared" si="6"/>
        <v>public static String EXPIRE_DATE="expireDate";</v>
      </c>
      <c r="Z28" s="7" t="str">
        <f t="shared" si="7"/>
        <v>private String expireDate="";</v>
      </c>
    </row>
    <row r="29" spans="2:26" ht="19.2" x14ac:dyDescent="0.45">
      <c r="B29" s="30"/>
      <c r="C29" s="14"/>
      <c r="D29" s="9"/>
      <c r="E29" s="24"/>
      <c r="F29" s="24"/>
      <c r="G29" s="24"/>
      <c r="K29" s="32"/>
      <c r="M29" s="20"/>
      <c r="N29" s="33" t="s">
        <v>130</v>
      </c>
      <c r="O29" s="14"/>
      <c r="P29" s="14"/>
      <c r="W29" s="17"/>
      <c r="X29" s="3"/>
      <c r="Y29" s="22"/>
      <c r="Z29" s="7"/>
    </row>
    <row r="30" spans="2:26" x14ac:dyDescent="0.3">
      <c r="E30" s="24"/>
      <c r="F30" s="24"/>
      <c r="G30" s="24"/>
      <c r="K30" s="21"/>
      <c r="M30" s="19"/>
      <c r="N30" s="31" t="s">
        <v>126</v>
      </c>
      <c r="W30" s="16"/>
      <c r="X30" s="3"/>
      <c r="Y30" s="22"/>
      <c r="Z30" s="7"/>
    </row>
    <row r="31" spans="2:26" x14ac:dyDescent="0.3">
      <c r="E31" s="24"/>
      <c r="F31" s="24"/>
      <c r="G31" s="24"/>
      <c r="K31" s="21"/>
      <c r="M31" s="19"/>
      <c r="N31" s="5" t="s">
        <v>6</v>
      </c>
      <c r="W31" s="16"/>
      <c r="X31" s="3" t="s">
        <v>33</v>
      </c>
      <c r="Y31" s="22"/>
      <c r="Z31" s="7"/>
    </row>
    <row r="32" spans="2:26" x14ac:dyDescent="0.3">
      <c r="E32" s="24"/>
      <c r="F32" s="24"/>
      <c r="G32" s="24"/>
      <c r="K32" s="21"/>
      <c r="M32" s="19"/>
      <c r="N32" s="5"/>
      <c r="W32" s="16"/>
      <c r="X32" s="3"/>
      <c r="Y32" s="22"/>
      <c r="Z32" s="7"/>
    </row>
    <row r="33" spans="2:26" x14ac:dyDescent="0.3">
      <c r="E33" s="24"/>
      <c r="F33" s="24"/>
      <c r="G33" s="24"/>
      <c r="J33" s="12"/>
      <c r="K33" s="26" t="e">
        <f>CONCATENATE(" FROM ",LEFT(#REF!,LEN(#REF!)-5)," T")</f>
        <v>#REF!</v>
      </c>
      <c r="M33" s="19"/>
      <c r="N33" s="5" t="s">
        <v>6</v>
      </c>
      <c r="W33" s="16"/>
      <c r="X33" s="3" t="s">
        <v>33</v>
      </c>
      <c r="Y33" s="22"/>
      <c r="Z33" s="7"/>
    </row>
    <row r="34" spans="2:26" x14ac:dyDescent="0.3">
      <c r="E34" s="24"/>
      <c r="F34" s="24"/>
      <c r="G34" s="24"/>
      <c r="J34" s="12"/>
      <c r="K34" s="27"/>
      <c r="M34" s="19"/>
      <c r="N34" s="5"/>
      <c r="W34" s="16"/>
      <c r="X34" s="3"/>
      <c r="Y34" s="22"/>
      <c r="Z34" s="7"/>
    </row>
    <row r="35" spans="2:26" x14ac:dyDescent="0.3">
      <c r="B35" s="2" t="s">
        <v>20</v>
      </c>
      <c r="E35" s="24"/>
      <c r="F35" s="24"/>
      <c r="G35" s="24"/>
      <c r="I35" t="str">
        <f>CONCATENATE("ALTER TABLE"," ",B35)</f>
        <v>ALTER TABLE CR_USER</v>
      </c>
      <c r="J35" t="str">
        <f t="shared" ref="J35:J44" si="12">LEFT(CONCATENATE(" ADD "," ",N35,";"),LEN(CONCATENATE(" ADD "," ",N35,";"))-2)</f>
        <v xml:space="preserve"> ADD  CREATE TABLE CR_USER </v>
      </c>
      <c r="K35" s="21" t="str">
        <f t="shared" ref="K35:K44" si="13">LEFT(CONCATENATE(" ALTER COLUMN  "," ",B35,";"),LEN(CONCATENATE(" ALTER COLUMN "," ",B35,";")))</f>
        <v xml:space="preserve"> ALTER COLUMN   CR_USER</v>
      </c>
      <c r="M35" s="19"/>
      <c r="N35" s="5" t="str">
        <f>CONCATENATE("CREATE TABLE ",B35," ","(")</f>
        <v>CREATE TABLE CR_USER (</v>
      </c>
      <c r="W35" s="16"/>
      <c r="X35" s="3" t="s">
        <v>32</v>
      </c>
      <c r="Y35" s="22"/>
      <c r="Z35" s="7"/>
    </row>
    <row r="36" spans="2:26" ht="19.2" x14ac:dyDescent="0.45">
      <c r="B36" s="1" t="s">
        <v>2</v>
      </c>
      <c r="C36" s="1" t="s">
        <v>1</v>
      </c>
      <c r="D36" s="4">
        <v>20</v>
      </c>
      <c r="E36" s="24" t="s">
        <v>163</v>
      </c>
      <c r="F36" s="24"/>
      <c r="G36" s="24"/>
      <c r="I36" t="str">
        <f t="shared" ref="I36:I61" si="14">I35</f>
        <v>ALTER TABLE CR_USER</v>
      </c>
      <c r="J36" t="str">
        <f t="shared" si="12"/>
        <v xml:space="preserve"> ADD  ID VARCHAR(20) NOT NULL </v>
      </c>
      <c r="K36" s="21" t="str">
        <f t="shared" si="13"/>
        <v xml:space="preserve"> ALTER COLUMN   ID</v>
      </c>
      <c r="L36" s="12"/>
      <c r="M36" s="18"/>
      <c r="N36" s="5" t="str">
        <f t="shared" ref="N36:N61" si="15">CONCATENATE(B36," ",C36,"(",D36,")",E36,F36,G36,",")</f>
        <v>ID VARCHAR(20) NOT NULL ,</v>
      </c>
      <c r="O36" s="6" t="s">
        <v>2</v>
      </c>
      <c r="P36" s="6"/>
      <c r="Q36" s="6"/>
      <c r="R36" s="6"/>
      <c r="S36" s="6"/>
      <c r="T36" s="6"/>
      <c r="U36" s="6"/>
      <c r="V36" s="6"/>
      <c r="W36" s="17" t="str">
        <f t="shared" ref="W36:W61" si="16">CONCATENATE(,LOWER(O36),UPPER(LEFT(P36,1)),LOWER(RIGHT(P36,LEN(P36)-IF(LEN(P36)&gt;0,1,LEN(P36)))),UPPER(LEFT(Q36,1)),LOWER(RIGHT(Q36,LEN(Q36)-IF(LEN(Q36)&gt;0,1,LEN(Q36)))),UPPER(LEFT(R36,1)),LOWER(RIGHT(R36,LEN(R36)-IF(LEN(R36)&gt;0,1,LEN(R36)))),UPPER(LEFT(S36,1)),LOWER(RIGHT(S36,LEN(S36)-IF(LEN(S36)&gt;0,1,LEN(S36)))),UPPER(LEFT(T36,1)),LOWER(RIGHT(T36,LEN(T36)-IF(LEN(T36)&gt;0,1,LEN(T36)))),UPPER(LEFT(U36,1)),LOWER(RIGHT(U36,LEN(U36)-IF(LEN(U36)&gt;0,1,LEN(U36)))),UPPER(LEFT(V36,1)),LOWER(RIGHT(V36,LEN(V36)-IF(LEN(V36)&gt;0,1,LEN(V36)))))</f>
        <v>id</v>
      </c>
      <c r="X36" s="3" t="str">
        <f t="shared" ref="X36:X61" si="17">CONCATENATE("""",W36,"""",":","""","""",",")</f>
        <v>"id":"",</v>
      </c>
      <c r="Y36" s="22" t="str">
        <f t="shared" ref="Y36:Y61" si="18">CONCATENATE("public static String ",,B36,,"=","""",W36,""";")</f>
        <v>public static String ID="id";</v>
      </c>
      <c r="Z36" s="7" t="str">
        <f t="shared" ref="Z36:Z61" si="19">CONCATENATE("private String ",W36,"=","""""",";")</f>
        <v>private String id="";</v>
      </c>
    </row>
    <row r="37" spans="2:26" ht="19.2" x14ac:dyDescent="0.45">
      <c r="B37" s="1" t="s">
        <v>3</v>
      </c>
      <c r="C37" s="1" t="s">
        <v>1</v>
      </c>
      <c r="D37" s="4">
        <v>10</v>
      </c>
      <c r="E37" s="24"/>
      <c r="F37" s="24"/>
      <c r="G37" s="24"/>
      <c r="I37" t="str">
        <f t="shared" si="14"/>
        <v>ALTER TABLE CR_USER</v>
      </c>
      <c r="J37" t="str">
        <f t="shared" si="12"/>
        <v xml:space="preserve"> ADD  STATUS VARCHAR(10)</v>
      </c>
      <c r="K37" s="21" t="str">
        <f t="shared" si="13"/>
        <v xml:space="preserve"> ALTER COLUMN   STATUS</v>
      </c>
      <c r="L37" s="12"/>
      <c r="M37" s="18"/>
      <c r="N37" s="5" t="str">
        <f t="shared" si="15"/>
        <v>STATUS VARCHAR(10),</v>
      </c>
      <c r="O37" s="6" t="s">
        <v>3</v>
      </c>
      <c r="W37" s="17" t="str">
        <f t="shared" si="16"/>
        <v>status</v>
      </c>
      <c r="X37" s="3" t="str">
        <f t="shared" si="17"/>
        <v>"status":"",</v>
      </c>
      <c r="Y37" s="22" t="str">
        <f t="shared" si="18"/>
        <v>public static String STATUS="status";</v>
      </c>
      <c r="Z37" s="7" t="str">
        <f t="shared" si="19"/>
        <v>private String status="";</v>
      </c>
    </row>
    <row r="38" spans="2:26" ht="19.2" x14ac:dyDescent="0.45">
      <c r="B38" s="1" t="s">
        <v>4</v>
      </c>
      <c r="C38" s="1" t="s">
        <v>1</v>
      </c>
      <c r="D38" s="4">
        <v>20</v>
      </c>
      <c r="E38" s="24"/>
      <c r="F38" s="24"/>
      <c r="G38" s="24"/>
      <c r="I38" t="str">
        <f t="shared" si="14"/>
        <v>ALTER TABLE CR_USER</v>
      </c>
      <c r="J38" t="str">
        <f t="shared" si="12"/>
        <v xml:space="preserve"> ADD  INSERT_DATE VARCHAR(20)</v>
      </c>
      <c r="K38" s="21" t="str">
        <f t="shared" si="13"/>
        <v xml:space="preserve"> ALTER COLUMN   INSERT_DATE</v>
      </c>
      <c r="L38" s="12"/>
      <c r="M38" s="18"/>
      <c r="N38" s="5" t="str">
        <f t="shared" si="15"/>
        <v>INSERT_DATE VARCHAR(20),</v>
      </c>
      <c r="O38" s="6" t="s">
        <v>7</v>
      </c>
      <c r="P38" t="s">
        <v>8</v>
      </c>
      <c r="W38" s="17" t="str">
        <f t="shared" si="16"/>
        <v>insertDate</v>
      </c>
      <c r="X38" s="3" t="str">
        <f t="shared" si="17"/>
        <v>"insertDate":"",</v>
      </c>
      <c r="Y38" s="22" t="str">
        <f t="shared" si="18"/>
        <v>public static String INSERT_DATE="insertDate";</v>
      </c>
      <c r="Z38" s="7" t="str">
        <f t="shared" si="19"/>
        <v>private String insertDate="";</v>
      </c>
    </row>
    <row r="39" spans="2:26" ht="30.6" x14ac:dyDescent="0.45">
      <c r="B39" s="1" t="s">
        <v>5</v>
      </c>
      <c r="C39" s="1" t="s">
        <v>1</v>
      </c>
      <c r="D39" s="4">
        <v>20</v>
      </c>
      <c r="E39" s="24"/>
      <c r="F39" s="24"/>
      <c r="G39" s="24"/>
      <c r="I39" t="str">
        <f t="shared" si="14"/>
        <v>ALTER TABLE CR_USER</v>
      </c>
      <c r="J39" t="str">
        <f t="shared" si="12"/>
        <v xml:space="preserve"> ADD  MODIFICATION_DATE VARCHAR(20)</v>
      </c>
      <c r="K39" s="21" t="str">
        <f t="shared" si="13"/>
        <v xml:space="preserve"> ALTER COLUMN   MODIFICATION_DATE</v>
      </c>
      <c r="L39" s="12"/>
      <c r="M39" s="18"/>
      <c r="N39" s="5" t="str">
        <f t="shared" si="15"/>
        <v>MODIFICATION_DATE VARCHAR(20),</v>
      </c>
      <c r="O39" s="6" t="s">
        <v>9</v>
      </c>
      <c r="P39" t="s">
        <v>8</v>
      </c>
      <c r="W39" s="17" t="str">
        <f t="shared" si="16"/>
        <v>modificationDate</v>
      </c>
      <c r="X39" s="3" t="str">
        <f t="shared" si="17"/>
        <v>"modificationDate":"",</v>
      </c>
      <c r="Y39" s="22" t="str">
        <f t="shared" si="18"/>
        <v>public static String MODIFICATION_DATE="modificationDate";</v>
      </c>
      <c r="Z39" s="7" t="str">
        <f t="shared" si="19"/>
        <v>private String modificationDate="";</v>
      </c>
    </row>
    <row r="40" spans="2:26" ht="30.6" x14ac:dyDescent="0.45">
      <c r="B40" s="1" t="s">
        <v>31</v>
      </c>
      <c r="C40" s="1" t="s">
        <v>1</v>
      </c>
      <c r="D40" s="4">
        <v>20</v>
      </c>
      <c r="E40" s="24"/>
      <c r="F40" s="24"/>
      <c r="G40" s="24"/>
      <c r="I40" t="str">
        <f t="shared" si="14"/>
        <v>ALTER TABLE CR_USER</v>
      </c>
      <c r="J40" t="str">
        <f t="shared" si="12"/>
        <v xml:space="preserve"> ADD  FK_EMPLOYEE_ID VARCHAR(20)</v>
      </c>
      <c r="K40" s="21" t="str">
        <f t="shared" si="13"/>
        <v xml:space="preserve"> ALTER COLUMN   FK_EMPLOYEE_ID</v>
      </c>
      <c r="L40" s="12"/>
      <c r="M40" s="18"/>
      <c r="N40" s="5" t="str">
        <f t="shared" si="15"/>
        <v>FK_EMPLOYEE_ID VARCHAR(20),</v>
      </c>
      <c r="O40" s="6" t="s">
        <v>10</v>
      </c>
      <c r="P40" t="s">
        <v>19</v>
      </c>
      <c r="Q40" t="s">
        <v>2</v>
      </c>
      <c r="W40" s="17" t="str">
        <f t="shared" si="16"/>
        <v>fkEmployeeId</v>
      </c>
      <c r="X40" s="3" t="str">
        <f t="shared" si="17"/>
        <v>"fkEmployeeId":"",</v>
      </c>
      <c r="Y40" s="22" t="str">
        <f t="shared" si="18"/>
        <v>public static String FK_EMPLOYEE_ID="fkEmployeeId";</v>
      </c>
      <c r="Z40" s="7" t="str">
        <f t="shared" si="19"/>
        <v>private String fkEmployeeId="";</v>
      </c>
    </row>
    <row r="41" spans="2:26" ht="30.6" x14ac:dyDescent="0.45">
      <c r="B41" s="1" t="s">
        <v>91</v>
      </c>
      <c r="C41" s="1" t="s">
        <v>1</v>
      </c>
      <c r="D41" s="4">
        <v>1000</v>
      </c>
      <c r="E41" s="24"/>
      <c r="F41" s="24"/>
      <c r="G41" s="24"/>
      <c r="I41" t="str">
        <f t="shared" si="14"/>
        <v>ALTER TABLE CR_USER</v>
      </c>
      <c r="J41" t="str">
        <f t="shared" si="12"/>
        <v xml:space="preserve"> ADD  LI_USER_PERMISSION_CODE VARCHAR(1000)</v>
      </c>
      <c r="K41" s="21" t="str">
        <f t="shared" si="13"/>
        <v xml:space="preserve"> ALTER COLUMN   LI_USER_PERMISSION_CODE</v>
      </c>
      <c r="L41" s="12"/>
      <c r="M41" s="18"/>
      <c r="N41" s="5" t="str">
        <f t="shared" si="15"/>
        <v>LI_USER_PERMISSION_CODE VARCHAR(1000),</v>
      </c>
      <c r="O41" s="6" t="s">
        <v>66</v>
      </c>
      <c r="P41" t="s">
        <v>12</v>
      </c>
      <c r="Q41" t="s">
        <v>50</v>
      </c>
      <c r="R41" t="s">
        <v>18</v>
      </c>
      <c r="W41" s="17" t="str">
        <f t="shared" si="16"/>
        <v>liUserPermissionCode</v>
      </c>
      <c r="X41" s="3" t="str">
        <f t="shared" si="17"/>
        <v>"liUserPermissionCode":"",</v>
      </c>
      <c r="Y41" s="22" t="str">
        <f t="shared" si="18"/>
        <v>public static String LI_USER_PERMISSION_CODE="liUserPermissionCode";</v>
      </c>
      <c r="Z41" s="7" t="str">
        <f t="shared" si="19"/>
        <v>private String liUserPermissionCode="";</v>
      </c>
    </row>
    <row r="42" spans="2:26" ht="19.2" x14ac:dyDescent="0.45">
      <c r="B42" s="1" t="s">
        <v>42</v>
      </c>
      <c r="C42" s="1" t="s">
        <v>1</v>
      </c>
      <c r="D42" s="4">
        <v>50</v>
      </c>
      <c r="E42" s="24"/>
      <c r="F42" s="24"/>
      <c r="G42" s="24"/>
      <c r="I42" t="str">
        <f t="shared" si="14"/>
        <v>ALTER TABLE CR_USER</v>
      </c>
      <c r="J42" t="str">
        <f t="shared" si="12"/>
        <v xml:space="preserve"> ADD  TG_USER_ID VARCHAR(50)</v>
      </c>
      <c r="K42" s="21" t="str">
        <f t="shared" si="13"/>
        <v xml:space="preserve"> ALTER COLUMN   TG_USER_ID</v>
      </c>
      <c r="L42" s="12"/>
      <c r="M42" s="18"/>
      <c r="N42" s="5" t="str">
        <f t="shared" si="15"/>
        <v>TG_USER_ID VARCHAR(50),</v>
      </c>
      <c r="O42" s="6" t="s">
        <v>41</v>
      </c>
      <c r="P42" t="s">
        <v>12</v>
      </c>
      <c r="Q42" t="s">
        <v>2</v>
      </c>
      <c r="W42" s="17" t="str">
        <f t="shared" si="16"/>
        <v>tgUserId</v>
      </c>
      <c r="X42" s="3" t="str">
        <f t="shared" si="17"/>
        <v>"tgUserId":"",</v>
      </c>
      <c r="Y42" s="22" t="str">
        <f t="shared" si="18"/>
        <v>public static String TG_USER_ID="tgUserId";</v>
      </c>
      <c r="Z42" s="7" t="str">
        <f t="shared" si="19"/>
        <v>private String tgUserId="";</v>
      </c>
    </row>
    <row r="43" spans="2:26" ht="19.2" x14ac:dyDescent="0.45">
      <c r="B43" s="1" t="s">
        <v>21</v>
      </c>
      <c r="C43" s="1" t="s">
        <v>1</v>
      </c>
      <c r="D43" s="4">
        <v>300</v>
      </c>
      <c r="E43" s="24"/>
      <c r="F43" s="24" t="s">
        <v>164</v>
      </c>
      <c r="G43" s="24"/>
      <c r="I43" t="str">
        <f t="shared" si="14"/>
        <v>ALTER TABLE CR_USER</v>
      </c>
      <c r="J43" t="str">
        <f t="shared" si="12"/>
        <v xml:space="preserve"> ADD  USERNAME VARCHAR(300) NOT NULL</v>
      </c>
      <c r="K43" s="21" t="str">
        <f t="shared" si="13"/>
        <v xml:space="preserve"> ALTER COLUMN   USERNAME</v>
      </c>
      <c r="L43" s="12"/>
      <c r="M43" s="18"/>
      <c r="N43" s="5" t="str">
        <f t="shared" si="15"/>
        <v>USERNAME VARCHAR(300) NOT NULL,</v>
      </c>
      <c r="O43" s="1" t="s">
        <v>21</v>
      </c>
      <c r="W43" s="17" t="str">
        <f t="shared" si="16"/>
        <v>username</v>
      </c>
      <c r="X43" s="3" t="str">
        <f t="shared" si="17"/>
        <v>"username":"",</v>
      </c>
      <c r="Y43" s="22" t="str">
        <f t="shared" si="18"/>
        <v>public static String USERNAME="username";</v>
      </c>
      <c r="Z43" s="7" t="str">
        <f t="shared" si="19"/>
        <v>private String username="";</v>
      </c>
    </row>
    <row r="44" spans="2:26" ht="19.2" x14ac:dyDescent="0.45">
      <c r="B44" s="1" t="s">
        <v>22</v>
      </c>
      <c r="C44" s="1" t="s">
        <v>1</v>
      </c>
      <c r="D44" s="4">
        <v>300</v>
      </c>
      <c r="E44" s="24"/>
      <c r="F44" s="24"/>
      <c r="G44" s="24"/>
      <c r="I44" t="str">
        <f t="shared" si="14"/>
        <v>ALTER TABLE CR_USER</v>
      </c>
      <c r="J44" t="str">
        <f t="shared" si="12"/>
        <v xml:space="preserve"> ADD  PASSWORD VARCHAR(300)</v>
      </c>
      <c r="K44" s="21" t="str">
        <f t="shared" si="13"/>
        <v xml:space="preserve"> ALTER COLUMN   PASSWORD</v>
      </c>
      <c r="L44" s="12"/>
      <c r="M44" s="18"/>
      <c r="N44" s="5" t="str">
        <f t="shared" si="15"/>
        <v>PASSWORD VARCHAR(300),</v>
      </c>
      <c r="O44" s="1" t="s">
        <v>22</v>
      </c>
      <c r="W44" s="17" t="str">
        <f t="shared" si="16"/>
        <v>password</v>
      </c>
      <c r="X44" s="3" t="str">
        <f t="shared" si="17"/>
        <v>"password":"",</v>
      </c>
      <c r="Y44" s="22" t="str">
        <f t="shared" si="18"/>
        <v>public static String PASSWORD="password";</v>
      </c>
      <c r="Z44" s="7" t="str">
        <f t="shared" si="19"/>
        <v>private String password="";</v>
      </c>
    </row>
    <row r="45" spans="2:26" ht="45" x14ac:dyDescent="0.45">
      <c r="B45" s="8" t="s">
        <v>154</v>
      </c>
      <c r="C45" s="1" t="s">
        <v>1</v>
      </c>
      <c r="D45" s="12">
        <v>30</v>
      </c>
      <c r="E45" s="24"/>
      <c r="F45" s="24" t="s">
        <v>163</v>
      </c>
      <c r="G45" s="24"/>
      <c r="I45" t="str">
        <f t="shared" si="14"/>
        <v>ALTER TABLE CR_USER</v>
      </c>
      <c r="J45" t="str">
        <f t="shared" ref="J45:J60" si="20">CONCATENATE(LEFT(CONCATENATE(" ADD "," ",N45,";"),LEN(CONCATENATE(" ADD "," ",N45,";"))-2),";")</f>
        <v xml:space="preserve"> ADD  USER_SHORT_ID VARCHAR(30) NOT NULL ;</v>
      </c>
      <c r="K45" s="21" t="str">
        <f t="shared" ref="K45:K60" si="21">CONCATENATE(LEFT(CONCATENATE("  ALTER COLUMN  "," ",N45,";"),LEN(CONCATENATE("  ALTER COLUMN  "," ",N45,";"))-2),";")</f>
        <v xml:space="preserve">  ALTER COLUMN   USER_SHORT_ID VARCHAR(30) NOT NULL ;</v>
      </c>
      <c r="L45" s="14"/>
      <c r="M45" s="18" t="str">
        <f t="shared" ref="M45:M60" si="22">CONCATENATE(B45,",")</f>
        <v>USER_SHORT_ID,</v>
      </c>
      <c r="N45" s="5" t="str">
        <f t="shared" si="15"/>
        <v>USER_SHORT_ID VARCHAR(30) NOT NULL ,</v>
      </c>
      <c r="O45" s="1" t="s">
        <v>12</v>
      </c>
      <c r="P45" t="s">
        <v>132</v>
      </c>
      <c r="Q45" t="s">
        <v>2</v>
      </c>
      <c r="W45" s="17" t="str">
        <f t="shared" si="16"/>
        <v>userShortId</v>
      </c>
      <c r="X45" s="3" t="str">
        <f t="shared" si="17"/>
        <v>"userShortId":"",</v>
      </c>
      <c r="Y45" s="22" t="str">
        <f t="shared" si="18"/>
        <v>public static String USER_SHORT_ID="userShortId";</v>
      </c>
      <c r="Z45" s="7" t="str">
        <f t="shared" si="19"/>
        <v>private String userShortId="";</v>
      </c>
    </row>
    <row r="46" spans="2:26" ht="30.6" x14ac:dyDescent="0.45">
      <c r="B46" s="8" t="s">
        <v>155</v>
      </c>
      <c r="C46" s="1" t="s">
        <v>1</v>
      </c>
      <c r="D46" s="12">
        <v>200</v>
      </c>
      <c r="E46" s="24"/>
      <c r="F46" s="24"/>
      <c r="G46" s="24"/>
      <c r="I46" t="str">
        <f t="shared" si="14"/>
        <v>ALTER TABLE CR_USER</v>
      </c>
      <c r="J46" t="str">
        <f t="shared" si="20"/>
        <v xml:space="preserve"> ADD  USER_IMAGE VARCHAR(200);</v>
      </c>
      <c r="K46" s="21" t="str">
        <f t="shared" si="21"/>
        <v xml:space="preserve">  ALTER COLUMN   USER_IMAGE VARCHAR(200);</v>
      </c>
      <c r="L46" s="14"/>
      <c r="M46" s="18" t="str">
        <f t="shared" si="22"/>
        <v>USER_IMAGE,</v>
      </c>
      <c r="N46" s="5" t="str">
        <f t="shared" si="15"/>
        <v>USER_IMAGE VARCHAR(200),</v>
      </c>
      <c r="O46" s="1" t="s">
        <v>12</v>
      </c>
      <c r="P46" t="s">
        <v>153</v>
      </c>
      <c r="W46" s="17" t="str">
        <f t="shared" si="16"/>
        <v>userImage</v>
      </c>
      <c r="X46" s="3" t="str">
        <f t="shared" si="17"/>
        <v>"userImage":"",</v>
      </c>
      <c r="Y46" s="22" t="str">
        <f t="shared" si="18"/>
        <v>public static String USER_IMAGE="userImage";</v>
      </c>
      <c r="Z46" s="7" t="str">
        <f t="shared" si="19"/>
        <v>private String userImage="";</v>
      </c>
    </row>
    <row r="47" spans="2:26" ht="45" x14ac:dyDescent="0.45">
      <c r="B47" t="s">
        <v>156</v>
      </c>
      <c r="C47" s="1" t="s">
        <v>1</v>
      </c>
      <c r="D47" s="8">
        <v>50</v>
      </c>
      <c r="E47" s="24"/>
      <c r="F47" s="24"/>
      <c r="G47" s="24"/>
      <c r="I47" t="str">
        <f t="shared" si="14"/>
        <v>ALTER TABLE CR_USER</v>
      </c>
      <c r="J47" t="str">
        <f t="shared" si="20"/>
        <v xml:space="preserve"> ADD  USER_PERSON_NAME VARCHAR(50);</v>
      </c>
      <c r="K47" s="21" t="str">
        <f t="shared" si="21"/>
        <v xml:space="preserve">  ALTER COLUMN   USER_PERSON_NAME VARCHAR(50);</v>
      </c>
      <c r="M47" s="18" t="str">
        <f t="shared" si="22"/>
        <v>USER_PERSON_NAME,</v>
      </c>
      <c r="N47" s="5" t="str">
        <f t="shared" si="15"/>
        <v>USER_PERSON_NAME VARCHAR(50),</v>
      </c>
      <c r="O47" s="1" t="s">
        <v>12</v>
      </c>
      <c r="P47" t="s">
        <v>17</v>
      </c>
      <c r="Q47" t="s">
        <v>0</v>
      </c>
      <c r="W47" s="17" t="str">
        <f t="shared" si="16"/>
        <v>userPersonName</v>
      </c>
      <c r="X47" s="3" t="str">
        <f t="shared" si="17"/>
        <v>"userPersonName":"",</v>
      </c>
      <c r="Y47" s="22" t="str">
        <f t="shared" si="18"/>
        <v>public static String USER_PERSON_NAME="userPersonName";</v>
      </c>
      <c r="Z47" s="7" t="str">
        <f t="shared" si="19"/>
        <v>private String userPersonName="";</v>
      </c>
    </row>
    <row r="48" spans="2:26" ht="45" x14ac:dyDescent="0.45">
      <c r="B48" t="s">
        <v>157</v>
      </c>
      <c r="C48" s="1" t="s">
        <v>1</v>
      </c>
      <c r="D48" s="8">
        <v>50</v>
      </c>
      <c r="E48" s="24"/>
      <c r="F48" s="24"/>
      <c r="G48" s="24"/>
      <c r="I48" t="str">
        <f t="shared" si="14"/>
        <v>ALTER TABLE CR_USER</v>
      </c>
      <c r="J48" t="str">
        <f t="shared" si="20"/>
        <v xml:space="preserve"> ADD  USER_PERSON_SURNAME VARCHAR(50);</v>
      </c>
      <c r="K48" s="21" t="str">
        <f t="shared" si="21"/>
        <v xml:space="preserve">  ALTER COLUMN   USER_PERSON_SURNAME VARCHAR(50);</v>
      </c>
      <c r="M48" s="18" t="str">
        <f t="shared" si="22"/>
        <v>USER_PERSON_SURNAME,</v>
      </c>
      <c r="N48" s="5" t="str">
        <f t="shared" si="15"/>
        <v>USER_PERSON_SURNAME VARCHAR(50),</v>
      </c>
      <c r="O48" s="1" t="s">
        <v>12</v>
      </c>
      <c r="P48" t="s">
        <v>17</v>
      </c>
      <c r="Q48" t="s">
        <v>143</v>
      </c>
      <c r="W48" s="17" t="str">
        <f t="shared" si="16"/>
        <v>userPersonSurname</v>
      </c>
      <c r="X48" s="3" t="str">
        <f t="shared" si="17"/>
        <v>"userPersonSurname":"",</v>
      </c>
      <c r="Y48" s="22" t="str">
        <f t="shared" si="18"/>
        <v>public static String USER_PERSON_SURNAME="userPersonSurname";</v>
      </c>
      <c r="Z48" s="7" t="str">
        <f t="shared" si="19"/>
        <v>private String userPersonSurname="";</v>
      </c>
    </row>
    <row r="49" spans="2:26" ht="45" x14ac:dyDescent="0.45">
      <c r="B49" t="s">
        <v>158</v>
      </c>
      <c r="C49" s="1" t="s">
        <v>1</v>
      </c>
      <c r="D49" s="8">
        <v>50</v>
      </c>
      <c r="E49" s="24"/>
      <c r="F49" s="24"/>
      <c r="G49" s="24"/>
      <c r="I49" t="str">
        <f t="shared" si="14"/>
        <v>ALTER TABLE CR_USER</v>
      </c>
      <c r="J49" t="str">
        <f t="shared" si="20"/>
        <v xml:space="preserve"> ADD  USER_PERSON_MIDDLENAME VARCHAR(50);</v>
      </c>
      <c r="K49" s="21" t="str">
        <f t="shared" si="21"/>
        <v xml:space="preserve">  ALTER COLUMN   USER_PERSON_MIDDLENAME VARCHAR(50);</v>
      </c>
      <c r="M49" s="18" t="str">
        <f t="shared" si="22"/>
        <v>USER_PERSON_MIDDLENAME,</v>
      </c>
      <c r="N49" s="5" t="str">
        <f t="shared" si="15"/>
        <v>USER_PERSON_MIDDLENAME VARCHAR(50),</v>
      </c>
      <c r="O49" s="1" t="s">
        <v>12</v>
      </c>
      <c r="P49" t="s">
        <v>17</v>
      </c>
      <c r="Q49" t="s">
        <v>161</v>
      </c>
      <c r="W49" s="17" t="str">
        <f t="shared" si="16"/>
        <v>userPersonMiddlename</v>
      </c>
      <c r="X49" s="3" t="str">
        <f t="shared" si="17"/>
        <v>"userPersonMiddlename":"",</v>
      </c>
      <c r="Y49" s="22" t="str">
        <f t="shared" si="18"/>
        <v>public static String USER_PERSON_MIDDLENAME="userPersonMiddlename";</v>
      </c>
      <c r="Z49" s="7" t="str">
        <f t="shared" si="19"/>
        <v>private String userPersonMiddlename="";</v>
      </c>
    </row>
    <row r="50" spans="2:26" ht="30.6" x14ac:dyDescent="0.45">
      <c r="B50" t="s">
        <v>159</v>
      </c>
      <c r="C50" s="1" t="s">
        <v>1</v>
      </c>
      <c r="D50" s="8">
        <v>20</v>
      </c>
      <c r="E50" s="24"/>
      <c r="F50" s="24"/>
      <c r="G50" s="24"/>
      <c r="I50" t="str">
        <f t="shared" si="14"/>
        <v>ALTER TABLE CR_USER</v>
      </c>
      <c r="J50" t="str">
        <f t="shared" si="20"/>
        <v xml:space="preserve"> ADD  USER_BIRTH_DATE VARCHAR(20);</v>
      </c>
      <c r="K50" s="21" t="str">
        <f t="shared" si="21"/>
        <v xml:space="preserve">  ALTER COLUMN   USER_BIRTH_DATE VARCHAR(20);</v>
      </c>
      <c r="M50" s="18" t="str">
        <f t="shared" si="22"/>
        <v>USER_BIRTH_DATE,</v>
      </c>
      <c r="N50" s="5" t="str">
        <f t="shared" si="15"/>
        <v>USER_BIRTH_DATE VARCHAR(20),</v>
      </c>
      <c r="O50" s="1" t="s">
        <v>12</v>
      </c>
      <c r="P50" t="s">
        <v>144</v>
      </c>
      <c r="Q50" t="s">
        <v>8</v>
      </c>
      <c r="W50" s="17" t="str">
        <f t="shared" si="16"/>
        <v>userBirthDate</v>
      </c>
      <c r="X50" s="3" t="str">
        <f t="shared" si="17"/>
        <v>"userBirthDate":"",</v>
      </c>
      <c r="Y50" s="22" t="str">
        <f t="shared" si="18"/>
        <v>public static String USER_BIRTH_DATE="userBirthDate";</v>
      </c>
      <c r="Z50" s="7" t="str">
        <f t="shared" si="19"/>
        <v>private String userBirthDate="";</v>
      </c>
    </row>
    <row r="51" spans="2:26" ht="45" x14ac:dyDescent="0.45">
      <c r="B51" t="s">
        <v>165</v>
      </c>
      <c r="C51" s="1" t="s">
        <v>1</v>
      </c>
      <c r="D51" s="8">
        <v>200</v>
      </c>
      <c r="E51" s="24"/>
      <c r="F51" s="24"/>
      <c r="G51" s="24"/>
      <c r="I51" t="str">
        <f t="shared" si="14"/>
        <v>ALTER TABLE CR_USER</v>
      </c>
      <c r="J51" t="str">
        <f t="shared" si="20"/>
        <v xml:space="preserve"> ADD  USER_BIRTH_PLACE VARCHAR(200);</v>
      </c>
      <c r="K51" s="21" t="str">
        <f t="shared" si="21"/>
        <v xml:space="preserve">  ALTER COLUMN   USER_BIRTH_PLACE VARCHAR(200);</v>
      </c>
      <c r="M51" s="18" t="str">
        <f t="shared" si="22"/>
        <v>USER_BIRTH_PLACE,</v>
      </c>
      <c r="N51" s="5" t="str">
        <f t="shared" si="15"/>
        <v>USER_BIRTH_PLACE VARCHAR(200),</v>
      </c>
      <c r="O51" t="s">
        <v>12</v>
      </c>
      <c r="P51" t="s">
        <v>144</v>
      </c>
      <c r="Q51" t="s">
        <v>145</v>
      </c>
      <c r="W51" s="17" t="str">
        <f t="shared" si="16"/>
        <v>userBirthPlace</v>
      </c>
      <c r="X51" s="3" t="str">
        <f t="shared" si="17"/>
        <v>"userBirthPlace":"",</v>
      </c>
      <c r="Y51" s="22" t="str">
        <f t="shared" si="18"/>
        <v>public static String USER_BIRTH_PLACE="userBirthPlace";</v>
      </c>
      <c r="Z51" s="7" t="str">
        <f t="shared" si="19"/>
        <v>private String userBirthPlace="";</v>
      </c>
    </row>
    <row r="52" spans="2:26" ht="45" x14ac:dyDescent="0.45">
      <c r="B52" t="s">
        <v>160</v>
      </c>
      <c r="C52" s="1" t="s">
        <v>1</v>
      </c>
      <c r="D52" s="8">
        <v>20</v>
      </c>
      <c r="E52" s="24"/>
      <c r="F52" s="24" t="s">
        <v>164</v>
      </c>
      <c r="G52" s="24"/>
      <c r="I52" t="str">
        <f t="shared" si="14"/>
        <v>ALTER TABLE CR_USER</v>
      </c>
      <c r="J52" t="str">
        <f t="shared" si="20"/>
        <v xml:space="preserve"> ADD  FK_COMPANY_ID VARCHAR(20) NOT NULL;</v>
      </c>
      <c r="K52" s="21" t="str">
        <f t="shared" si="21"/>
        <v xml:space="preserve">  ALTER COLUMN   FK_COMPANY_ID VARCHAR(20) NOT NULL;</v>
      </c>
      <c r="M52" s="20" t="str">
        <f t="shared" si="22"/>
        <v>FK_COMPANY_ID,</v>
      </c>
      <c r="N52" s="5" t="str">
        <f t="shared" si="15"/>
        <v>FK_COMPANY_ID VARCHAR(20) NOT NULL,</v>
      </c>
      <c r="O52" t="s">
        <v>10</v>
      </c>
      <c r="P52" t="s">
        <v>162</v>
      </c>
      <c r="Q52" t="s">
        <v>2</v>
      </c>
      <c r="W52" s="17" t="str">
        <f t="shared" si="16"/>
        <v>fkCompanyId</v>
      </c>
      <c r="X52" s="3" t="str">
        <f t="shared" si="17"/>
        <v>"fkCompanyId":"",</v>
      </c>
      <c r="Y52" s="22" t="str">
        <f t="shared" si="18"/>
        <v>public static String FK_COMPANY_ID="fkCompanyId";</v>
      </c>
      <c r="Z52" s="7" t="str">
        <f t="shared" si="19"/>
        <v>private String fkCompanyId="";</v>
      </c>
    </row>
    <row r="53" spans="2:26" ht="30.6" x14ac:dyDescent="0.45">
      <c r="B53" t="s">
        <v>134</v>
      </c>
      <c r="C53" s="1" t="s">
        <v>1</v>
      </c>
      <c r="D53" s="8">
        <v>20</v>
      </c>
      <c r="E53" s="24"/>
      <c r="F53" s="24"/>
      <c r="G53" s="24"/>
      <c r="I53" t="str">
        <f t="shared" si="14"/>
        <v>ALTER TABLE CR_USER</v>
      </c>
      <c r="J53" t="str">
        <f t="shared" si="20"/>
        <v xml:space="preserve"> ADD  SEX VARCHAR(20);</v>
      </c>
      <c r="K53" s="21" t="str">
        <f t="shared" si="21"/>
        <v xml:space="preserve">  ALTER COLUMN   SEX VARCHAR(20);</v>
      </c>
      <c r="M53" s="20" t="str">
        <f t="shared" si="22"/>
        <v>SEX,</v>
      </c>
      <c r="N53" s="5" t="str">
        <f t="shared" si="15"/>
        <v>SEX VARCHAR(20),</v>
      </c>
      <c r="O53" t="s">
        <v>134</v>
      </c>
      <c r="W53" s="17" t="str">
        <f t="shared" si="16"/>
        <v>sex</v>
      </c>
      <c r="X53" s="3" t="str">
        <f t="shared" si="17"/>
        <v>"sex":"",</v>
      </c>
      <c r="Y53" s="22" t="str">
        <f t="shared" si="18"/>
        <v>public static String SEX="sex";</v>
      </c>
      <c r="Z53" s="7" t="str">
        <f t="shared" si="19"/>
        <v>private String sex="";</v>
      </c>
    </row>
    <row r="54" spans="2:26" ht="30.6" x14ac:dyDescent="0.45">
      <c r="B54" s="1" t="s">
        <v>135</v>
      </c>
      <c r="C54" s="1" t="s">
        <v>1</v>
      </c>
      <c r="D54" s="4">
        <v>100</v>
      </c>
      <c r="E54" s="24"/>
      <c r="F54" s="24"/>
      <c r="G54" s="24"/>
      <c r="I54" t="str">
        <f t="shared" si="14"/>
        <v>ALTER TABLE CR_USER</v>
      </c>
      <c r="J54" t="str">
        <f t="shared" si="20"/>
        <v xml:space="preserve"> ADD  OCCUPATION VARCHAR(100);</v>
      </c>
      <c r="K54" s="21" t="str">
        <f t="shared" si="21"/>
        <v xml:space="preserve">  ALTER COLUMN   OCCUPATION VARCHAR(100);</v>
      </c>
      <c r="L54" s="12"/>
      <c r="M54" s="18" t="str">
        <f t="shared" si="22"/>
        <v>OCCUPATION,</v>
      </c>
      <c r="N54" s="5" t="str">
        <f t="shared" si="15"/>
        <v>OCCUPATION VARCHAR(100),</v>
      </c>
      <c r="O54" t="s">
        <v>135</v>
      </c>
      <c r="W54" s="17" t="str">
        <f t="shared" si="16"/>
        <v>occupation</v>
      </c>
      <c r="X54" s="3" t="str">
        <f t="shared" si="17"/>
        <v>"occupation":"",</v>
      </c>
      <c r="Y54" s="22" t="str">
        <f t="shared" si="18"/>
        <v>public static String OCCUPATION="occupation";</v>
      </c>
      <c r="Z54" s="7" t="str">
        <f t="shared" si="19"/>
        <v>private String occupation="";</v>
      </c>
    </row>
    <row r="55" spans="2:26" ht="30.6" x14ac:dyDescent="0.45">
      <c r="B55" s="9" t="s">
        <v>136</v>
      </c>
      <c r="C55" s="1" t="s">
        <v>1</v>
      </c>
      <c r="D55" s="8">
        <v>90</v>
      </c>
      <c r="E55" s="24"/>
      <c r="F55" s="24"/>
      <c r="G55" s="24"/>
      <c r="I55" t="str">
        <f t="shared" si="14"/>
        <v>ALTER TABLE CR_USER</v>
      </c>
      <c r="J55" t="str">
        <f t="shared" si="20"/>
        <v xml:space="preserve"> ADD  MOBILE_1 VARCHAR(90);</v>
      </c>
      <c r="K55" s="21" t="str">
        <f t="shared" si="21"/>
        <v xml:space="preserve">  ALTER COLUMN   MOBILE_1 VARCHAR(90);</v>
      </c>
      <c r="M55" s="18" t="str">
        <f t="shared" si="22"/>
        <v>MOBILE_1,</v>
      </c>
      <c r="N55" s="5" t="str">
        <f t="shared" si="15"/>
        <v>MOBILE_1 VARCHAR(90),</v>
      </c>
      <c r="O55" t="s">
        <v>147</v>
      </c>
      <c r="P55">
        <v>1</v>
      </c>
      <c r="W55" s="17" t="str">
        <f t="shared" si="16"/>
        <v>mobile1</v>
      </c>
      <c r="X55" s="3" t="str">
        <f t="shared" si="17"/>
        <v>"mobile1":"",</v>
      </c>
      <c r="Y55" s="22" t="str">
        <f t="shared" si="18"/>
        <v>public static String MOBILE_1="mobile1";</v>
      </c>
      <c r="Z55" s="7" t="str">
        <f t="shared" si="19"/>
        <v>private String mobile1="";</v>
      </c>
    </row>
    <row r="56" spans="2:26" ht="30.6" x14ac:dyDescent="0.45">
      <c r="B56" s="9" t="s">
        <v>137</v>
      </c>
      <c r="C56" s="1" t="s">
        <v>1</v>
      </c>
      <c r="D56" s="8">
        <v>90</v>
      </c>
      <c r="E56" s="24"/>
      <c r="F56" s="24"/>
      <c r="G56" s="24"/>
      <c r="I56" t="str">
        <f t="shared" si="14"/>
        <v>ALTER TABLE CR_USER</v>
      </c>
      <c r="J56" t="str">
        <f t="shared" si="20"/>
        <v xml:space="preserve"> ADD  MOBILE_2 VARCHAR(90);</v>
      </c>
      <c r="K56" s="21" t="str">
        <f t="shared" si="21"/>
        <v xml:space="preserve">  ALTER COLUMN   MOBILE_2 VARCHAR(90);</v>
      </c>
      <c r="M56" s="18" t="str">
        <f t="shared" si="22"/>
        <v>MOBILE_2,</v>
      </c>
      <c r="N56" s="5" t="str">
        <f t="shared" si="15"/>
        <v>MOBILE_2 VARCHAR(90),</v>
      </c>
      <c r="O56" t="s">
        <v>147</v>
      </c>
      <c r="P56">
        <v>2</v>
      </c>
      <c r="W56" s="17" t="str">
        <f t="shared" si="16"/>
        <v>mobile2</v>
      </c>
      <c r="X56" s="3" t="str">
        <f t="shared" si="17"/>
        <v>"mobile2":"",</v>
      </c>
      <c r="Y56" s="22" t="str">
        <f t="shared" si="18"/>
        <v>public static String MOBILE_2="mobile2";</v>
      </c>
      <c r="Z56" s="7" t="str">
        <f t="shared" si="19"/>
        <v>private String mobile2="";</v>
      </c>
    </row>
    <row r="57" spans="2:26" ht="30.6" x14ac:dyDescent="0.45">
      <c r="B57" s="9" t="s">
        <v>138</v>
      </c>
      <c r="C57" s="1" t="s">
        <v>1</v>
      </c>
      <c r="D57" s="8">
        <v>90</v>
      </c>
      <c r="E57" s="24"/>
      <c r="F57" s="24"/>
      <c r="G57" s="24"/>
      <c r="I57" t="str">
        <f t="shared" si="14"/>
        <v>ALTER TABLE CR_USER</v>
      </c>
      <c r="J57" t="str">
        <f t="shared" si="20"/>
        <v xml:space="preserve"> ADD  TELEPHONE_1 VARCHAR(90);</v>
      </c>
      <c r="K57" s="21" t="str">
        <f t="shared" si="21"/>
        <v xml:space="preserve">  ALTER COLUMN   TELEPHONE_1 VARCHAR(90);</v>
      </c>
      <c r="M57" s="18" t="str">
        <f t="shared" si="22"/>
        <v>TELEPHONE_1,</v>
      </c>
      <c r="N57" s="5" t="str">
        <f t="shared" si="15"/>
        <v>TELEPHONE_1 VARCHAR(90),</v>
      </c>
      <c r="O57" t="s">
        <v>148</v>
      </c>
      <c r="P57">
        <v>1</v>
      </c>
      <c r="W57" s="17" t="str">
        <f t="shared" si="16"/>
        <v>telephone1</v>
      </c>
      <c r="X57" s="3" t="str">
        <f t="shared" si="17"/>
        <v>"telephone1":"",</v>
      </c>
      <c r="Y57" s="22" t="str">
        <f t="shared" si="18"/>
        <v>public static String TELEPHONE_1="telephone1";</v>
      </c>
      <c r="Z57" s="7" t="str">
        <f t="shared" si="19"/>
        <v>private String telephone1="";</v>
      </c>
    </row>
    <row r="58" spans="2:26" ht="30.6" x14ac:dyDescent="0.45">
      <c r="B58" s="9" t="s">
        <v>139</v>
      </c>
      <c r="C58" s="1" t="s">
        <v>1</v>
      </c>
      <c r="D58" s="8">
        <v>90</v>
      </c>
      <c r="E58" s="24"/>
      <c r="F58" s="24"/>
      <c r="G58" s="24"/>
      <c r="I58" t="str">
        <f t="shared" si="14"/>
        <v>ALTER TABLE CR_USER</v>
      </c>
      <c r="J58" t="str">
        <f t="shared" si="20"/>
        <v xml:space="preserve"> ADD  TELEPHONE_2 VARCHAR(90);</v>
      </c>
      <c r="K58" s="21" t="str">
        <f t="shared" si="21"/>
        <v xml:space="preserve">  ALTER COLUMN   TELEPHONE_2 VARCHAR(90);</v>
      </c>
      <c r="M58" s="18" t="str">
        <f t="shared" si="22"/>
        <v>TELEPHONE_2,</v>
      </c>
      <c r="N58" s="5" t="str">
        <f t="shared" si="15"/>
        <v>TELEPHONE_2 VARCHAR(90),</v>
      </c>
      <c r="O58" t="s">
        <v>148</v>
      </c>
      <c r="P58">
        <v>2</v>
      </c>
      <c r="W58" s="17" t="str">
        <f t="shared" si="16"/>
        <v>telephone2</v>
      </c>
      <c r="X58" s="3" t="str">
        <f t="shared" si="17"/>
        <v>"telephone2":"",</v>
      </c>
      <c r="Y58" s="22" t="str">
        <f t="shared" si="18"/>
        <v>public static String TELEPHONE_2="telephone2";</v>
      </c>
      <c r="Z58" s="7" t="str">
        <f t="shared" si="19"/>
        <v>private String telephone2="";</v>
      </c>
    </row>
    <row r="59" spans="2:26" ht="30.6" x14ac:dyDescent="0.45">
      <c r="B59" s="9" t="s">
        <v>140</v>
      </c>
      <c r="C59" s="1" t="s">
        <v>1</v>
      </c>
      <c r="D59" s="8">
        <v>90</v>
      </c>
      <c r="E59" s="24"/>
      <c r="F59" s="24"/>
      <c r="G59" s="24"/>
      <c r="I59" t="str">
        <f t="shared" si="14"/>
        <v>ALTER TABLE CR_USER</v>
      </c>
      <c r="J59" t="str">
        <f t="shared" si="20"/>
        <v xml:space="preserve"> ADD  EMAIL_1 VARCHAR(90);</v>
      </c>
      <c r="K59" s="21" t="str">
        <f t="shared" si="21"/>
        <v xml:space="preserve">  ALTER COLUMN   EMAIL_1 VARCHAR(90);</v>
      </c>
      <c r="M59" s="18" t="str">
        <f t="shared" si="22"/>
        <v>EMAIL_1,</v>
      </c>
      <c r="N59" s="5" t="str">
        <f t="shared" si="15"/>
        <v>EMAIL_1 VARCHAR(90),</v>
      </c>
      <c r="O59" t="s">
        <v>149</v>
      </c>
      <c r="P59">
        <v>1</v>
      </c>
      <c r="W59" s="17" t="str">
        <f t="shared" si="16"/>
        <v>email1</v>
      </c>
      <c r="X59" s="3" t="str">
        <f t="shared" si="17"/>
        <v>"email1":"",</v>
      </c>
      <c r="Y59" s="22" t="str">
        <f t="shared" si="18"/>
        <v>public static String EMAIL_1="email1";</v>
      </c>
      <c r="Z59" s="7" t="str">
        <f t="shared" si="19"/>
        <v>private String email1="";</v>
      </c>
    </row>
    <row r="60" spans="2:26" ht="30.6" x14ac:dyDescent="0.45">
      <c r="B60" s="9" t="s">
        <v>141</v>
      </c>
      <c r="C60" s="1" t="s">
        <v>1</v>
      </c>
      <c r="D60" s="8">
        <v>90</v>
      </c>
      <c r="E60" s="24"/>
      <c r="F60" s="24"/>
      <c r="G60" s="24"/>
      <c r="I60" t="str">
        <f t="shared" si="14"/>
        <v>ALTER TABLE CR_USER</v>
      </c>
      <c r="J60" t="str">
        <f t="shared" si="20"/>
        <v xml:space="preserve"> ADD  EMAIL_2 VARCHAR(90);</v>
      </c>
      <c r="K60" s="21" t="str">
        <f t="shared" si="21"/>
        <v xml:space="preserve">  ALTER COLUMN   EMAIL_2 VARCHAR(90);</v>
      </c>
      <c r="M60" s="20" t="str">
        <f t="shared" si="22"/>
        <v>EMAIL_2,</v>
      </c>
      <c r="N60" s="5" t="str">
        <f t="shared" si="15"/>
        <v>EMAIL_2 VARCHAR(90),</v>
      </c>
      <c r="O60" t="s">
        <v>149</v>
      </c>
      <c r="P60">
        <v>2</v>
      </c>
      <c r="W60" s="17" t="str">
        <f t="shared" si="16"/>
        <v>email2</v>
      </c>
      <c r="X60" s="3" t="str">
        <f t="shared" si="17"/>
        <v>"email2":"",</v>
      </c>
      <c r="Y60" s="22" t="str">
        <f t="shared" si="18"/>
        <v>public static String EMAIL_2="email2";</v>
      </c>
      <c r="Z60" s="7" t="str">
        <f t="shared" si="19"/>
        <v>private String email2="";</v>
      </c>
    </row>
    <row r="61" spans="2:26" ht="19.2" x14ac:dyDescent="0.45">
      <c r="B61" s="1" t="s">
        <v>23</v>
      </c>
      <c r="C61" s="1" t="s">
        <v>1</v>
      </c>
      <c r="D61" s="4">
        <v>100</v>
      </c>
      <c r="E61" s="24"/>
      <c r="F61" s="24"/>
      <c r="G61" s="24"/>
      <c r="I61" t="str">
        <f t="shared" si="14"/>
        <v>ALTER TABLE CR_USER</v>
      </c>
      <c r="J61" t="str">
        <f>LEFT(CONCATENATE(" ADD "," ",N61,";"),LEN(CONCATENATE(" ADD "," ",N61,";"))-2)</f>
        <v xml:space="preserve"> ADD  EXPIRE_DATE VARCHAR(100)</v>
      </c>
      <c r="K61" s="21" t="str">
        <f>LEFT(CONCATENATE(" ALTER COLUMN  "," ",B61,";"),LEN(CONCATENATE(" ALTER COLUMN "," ",B61,";")))</f>
        <v xml:space="preserve"> ALTER COLUMN   EXPIRE_DATE</v>
      </c>
      <c r="L61" s="12"/>
      <c r="M61" s="18"/>
      <c r="N61" s="5" t="str">
        <f t="shared" si="15"/>
        <v>EXPIRE_DATE VARCHAR(100),</v>
      </c>
      <c r="O61" s="13" t="s">
        <v>24</v>
      </c>
      <c r="P61" s="8" t="s">
        <v>8</v>
      </c>
      <c r="W61" s="17" t="str">
        <f t="shared" si="16"/>
        <v>expireDate</v>
      </c>
      <c r="X61" s="3" t="str">
        <f t="shared" si="17"/>
        <v>"expireDate":"",</v>
      </c>
      <c r="Y61" s="22" t="str">
        <f t="shared" si="18"/>
        <v>public static String EXPIRE_DATE="expireDate";</v>
      </c>
      <c r="Z61" s="7" t="str">
        <f t="shared" si="19"/>
        <v>private String expireDate="";</v>
      </c>
    </row>
    <row r="62" spans="2:26" ht="19.2" x14ac:dyDescent="0.45">
      <c r="B62" s="30"/>
      <c r="C62" s="14"/>
      <c r="D62" s="9"/>
      <c r="E62" s="24"/>
      <c r="F62" s="24"/>
      <c r="G62" s="24"/>
      <c r="K62" s="32"/>
      <c r="M62" s="20"/>
      <c r="N62" s="33" t="s">
        <v>130</v>
      </c>
      <c r="O62" s="14"/>
      <c r="P62" s="14"/>
      <c r="W62" s="17"/>
      <c r="X62" s="3"/>
      <c r="Y62" s="22"/>
      <c r="Z62" s="7"/>
    </row>
    <row r="63" spans="2:26" x14ac:dyDescent="0.3">
      <c r="E63" s="24"/>
      <c r="F63" s="24"/>
      <c r="G63" s="24"/>
      <c r="K63" s="21"/>
      <c r="M63" s="19"/>
      <c r="N63" s="31" t="s">
        <v>126</v>
      </c>
      <c r="W63" s="16"/>
      <c r="X63" s="3"/>
      <c r="Y63" s="22"/>
      <c r="Z63" s="7"/>
    </row>
    <row r="64" spans="2:26" x14ac:dyDescent="0.3">
      <c r="E64" s="24"/>
      <c r="F64" s="24"/>
      <c r="G64" s="24"/>
      <c r="K64" s="21"/>
      <c r="M64" s="19"/>
      <c r="N64" s="5"/>
      <c r="W64" s="16"/>
      <c r="X64" s="3" t="s">
        <v>33</v>
      </c>
      <c r="Y64" s="22"/>
      <c r="Z64" s="7"/>
    </row>
    <row r="65" spans="2:26" x14ac:dyDescent="0.3">
      <c r="E65" s="24"/>
      <c r="F65" s="24"/>
      <c r="G65" s="24"/>
      <c r="K65" s="21"/>
      <c r="M65" s="19"/>
      <c r="N65" s="5"/>
      <c r="W65" s="16"/>
      <c r="X65" s="3"/>
      <c r="Y65" s="22"/>
      <c r="Z65" s="7"/>
    </row>
    <row r="66" spans="2:26" ht="28.8" x14ac:dyDescent="0.3">
      <c r="B66" s="2" t="s">
        <v>45</v>
      </c>
      <c r="E66" s="24"/>
      <c r="F66" s="24"/>
      <c r="G66" s="24"/>
      <c r="J66" t="s">
        <v>114</v>
      </c>
      <c r="K66" s="26" t="str">
        <f>CONCATENATE(J66," VIEW ",B66," AS SELECT")</f>
        <v>create VIEW CR_USER_LIST AS SELECT</v>
      </c>
      <c r="M66" s="19"/>
      <c r="N66" s="5" t="str">
        <f>CONCATENATE("CREATE TABLE ",B66," ","(")</f>
        <v>CREATE TABLE CR_USER_LIST (</v>
      </c>
      <c r="W66" s="16"/>
      <c r="X66" s="3" t="s">
        <v>32</v>
      </c>
      <c r="Y66" s="22"/>
      <c r="Z66" s="7"/>
    </row>
    <row r="67" spans="2:26" ht="19.2" x14ac:dyDescent="0.45">
      <c r="B67" s="1" t="s">
        <v>2</v>
      </c>
      <c r="C67" s="1" t="s">
        <v>1</v>
      </c>
      <c r="D67" s="4">
        <v>20</v>
      </c>
      <c r="E67" s="24"/>
      <c r="F67" s="24"/>
      <c r="G67" s="24"/>
      <c r="K67" s="27" t="str">
        <f t="shared" ref="K67:K72" si="23">CONCATENATE("T.",B67,",")</f>
        <v>T.ID,</v>
      </c>
      <c r="L67" s="12"/>
      <c r="M67" s="18"/>
      <c r="N67" s="5" t="str">
        <f t="shared" ref="N67:N78" si="24">CONCATENATE(B67," ",C67,"(",D67,")",",")</f>
        <v>ID VARCHAR(20),</v>
      </c>
      <c r="O67" s="6" t="s">
        <v>2</v>
      </c>
      <c r="P67" s="6"/>
      <c r="Q67" s="6"/>
      <c r="R67" s="6"/>
      <c r="S67" s="6"/>
      <c r="T67" s="6"/>
      <c r="U67" s="6"/>
      <c r="V67" s="6"/>
      <c r="W67" s="17" t="str">
        <f t="shared" ref="W67:W95" si="25">CONCATENATE(,LOWER(O67),UPPER(LEFT(P67,1)),LOWER(RIGHT(P67,LEN(P67)-IF(LEN(P67)&gt;0,1,LEN(P67)))),UPPER(LEFT(Q67,1)),LOWER(RIGHT(Q67,LEN(Q67)-IF(LEN(Q67)&gt;0,1,LEN(Q67)))),UPPER(LEFT(R67,1)),LOWER(RIGHT(R67,LEN(R67)-IF(LEN(R67)&gt;0,1,LEN(R67)))),UPPER(LEFT(S67,1)),LOWER(RIGHT(S67,LEN(S67)-IF(LEN(S67)&gt;0,1,LEN(S67)))),UPPER(LEFT(T67,1)),LOWER(RIGHT(T67,LEN(T67)-IF(LEN(T67)&gt;0,1,LEN(T67)))),UPPER(LEFT(U67,1)),LOWER(RIGHT(U67,LEN(U67)-IF(LEN(U67)&gt;0,1,LEN(U67)))),UPPER(LEFT(V67,1)),LOWER(RIGHT(V67,LEN(V67)-IF(LEN(V67)&gt;0,1,LEN(V67)))))</f>
        <v>id</v>
      </c>
      <c r="X67" s="3" t="str">
        <f t="shared" ref="X67:X95" si="26">CONCATENATE("""",W67,"""",":","""","""",",")</f>
        <v>"id":"",</v>
      </c>
      <c r="Y67" s="22" t="str">
        <f t="shared" ref="Y67:Y95" si="27">CONCATENATE("public static String ",,B67,,"=","""",W67,""";")</f>
        <v>public static String ID="id";</v>
      </c>
      <c r="Z67" s="7" t="str">
        <f t="shared" ref="Z67:Z95" si="28">CONCATENATE("private String ",W67,"=","""""",";")</f>
        <v>private String id="";</v>
      </c>
    </row>
    <row r="68" spans="2:26" ht="19.2" x14ac:dyDescent="0.45">
      <c r="B68" s="1" t="s">
        <v>3</v>
      </c>
      <c r="C68" s="1" t="s">
        <v>1</v>
      </c>
      <c r="D68" s="4">
        <v>10</v>
      </c>
      <c r="E68" s="24"/>
      <c r="F68" s="24"/>
      <c r="G68" s="24"/>
      <c r="K68" s="27" t="str">
        <f t="shared" si="23"/>
        <v>T.STATUS,</v>
      </c>
      <c r="L68" s="12"/>
      <c r="M68" s="18"/>
      <c r="N68" s="5" t="str">
        <f t="shared" si="24"/>
        <v>STATUS VARCHAR(10),</v>
      </c>
      <c r="O68" s="6" t="s">
        <v>3</v>
      </c>
      <c r="W68" s="17" t="str">
        <f t="shared" si="25"/>
        <v>status</v>
      </c>
      <c r="X68" s="3" t="str">
        <f t="shared" si="26"/>
        <v>"status":"",</v>
      </c>
      <c r="Y68" s="22" t="str">
        <f t="shared" si="27"/>
        <v>public static String STATUS="status";</v>
      </c>
      <c r="Z68" s="7" t="str">
        <f t="shared" si="28"/>
        <v>private String status="";</v>
      </c>
    </row>
    <row r="69" spans="2:26" ht="19.2" x14ac:dyDescent="0.45">
      <c r="B69" s="1" t="s">
        <v>4</v>
      </c>
      <c r="C69" s="1" t="s">
        <v>1</v>
      </c>
      <c r="D69" s="4">
        <v>20</v>
      </c>
      <c r="E69" s="24"/>
      <c r="F69" s="24"/>
      <c r="G69" s="24"/>
      <c r="K69" s="27" t="str">
        <f t="shared" si="23"/>
        <v>T.INSERT_DATE,</v>
      </c>
      <c r="L69" s="12"/>
      <c r="M69" s="18"/>
      <c r="N69" s="5" t="str">
        <f t="shared" si="24"/>
        <v>INSERT_DATE VARCHAR(20),</v>
      </c>
      <c r="O69" s="6" t="s">
        <v>7</v>
      </c>
      <c r="P69" t="s">
        <v>8</v>
      </c>
      <c r="W69" s="17" t="str">
        <f t="shared" si="25"/>
        <v>insertDate</v>
      </c>
      <c r="X69" s="3" t="str">
        <f t="shared" si="26"/>
        <v>"insertDate":"",</v>
      </c>
      <c r="Y69" s="22" t="str">
        <f t="shared" si="27"/>
        <v>public static String INSERT_DATE="insertDate";</v>
      </c>
      <c r="Z69" s="7" t="str">
        <f t="shared" si="28"/>
        <v>private String insertDate="";</v>
      </c>
    </row>
    <row r="70" spans="2:26" ht="19.2" x14ac:dyDescent="0.45">
      <c r="B70" s="1" t="s">
        <v>5</v>
      </c>
      <c r="C70" s="1" t="s">
        <v>1</v>
      </c>
      <c r="D70" s="4">
        <v>20</v>
      </c>
      <c r="E70" s="24"/>
      <c r="F70" s="24"/>
      <c r="G70" s="24"/>
      <c r="K70" s="27" t="str">
        <f t="shared" si="23"/>
        <v>T.MODIFICATION_DATE,</v>
      </c>
      <c r="L70" s="12"/>
      <c r="M70" s="18"/>
      <c r="N70" s="5" t="str">
        <f t="shared" si="24"/>
        <v>MODIFICATION_DATE VARCHAR(20),</v>
      </c>
      <c r="O70" s="6" t="s">
        <v>9</v>
      </c>
      <c r="P70" t="s">
        <v>8</v>
      </c>
      <c r="W70" s="17" t="str">
        <f t="shared" si="25"/>
        <v>modificationDate</v>
      </c>
      <c r="X70" s="3" t="str">
        <f t="shared" si="26"/>
        <v>"modificationDate":"",</v>
      </c>
      <c r="Y70" s="22" t="str">
        <f t="shared" si="27"/>
        <v>public static String MODIFICATION_DATE="modificationDate";</v>
      </c>
      <c r="Z70" s="7" t="str">
        <f t="shared" si="28"/>
        <v>private String modificationDate="";</v>
      </c>
    </row>
    <row r="71" spans="2:26" ht="19.2" x14ac:dyDescent="0.45">
      <c r="B71" s="1" t="s">
        <v>31</v>
      </c>
      <c r="C71" s="1" t="s">
        <v>1</v>
      </c>
      <c r="D71" s="4">
        <v>20</v>
      </c>
      <c r="E71" s="24"/>
      <c r="F71" s="24"/>
      <c r="G71" s="24"/>
      <c r="K71" s="27" t="str">
        <f t="shared" si="23"/>
        <v>T.FK_EMPLOYEE_ID,</v>
      </c>
      <c r="L71" s="12"/>
      <c r="M71" s="18"/>
      <c r="N71" s="5" t="str">
        <f t="shared" si="24"/>
        <v>FK_EMPLOYEE_ID VARCHAR(20),</v>
      </c>
      <c r="O71" s="6" t="s">
        <v>10</v>
      </c>
      <c r="P71" t="s">
        <v>19</v>
      </c>
      <c r="Q71" t="s">
        <v>2</v>
      </c>
      <c r="W71" s="17" t="str">
        <f t="shared" si="25"/>
        <v>fkEmployeeId</v>
      </c>
      <c r="X71" s="3" t="str">
        <f t="shared" si="26"/>
        <v>"fkEmployeeId":"",</v>
      </c>
      <c r="Y71" s="22" t="str">
        <f t="shared" si="27"/>
        <v>public static String FK_EMPLOYEE_ID="fkEmployeeId";</v>
      </c>
      <c r="Z71" s="7" t="str">
        <f t="shared" si="28"/>
        <v>private String fkEmployeeId="";</v>
      </c>
    </row>
    <row r="72" spans="2:26" ht="19.2" x14ac:dyDescent="0.45">
      <c r="B72" s="1" t="s">
        <v>91</v>
      </c>
      <c r="C72" s="1" t="s">
        <v>1</v>
      </c>
      <c r="D72" s="4">
        <v>1000</v>
      </c>
      <c r="E72" s="24"/>
      <c r="F72" s="24"/>
      <c r="G72" s="24"/>
      <c r="K72" s="27" t="str">
        <f t="shared" si="23"/>
        <v>T.LI_USER_PERMISSION_CODE,</v>
      </c>
      <c r="L72" s="12"/>
      <c r="M72" s="18"/>
      <c r="N72" s="5" t="str">
        <f t="shared" si="24"/>
        <v>LI_USER_PERMISSION_CODE VARCHAR(1000),</v>
      </c>
      <c r="O72" s="6" t="s">
        <v>66</v>
      </c>
      <c r="P72" t="s">
        <v>12</v>
      </c>
      <c r="Q72" t="s">
        <v>50</v>
      </c>
      <c r="R72" t="s">
        <v>18</v>
      </c>
      <c r="W72" s="17" t="str">
        <f t="shared" si="25"/>
        <v>liUserPermissionCode</v>
      </c>
      <c r="X72" s="3" t="str">
        <f t="shared" si="26"/>
        <v>"liUserPermissionCode":"",</v>
      </c>
      <c r="Y72" s="22" t="str">
        <f t="shared" si="27"/>
        <v>public static String LI_USER_PERMISSION_CODE="liUserPermissionCode";</v>
      </c>
      <c r="Z72" s="7" t="str">
        <f t="shared" si="28"/>
        <v>private String liUserPermissionCode="";</v>
      </c>
    </row>
    <row r="73" spans="2:26" ht="74.400000000000006" x14ac:dyDescent="0.45">
      <c r="B73" s="1" t="s">
        <v>92</v>
      </c>
      <c r="C73" s="1" t="s">
        <v>1</v>
      </c>
      <c r="D73" s="4">
        <v>1000</v>
      </c>
      <c r="E73" s="24"/>
      <c r="F73" s="24"/>
      <c r="G73" s="24"/>
      <c r="J73" s="23" t="s">
        <v>166</v>
      </c>
      <c r="K73" s="25" t="str">
        <f>CONCATENATE("ifnull((SELECT   ITEM_VALUE FROM CR_LIST_ITEM I WHERE I.ITEM_KEY=T.",B72," AND I.ITEM_CODE='",J73,"' AND I.STATUS='A'),'' ) AS ",B73,",")</f>
        <v>ifnull((SELECT   ITEM_VALUE FROM CR_LIST_ITEM I WHERE I.ITEM_KEY=T.LI_USER_PERMISSION_CODE AND I.ITEM_CODE='userPermissionCode' AND I.STATUS='A'),'' ) AS USER_PERMISSION_CODE_NAME,</v>
      </c>
      <c r="L73" s="12"/>
      <c r="M73" s="18"/>
      <c r="N73" s="5" t="str">
        <f t="shared" si="24"/>
        <v>USER_PERMISSION_CODE_NAME VARCHAR(1000),</v>
      </c>
      <c r="O73" t="s">
        <v>12</v>
      </c>
      <c r="P73" t="s">
        <v>50</v>
      </c>
      <c r="Q73" t="s">
        <v>18</v>
      </c>
      <c r="R73" t="s">
        <v>0</v>
      </c>
      <c r="W73" s="17" t="str">
        <f t="shared" si="25"/>
        <v>userPermissionCodeName</v>
      </c>
      <c r="X73" s="3" t="str">
        <f t="shared" si="26"/>
        <v>"userPermissionCodeName":"",</v>
      </c>
      <c r="Y73" s="22" t="str">
        <f t="shared" si="27"/>
        <v>public static String USER_PERMISSION_CODE_NAME="userPermissionCodeName";</v>
      </c>
      <c r="Z73" s="7" t="str">
        <f t="shared" si="28"/>
        <v>private String userPermissionCodeName="";</v>
      </c>
    </row>
    <row r="74" spans="2:26" ht="19.2" x14ac:dyDescent="0.45">
      <c r="B74" s="1" t="s">
        <v>42</v>
      </c>
      <c r="C74" s="1" t="s">
        <v>1</v>
      </c>
      <c r="D74" s="4">
        <v>50</v>
      </c>
      <c r="E74" s="24"/>
      <c r="F74" s="24"/>
      <c r="G74" s="24"/>
      <c r="K74" s="27" t="str">
        <f t="shared" ref="K74:K85" si="29">CONCATENATE("T.",B74,",")</f>
        <v>T.TG_USER_ID,</v>
      </c>
      <c r="L74" s="12"/>
      <c r="M74" s="18"/>
      <c r="N74" s="5" t="str">
        <f t="shared" si="24"/>
        <v>TG_USER_ID VARCHAR(50),</v>
      </c>
      <c r="O74" s="6" t="s">
        <v>41</v>
      </c>
      <c r="P74" t="s">
        <v>12</v>
      </c>
      <c r="Q74" t="s">
        <v>2</v>
      </c>
      <c r="W74" s="17" t="str">
        <f t="shared" si="25"/>
        <v>tgUserId</v>
      </c>
      <c r="X74" s="3" t="str">
        <f t="shared" si="26"/>
        <v>"tgUserId":"",</v>
      </c>
      <c r="Y74" s="22" t="str">
        <f t="shared" si="27"/>
        <v>public static String TG_USER_ID="tgUserId";</v>
      </c>
      <c r="Z74" s="7" t="str">
        <f t="shared" si="28"/>
        <v>private String tgUserId="";</v>
      </c>
    </row>
    <row r="75" spans="2:26" ht="19.2" x14ac:dyDescent="0.45">
      <c r="B75" s="1" t="s">
        <v>21</v>
      </c>
      <c r="C75" s="1" t="s">
        <v>1</v>
      </c>
      <c r="D75" s="4">
        <v>20</v>
      </c>
      <c r="E75" s="24"/>
      <c r="F75" s="24"/>
      <c r="G75" s="24"/>
      <c r="K75" s="27" t="str">
        <f t="shared" si="29"/>
        <v>T.USERNAME,</v>
      </c>
      <c r="L75" s="12"/>
      <c r="M75" s="18"/>
      <c r="N75" s="5" t="str">
        <f t="shared" si="24"/>
        <v>USERNAME VARCHAR(20),</v>
      </c>
      <c r="O75" s="1" t="s">
        <v>21</v>
      </c>
      <c r="W75" s="17" t="str">
        <f t="shared" si="25"/>
        <v>username</v>
      </c>
      <c r="X75" s="3" t="str">
        <f t="shared" si="26"/>
        <v>"username":"",</v>
      </c>
      <c r="Y75" s="22" t="str">
        <f t="shared" si="27"/>
        <v>public static String USERNAME="username";</v>
      </c>
      <c r="Z75" s="7" t="str">
        <f t="shared" si="28"/>
        <v>private String username="";</v>
      </c>
    </row>
    <row r="76" spans="2:26" ht="19.2" x14ac:dyDescent="0.45">
      <c r="B76" s="1" t="s">
        <v>22</v>
      </c>
      <c r="C76" s="1" t="s">
        <v>1</v>
      </c>
      <c r="D76" s="4">
        <v>20</v>
      </c>
      <c r="E76" s="24"/>
      <c r="F76" s="24"/>
      <c r="G76" s="24"/>
      <c r="K76" s="27" t="str">
        <f t="shared" si="29"/>
        <v>T.PASSWORD,</v>
      </c>
      <c r="L76" s="12"/>
      <c r="M76" s="18"/>
      <c r="N76" s="5" t="str">
        <f t="shared" si="24"/>
        <v>PASSWORD VARCHAR(20),</v>
      </c>
      <c r="O76" s="1" t="s">
        <v>22</v>
      </c>
      <c r="W76" s="17" t="str">
        <f t="shared" si="25"/>
        <v>password</v>
      </c>
      <c r="X76" s="3" t="str">
        <f t="shared" si="26"/>
        <v>"password":"",</v>
      </c>
      <c r="Y76" s="22" t="str">
        <f t="shared" si="27"/>
        <v>public static String PASSWORD="password";</v>
      </c>
      <c r="Z76" s="7" t="str">
        <f t="shared" si="28"/>
        <v>private String password="";</v>
      </c>
    </row>
    <row r="77" spans="2:26" ht="19.2" x14ac:dyDescent="0.45">
      <c r="B77" s="8" t="s">
        <v>154</v>
      </c>
      <c r="C77" s="1" t="s">
        <v>1</v>
      </c>
      <c r="D77" s="12">
        <v>30</v>
      </c>
      <c r="E77" s="24"/>
      <c r="F77" s="24"/>
      <c r="G77" s="24"/>
      <c r="K77" s="27" t="str">
        <f t="shared" si="29"/>
        <v>T.USER_SHORT_ID,</v>
      </c>
      <c r="L77" s="14"/>
      <c r="M77" s="18" t="str">
        <f t="shared" ref="M77:M93" si="30">CONCATENATE(B77,",")</f>
        <v>USER_SHORT_ID,</v>
      </c>
      <c r="N77" s="5" t="str">
        <f t="shared" si="24"/>
        <v>USER_SHORT_ID VARCHAR(30),</v>
      </c>
      <c r="O77" s="1" t="s">
        <v>12</v>
      </c>
      <c r="P77" t="s">
        <v>132</v>
      </c>
      <c r="Q77" t="s">
        <v>2</v>
      </c>
      <c r="W77" s="17" t="str">
        <f t="shared" si="25"/>
        <v>userShortId</v>
      </c>
      <c r="X77" s="3" t="str">
        <f t="shared" si="26"/>
        <v>"userShortId":"",</v>
      </c>
      <c r="Y77" s="22" t="str">
        <f t="shared" si="27"/>
        <v>public static String USER_SHORT_ID="userShortId";</v>
      </c>
      <c r="Z77" s="7" t="str">
        <f t="shared" si="28"/>
        <v>private String userShortId="";</v>
      </c>
    </row>
    <row r="78" spans="2:26" ht="19.2" x14ac:dyDescent="0.45">
      <c r="B78" s="8" t="s">
        <v>155</v>
      </c>
      <c r="C78" s="1" t="s">
        <v>1</v>
      </c>
      <c r="D78" s="12">
        <v>200</v>
      </c>
      <c r="E78" s="24"/>
      <c r="F78" s="24"/>
      <c r="G78" s="24"/>
      <c r="K78" s="27" t="str">
        <f t="shared" si="29"/>
        <v>T.USER_IMAGE,</v>
      </c>
      <c r="L78" s="14"/>
      <c r="M78" s="18" t="str">
        <f t="shared" si="30"/>
        <v>USER_IMAGE,</v>
      </c>
      <c r="N78" s="5" t="str">
        <f t="shared" si="24"/>
        <v>USER_IMAGE VARCHAR(200),</v>
      </c>
      <c r="O78" s="1" t="s">
        <v>12</v>
      </c>
      <c r="P78" t="s">
        <v>153</v>
      </c>
      <c r="W78" s="17" t="str">
        <f t="shared" si="25"/>
        <v>userImage</v>
      </c>
      <c r="X78" s="3" t="str">
        <f t="shared" si="26"/>
        <v>"userImage":"",</v>
      </c>
      <c r="Y78" s="22" t="str">
        <f t="shared" si="27"/>
        <v>public static String USER_IMAGE="userImage";</v>
      </c>
      <c r="Z78" s="7" t="str">
        <f t="shared" si="28"/>
        <v>private String userImage="";</v>
      </c>
    </row>
    <row r="79" spans="2:26" ht="19.2" x14ac:dyDescent="0.45">
      <c r="B79" t="s">
        <v>156</v>
      </c>
      <c r="C79" s="1" t="s">
        <v>1</v>
      </c>
      <c r="D79" s="8">
        <v>50</v>
      </c>
      <c r="E79" s="24"/>
      <c r="F79" s="24"/>
      <c r="G79" s="24"/>
      <c r="K79" s="27" t="str">
        <f t="shared" si="29"/>
        <v>T.USER_PERSON_NAME,</v>
      </c>
      <c r="M79" s="18" t="str">
        <f t="shared" si="30"/>
        <v>USER_PERSON_NAME,</v>
      </c>
      <c r="N79" s="5" t="str">
        <f>CONCATENATE(B79," ",C79,"",D79,"",",")</f>
        <v>USER_PERSON_NAME VARCHAR50,</v>
      </c>
      <c r="O79" s="1" t="s">
        <v>12</v>
      </c>
      <c r="P79" t="s">
        <v>17</v>
      </c>
      <c r="Q79" t="s">
        <v>0</v>
      </c>
      <c r="W79" s="17" t="str">
        <f t="shared" si="25"/>
        <v>userPersonName</v>
      </c>
      <c r="X79" s="3" t="str">
        <f t="shared" si="26"/>
        <v>"userPersonName":"",</v>
      </c>
      <c r="Y79" s="22" t="str">
        <f t="shared" si="27"/>
        <v>public static String USER_PERSON_NAME="userPersonName";</v>
      </c>
      <c r="Z79" s="7" t="str">
        <f t="shared" si="28"/>
        <v>private String userPersonName="";</v>
      </c>
    </row>
    <row r="80" spans="2:26" ht="19.2" x14ac:dyDescent="0.45">
      <c r="B80" t="s">
        <v>157</v>
      </c>
      <c r="C80" s="1" t="s">
        <v>1</v>
      </c>
      <c r="D80" s="8">
        <v>50</v>
      </c>
      <c r="E80" s="24"/>
      <c r="F80" s="24"/>
      <c r="G80" s="24"/>
      <c r="K80" s="27" t="str">
        <f t="shared" si="29"/>
        <v>T.USER_PERSON_SURNAME,</v>
      </c>
      <c r="M80" s="18" t="str">
        <f t="shared" si="30"/>
        <v>USER_PERSON_SURNAME,</v>
      </c>
      <c r="N80" s="5" t="str">
        <f>CONCATENATE(B80," ",C80,"",D80,"",",")</f>
        <v>USER_PERSON_SURNAME VARCHAR50,</v>
      </c>
      <c r="O80" s="1" t="s">
        <v>12</v>
      </c>
      <c r="P80" t="s">
        <v>17</v>
      </c>
      <c r="Q80" t="s">
        <v>143</v>
      </c>
      <c r="W80" s="17" t="str">
        <f t="shared" si="25"/>
        <v>userPersonSurname</v>
      </c>
      <c r="X80" s="3" t="str">
        <f t="shared" si="26"/>
        <v>"userPersonSurname":"",</v>
      </c>
      <c r="Y80" s="22" t="str">
        <f t="shared" si="27"/>
        <v>public static String USER_PERSON_SURNAME="userPersonSurname";</v>
      </c>
      <c r="Z80" s="7" t="str">
        <f t="shared" si="28"/>
        <v>private String userPersonSurname="";</v>
      </c>
    </row>
    <row r="81" spans="2:26" ht="19.2" x14ac:dyDescent="0.45">
      <c r="B81" t="s">
        <v>158</v>
      </c>
      <c r="C81" s="1" t="s">
        <v>1</v>
      </c>
      <c r="D81" s="8">
        <v>50</v>
      </c>
      <c r="E81" s="24"/>
      <c r="F81" s="24"/>
      <c r="G81" s="24"/>
      <c r="K81" s="27" t="str">
        <f t="shared" si="29"/>
        <v>T.USER_PERSON_MIDDLENAME,</v>
      </c>
      <c r="M81" s="18" t="str">
        <f t="shared" si="30"/>
        <v>USER_PERSON_MIDDLENAME,</v>
      </c>
      <c r="N81" s="5" t="str">
        <f t="shared" ref="N81:N93" si="31">CONCATENATE(B81," ",C81,"(",D81,")",",")</f>
        <v>USER_PERSON_MIDDLENAME VARCHAR(50),</v>
      </c>
      <c r="O81" s="1" t="s">
        <v>12</v>
      </c>
      <c r="P81" t="s">
        <v>17</v>
      </c>
      <c r="Q81" t="s">
        <v>161</v>
      </c>
      <c r="W81" s="17" t="str">
        <f t="shared" si="25"/>
        <v>userPersonMiddlename</v>
      </c>
      <c r="X81" s="3" t="str">
        <f t="shared" si="26"/>
        <v>"userPersonMiddlename":"",</v>
      </c>
      <c r="Y81" s="22" t="str">
        <f t="shared" si="27"/>
        <v>public static String USER_PERSON_MIDDLENAME="userPersonMiddlename";</v>
      </c>
      <c r="Z81" s="7" t="str">
        <f t="shared" si="28"/>
        <v>private String userPersonMiddlename="";</v>
      </c>
    </row>
    <row r="82" spans="2:26" ht="19.2" x14ac:dyDescent="0.45">
      <c r="B82" t="s">
        <v>159</v>
      </c>
      <c r="C82" s="1" t="s">
        <v>1</v>
      </c>
      <c r="D82" s="8">
        <v>20</v>
      </c>
      <c r="E82" s="24"/>
      <c r="F82" s="24"/>
      <c r="G82" s="24"/>
      <c r="K82" s="27" t="str">
        <f t="shared" si="29"/>
        <v>T.USER_BIRTH_DATE,</v>
      </c>
      <c r="M82" s="18" t="str">
        <f t="shared" si="30"/>
        <v>USER_BIRTH_DATE,</v>
      </c>
      <c r="N82" s="5" t="str">
        <f t="shared" si="31"/>
        <v>USER_BIRTH_DATE VARCHAR(20),</v>
      </c>
      <c r="O82" s="1" t="s">
        <v>12</v>
      </c>
      <c r="P82" t="s">
        <v>144</v>
      </c>
      <c r="Q82" t="s">
        <v>8</v>
      </c>
      <c r="W82" s="17" t="str">
        <f t="shared" si="25"/>
        <v>userBirthDate</v>
      </c>
      <c r="X82" s="3" t="str">
        <f t="shared" si="26"/>
        <v>"userBirthDate":"",</v>
      </c>
      <c r="Y82" s="22" t="str">
        <f t="shared" si="27"/>
        <v>public static String USER_BIRTH_DATE="userBirthDate";</v>
      </c>
      <c r="Z82" s="7" t="str">
        <f t="shared" si="28"/>
        <v>private String userBirthDate="";</v>
      </c>
    </row>
    <row r="83" spans="2:26" ht="19.2" x14ac:dyDescent="0.45">
      <c r="B83" t="s">
        <v>165</v>
      </c>
      <c r="C83" s="1" t="s">
        <v>1</v>
      </c>
      <c r="D83" s="8">
        <v>20</v>
      </c>
      <c r="E83" s="24"/>
      <c r="F83" s="24"/>
      <c r="G83" s="24"/>
      <c r="K83" s="27" t="str">
        <f t="shared" si="29"/>
        <v>T.USER_BIRTH_PLACE,</v>
      </c>
      <c r="M83" s="18" t="str">
        <f t="shared" si="30"/>
        <v>USER_BIRTH_PLACE,</v>
      </c>
      <c r="N83" s="5" t="str">
        <f t="shared" si="31"/>
        <v>USER_BIRTH_PLACE VARCHAR(20),</v>
      </c>
      <c r="O83" t="s">
        <v>12</v>
      </c>
      <c r="P83" t="s">
        <v>144</v>
      </c>
      <c r="Q83" t="s">
        <v>145</v>
      </c>
      <c r="W83" s="17" t="str">
        <f t="shared" si="25"/>
        <v>userBirthPlace</v>
      </c>
      <c r="X83" s="3" t="str">
        <f t="shared" si="26"/>
        <v>"userBirthPlace":"",</v>
      </c>
      <c r="Y83" s="22" t="str">
        <f t="shared" si="27"/>
        <v>public static String USER_BIRTH_PLACE="userBirthPlace";</v>
      </c>
      <c r="Z83" s="7" t="str">
        <f t="shared" si="28"/>
        <v>private String userBirthPlace="";</v>
      </c>
    </row>
    <row r="84" spans="2:26" ht="19.2" x14ac:dyDescent="0.45">
      <c r="B84" t="s">
        <v>160</v>
      </c>
      <c r="C84" s="1" t="s">
        <v>1</v>
      </c>
      <c r="D84" s="8">
        <v>20</v>
      </c>
      <c r="E84" s="24"/>
      <c r="F84" s="24"/>
      <c r="G84" s="24"/>
      <c r="K84" s="27" t="str">
        <f t="shared" si="29"/>
        <v>T.FK_COMPANY_ID,</v>
      </c>
      <c r="M84" s="20" t="str">
        <f t="shared" si="30"/>
        <v>FK_COMPANY_ID,</v>
      </c>
      <c r="N84" s="5" t="str">
        <f t="shared" si="31"/>
        <v>FK_COMPANY_ID VARCHAR(20),</v>
      </c>
      <c r="O84" t="s">
        <v>10</v>
      </c>
      <c r="P84" t="s">
        <v>162</v>
      </c>
      <c r="Q84" t="s">
        <v>2</v>
      </c>
      <c r="W84" s="17" t="str">
        <f t="shared" si="25"/>
        <v>fkCompanyId</v>
      </c>
      <c r="X84" s="3" t="str">
        <f t="shared" si="26"/>
        <v>"fkCompanyId":"",</v>
      </c>
      <c r="Y84" s="22" t="str">
        <f t="shared" si="27"/>
        <v>public static String FK_COMPANY_ID="fkCompanyId";</v>
      </c>
      <c r="Z84" s="7" t="str">
        <f t="shared" si="28"/>
        <v>private String fkCompanyId="";</v>
      </c>
    </row>
    <row r="85" spans="2:26" ht="19.2" x14ac:dyDescent="0.45">
      <c r="B85" t="s">
        <v>134</v>
      </c>
      <c r="C85" s="1" t="s">
        <v>1</v>
      </c>
      <c r="D85" s="8">
        <v>20</v>
      </c>
      <c r="E85" s="24"/>
      <c r="F85" s="24"/>
      <c r="G85" s="24"/>
      <c r="K85" s="27" t="str">
        <f t="shared" si="29"/>
        <v>T.SEX,</v>
      </c>
      <c r="M85" s="20" t="str">
        <f t="shared" si="30"/>
        <v>SEX,</v>
      </c>
      <c r="N85" s="5" t="str">
        <f t="shared" si="31"/>
        <v>SEX VARCHAR(20),</v>
      </c>
      <c r="O85" t="s">
        <v>134</v>
      </c>
      <c r="W85" s="17" t="str">
        <f t="shared" si="25"/>
        <v>sex</v>
      </c>
      <c r="X85" s="3" t="str">
        <f t="shared" si="26"/>
        <v>"sex":"",</v>
      </c>
      <c r="Y85" s="22" t="str">
        <f t="shared" si="27"/>
        <v>public static String SEX="sex";</v>
      </c>
      <c r="Z85" s="7" t="str">
        <f t="shared" si="28"/>
        <v>private String sex="";</v>
      </c>
    </row>
    <row r="86" spans="2:26" ht="19.2" x14ac:dyDescent="0.45">
      <c r="B86" t="s">
        <v>151</v>
      </c>
      <c r="C86" s="1" t="s">
        <v>1</v>
      </c>
      <c r="D86" s="8">
        <v>20</v>
      </c>
      <c r="E86" s="24"/>
      <c r="F86" s="24"/>
      <c r="G86" s="24"/>
      <c r="J86" t="s">
        <v>152</v>
      </c>
      <c r="K86" t="s">
        <v>182</v>
      </c>
      <c r="M86" s="20" t="str">
        <f t="shared" si="30"/>
        <v>SEX_NAME,</v>
      </c>
      <c r="N86" s="5" t="str">
        <f t="shared" si="31"/>
        <v>SEX_NAME VARCHAR(20),</v>
      </c>
      <c r="O86" t="s">
        <v>134</v>
      </c>
      <c r="P86" t="s">
        <v>0</v>
      </c>
      <c r="W86" s="17" t="str">
        <f t="shared" si="25"/>
        <v>sexName</v>
      </c>
      <c r="X86" s="3" t="str">
        <f t="shared" si="26"/>
        <v>"sexName":"",</v>
      </c>
      <c r="Y86" s="22" t="str">
        <f t="shared" si="27"/>
        <v>public static String SEX_NAME="sexName";</v>
      </c>
      <c r="Z86" s="7" t="str">
        <f t="shared" si="28"/>
        <v>private String sexName="";</v>
      </c>
    </row>
    <row r="87" spans="2:26" ht="19.2" x14ac:dyDescent="0.45">
      <c r="B87" s="1" t="s">
        <v>135</v>
      </c>
      <c r="C87" s="1" t="s">
        <v>1</v>
      </c>
      <c r="D87" s="4">
        <v>100</v>
      </c>
      <c r="E87" s="24"/>
      <c r="F87" s="24"/>
      <c r="G87" s="24"/>
      <c r="K87" s="27" t="str">
        <f t="shared" ref="K87:K94" si="32">CONCATENATE("T.",B87,",")</f>
        <v>T.OCCUPATION,</v>
      </c>
      <c r="L87" s="12"/>
      <c r="M87" s="18" t="str">
        <f t="shared" si="30"/>
        <v>OCCUPATION,</v>
      </c>
      <c r="N87" s="5" t="str">
        <f t="shared" si="31"/>
        <v>OCCUPATION VARCHAR(100),</v>
      </c>
      <c r="O87" t="s">
        <v>135</v>
      </c>
      <c r="W87" s="17" t="str">
        <f t="shared" si="25"/>
        <v>occupation</v>
      </c>
      <c r="X87" s="3" t="str">
        <f t="shared" si="26"/>
        <v>"occupation":"",</v>
      </c>
      <c r="Y87" s="22" t="str">
        <f t="shared" si="27"/>
        <v>public static String OCCUPATION="occupation";</v>
      </c>
      <c r="Z87" s="7" t="str">
        <f t="shared" si="28"/>
        <v>private String occupation="";</v>
      </c>
    </row>
    <row r="88" spans="2:26" ht="19.2" x14ac:dyDescent="0.45">
      <c r="B88" s="9" t="s">
        <v>136</v>
      </c>
      <c r="C88" s="1" t="s">
        <v>1</v>
      </c>
      <c r="D88" s="8">
        <v>90</v>
      </c>
      <c r="E88" s="24"/>
      <c r="F88" s="24"/>
      <c r="G88" s="24"/>
      <c r="K88" s="27" t="str">
        <f t="shared" si="32"/>
        <v>T.MOBILE_1,</v>
      </c>
      <c r="M88" s="18" t="str">
        <f t="shared" si="30"/>
        <v>MOBILE_1,</v>
      </c>
      <c r="N88" s="5" t="str">
        <f t="shared" si="31"/>
        <v>MOBILE_1 VARCHAR(90),</v>
      </c>
      <c r="O88" t="s">
        <v>147</v>
      </c>
      <c r="P88">
        <v>1</v>
      </c>
      <c r="W88" s="17" t="str">
        <f t="shared" si="25"/>
        <v>mobile1</v>
      </c>
      <c r="X88" s="3" t="str">
        <f t="shared" si="26"/>
        <v>"mobile1":"",</v>
      </c>
      <c r="Y88" s="22" t="str">
        <f t="shared" si="27"/>
        <v>public static String MOBILE_1="mobile1";</v>
      </c>
      <c r="Z88" s="7" t="str">
        <f t="shared" si="28"/>
        <v>private String mobile1="";</v>
      </c>
    </row>
    <row r="89" spans="2:26" ht="19.2" x14ac:dyDescent="0.45">
      <c r="B89" s="9" t="s">
        <v>137</v>
      </c>
      <c r="C89" s="1" t="s">
        <v>1</v>
      </c>
      <c r="D89" s="8">
        <v>90</v>
      </c>
      <c r="E89" s="24"/>
      <c r="F89" s="24"/>
      <c r="G89" s="24"/>
      <c r="K89" s="27" t="str">
        <f t="shared" si="32"/>
        <v>T.MOBILE_2,</v>
      </c>
      <c r="M89" s="18" t="str">
        <f t="shared" si="30"/>
        <v>MOBILE_2,</v>
      </c>
      <c r="N89" s="5" t="str">
        <f t="shared" si="31"/>
        <v>MOBILE_2 VARCHAR(90),</v>
      </c>
      <c r="O89" t="s">
        <v>147</v>
      </c>
      <c r="P89">
        <v>2</v>
      </c>
      <c r="W89" s="17" t="str">
        <f t="shared" si="25"/>
        <v>mobile2</v>
      </c>
      <c r="X89" s="3" t="str">
        <f t="shared" si="26"/>
        <v>"mobile2":"",</v>
      </c>
      <c r="Y89" s="22" t="str">
        <f t="shared" si="27"/>
        <v>public static String MOBILE_2="mobile2";</v>
      </c>
      <c r="Z89" s="7" t="str">
        <f t="shared" si="28"/>
        <v>private String mobile2="";</v>
      </c>
    </row>
    <row r="90" spans="2:26" ht="19.2" x14ac:dyDescent="0.45">
      <c r="B90" s="9" t="s">
        <v>138</v>
      </c>
      <c r="C90" s="1" t="s">
        <v>1</v>
      </c>
      <c r="D90" s="8">
        <v>90</v>
      </c>
      <c r="E90" s="24"/>
      <c r="F90" s="24"/>
      <c r="G90" s="24"/>
      <c r="K90" s="27" t="str">
        <f t="shared" si="32"/>
        <v>T.TELEPHONE_1,</v>
      </c>
      <c r="M90" s="18" t="str">
        <f t="shared" si="30"/>
        <v>TELEPHONE_1,</v>
      </c>
      <c r="N90" s="5" t="str">
        <f t="shared" si="31"/>
        <v>TELEPHONE_1 VARCHAR(90),</v>
      </c>
      <c r="O90" t="s">
        <v>148</v>
      </c>
      <c r="P90">
        <v>1</v>
      </c>
      <c r="W90" s="17" t="str">
        <f t="shared" si="25"/>
        <v>telephone1</v>
      </c>
      <c r="X90" s="3" t="str">
        <f t="shared" si="26"/>
        <v>"telephone1":"",</v>
      </c>
      <c r="Y90" s="22" t="str">
        <f t="shared" si="27"/>
        <v>public static String TELEPHONE_1="telephone1";</v>
      </c>
      <c r="Z90" s="7" t="str">
        <f t="shared" si="28"/>
        <v>private String telephone1="";</v>
      </c>
    </row>
    <row r="91" spans="2:26" ht="19.2" x14ac:dyDescent="0.45">
      <c r="B91" s="9" t="s">
        <v>139</v>
      </c>
      <c r="C91" s="1" t="s">
        <v>1</v>
      </c>
      <c r="D91" s="8">
        <v>90</v>
      </c>
      <c r="E91" s="24"/>
      <c r="F91" s="24"/>
      <c r="G91" s="24"/>
      <c r="K91" s="27" t="str">
        <f t="shared" si="32"/>
        <v>T.TELEPHONE_2,</v>
      </c>
      <c r="M91" s="18" t="str">
        <f t="shared" si="30"/>
        <v>TELEPHONE_2,</v>
      </c>
      <c r="N91" s="5" t="str">
        <f t="shared" si="31"/>
        <v>TELEPHONE_2 VARCHAR(90),</v>
      </c>
      <c r="O91" t="s">
        <v>148</v>
      </c>
      <c r="P91">
        <v>2</v>
      </c>
      <c r="W91" s="17" t="str">
        <f t="shared" si="25"/>
        <v>telephone2</v>
      </c>
      <c r="X91" s="3" t="str">
        <f t="shared" si="26"/>
        <v>"telephone2":"",</v>
      </c>
      <c r="Y91" s="22" t="str">
        <f t="shared" si="27"/>
        <v>public static String TELEPHONE_2="telephone2";</v>
      </c>
      <c r="Z91" s="7" t="str">
        <f t="shared" si="28"/>
        <v>private String telephone2="";</v>
      </c>
    </row>
    <row r="92" spans="2:26" ht="19.2" x14ac:dyDescent="0.45">
      <c r="B92" s="9" t="s">
        <v>140</v>
      </c>
      <c r="C92" s="1" t="s">
        <v>1</v>
      </c>
      <c r="D92" s="8">
        <v>90</v>
      </c>
      <c r="E92" s="24"/>
      <c r="F92" s="24"/>
      <c r="G92" s="24"/>
      <c r="K92" s="27" t="str">
        <f t="shared" si="32"/>
        <v>T.EMAIL_1,</v>
      </c>
      <c r="M92" s="18" t="str">
        <f t="shared" si="30"/>
        <v>EMAIL_1,</v>
      </c>
      <c r="N92" s="5" t="str">
        <f t="shared" si="31"/>
        <v>EMAIL_1 VARCHAR(90),</v>
      </c>
      <c r="O92" t="s">
        <v>149</v>
      </c>
      <c r="P92">
        <v>1</v>
      </c>
      <c r="W92" s="17" t="str">
        <f t="shared" si="25"/>
        <v>email1</v>
      </c>
      <c r="X92" s="3" t="str">
        <f t="shared" si="26"/>
        <v>"email1":"",</v>
      </c>
      <c r="Y92" s="22" t="str">
        <f t="shared" si="27"/>
        <v>public static String EMAIL_1="email1";</v>
      </c>
      <c r="Z92" s="7" t="str">
        <f t="shared" si="28"/>
        <v>private String email1="";</v>
      </c>
    </row>
    <row r="93" spans="2:26" ht="19.2" x14ac:dyDescent="0.45">
      <c r="B93" s="9" t="s">
        <v>141</v>
      </c>
      <c r="C93" s="1" t="s">
        <v>1</v>
      </c>
      <c r="D93" s="8">
        <v>90</v>
      </c>
      <c r="E93" s="24"/>
      <c r="F93" s="24"/>
      <c r="G93" s="24"/>
      <c r="K93" s="27" t="str">
        <f t="shared" si="32"/>
        <v>T.EMAIL_2,</v>
      </c>
      <c r="M93" s="20" t="str">
        <f t="shared" si="30"/>
        <v>EMAIL_2,</v>
      </c>
      <c r="N93" s="5" t="str">
        <f t="shared" si="31"/>
        <v>EMAIL_2 VARCHAR(90),</v>
      </c>
      <c r="O93" t="s">
        <v>149</v>
      </c>
      <c r="P93">
        <v>2</v>
      </c>
      <c r="W93" s="17" t="str">
        <f t="shared" si="25"/>
        <v>email2</v>
      </c>
      <c r="X93" s="3" t="str">
        <f t="shared" si="26"/>
        <v>"email2":"",</v>
      </c>
      <c r="Y93" s="22" t="str">
        <f t="shared" si="27"/>
        <v>public static String EMAIL_2="email2";</v>
      </c>
      <c r="Z93" s="7" t="str">
        <f t="shared" si="28"/>
        <v>private String email2="";</v>
      </c>
    </row>
    <row r="94" spans="2:26" ht="19.2" x14ac:dyDescent="0.45">
      <c r="B94" s="1" t="s">
        <v>671</v>
      </c>
      <c r="C94" s="1" t="s">
        <v>1</v>
      </c>
      <c r="D94" s="4">
        <v>100</v>
      </c>
      <c r="E94" s="24"/>
      <c r="F94" s="24"/>
      <c r="G94" s="24"/>
      <c r="K94" s="27" t="str">
        <f t="shared" si="32"/>
        <v>T.USER_STATUS,</v>
      </c>
      <c r="L94" s="12"/>
      <c r="M94" s="18"/>
      <c r="N94" s="5" t="str">
        <f>CONCATENATE(B94," ",C94,"(",D94,")","")</f>
        <v>USER_STATUS VARCHAR(100)</v>
      </c>
      <c r="O94" s="13" t="s">
        <v>12</v>
      </c>
      <c r="P94" s="8" t="s">
        <v>3</v>
      </c>
      <c r="W94" s="17" t="str">
        <f>CONCATENATE(,LOWER(O94),UPPER(LEFT(P94,1)),LOWER(RIGHT(P94,LEN(P94)-IF(LEN(P94)&gt;0,1,LEN(P94)))),UPPER(LEFT(Q94,1)),LOWER(RIGHT(Q94,LEN(Q94)-IF(LEN(Q94)&gt;0,1,LEN(Q94)))),UPPER(LEFT(R94,1)),LOWER(RIGHT(R94,LEN(R94)-IF(LEN(R94)&gt;0,1,LEN(R94)))),UPPER(LEFT(S94,1)),LOWER(RIGHT(S94,LEN(S94)-IF(LEN(S94)&gt;0,1,LEN(S94)))),UPPER(LEFT(T94,1)),LOWER(RIGHT(T94,LEN(T94)-IF(LEN(T94)&gt;0,1,LEN(T94)))),UPPER(LEFT(U94,1)),LOWER(RIGHT(U94,LEN(U94)-IF(LEN(U94)&gt;0,1,LEN(U94)))),UPPER(LEFT(V94,1)),LOWER(RIGHT(V94,LEN(V94)-IF(LEN(V94)&gt;0,1,LEN(V94)))))</f>
        <v>userStatus</v>
      </c>
      <c r="X94" s="3" t="str">
        <f>CONCATENATE("""",W94,"""",":","""","""",",")</f>
        <v>"userStatus":"",</v>
      </c>
      <c r="Y94" s="22" t="str">
        <f>CONCATENATE("public static String ",,B94,,"=","""",W94,""";")</f>
        <v>public static String USER_STATUS="userStatus";</v>
      </c>
      <c r="Z94" s="7" t="str">
        <f>CONCATENATE("private String ",W94,"=","""""",";")</f>
        <v>private String userStatus="";</v>
      </c>
    </row>
    <row r="95" spans="2:26" ht="19.2" x14ac:dyDescent="0.45">
      <c r="B95" s="1" t="s">
        <v>23</v>
      </c>
      <c r="C95" s="1" t="s">
        <v>1</v>
      </c>
      <c r="D95" s="4">
        <v>100</v>
      </c>
      <c r="E95" s="24"/>
      <c r="F95" s="24"/>
      <c r="G95" s="24"/>
      <c r="K95" s="27" t="str">
        <f>CONCATENATE("T.",B95," ")</f>
        <v xml:space="preserve">T.EXPIRE_DATE </v>
      </c>
      <c r="L95" s="12"/>
      <c r="M95" s="18"/>
      <c r="N95" s="5" t="str">
        <f>CONCATENATE(B95," ",C95,"(",D95,")","")</f>
        <v>EXPIRE_DATE VARCHAR(100)</v>
      </c>
      <c r="O95" s="13" t="s">
        <v>24</v>
      </c>
      <c r="P95" s="8" t="s">
        <v>8</v>
      </c>
      <c r="W95" s="17" t="str">
        <f t="shared" si="25"/>
        <v>expireDate</v>
      </c>
      <c r="X95" s="3" t="str">
        <f t="shared" si="26"/>
        <v>"expireDate":"",</v>
      </c>
      <c r="Y95" s="22" t="str">
        <f t="shared" si="27"/>
        <v>public static String EXPIRE_DATE="expireDate";</v>
      </c>
      <c r="Z95" s="7" t="str">
        <f t="shared" si="28"/>
        <v>private String expireDate="";</v>
      </c>
    </row>
    <row r="96" spans="2:26" x14ac:dyDescent="0.3">
      <c r="E96" s="24"/>
      <c r="F96" s="24"/>
      <c r="G96" s="24"/>
      <c r="K96" s="26" t="str">
        <f>CONCATENATE(" FROM ",LEFT(B66,LEN(B66)-5)," T")</f>
        <v xml:space="preserve"> FROM CR_USER T</v>
      </c>
      <c r="M96" s="19"/>
      <c r="N96" s="5"/>
      <c r="W96" s="16"/>
      <c r="X96" s="3"/>
      <c r="Y96" s="22"/>
      <c r="Z96" s="7"/>
    </row>
    <row r="97" spans="2:26" x14ac:dyDescent="0.3">
      <c r="E97" s="24"/>
      <c r="F97" s="24"/>
      <c r="G97" s="24"/>
      <c r="K97" s="21"/>
      <c r="M97" s="19"/>
      <c r="N97" s="5"/>
      <c r="W97" s="16"/>
      <c r="X97" s="3"/>
      <c r="Y97" s="22"/>
      <c r="Z97" s="7"/>
    </row>
    <row r="98" spans="2:26" ht="28.8" x14ac:dyDescent="0.3">
      <c r="B98" s="2" t="s">
        <v>219</v>
      </c>
      <c r="E98" s="24"/>
      <c r="F98" s="24"/>
      <c r="G98" s="24"/>
      <c r="I98" t="str">
        <f>CONCATENATE("ALTER TABLE"," ",B98)</f>
        <v>ALTER TABLE CR_USER_TABLE</v>
      </c>
      <c r="J98" t="str">
        <f t="shared" ref="J98:J106" si="33">LEFT(CONCATENATE(" ADD "," ",N98,";"),LEN(CONCATENATE(" ADD "," ",N98,";"))-2)</f>
        <v xml:space="preserve"> ADD  CREATE TABLE CR_USER_TABLE </v>
      </c>
      <c r="K98" s="21" t="str">
        <f t="shared" ref="K98:K106" si="34">LEFT(CONCATENATE(" ALTER COLUMN  "," ",B98,";"),LEN(CONCATENATE(" ALTER COLUMN "," ",B98,";")))</f>
        <v xml:space="preserve"> ALTER COLUMN   CR_USER_TABLE</v>
      </c>
      <c r="M98" s="19"/>
      <c r="N98" s="5" t="str">
        <f>CONCATENATE("CREATE TABLE ",B98," ","(")</f>
        <v>CREATE TABLE CR_USER_TABLE (</v>
      </c>
      <c r="W98" s="16"/>
      <c r="X98" s="3" t="s">
        <v>32</v>
      </c>
      <c r="Y98" s="22"/>
      <c r="Z98" s="7"/>
    </row>
    <row r="99" spans="2:26" ht="19.2" x14ac:dyDescent="0.45">
      <c r="B99" s="1" t="s">
        <v>2</v>
      </c>
      <c r="C99" s="1" t="s">
        <v>1</v>
      </c>
      <c r="D99" s="4">
        <v>20</v>
      </c>
      <c r="E99" s="24" t="s">
        <v>163</v>
      </c>
      <c r="F99" s="24"/>
      <c r="G99" s="24"/>
      <c r="I99" t="str">
        <f>I98</f>
        <v>ALTER TABLE CR_USER_TABLE</v>
      </c>
      <c r="J99" t="str">
        <f t="shared" si="33"/>
        <v xml:space="preserve"> ADD  ID VARCHAR(20) NOT NULL </v>
      </c>
      <c r="K99" s="21" t="str">
        <f t="shared" si="34"/>
        <v xml:space="preserve"> ALTER COLUMN   ID</v>
      </c>
      <c r="L99" s="12"/>
      <c r="M99" s="18"/>
      <c r="N99" s="5" t="str">
        <f t="shared" ref="N99:N106" si="35">CONCATENATE(B99," ",C99,"(",D99,")",E99,F99,G99,",")</f>
        <v>ID VARCHAR(20) NOT NULL ,</v>
      </c>
      <c r="O99" s="6" t="s">
        <v>2</v>
      </c>
      <c r="P99" s="6"/>
      <c r="Q99" s="6"/>
      <c r="R99" s="6"/>
      <c r="S99" s="6"/>
      <c r="T99" s="6"/>
      <c r="U99" s="6"/>
      <c r="V99" s="6"/>
      <c r="W99" s="17" t="str">
        <f t="shared" ref="W99:W106" si="36">CONCATENATE(,LOWER(O99),UPPER(LEFT(P99,1)),LOWER(RIGHT(P99,LEN(P99)-IF(LEN(P99)&gt;0,1,LEN(P99)))),UPPER(LEFT(Q99,1)),LOWER(RIGHT(Q99,LEN(Q99)-IF(LEN(Q99)&gt;0,1,LEN(Q99)))),UPPER(LEFT(R99,1)),LOWER(RIGHT(R99,LEN(R99)-IF(LEN(R99)&gt;0,1,LEN(R99)))),UPPER(LEFT(S99,1)),LOWER(RIGHT(S99,LEN(S99)-IF(LEN(S99)&gt;0,1,LEN(S99)))),UPPER(LEFT(T99,1)),LOWER(RIGHT(T99,LEN(T99)-IF(LEN(T99)&gt;0,1,LEN(T99)))),UPPER(LEFT(U99,1)),LOWER(RIGHT(U99,LEN(U99)-IF(LEN(U99)&gt;0,1,LEN(U99)))),UPPER(LEFT(V99,1)),LOWER(RIGHT(V99,LEN(V99)-IF(LEN(V99)&gt;0,1,LEN(V99)))))</f>
        <v>id</v>
      </c>
      <c r="X99" s="3" t="str">
        <f t="shared" ref="X99:X106" si="37">CONCATENATE("""",W99,"""",":","""","""",",")</f>
        <v>"id":"",</v>
      </c>
      <c r="Y99" s="22" t="str">
        <f t="shared" ref="Y99:Y106" si="38">CONCATENATE("public static String ",,B99,,"=","""",W99,""";")</f>
        <v>public static String ID="id";</v>
      </c>
      <c r="Z99" s="7" t="str">
        <f t="shared" ref="Z99:Z106" si="39">CONCATENATE("private String ",W99,"=","""""",";")</f>
        <v>private String id="";</v>
      </c>
    </row>
    <row r="100" spans="2:26" ht="19.2" x14ac:dyDescent="0.45">
      <c r="B100" s="1" t="s">
        <v>3</v>
      </c>
      <c r="C100" s="1" t="s">
        <v>1</v>
      </c>
      <c r="D100" s="4">
        <v>10</v>
      </c>
      <c r="E100" s="24"/>
      <c r="F100" s="24"/>
      <c r="G100" s="24"/>
      <c r="I100" t="str">
        <f>I99</f>
        <v>ALTER TABLE CR_USER_TABLE</v>
      </c>
      <c r="J100" t="str">
        <f t="shared" si="33"/>
        <v xml:space="preserve"> ADD  STATUS VARCHAR(10)</v>
      </c>
      <c r="K100" s="21" t="str">
        <f t="shared" si="34"/>
        <v xml:space="preserve"> ALTER COLUMN   STATUS</v>
      </c>
      <c r="L100" s="12"/>
      <c r="M100" s="18"/>
      <c r="N100" s="5" t="str">
        <f t="shared" si="35"/>
        <v>STATUS VARCHAR(10),</v>
      </c>
      <c r="O100" s="6" t="s">
        <v>3</v>
      </c>
      <c r="W100" s="17" t="str">
        <f t="shared" si="36"/>
        <v>status</v>
      </c>
      <c r="X100" s="3" t="str">
        <f t="shared" si="37"/>
        <v>"status":"",</v>
      </c>
      <c r="Y100" s="22" t="str">
        <f t="shared" si="38"/>
        <v>public static String STATUS="status";</v>
      </c>
      <c r="Z100" s="7" t="str">
        <f t="shared" si="39"/>
        <v>private String status="";</v>
      </c>
    </row>
    <row r="101" spans="2:26" ht="19.2" x14ac:dyDescent="0.45">
      <c r="B101" s="1" t="s">
        <v>4</v>
      </c>
      <c r="C101" s="1" t="s">
        <v>1</v>
      </c>
      <c r="D101" s="4">
        <v>20</v>
      </c>
      <c r="E101" s="24"/>
      <c r="F101" s="24"/>
      <c r="G101" s="24"/>
      <c r="I101" t="str">
        <f>I100</f>
        <v>ALTER TABLE CR_USER_TABLE</v>
      </c>
      <c r="J101" t="str">
        <f t="shared" si="33"/>
        <v xml:space="preserve"> ADD  INSERT_DATE VARCHAR(20)</v>
      </c>
      <c r="K101" s="21" t="str">
        <f t="shared" si="34"/>
        <v xml:space="preserve"> ALTER COLUMN   INSERT_DATE</v>
      </c>
      <c r="L101" s="12"/>
      <c r="M101" s="18"/>
      <c r="N101" s="5" t="str">
        <f t="shared" si="35"/>
        <v>INSERT_DATE VARCHAR(20),</v>
      </c>
      <c r="O101" s="6" t="s">
        <v>7</v>
      </c>
      <c r="P101" t="s">
        <v>8</v>
      </c>
      <c r="W101" s="17" t="str">
        <f t="shared" si="36"/>
        <v>insertDate</v>
      </c>
      <c r="X101" s="3" t="str">
        <f t="shared" si="37"/>
        <v>"insertDate":"",</v>
      </c>
      <c r="Y101" s="22" t="str">
        <f t="shared" si="38"/>
        <v>public static String INSERT_DATE="insertDate";</v>
      </c>
      <c r="Z101" s="7" t="str">
        <f t="shared" si="39"/>
        <v>private String insertDate="";</v>
      </c>
    </row>
    <row r="102" spans="2:26" ht="30.6" x14ac:dyDescent="0.45">
      <c r="B102" s="1" t="s">
        <v>5</v>
      </c>
      <c r="C102" s="1" t="s">
        <v>1</v>
      </c>
      <c r="D102" s="4">
        <v>20</v>
      </c>
      <c r="E102" s="24"/>
      <c r="F102" s="24"/>
      <c r="G102" s="24"/>
      <c r="I102" t="str">
        <f>I101</f>
        <v>ALTER TABLE CR_USER_TABLE</v>
      </c>
      <c r="J102" t="str">
        <f t="shared" si="33"/>
        <v xml:space="preserve"> ADD  MODIFICATION_DATE VARCHAR(20)</v>
      </c>
      <c r="K102" s="21" t="str">
        <f t="shared" si="34"/>
        <v xml:space="preserve"> ALTER COLUMN   MODIFICATION_DATE</v>
      </c>
      <c r="L102" s="12"/>
      <c r="M102" s="18"/>
      <c r="N102" s="5" t="str">
        <f t="shared" si="35"/>
        <v>MODIFICATION_DATE VARCHAR(20),</v>
      </c>
      <c r="O102" s="6" t="s">
        <v>9</v>
      </c>
      <c r="P102" t="s">
        <v>8</v>
      </c>
      <c r="W102" s="17" t="str">
        <f t="shared" si="36"/>
        <v>modificationDate</v>
      </c>
      <c r="X102" s="3" t="str">
        <f t="shared" si="37"/>
        <v>"modificationDate":"",</v>
      </c>
      <c r="Y102" s="22" t="str">
        <f t="shared" si="38"/>
        <v>public static String MODIFICATION_DATE="modificationDate";</v>
      </c>
      <c r="Z102" s="7" t="str">
        <f t="shared" si="39"/>
        <v>private String modificationDate="";</v>
      </c>
    </row>
    <row r="103" spans="2:26" ht="19.2" x14ac:dyDescent="0.45">
      <c r="B103" s="1" t="s">
        <v>215</v>
      </c>
      <c r="C103" s="1" t="s">
        <v>1</v>
      </c>
      <c r="D103" s="4">
        <v>100</v>
      </c>
      <c r="E103" s="24"/>
      <c r="F103" s="24"/>
      <c r="G103" s="24"/>
      <c r="I103" t="str">
        <f>I102</f>
        <v>ALTER TABLE CR_USER_TABLE</v>
      </c>
      <c r="J103" t="str">
        <f t="shared" si="33"/>
        <v xml:space="preserve"> ADD  TABLE_NAME VARCHAR(100)</v>
      </c>
      <c r="K103" s="21" t="str">
        <f t="shared" si="34"/>
        <v xml:space="preserve"> ALTER COLUMN   TABLE_NAME</v>
      </c>
      <c r="L103" s="12"/>
      <c r="M103" s="18"/>
      <c r="N103" s="5" t="str">
        <f t="shared" si="35"/>
        <v>TABLE_NAME VARCHAR(100),</v>
      </c>
      <c r="O103" s="6" t="s">
        <v>220</v>
      </c>
      <c r="P103" t="s">
        <v>0</v>
      </c>
      <c r="W103" s="17" t="str">
        <f t="shared" si="36"/>
        <v>tableName</v>
      </c>
      <c r="X103" s="3" t="str">
        <f t="shared" si="37"/>
        <v>"tableName":"",</v>
      </c>
      <c r="Y103" s="22" t="str">
        <f t="shared" si="38"/>
        <v>public static String TABLE_NAME="tableName";</v>
      </c>
      <c r="Z103" s="7" t="str">
        <f t="shared" si="39"/>
        <v>private String tableName="";</v>
      </c>
    </row>
    <row r="104" spans="2:26" ht="19.2" x14ac:dyDescent="0.45">
      <c r="B104" s="1" t="s">
        <v>51</v>
      </c>
      <c r="C104" s="1" t="s">
        <v>1</v>
      </c>
      <c r="D104" s="4">
        <v>100</v>
      </c>
      <c r="E104" s="24"/>
      <c r="F104" s="24"/>
      <c r="G104" s="24"/>
      <c r="I104" t="str">
        <f>I102</f>
        <v>ALTER TABLE CR_USER_TABLE</v>
      </c>
      <c r="J104" t="str">
        <f t="shared" si="33"/>
        <v xml:space="preserve"> ADD  TYPE VARCHAR(100)</v>
      </c>
      <c r="K104" s="21" t="str">
        <f t="shared" si="34"/>
        <v xml:space="preserve"> ALTER COLUMN   TYPE</v>
      </c>
      <c r="L104" s="12"/>
      <c r="M104" s="18"/>
      <c r="N104" s="5" t="str">
        <f t="shared" si="35"/>
        <v>TYPE VARCHAR(100),</v>
      </c>
      <c r="O104" s="6" t="s">
        <v>51</v>
      </c>
      <c r="W104" s="17" t="str">
        <f t="shared" si="36"/>
        <v>type</v>
      </c>
      <c r="X104" s="3" t="str">
        <f t="shared" si="37"/>
        <v>"type":"",</v>
      </c>
      <c r="Y104" s="22" t="str">
        <f t="shared" si="38"/>
        <v>public static String TYPE="type";</v>
      </c>
      <c r="Z104" s="7" t="str">
        <f t="shared" si="39"/>
        <v>private String type="";</v>
      </c>
    </row>
    <row r="105" spans="2:26" ht="19.2" x14ac:dyDescent="0.45">
      <c r="B105" s="1" t="s">
        <v>218</v>
      </c>
      <c r="C105" s="1" t="s">
        <v>1</v>
      </c>
      <c r="D105" s="4">
        <v>5000</v>
      </c>
      <c r="E105" s="24"/>
      <c r="F105" s="24"/>
      <c r="G105" s="24"/>
      <c r="I105" t="str">
        <f>I103</f>
        <v>ALTER TABLE CR_USER_TABLE</v>
      </c>
      <c r="J105" t="str">
        <f t="shared" si="33"/>
        <v xml:space="preserve"> ADD  TABLE_SCRIPT VARCHAR(5000)</v>
      </c>
      <c r="K105" s="21" t="str">
        <f t="shared" si="34"/>
        <v xml:space="preserve"> ALTER COLUMN   TABLE_SCRIPT</v>
      </c>
      <c r="L105" s="12"/>
      <c r="M105" s="18"/>
      <c r="N105" s="5" t="str">
        <f t="shared" si="35"/>
        <v>TABLE_SCRIPT VARCHAR(5000),</v>
      </c>
      <c r="O105" s="6" t="s">
        <v>220</v>
      </c>
      <c r="P105" t="s">
        <v>216</v>
      </c>
      <c r="W105" s="17" t="str">
        <f t="shared" si="36"/>
        <v>tableScript</v>
      </c>
      <c r="X105" s="3" t="str">
        <f t="shared" si="37"/>
        <v>"tableScript":"",</v>
      </c>
      <c r="Y105" s="22" t="str">
        <f t="shared" si="38"/>
        <v>public static String TABLE_SCRIPT="tableScript";</v>
      </c>
      <c r="Z105" s="7" t="str">
        <f t="shared" si="39"/>
        <v>private String tableScript="";</v>
      </c>
    </row>
    <row r="106" spans="2:26" ht="19.2" x14ac:dyDescent="0.45">
      <c r="B106" s="1" t="s">
        <v>217</v>
      </c>
      <c r="C106" s="1" t="s">
        <v>1</v>
      </c>
      <c r="D106" s="4">
        <v>50</v>
      </c>
      <c r="E106" s="24"/>
      <c r="F106" s="24"/>
      <c r="G106" s="24"/>
      <c r="I106" t="str">
        <f>I105</f>
        <v>ALTER TABLE CR_USER_TABLE</v>
      </c>
      <c r="J106" t="str">
        <f t="shared" si="33"/>
        <v xml:space="preserve"> ADD  SEQNUM VARCHAR(50)</v>
      </c>
      <c r="K106" s="21" t="str">
        <f t="shared" si="34"/>
        <v xml:space="preserve"> ALTER COLUMN   SEQNUM</v>
      </c>
      <c r="L106" s="12"/>
      <c r="M106" s="18"/>
      <c r="N106" s="5" t="str">
        <f t="shared" si="35"/>
        <v>SEQNUM VARCHAR(50),</v>
      </c>
      <c r="O106" s="6" t="s">
        <v>217</v>
      </c>
      <c r="W106" s="17" t="str">
        <f t="shared" si="36"/>
        <v>seqnum</v>
      </c>
      <c r="X106" s="3" t="str">
        <f t="shared" si="37"/>
        <v>"seqnum":"",</v>
      </c>
      <c r="Y106" s="22" t="str">
        <f t="shared" si="38"/>
        <v>public static String SEQNUM="seqnum";</v>
      </c>
      <c r="Z106" s="7" t="str">
        <f t="shared" si="39"/>
        <v>private String seqnum="";</v>
      </c>
    </row>
    <row r="107" spans="2:26" ht="19.2" x14ac:dyDescent="0.45">
      <c r="B107" s="30"/>
      <c r="C107" s="14"/>
      <c r="D107" s="9"/>
      <c r="E107" s="24"/>
      <c r="F107" s="24"/>
      <c r="G107" s="24"/>
      <c r="K107" s="32"/>
      <c r="M107" s="20"/>
      <c r="N107" s="33" t="s">
        <v>130</v>
      </c>
      <c r="O107" s="14"/>
      <c r="P107" s="14"/>
      <c r="W107" s="17"/>
      <c r="X107" s="3"/>
      <c r="Y107" s="22"/>
      <c r="Z107" s="7"/>
    </row>
    <row r="108" spans="2:26" x14ac:dyDescent="0.3">
      <c r="E108" s="24"/>
      <c r="F108" s="24"/>
      <c r="G108" s="24"/>
      <c r="K108" s="21"/>
      <c r="M108" s="19"/>
      <c r="N108" s="31" t="s">
        <v>126</v>
      </c>
      <c r="W108" s="16"/>
      <c r="X108" s="3"/>
      <c r="Y108" s="22"/>
      <c r="Z108" s="7"/>
    </row>
    <row r="109" spans="2:26" x14ac:dyDescent="0.3">
      <c r="E109" s="24"/>
      <c r="F109" s="24"/>
      <c r="G109" s="24"/>
      <c r="K109" s="21"/>
      <c r="M109" s="19"/>
      <c r="N109" s="5"/>
      <c r="W109" s="16"/>
      <c r="X109" s="3"/>
      <c r="Y109" s="22"/>
      <c r="Z109" s="7"/>
    </row>
    <row r="110" spans="2:26" ht="28.8" x14ac:dyDescent="0.3">
      <c r="B110" s="2" t="s">
        <v>222</v>
      </c>
      <c r="E110" s="24"/>
      <c r="F110" s="24"/>
      <c r="G110" s="24"/>
      <c r="I110" t="str">
        <f>CONCATENATE("ALTER TABLE"," ",B110)</f>
        <v>ALTER TABLE CR_PERMISSION</v>
      </c>
      <c r="J110" t="str">
        <f t="shared" ref="J110:J117" si="40">LEFT(CONCATENATE(" ADD "," ",N110,";"),LEN(CONCATENATE(" ADD "," ",N110,";"))-2)</f>
        <v xml:space="preserve"> ADD  CREATE TABLE CR_PERMISSION </v>
      </c>
      <c r="K110" s="21" t="str">
        <f t="shared" ref="K110:K117" si="41">LEFT(CONCATENATE(" ALTER COLUMN  "," ",B110,";"),LEN(CONCATENATE(" ALTER COLUMN "," ",B110,";")))</f>
        <v xml:space="preserve"> ALTER COLUMN   CR_PERMISSION</v>
      </c>
      <c r="M110" s="19"/>
      <c r="N110" s="5" t="str">
        <f>CONCATENATE("CREATE TABLE ",B110," ","(")</f>
        <v>CREATE TABLE CR_PERMISSION (</v>
      </c>
      <c r="W110" s="16"/>
      <c r="X110" s="3" t="s">
        <v>32</v>
      </c>
      <c r="Y110" s="22"/>
      <c r="Z110" s="7"/>
    </row>
    <row r="111" spans="2:26" ht="19.2" x14ac:dyDescent="0.45">
      <c r="B111" s="1" t="s">
        <v>2</v>
      </c>
      <c r="C111" s="1" t="s">
        <v>1</v>
      </c>
      <c r="D111" s="4">
        <v>20</v>
      </c>
      <c r="E111" s="24" t="s">
        <v>163</v>
      </c>
      <c r="F111" s="24"/>
      <c r="G111" s="24"/>
      <c r="I111" t="str">
        <f>I110</f>
        <v>ALTER TABLE CR_PERMISSION</v>
      </c>
      <c r="J111" t="str">
        <f t="shared" si="40"/>
        <v xml:space="preserve"> ADD  ID VARCHAR(20) NOT NULL </v>
      </c>
      <c r="K111" s="21" t="str">
        <f t="shared" si="41"/>
        <v xml:space="preserve"> ALTER COLUMN   ID</v>
      </c>
      <c r="L111" s="12"/>
      <c r="M111" s="18"/>
      <c r="N111" s="5" t="str">
        <f t="shared" ref="N111:N117" si="42">CONCATENATE(B111," ",C111,"(",D111,")",E111,F111,G111,",")</f>
        <v>ID VARCHAR(20) NOT NULL ,</v>
      </c>
      <c r="O111" s="6" t="s">
        <v>2</v>
      </c>
      <c r="P111" s="6"/>
      <c r="Q111" s="6"/>
      <c r="R111" s="6"/>
      <c r="S111" s="6"/>
      <c r="T111" s="6"/>
      <c r="U111" s="6"/>
      <c r="V111" s="6"/>
      <c r="W111" s="17" t="str">
        <f t="shared" ref="W111:W117" si="43">CONCATENATE(,LOWER(O111),UPPER(LEFT(P111,1)),LOWER(RIGHT(P111,LEN(P111)-IF(LEN(P111)&gt;0,1,LEN(P111)))),UPPER(LEFT(Q111,1)),LOWER(RIGHT(Q111,LEN(Q111)-IF(LEN(Q111)&gt;0,1,LEN(Q111)))),UPPER(LEFT(R111,1)),LOWER(RIGHT(R111,LEN(R111)-IF(LEN(R111)&gt;0,1,LEN(R111)))),UPPER(LEFT(S111,1)),LOWER(RIGHT(S111,LEN(S111)-IF(LEN(S111)&gt;0,1,LEN(S111)))),UPPER(LEFT(T111,1)),LOWER(RIGHT(T111,LEN(T111)-IF(LEN(T111)&gt;0,1,LEN(T111)))),UPPER(LEFT(U111,1)),LOWER(RIGHT(U111,LEN(U111)-IF(LEN(U111)&gt;0,1,LEN(U111)))),UPPER(LEFT(V111,1)),LOWER(RIGHT(V111,LEN(V111)-IF(LEN(V111)&gt;0,1,LEN(V111)))))</f>
        <v>id</v>
      </c>
      <c r="X111" s="3" t="str">
        <f t="shared" ref="X111:X117" si="44">CONCATENATE("""",W111,"""",":","""","""",",")</f>
        <v>"id":"",</v>
      </c>
      <c r="Y111" s="22" t="str">
        <f t="shared" ref="Y111:Y117" si="45">CONCATENATE("public static String ",,B111,,"=","""",W111,""";")</f>
        <v>public static String ID="id";</v>
      </c>
      <c r="Z111" s="7" t="str">
        <f t="shared" ref="Z111:Z117" si="46">CONCATENATE("private String ",W111,"=","""""",";")</f>
        <v>private String id="";</v>
      </c>
    </row>
    <row r="112" spans="2:26" ht="19.2" x14ac:dyDescent="0.45">
      <c r="B112" s="1" t="s">
        <v>3</v>
      </c>
      <c r="C112" s="1" t="s">
        <v>1</v>
      </c>
      <c r="D112" s="4">
        <v>10</v>
      </c>
      <c r="E112" s="24"/>
      <c r="F112" s="24"/>
      <c r="G112" s="24"/>
      <c r="I112" t="str">
        <f>I111</f>
        <v>ALTER TABLE CR_PERMISSION</v>
      </c>
      <c r="J112" t="str">
        <f t="shared" si="40"/>
        <v xml:space="preserve"> ADD  STATUS VARCHAR(10)</v>
      </c>
      <c r="K112" s="21" t="str">
        <f t="shared" si="41"/>
        <v xml:space="preserve"> ALTER COLUMN   STATUS</v>
      </c>
      <c r="L112" s="12"/>
      <c r="M112" s="18"/>
      <c r="N112" s="5" t="str">
        <f t="shared" si="42"/>
        <v>STATUS VARCHAR(10),</v>
      </c>
      <c r="O112" s="6" t="s">
        <v>3</v>
      </c>
      <c r="W112" s="17" t="str">
        <f t="shared" si="43"/>
        <v>status</v>
      </c>
      <c r="X112" s="3" t="str">
        <f t="shared" si="44"/>
        <v>"status":"",</v>
      </c>
      <c r="Y112" s="22" t="str">
        <f t="shared" si="45"/>
        <v>public static String STATUS="status";</v>
      </c>
      <c r="Z112" s="7" t="str">
        <f t="shared" si="46"/>
        <v>private String status="";</v>
      </c>
    </row>
    <row r="113" spans="2:26" ht="19.2" x14ac:dyDescent="0.45">
      <c r="B113" s="1" t="s">
        <v>4</v>
      </c>
      <c r="C113" s="1" t="s">
        <v>1</v>
      </c>
      <c r="D113" s="4">
        <v>20</v>
      </c>
      <c r="E113" s="24"/>
      <c r="F113" s="24"/>
      <c r="G113" s="24"/>
      <c r="I113" t="str">
        <f>I112</f>
        <v>ALTER TABLE CR_PERMISSION</v>
      </c>
      <c r="J113" t="str">
        <f t="shared" si="40"/>
        <v xml:space="preserve"> ADD  INSERT_DATE VARCHAR(20)</v>
      </c>
      <c r="K113" s="21" t="str">
        <f t="shared" si="41"/>
        <v xml:space="preserve"> ALTER COLUMN   INSERT_DATE</v>
      </c>
      <c r="L113" s="12"/>
      <c r="M113" s="18"/>
      <c r="N113" s="5" t="str">
        <f t="shared" si="42"/>
        <v>INSERT_DATE VARCHAR(20),</v>
      </c>
      <c r="O113" s="6" t="s">
        <v>7</v>
      </c>
      <c r="P113" t="s">
        <v>8</v>
      </c>
      <c r="W113" s="17" t="str">
        <f t="shared" si="43"/>
        <v>insertDate</v>
      </c>
      <c r="X113" s="3" t="str">
        <f t="shared" si="44"/>
        <v>"insertDate":"",</v>
      </c>
      <c r="Y113" s="22" t="str">
        <f t="shared" si="45"/>
        <v>public static String INSERT_DATE="insertDate";</v>
      </c>
      <c r="Z113" s="7" t="str">
        <f t="shared" si="46"/>
        <v>private String insertDate="";</v>
      </c>
    </row>
    <row r="114" spans="2:26" ht="30.6" x14ac:dyDescent="0.45">
      <c r="B114" s="1" t="s">
        <v>5</v>
      </c>
      <c r="C114" s="1" t="s">
        <v>1</v>
      </c>
      <c r="D114" s="4">
        <v>20</v>
      </c>
      <c r="E114" s="24"/>
      <c r="F114" s="24"/>
      <c r="G114" s="24"/>
      <c r="I114" t="str">
        <f>I113</f>
        <v>ALTER TABLE CR_PERMISSION</v>
      </c>
      <c r="J114" t="str">
        <f t="shared" si="40"/>
        <v xml:space="preserve"> ADD  MODIFICATION_DATE VARCHAR(20)</v>
      </c>
      <c r="K114" s="21" t="str">
        <f t="shared" si="41"/>
        <v xml:space="preserve"> ALTER COLUMN   MODIFICATION_DATE</v>
      </c>
      <c r="L114" s="12"/>
      <c r="M114" s="18"/>
      <c r="N114" s="5" t="str">
        <f t="shared" si="42"/>
        <v>MODIFICATION_DATE VARCHAR(20),</v>
      </c>
      <c r="O114" s="6" t="s">
        <v>9</v>
      </c>
      <c r="P114" t="s">
        <v>8</v>
      </c>
      <c r="W114" s="17" t="str">
        <f t="shared" si="43"/>
        <v>modificationDate</v>
      </c>
      <c r="X114" s="3" t="str">
        <f t="shared" si="44"/>
        <v>"modificationDate":"",</v>
      </c>
      <c r="Y114" s="22" t="str">
        <f t="shared" si="45"/>
        <v>public static String MODIFICATION_DATE="modificationDate";</v>
      </c>
      <c r="Z114" s="7" t="str">
        <f t="shared" si="46"/>
        <v>private String modificationDate="";</v>
      </c>
    </row>
    <row r="115" spans="2:26" ht="30.6" x14ac:dyDescent="0.45">
      <c r="B115" s="1" t="s">
        <v>223</v>
      </c>
      <c r="C115" s="1" t="s">
        <v>1</v>
      </c>
      <c r="D115" s="4">
        <v>100</v>
      </c>
      <c r="E115" s="24"/>
      <c r="F115" s="24"/>
      <c r="G115" s="24"/>
      <c r="I115" t="str">
        <f>I114</f>
        <v>ALTER TABLE CR_PERMISSION</v>
      </c>
      <c r="J115" t="str">
        <f t="shared" si="40"/>
        <v xml:space="preserve"> ADD  PERMISSION_STRING VARCHAR(100)</v>
      </c>
      <c r="K115" s="21" t="str">
        <f t="shared" si="41"/>
        <v xml:space="preserve"> ALTER COLUMN   PERMISSION_STRING</v>
      </c>
      <c r="L115" s="12"/>
      <c r="M115" s="18"/>
      <c r="N115" s="5" t="str">
        <f t="shared" si="42"/>
        <v>PERMISSION_STRING VARCHAR(100),</v>
      </c>
      <c r="O115" s="6" t="s">
        <v>50</v>
      </c>
      <c r="P115" t="s">
        <v>224</v>
      </c>
      <c r="W115" s="17" t="str">
        <f t="shared" si="43"/>
        <v>permissionString</v>
      </c>
      <c r="X115" s="3" t="str">
        <f t="shared" si="44"/>
        <v>"permissionString":"",</v>
      </c>
      <c r="Y115" s="22" t="str">
        <f t="shared" si="45"/>
        <v>public static String PERMISSION_STRING="permissionString";</v>
      </c>
      <c r="Z115" s="7" t="str">
        <f t="shared" si="46"/>
        <v>private String permissionString="";</v>
      </c>
    </row>
    <row r="116" spans="2:26" ht="30.6" x14ac:dyDescent="0.45">
      <c r="B116" s="1" t="s">
        <v>36</v>
      </c>
      <c r="C116" s="1" t="s">
        <v>1</v>
      </c>
      <c r="D116" s="4">
        <v>100</v>
      </c>
      <c r="E116" s="24"/>
      <c r="F116" s="24"/>
      <c r="G116" s="24"/>
      <c r="I116" t="str">
        <f>I114</f>
        <v>ALTER TABLE CR_PERMISSION</v>
      </c>
      <c r="J116" t="str">
        <f t="shared" si="40"/>
        <v xml:space="preserve"> ADD  PERMISSION_TYPE VARCHAR(100)</v>
      </c>
      <c r="K116" s="21" t="str">
        <f t="shared" si="41"/>
        <v xml:space="preserve"> ALTER COLUMN   PERMISSION_TYPE</v>
      </c>
      <c r="L116" s="12"/>
      <c r="M116" s="18"/>
      <c r="N116" s="5" t="str">
        <f t="shared" si="42"/>
        <v>PERMISSION_TYPE VARCHAR(100),</v>
      </c>
      <c r="O116" s="6" t="s">
        <v>50</v>
      </c>
      <c r="P116" t="s">
        <v>51</v>
      </c>
      <c r="W116" s="17" t="str">
        <f t="shared" si="43"/>
        <v>permissionType</v>
      </c>
      <c r="X116" s="3" t="str">
        <f t="shared" si="44"/>
        <v>"permissionType":"",</v>
      </c>
      <c r="Y116" s="22" t="str">
        <f t="shared" si="45"/>
        <v>public static String PERMISSION_TYPE="permissionType";</v>
      </c>
      <c r="Z116" s="7" t="str">
        <f t="shared" si="46"/>
        <v>private String permissionType="";</v>
      </c>
    </row>
    <row r="117" spans="2:26" ht="19.2" x14ac:dyDescent="0.45">
      <c r="B117" s="1" t="s">
        <v>14</v>
      </c>
      <c r="C117" s="1" t="s">
        <v>1</v>
      </c>
      <c r="D117" s="4">
        <v>50</v>
      </c>
      <c r="E117" s="24"/>
      <c r="F117" s="24"/>
      <c r="G117" s="24"/>
      <c r="I117" t="e">
        <f>#REF!</f>
        <v>#REF!</v>
      </c>
      <c r="J117" t="str">
        <f t="shared" si="40"/>
        <v xml:space="preserve"> ADD  DESCRIPTION VARCHAR(50)</v>
      </c>
      <c r="K117" s="21" t="str">
        <f t="shared" si="41"/>
        <v xml:space="preserve"> ALTER COLUMN   DESCRIPTION</v>
      </c>
      <c r="L117" s="12"/>
      <c r="M117" s="18"/>
      <c r="N117" s="5" t="str">
        <f t="shared" si="42"/>
        <v>DESCRIPTION VARCHAR(50),</v>
      </c>
      <c r="O117" s="6" t="s">
        <v>14</v>
      </c>
      <c r="W117" s="17" t="str">
        <f t="shared" si="43"/>
        <v>description</v>
      </c>
      <c r="X117" s="3" t="str">
        <f t="shared" si="44"/>
        <v>"description":"",</v>
      </c>
      <c r="Y117" s="22" t="str">
        <f t="shared" si="45"/>
        <v>public static String DESCRIPTION="description";</v>
      </c>
      <c r="Z117" s="7" t="str">
        <f t="shared" si="46"/>
        <v>private String description="";</v>
      </c>
    </row>
    <row r="118" spans="2:26" ht="19.2" x14ac:dyDescent="0.45">
      <c r="B118" s="30"/>
      <c r="C118" s="14"/>
      <c r="D118" s="9"/>
      <c r="E118" s="24"/>
      <c r="F118" s="24"/>
      <c r="G118" s="24"/>
      <c r="K118" s="32"/>
      <c r="M118" s="20"/>
      <c r="N118" s="33" t="s">
        <v>130</v>
      </c>
      <c r="O118" s="14"/>
      <c r="P118" s="14"/>
      <c r="W118" s="17"/>
      <c r="X118" s="3"/>
      <c r="Y118" s="22"/>
      <c r="Z118" s="7"/>
    </row>
    <row r="119" spans="2:26" x14ac:dyDescent="0.3">
      <c r="E119" s="24"/>
      <c r="F119" s="24"/>
      <c r="G119" s="24"/>
      <c r="K119" s="21"/>
      <c r="M119" s="19"/>
      <c r="N119" s="31" t="s">
        <v>126</v>
      </c>
      <c r="W119" s="16"/>
      <c r="X119" s="3"/>
      <c r="Y119" s="22"/>
      <c r="Z119" s="7"/>
    </row>
    <row r="120" spans="2:26" x14ac:dyDescent="0.3">
      <c r="E120" s="24"/>
      <c r="F120" s="24"/>
      <c r="G120" s="24"/>
      <c r="K120" s="21"/>
      <c r="M120" s="19"/>
      <c r="N120" s="5"/>
      <c r="W120" s="16"/>
      <c r="X120" s="3"/>
      <c r="Y120" s="22"/>
      <c r="Z120" s="7"/>
    </row>
    <row r="121" spans="2:26" x14ac:dyDescent="0.3">
      <c r="E121" s="24"/>
      <c r="F121" s="24"/>
      <c r="G121" s="24"/>
      <c r="K121" s="21"/>
      <c r="M121" s="19"/>
      <c r="N121" s="5" t="s">
        <v>6</v>
      </c>
      <c r="W121" s="16"/>
      <c r="X121" s="3"/>
      <c r="Y121" s="22"/>
      <c r="Z121" s="7"/>
    </row>
    <row r="122" spans="2:26" x14ac:dyDescent="0.3">
      <c r="B122" s="2" t="s">
        <v>225</v>
      </c>
      <c r="E122" s="24"/>
      <c r="F122" s="24"/>
      <c r="G122" s="24"/>
      <c r="I122" t="str">
        <f>CONCATENATE("ALTER TABLE"," ",B122)</f>
        <v>ALTER TABLE CR_RULE</v>
      </c>
      <c r="J122" t="str">
        <f t="shared" ref="J122:J129" si="47">LEFT(CONCATENATE(" ADD "," ",N122,";"),LEN(CONCATENATE(" ADD "," ",N122,";"))-2)</f>
        <v xml:space="preserve"> ADD  CREATE TABLE CR_RULE </v>
      </c>
      <c r="K122" s="21" t="str">
        <f t="shared" ref="K122:K129" si="48">LEFT(CONCATENATE(" ALTER COLUMN  "," ",B122,";"),LEN(CONCATENATE(" ALTER COLUMN "," ",B122,";")))</f>
        <v xml:space="preserve"> ALTER COLUMN   CR_RULE</v>
      </c>
      <c r="M122" s="19"/>
      <c r="N122" s="5" t="str">
        <f>CONCATENATE("CREATE TABLE ",B122," ","(")</f>
        <v>CREATE TABLE CR_RULE (</v>
      </c>
      <c r="W122" s="16"/>
      <c r="X122" s="3" t="s">
        <v>32</v>
      </c>
      <c r="Y122" s="22"/>
      <c r="Z122" s="7"/>
    </row>
    <row r="123" spans="2:26" ht="19.2" x14ac:dyDescent="0.45">
      <c r="B123" s="1" t="s">
        <v>2</v>
      </c>
      <c r="C123" s="1" t="s">
        <v>1</v>
      </c>
      <c r="D123" s="4">
        <v>20</v>
      </c>
      <c r="E123" s="24" t="s">
        <v>163</v>
      </c>
      <c r="F123" s="24"/>
      <c r="G123" s="24"/>
      <c r="I123" t="str">
        <f>I122</f>
        <v>ALTER TABLE CR_RULE</v>
      </c>
      <c r="J123" t="str">
        <f t="shared" si="47"/>
        <v xml:space="preserve"> ADD  ID VARCHAR(20) NOT NULL </v>
      </c>
      <c r="K123" s="21" t="str">
        <f t="shared" si="48"/>
        <v xml:space="preserve"> ALTER COLUMN   ID</v>
      </c>
      <c r="L123" s="12"/>
      <c r="M123" s="18"/>
      <c r="N123" s="5" t="str">
        <f t="shared" ref="N123:N129" si="49">CONCATENATE(B123," ",C123,"(",D123,")",E123,F123,G123,",")</f>
        <v>ID VARCHAR(20) NOT NULL ,</v>
      </c>
      <c r="O123" s="6" t="s">
        <v>2</v>
      </c>
      <c r="P123" s="6"/>
      <c r="Q123" s="6"/>
      <c r="R123" s="6"/>
      <c r="S123" s="6"/>
      <c r="T123" s="6"/>
      <c r="U123" s="6"/>
      <c r="V123" s="6"/>
      <c r="W123" s="17" t="str">
        <f t="shared" ref="W123:W129" si="50">CONCATENATE(,LOWER(O123),UPPER(LEFT(P123,1)),LOWER(RIGHT(P123,LEN(P123)-IF(LEN(P123)&gt;0,1,LEN(P123)))),UPPER(LEFT(Q123,1)),LOWER(RIGHT(Q123,LEN(Q123)-IF(LEN(Q123)&gt;0,1,LEN(Q123)))),UPPER(LEFT(R123,1)),LOWER(RIGHT(R123,LEN(R123)-IF(LEN(R123)&gt;0,1,LEN(R123)))),UPPER(LEFT(S123,1)),LOWER(RIGHT(S123,LEN(S123)-IF(LEN(S123)&gt;0,1,LEN(S123)))),UPPER(LEFT(T123,1)),LOWER(RIGHT(T123,LEN(T123)-IF(LEN(T123)&gt;0,1,LEN(T123)))),UPPER(LEFT(U123,1)),LOWER(RIGHT(U123,LEN(U123)-IF(LEN(U123)&gt;0,1,LEN(U123)))),UPPER(LEFT(V123,1)),LOWER(RIGHT(V123,LEN(V123)-IF(LEN(V123)&gt;0,1,LEN(V123)))))</f>
        <v>id</v>
      </c>
      <c r="X123" s="3" t="str">
        <f t="shared" ref="X123:X129" si="51">CONCATENATE("""",W123,"""",":","""","""",",")</f>
        <v>"id":"",</v>
      </c>
      <c r="Y123" s="22" t="str">
        <f t="shared" ref="Y123:Y129" si="52">CONCATENATE("public static String ",,B123,,"=","""",W123,""";")</f>
        <v>public static String ID="id";</v>
      </c>
      <c r="Z123" s="7" t="str">
        <f t="shared" ref="Z123:Z129" si="53">CONCATENATE("private String ",W123,"=","""""",";")</f>
        <v>private String id="";</v>
      </c>
    </row>
    <row r="124" spans="2:26" ht="19.2" x14ac:dyDescent="0.45">
      <c r="B124" s="1" t="s">
        <v>3</v>
      </c>
      <c r="C124" s="1" t="s">
        <v>1</v>
      </c>
      <c r="D124" s="4">
        <v>10</v>
      </c>
      <c r="E124" s="24"/>
      <c r="F124" s="24"/>
      <c r="G124" s="24"/>
      <c r="I124" t="str">
        <f>I123</f>
        <v>ALTER TABLE CR_RULE</v>
      </c>
      <c r="J124" t="str">
        <f t="shared" si="47"/>
        <v xml:space="preserve"> ADD  STATUS VARCHAR(10)</v>
      </c>
      <c r="K124" s="21" t="str">
        <f t="shared" si="48"/>
        <v xml:space="preserve"> ALTER COLUMN   STATUS</v>
      </c>
      <c r="L124" s="12"/>
      <c r="M124" s="18"/>
      <c r="N124" s="5" t="str">
        <f t="shared" si="49"/>
        <v>STATUS VARCHAR(10),</v>
      </c>
      <c r="O124" s="6" t="s">
        <v>3</v>
      </c>
      <c r="W124" s="17" t="str">
        <f t="shared" si="50"/>
        <v>status</v>
      </c>
      <c r="X124" s="3" t="str">
        <f t="shared" si="51"/>
        <v>"status":"",</v>
      </c>
      <c r="Y124" s="22" t="str">
        <f t="shared" si="52"/>
        <v>public static String STATUS="status";</v>
      </c>
      <c r="Z124" s="7" t="str">
        <f t="shared" si="53"/>
        <v>private String status="";</v>
      </c>
    </row>
    <row r="125" spans="2:26" ht="19.2" x14ac:dyDescent="0.45">
      <c r="B125" s="1" t="s">
        <v>4</v>
      </c>
      <c r="C125" s="1" t="s">
        <v>1</v>
      </c>
      <c r="D125" s="4">
        <v>20</v>
      </c>
      <c r="E125" s="24"/>
      <c r="F125" s="24"/>
      <c r="G125" s="24"/>
      <c r="I125" t="str">
        <f>I124</f>
        <v>ALTER TABLE CR_RULE</v>
      </c>
      <c r="J125" t="str">
        <f t="shared" si="47"/>
        <v xml:space="preserve"> ADD  INSERT_DATE VARCHAR(20)</v>
      </c>
      <c r="K125" s="21" t="str">
        <f t="shared" si="48"/>
        <v xml:space="preserve"> ALTER COLUMN   INSERT_DATE</v>
      </c>
      <c r="L125" s="12"/>
      <c r="M125" s="18"/>
      <c r="N125" s="5" t="str">
        <f t="shared" si="49"/>
        <v>INSERT_DATE VARCHAR(20),</v>
      </c>
      <c r="O125" s="6" t="s">
        <v>7</v>
      </c>
      <c r="P125" t="s">
        <v>8</v>
      </c>
      <c r="W125" s="17" t="str">
        <f t="shared" si="50"/>
        <v>insertDate</v>
      </c>
      <c r="X125" s="3" t="str">
        <f t="shared" si="51"/>
        <v>"insertDate":"",</v>
      </c>
      <c r="Y125" s="22" t="str">
        <f t="shared" si="52"/>
        <v>public static String INSERT_DATE="insertDate";</v>
      </c>
      <c r="Z125" s="7" t="str">
        <f t="shared" si="53"/>
        <v>private String insertDate="";</v>
      </c>
    </row>
    <row r="126" spans="2:26" ht="30.6" x14ac:dyDescent="0.45">
      <c r="B126" s="1" t="s">
        <v>5</v>
      </c>
      <c r="C126" s="1" t="s">
        <v>1</v>
      </c>
      <c r="D126" s="4">
        <v>20</v>
      </c>
      <c r="E126" s="24"/>
      <c r="F126" s="24"/>
      <c r="G126" s="24"/>
      <c r="I126" t="str">
        <f>I125</f>
        <v>ALTER TABLE CR_RULE</v>
      </c>
      <c r="J126" t="str">
        <f t="shared" si="47"/>
        <v xml:space="preserve"> ADD  MODIFICATION_DATE VARCHAR(20)</v>
      </c>
      <c r="K126" s="21" t="str">
        <f t="shared" si="48"/>
        <v xml:space="preserve"> ALTER COLUMN   MODIFICATION_DATE</v>
      </c>
      <c r="L126" s="12"/>
      <c r="M126" s="18"/>
      <c r="N126" s="5" t="str">
        <f t="shared" si="49"/>
        <v>MODIFICATION_DATE VARCHAR(20),</v>
      </c>
      <c r="O126" s="6" t="s">
        <v>9</v>
      </c>
      <c r="P126" t="s">
        <v>8</v>
      </c>
      <c r="W126" s="17" t="str">
        <f t="shared" si="50"/>
        <v>modificationDate</v>
      </c>
      <c r="X126" s="3" t="str">
        <f t="shared" si="51"/>
        <v>"modificationDate":"",</v>
      </c>
      <c r="Y126" s="22" t="str">
        <f t="shared" si="52"/>
        <v>public static String MODIFICATION_DATE="modificationDate";</v>
      </c>
      <c r="Z126" s="7" t="str">
        <f t="shared" si="53"/>
        <v>private String modificationDate="";</v>
      </c>
    </row>
    <row r="127" spans="2:26" ht="19.2" x14ac:dyDescent="0.45">
      <c r="B127" s="1" t="s">
        <v>234</v>
      </c>
      <c r="C127" s="1" t="s">
        <v>1</v>
      </c>
      <c r="D127" s="4">
        <v>100</v>
      </c>
      <c r="E127" s="24"/>
      <c r="F127" s="24"/>
      <c r="G127" s="24"/>
      <c r="I127" t="str">
        <f>I125</f>
        <v>ALTER TABLE CR_RULE</v>
      </c>
      <c r="J127" t="str">
        <f t="shared" si="47"/>
        <v xml:space="preserve"> ADD  IS_PUBLIC VARCHAR(100)</v>
      </c>
      <c r="K127" s="21" t="str">
        <f t="shared" si="48"/>
        <v xml:space="preserve"> ALTER COLUMN   IS_PUBLIC</v>
      </c>
      <c r="L127" s="12"/>
      <c r="M127" s="18"/>
      <c r="N127" s="5" t="str">
        <f t="shared" si="49"/>
        <v>IS_PUBLIC VARCHAR(100),</v>
      </c>
      <c r="O127" s="6" t="s">
        <v>112</v>
      </c>
      <c r="P127" t="s">
        <v>235</v>
      </c>
      <c r="W127" s="17" t="str">
        <f t="shared" si="50"/>
        <v>isPublic</v>
      </c>
      <c r="X127" s="3" t="str">
        <f t="shared" si="51"/>
        <v>"isPublic":"",</v>
      </c>
      <c r="Y127" s="22" t="str">
        <f t="shared" si="52"/>
        <v>public static String IS_PUBLIC="isPublic";</v>
      </c>
      <c r="Z127" s="7" t="str">
        <f t="shared" si="53"/>
        <v>private String isPublic="";</v>
      </c>
    </row>
    <row r="128" spans="2:26" ht="19.2" x14ac:dyDescent="0.45">
      <c r="B128" s="1" t="s">
        <v>68</v>
      </c>
      <c r="C128" s="1" t="s">
        <v>1</v>
      </c>
      <c r="D128" s="4">
        <v>100</v>
      </c>
      <c r="E128" s="24"/>
      <c r="F128" s="24"/>
      <c r="G128" s="24"/>
      <c r="I128" t="str">
        <f>I126</f>
        <v>ALTER TABLE CR_RULE</v>
      </c>
      <c r="J128" t="str">
        <f t="shared" si="47"/>
        <v xml:space="preserve"> ADD  RULE_NAME VARCHAR(100)</v>
      </c>
      <c r="K128" s="21" t="str">
        <f t="shared" si="48"/>
        <v xml:space="preserve"> ALTER COLUMN   RULE_NAME</v>
      </c>
      <c r="L128" s="12"/>
      <c r="M128" s="18"/>
      <c r="N128" s="5" t="str">
        <f t="shared" si="49"/>
        <v>RULE_NAME VARCHAR(100),</v>
      </c>
      <c r="O128" s="6" t="s">
        <v>67</v>
      </c>
      <c r="P128" t="s">
        <v>0</v>
      </c>
      <c r="W128" s="17" t="str">
        <f t="shared" si="50"/>
        <v>ruleName</v>
      </c>
      <c r="X128" s="3" t="str">
        <f t="shared" si="51"/>
        <v>"ruleName":"",</v>
      </c>
      <c r="Y128" s="22" t="str">
        <f t="shared" si="52"/>
        <v>public static String RULE_NAME="ruleName";</v>
      </c>
      <c r="Z128" s="7" t="str">
        <f t="shared" si="53"/>
        <v>private String ruleName="";</v>
      </c>
    </row>
    <row r="129" spans="2:26" ht="19.2" x14ac:dyDescent="0.45">
      <c r="B129" s="1" t="s">
        <v>14</v>
      </c>
      <c r="C129" s="1" t="s">
        <v>1</v>
      </c>
      <c r="D129" s="4">
        <v>50</v>
      </c>
      <c r="E129" s="24"/>
      <c r="F129" s="24"/>
      <c r="G129" s="24"/>
      <c r="I129" t="e">
        <f>#REF!</f>
        <v>#REF!</v>
      </c>
      <c r="J129" t="str">
        <f t="shared" si="47"/>
        <v xml:space="preserve"> ADD  DESCRIPTION VARCHAR(50)</v>
      </c>
      <c r="K129" s="21" t="str">
        <f t="shared" si="48"/>
        <v xml:space="preserve"> ALTER COLUMN   DESCRIPTION</v>
      </c>
      <c r="L129" s="12"/>
      <c r="M129" s="18"/>
      <c r="N129" s="5" t="str">
        <f t="shared" si="49"/>
        <v>DESCRIPTION VARCHAR(50),</v>
      </c>
      <c r="O129" s="6" t="s">
        <v>14</v>
      </c>
      <c r="W129" s="17" t="str">
        <f t="shared" si="50"/>
        <v>description</v>
      </c>
      <c r="X129" s="3" t="str">
        <f t="shared" si="51"/>
        <v>"description":"",</v>
      </c>
      <c r="Y129" s="22" t="str">
        <f t="shared" si="52"/>
        <v>public static String DESCRIPTION="description";</v>
      </c>
      <c r="Z129" s="7" t="str">
        <f t="shared" si="53"/>
        <v>private String description="";</v>
      </c>
    </row>
    <row r="130" spans="2:26" ht="19.2" x14ac:dyDescent="0.45">
      <c r="B130" s="30"/>
      <c r="C130" s="14"/>
      <c r="D130" s="9"/>
      <c r="E130" s="24"/>
      <c r="F130" s="24"/>
      <c r="G130" s="24"/>
      <c r="K130" s="32"/>
      <c r="M130" s="20"/>
      <c r="N130" s="33" t="s">
        <v>130</v>
      </c>
      <c r="O130" s="14"/>
      <c r="P130" s="14"/>
      <c r="W130" s="17"/>
      <c r="X130" s="3"/>
      <c r="Y130" s="22"/>
      <c r="Z130" s="7"/>
    </row>
    <row r="131" spans="2:26" x14ac:dyDescent="0.3">
      <c r="E131" s="24"/>
      <c r="F131" s="24"/>
      <c r="G131" s="24"/>
      <c r="K131" s="21"/>
      <c r="M131" s="19"/>
      <c r="N131" s="31" t="s">
        <v>126</v>
      </c>
      <c r="W131" s="16"/>
      <c r="X131" s="3"/>
      <c r="Y131" s="22"/>
      <c r="Z131" s="7"/>
    </row>
    <row r="132" spans="2:26" x14ac:dyDescent="0.3">
      <c r="E132" s="24"/>
      <c r="F132" s="24"/>
      <c r="G132" s="24"/>
      <c r="K132" s="21"/>
      <c r="M132" s="19"/>
      <c r="N132" s="5"/>
      <c r="W132" s="16"/>
      <c r="X132" s="3"/>
      <c r="Y132" s="22"/>
      <c r="Z132" s="7"/>
    </row>
    <row r="133" spans="2:26" x14ac:dyDescent="0.3">
      <c r="E133" s="24"/>
      <c r="F133" s="24"/>
      <c r="G133" s="24"/>
      <c r="K133" s="21"/>
      <c r="M133" s="19"/>
      <c r="N133" s="5" t="s">
        <v>6</v>
      </c>
      <c r="W133" s="16"/>
      <c r="X133" s="3"/>
      <c r="Y133" s="22"/>
      <c r="Z133" s="7"/>
    </row>
    <row r="134" spans="2:26" ht="28.8" x14ac:dyDescent="0.3">
      <c r="B134" s="2" t="s">
        <v>226</v>
      </c>
      <c r="E134" s="24"/>
      <c r="F134" s="24"/>
      <c r="G134" s="24"/>
      <c r="I134" t="str">
        <f>CONCATENATE("ALTER TABLE"," ",B134)</f>
        <v>ALTER TABLE CR_REL_RULE_AND_PERMISSION</v>
      </c>
      <c r="J134" t="str">
        <f t="shared" ref="J134:J140" si="54">LEFT(CONCATENATE(" ADD "," ",N134,";"),LEN(CONCATENATE(" ADD "," ",N134,";"))-2)</f>
        <v xml:space="preserve"> ADD  CREATE TABLE CR_REL_RULE_AND_PERMISSION </v>
      </c>
      <c r="K134" s="21" t="str">
        <f t="shared" ref="K134:K140" si="55">LEFT(CONCATENATE(" ALTER COLUMN  "," ",B134,";"),LEN(CONCATENATE(" ALTER COLUMN "," ",B134,";")))</f>
        <v xml:space="preserve"> ALTER COLUMN   CR_REL_RULE_AND_PERMISSION</v>
      </c>
      <c r="M134" s="19"/>
      <c r="N134" s="5" t="str">
        <f>CONCATENATE("CREATE TABLE ",B134," ","(")</f>
        <v>CREATE TABLE CR_REL_RULE_AND_PERMISSION (</v>
      </c>
      <c r="W134" s="16"/>
      <c r="X134" s="3" t="s">
        <v>32</v>
      </c>
      <c r="Y134" s="22"/>
      <c r="Z134" s="7"/>
    </row>
    <row r="135" spans="2:26" ht="19.2" x14ac:dyDescent="0.45">
      <c r="B135" s="1" t="s">
        <v>2</v>
      </c>
      <c r="C135" s="1" t="s">
        <v>1</v>
      </c>
      <c r="D135" s="4">
        <v>20</v>
      </c>
      <c r="E135" s="24" t="s">
        <v>163</v>
      </c>
      <c r="F135" s="24"/>
      <c r="G135" s="24"/>
      <c r="I135" t="str">
        <f>I134</f>
        <v>ALTER TABLE CR_REL_RULE_AND_PERMISSION</v>
      </c>
      <c r="J135" t="str">
        <f t="shared" si="54"/>
        <v xml:space="preserve"> ADD  ID VARCHAR(20) NOT NULL </v>
      </c>
      <c r="K135" s="21" t="str">
        <f t="shared" si="55"/>
        <v xml:space="preserve"> ALTER COLUMN   ID</v>
      </c>
      <c r="L135" s="12"/>
      <c r="M135" s="18"/>
      <c r="N135" s="5" t="str">
        <f t="shared" ref="N135:N140" si="56">CONCATENATE(B135," ",C135,"(",D135,")",E135,F135,G135,",")</f>
        <v>ID VARCHAR(20) NOT NULL ,</v>
      </c>
      <c r="O135" s="6" t="s">
        <v>2</v>
      </c>
      <c r="P135" s="6"/>
      <c r="Q135" s="6"/>
      <c r="R135" s="6"/>
      <c r="S135" s="6"/>
      <c r="T135" s="6"/>
      <c r="U135" s="6"/>
      <c r="V135" s="6"/>
      <c r="W135" s="17" t="str">
        <f t="shared" ref="W135:W140" si="57">CONCATENATE(,LOWER(O135),UPPER(LEFT(P135,1)),LOWER(RIGHT(P135,LEN(P135)-IF(LEN(P135)&gt;0,1,LEN(P135)))),UPPER(LEFT(Q135,1)),LOWER(RIGHT(Q135,LEN(Q135)-IF(LEN(Q135)&gt;0,1,LEN(Q135)))),UPPER(LEFT(R135,1)),LOWER(RIGHT(R135,LEN(R135)-IF(LEN(R135)&gt;0,1,LEN(R135)))),UPPER(LEFT(S135,1)),LOWER(RIGHT(S135,LEN(S135)-IF(LEN(S135)&gt;0,1,LEN(S135)))),UPPER(LEFT(T135,1)),LOWER(RIGHT(T135,LEN(T135)-IF(LEN(T135)&gt;0,1,LEN(T135)))),UPPER(LEFT(U135,1)),LOWER(RIGHT(U135,LEN(U135)-IF(LEN(U135)&gt;0,1,LEN(U135)))),UPPER(LEFT(V135,1)),LOWER(RIGHT(V135,LEN(V135)-IF(LEN(V135)&gt;0,1,LEN(V135)))))</f>
        <v>id</v>
      </c>
      <c r="X135" s="3" t="str">
        <f t="shared" ref="X135:X140" si="58">CONCATENATE("""",W135,"""",":","""","""",",")</f>
        <v>"id":"",</v>
      </c>
      <c r="Y135" s="22" t="str">
        <f t="shared" ref="Y135:Y140" si="59">CONCATENATE("public static String ",,B135,,"=","""",W135,""";")</f>
        <v>public static String ID="id";</v>
      </c>
      <c r="Z135" s="7" t="str">
        <f t="shared" ref="Z135:Z140" si="60">CONCATENATE("private String ",W135,"=","""""",";")</f>
        <v>private String id="";</v>
      </c>
    </row>
    <row r="136" spans="2:26" ht="19.2" x14ac:dyDescent="0.45">
      <c r="B136" s="1" t="s">
        <v>3</v>
      </c>
      <c r="C136" s="1" t="s">
        <v>1</v>
      </c>
      <c r="D136" s="4">
        <v>10</v>
      </c>
      <c r="E136" s="24"/>
      <c r="F136" s="24"/>
      <c r="G136" s="24"/>
      <c r="I136" t="str">
        <f>I135</f>
        <v>ALTER TABLE CR_REL_RULE_AND_PERMISSION</v>
      </c>
      <c r="J136" t="str">
        <f t="shared" si="54"/>
        <v xml:space="preserve"> ADD  STATUS VARCHAR(10)</v>
      </c>
      <c r="K136" s="21" t="str">
        <f t="shared" si="55"/>
        <v xml:space="preserve"> ALTER COLUMN   STATUS</v>
      </c>
      <c r="L136" s="12"/>
      <c r="M136" s="18"/>
      <c r="N136" s="5" t="str">
        <f t="shared" si="56"/>
        <v>STATUS VARCHAR(10),</v>
      </c>
      <c r="O136" s="6" t="s">
        <v>3</v>
      </c>
      <c r="W136" s="17" t="str">
        <f t="shared" si="57"/>
        <v>status</v>
      </c>
      <c r="X136" s="3" t="str">
        <f t="shared" si="58"/>
        <v>"status":"",</v>
      </c>
      <c r="Y136" s="22" t="str">
        <f t="shared" si="59"/>
        <v>public static String STATUS="status";</v>
      </c>
      <c r="Z136" s="7" t="str">
        <f t="shared" si="60"/>
        <v>private String status="";</v>
      </c>
    </row>
    <row r="137" spans="2:26" ht="19.2" x14ac:dyDescent="0.45">
      <c r="B137" s="1" t="s">
        <v>4</v>
      </c>
      <c r="C137" s="1" t="s">
        <v>1</v>
      </c>
      <c r="D137" s="4">
        <v>20</v>
      </c>
      <c r="E137" s="24"/>
      <c r="F137" s="24"/>
      <c r="G137" s="24"/>
      <c r="I137" t="str">
        <f>I136</f>
        <v>ALTER TABLE CR_REL_RULE_AND_PERMISSION</v>
      </c>
      <c r="J137" t="str">
        <f t="shared" si="54"/>
        <v xml:space="preserve"> ADD  INSERT_DATE VARCHAR(20)</v>
      </c>
      <c r="K137" s="21" t="str">
        <f t="shared" si="55"/>
        <v xml:space="preserve"> ALTER COLUMN   INSERT_DATE</v>
      </c>
      <c r="L137" s="12"/>
      <c r="M137" s="18"/>
      <c r="N137" s="5" t="str">
        <f t="shared" si="56"/>
        <v>INSERT_DATE VARCHAR(20),</v>
      </c>
      <c r="O137" s="6" t="s">
        <v>7</v>
      </c>
      <c r="P137" t="s">
        <v>8</v>
      </c>
      <c r="W137" s="17" t="str">
        <f t="shared" si="57"/>
        <v>insertDate</v>
      </c>
      <c r="X137" s="3" t="str">
        <f t="shared" si="58"/>
        <v>"insertDate":"",</v>
      </c>
      <c r="Y137" s="22" t="str">
        <f t="shared" si="59"/>
        <v>public static String INSERT_DATE="insertDate";</v>
      </c>
      <c r="Z137" s="7" t="str">
        <f t="shared" si="60"/>
        <v>private String insertDate="";</v>
      </c>
    </row>
    <row r="138" spans="2:26" ht="30.6" x14ac:dyDescent="0.45">
      <c r="B138" s="1" t="s">
        <v>5</v>
      </c>
      <c r="C138" s="1" t="s">
        <v>1</v>
      </c>
      <c r="D138" s="4">
        <v>20</v>
      </c>
      <c r="E138" s="24"/>
      <c r="F138" s="24"/>
      <c r="G138" s="24"/>
      <c r="I138" t="str">
        <f>I137</f>
        <v>ALTER TABLE CR_REL_RULE_AND_PERMISSION</v>
      </c>
      <c r="J138" t="str">
        <f t="shared" si="54"/>
        <v xml:space="preserve"> ADD  MODIFICATION_DATE VARCHAR(20)</v>
      </c>
      <c r="K138" s="21" t="str">
        <f t="shared" si="55"/>
        <v xml:space="preserve"> ALTER COLUMN   MODIFICATION_DATE</v>
      </c>
      <c r="L138" s="12"/>
      <c r="M138" s="18"/>
      <c r="N138" s="5" t="str">
        <f t="shared" si="56"/>
        <v>MODIFICATION_DATE VARCHAR(20),</v>
      </c>
      <c r="O138" s="6" t="s">
        <v>9</v>
      </c>
      <c r="P138" t="s">
        <v>8</v>
      </c>
      <c r="W138" s="17" t="str">
        <f t="shared" si="57"/>
        <v>modificationDate</v>
      </c>
      <c r="X138" s="3" t="str">
        <f t="shared" si="58"/>
        <v>"modificationDate":"",</v>
      </c>
      <c r="Y138" s="22" t="str">
        <f t="shared" si="59"/>
        <v>public static String MODIFICATION_DATE="modificationDate";</v>
      </c>
      <c r="Z138" s="7" t="str">
        <f t="shared" si="60"/>
        <v>private String modificationDate="";</v>
      </c>
    </row>
    <row r="139" spans="2:26" ht="19.2" x14ac:dyDescent="0.45">
      <c r="B139" s="1" t="s">
        <v>227</v>
      </c>
      <c r="C139" s="1" t="s">
        <v>1</v>
      </c>
      <c r="D139" s="4">
        <v>100</v>
      </c>
      <c r="E139" s="24"/>
      <c r="F139" s="24"/>
      <c r="G139" s="24"/>
      <c r="I139" t="str">
        <f>I138</f>
        <v>ALTER TABLE CR_REL_RULE_AND_PERMISSION</v>
      </c>
      <c r="J139" t="str">
        <f t="shared" si="54"/>
        <v xml:space="preserve"> ADD  FK_RULE_ID VARCHAR(100)</v>
      </c>
      <c r="K139" s="21" t="str">
        <f t="shared" si="55"/>
        <v xml:space="preserve"> ALTER COLUMN   FK_RULE_ID</v>
      </c>
      <c r="L139" s="12"/>
      <c r="M139" s="18"/>
      <c r="N139" s="5" t="str">
        <f t="shared" si="56"/>
        <v>FK_RULE_ID VARCHAR(100),</v>
      </c>
      <c r="O139" s="6" t="s">
        <v>67</v>
      </c>
      <c r="P139" t="s">
        <v>0</v>
      </c>
      <c r="W139" s="17" t="str">
        <f t="shared" si="57"/>
        <v>ruleName</v>
      </c>
      <c r="X139" s="3" t="str">
        <f t="shared" si="58"/>
        <v>"ruleName":"",</v>
      </c>
      <c r="Y139" s="22" t="str">
        <f t="shared" si="59"/>
        <v>public static String FK_RULE_ID="ruleName";</v>
      </c>
      <c r="Z139" s="7" t="str">
        <f t="shared" si="60"/>
        <v>private String ruleName="";</v>
      </c>
    </row>
    <row r="140" spans="2:26" ht="30.6" x14ac:dyDescent="0.45">
      <c r="B140" s="1" t="s">
        <v>228</v>
      </c>
      <c r="C140" s="1" t="s">
        <v>1</v>
      </c>
      <c r="D140" s="4">
        <v>50</v>
      </c>
      <c r="E140" s="24"/>
      <c r="F140" s="24"/>
      <c r="G140" s="24"/>
      <c r="I140" t="e">
        <f>#REF!</f>
        <v>#REF!</v>
      </c>
      <c r="J140" t="str">
        <f t="shared" si="54"/>
        <v xml:space="preserve"> ADD  FK_PERMISSION_ID VARCHAR(50)</v>
      </c>
      <c r="K140" s="21" t="str">
        <f t="shared" si="55"/>
        <v xml:space="preserve"> ALTER COLUMN   FK_PERMISSION_ID</v>
      </c>
      <c r="L140" s="12"/>
      <c r="M140" s="18"/>
      <c r="N140" s="5" t="str">
        <f t="shared" si="56"/>
        <v>FK_PERMISSION_ID VARCHAR(50),</v>
      </c>
      <c r="O140" s="6" t="s">
        <v>14</v>
      </c>
      <c r="W140" s="17" t="str">
        <f t="shared" si="57"/>
        <v>description</v>
      </c>
      <c r="X140" s="3" t="str">
        <f t="shared" si="58"/>
        <v>"description":"",</v>
      </c>
      <c r="Y140" s="22" t="str">
        <f t="shared" si="59"/>
        <v>public static String FK_PERMISSION_ID="description";</v>
      </c>
      <c r="Z140" s="7" t="str">
        <f t="shared" si="60"/>
        <v>private String description="";</v>
      </c>
    </row>
    <row r="141" spans="2:26" ht="19.2" x14ac:dyDescent="0.45">
      <c r="B141" s="30"/>
      <c r="C141" s="14"/>
      <c r="D141" s="9"/>
      <c r="E141" s="24"/>
      <c r="F141" s="24"/>
      <c r="G141" s="24"/>
      <c r="K141" s="32"/>
      <c r="M141" s="20"/>
      <c r="N141" s="33" t="s">
        <v>130</v>
      </c>
      <c r="O141" s="14"/>
      <c r="P141" s="14"/>
      <c r="W141" s="17"/>
      <c r="X141" s="3"/>
      <c r="Y141" s="22"/>
      <c r="Z141" s="7"/>
    </row>
    <row r="142" spans="2:26" x14ac:dyDescent="0.3">
      <c r="E142" s="24"/>
      <c r="F142" s="24"/>
      <c r="G142" s="24"/>
      <c r="K142" s="21"/>
      <c r="M142" s="19"/>
      <c r="N142" s="31" t="s">
        <v>126</v>
      </c>
      <c r="W142" s="16"/>
      <c r="X142" s="3"/>
      <c r="Y142" s="22"/>
      <c r="Z142" s="7"/>
    </row>
    <row r="143" spans="2:26" x14ac:dyDescent="0.3">
      <c r="E143" s="24"/>
      <c r="F143" s="24"/>
      <c r="G143" s="24"/>
      <c r="K143" s="21"/>
      <c r="M143" s="19"/>
      <c r="N143" s="5"/>
      <c r="W143" s="16"/>
      <c r="X143" s="3"/>
      <c r="Y143" s="22"/>
      <c r="Z143" s="7"/>
    </row>
    <row r="144" spans="2:26" x14ac:dyDescent="0.3">
      <c r="E144" s="24"/>
      <c r="F144" s="24"/>
      <c r="G144" s="24"/>
      <c r="K144" s="21"/>
      <c r="M144" s="19"/>
      <c r="N144" s="5" t="s">
        <v>6</v>
      </c>
      <c r="W144" s="16"/>
      <c r="X144" s="3"/>
      <c r="Y144" s="22"/>
      <c r="Z144" s="7"/>
    </row>
    <row r="145" spans="2:26" ht="43.2" x14ac:dyDescent="0.3">
      <c r="B145" s="2" t="s">
        <v>229</v>
      </c>
      <c r="E145" s="24"/>
      <c r="F145" s="24"/>
      <c r="G145" s="24"/>
      <c r="J145" t="s">
        <v>230</v>
      </c>
      <c r="K145" s="26" t="str">
        <f>CONCATENATE(J145," VIEW ",B145," AS SELECT")</f>
        <v>CREATE OR REPLACE  VIEW CR_REL_RULE_AND_PERMISSION_LIST AS SELECT</v>
      </c>
      <c r="M145" s="19"/>
      <c r="N145" s="5" t="str">
        <f>CONCATENATE("CREATE TABLE ",B145," ","(")</f>
        <v>CREATE TABLE CR_REL_RULE_AND_PERMISSION_LIST (</v>
      </c>
      <c r="W145" s="16"/>
      <c r="X145" s="3" t="s">
        <v>32</v>
      </c>
      <c r="Y145" s="22"/>
      <c r="Z145" s="7"/>
    </row>
    <row r="146" spans="2:26" ht="19.2" x14ac:dyDescent="0.45">
      <c r="B146" s="1" t="s">
        <v>2</v>
      </c>
      <c r="C146" s="1" t="s">
        <v>1</v>
      </c>
      <c r="D146" s="4">
        <v>20</v>
      </c>
      <c r="E146" s="24" t="s">
        <v>163</v>
      </c>
      <c r="F146" s="24"/>
      <c r="G146" s="24"/>
      <c r="K146" s="25" t="str">
        <f>CONCATENATE("T.",B146,",")</f>
        <v>T.ID,</v>
      </c>
      <c r="L146" s="12"/>
      <c r="M146" s="18"/>
      <c r="N146" s="5" t="str">
        <f t="shared" ref="N146:N153" si="61">CONCATENATE(B146," ",C146,"(",D146,")",E146,F146,G146,",")</f>
        <v>ID VARCHAR(20) NOT NULL ,</v>
      </c>
      <c r="O146" s="6" t="s">
        <v>2</v>
      </c>
      <c r="P146" s="6"/>
      <c r="Q146" s="6"/>
      <c r="R146" s="6"/>
      <c r="S146" s="6"/>
      <c r="T146" s="6"/>
      <c r="U146" s="6"/>
      <c r="V146" s="6"/>
      <c r="W146" s="17" t="str">
        <f t="shared" ref="W146:W153" si="62">CONCATENATE(,LOWER(O146),UPPER(LEFT(P146,1)),LOWER(RIGHT(P146,LEN(P146)-IF(LEN(P146)&gt;0,1,LEN(P146)))),UPPER(LEFT(Q146,1)),LOWER(RIGHT(Q146,LEN(Q146)-IF(LEN(Q146)&gt;0,1,LEN(Q146)))),UPPER(LEFT(R146,1)),LOWER(RIGHT(R146,LEN(R146)-IF(LEN(R146)&gt;0,1,LEN(R146)))),UPPER(LEFT(S146,1)),LOWER(RIGHT(S146,LEN(S146)-IF(LEN(S146)&gt;0,1,LEN(S146)))),UPPER(LEFT(T146,1)),LOWER(RIGHT(T146,LEN(T146)-IF(LEN(T146)&gt;0,1,LEN(T146)))),UPPER(LEFT(U146,1)),LOWER(RIGHT(U146,LEN(U146)-IF(LEN(U146)&gt;0,1,LEN(U146)))),UPPER(LEFT(V146,1)),LOWER(RIGHT(V146,LEN(V146)-IF(LEN(V146)&gt;0,1,LEN(V146)))))</f>
        <v>id</v>
      </c>
      <c r="X146" s="3" t="str">
        <f t="shared" ref="X146:X153" si="63">CONCATENATE("""",W146,"""",":","""","""",",")</f>
        <v>"id":"",</v>
      </c>
      <c r="Y146" s="22" t="str">
        <f t="shared" ref="Y146:Y153" si="64">CONCATENATE("public static String ",,B146,,"=","""",W146,""";")</f>
        <v>public static String ID="id";</v>
      </c>
      <c r="Z146" s="7" t="str">
        <f t="shared" ref="Z146:Z153" si="65">CONCATENATE("private String ",W146,"=","""""",";")</f>
        <v>private String id="";</v>
      </c>
    </row>
    <row r="147" spans="2:26" ht="19.2" x14ac:dyDescent="0.45">
      <c r="B147" s="1" t="s">
        <v>3</v>
      </c>
      <c r="C147" s="1" t="s">
        <v>1</v>
      </c>
      <c r="D147" s="4">
        <v>10</v>
      </c>
      <c r="E147" s="24"/>
      <c r="F147" s="24"/>
      <c r="G147" s="24"/>
      <c r="K147" s="25" t="str">
        <f>CONCATENATE("T.",B147,",")</f>
        <v>T.STATUS,</v>
      </c>
      <c r="L147" s="12"/>
      <c r="M147" s="18"/>
      <c r="N147" s="5" t="str">
        <f t="shared" si="61"/>
        <v>STATUS VARCHAR(10),</v>
      </c>
      <c r="O147" s="6" t="s">
        <v>3</v>
      </c>
      <c r="W147" s="17" t="str">
        <f t="shared" si="62"/>
        <v>status</v>
      </c>
      <c r="X147" s="3" t="str">
        <f t="shared" si="63"/>
        <v>"status":"",</v>
      </c>
      <c r="Y147" s="22" t="str">
        <f t="shared" si="64"/>
        <v>public static String STATUS="status";</v>
      </c>
      <c r="Z147" s="7" t="str">
        <f t="shared" si="65"/>
        <v>private String status="";</v>
      </c>
    </row>
    <row r="148" spans="2:26" ht="19.2" x14ac:dyDescent="0.45">
      <c r="B148" s="1" t="s">
        <v>4</v>
      </c>
      <c r="C148" s="1" t="s">
        <v>1</v>
      </c>
      <c r="D148" s="4">
        <v>20</v>
      </c>
      <c r="E148" s="24"/>
      <c r="F148" s="24"/>
      <c r="G148" s="24"/>
      <c r="K148" s="25" t="str">
        <f>CONCATENATE("T.",B148,",")</f>
        <v>T.INSERT_DATE,</v>
      </c>
      <c r="L148" s="12"/>
      <c r="M148" s="18"/>
      <c r="N148" s="5" t="str">
        <f t="shared" si="61"/>
        <v>INSERT_DATE VARCHAR(20),</v>
      </c>
      <c r="O148" s="6" t="s">
        <v>7</v>
      </c>
      <c r="P148" t="s">
        <v>8</v>
      </c>
      <c r="W148" s="17" t="str">
        <f t="shared" si="62"/>
        <v>insertDate</v>
      </c>
      <c r="X148" s="3" t="str">
        <f t="shared" si="63"/>
        <v>"insertDate":"",</v>
      </c>
      <c r="Y148" s="22" t="str">
        <f t="shared" si="64"/>
        <v>public static String INSERT_DATE="insertDate";</v>
      </c>
      <c r="Z148" s="7" t="str">
        <f t="shared" si="65"/>
        <v>private String insertDate="";</v>
      </c>
    </row>
    <row r="149" spans="2:26" ht="19.2" x14ac:dyDescent="0.45">
      <c r="B149" s="1" t="s">
        <v>5</v>
      </c>
      <c r="C149" s="1" t="s">
        <v>1</v>
      </c>
      <c r="D149" s="4">
        <v>20</v>
      </c>
      <c r="E149" s="24"/>
      <c r="F149" s="24"/>
      <c r="G149" s="24"/>
      <c r="K149" s="25" t="str">
        <f>CONCATENATE("T.",B149,",")</f>
        <v>T.MODIFICATION_DATE,</v>
      </c>
      <c r="L149" s="12"/>
      <c r="M149" s="18"/>
      <c r="N149" s="5" t="str">
        <f t="shared" si="61"/>
        <v>MODIFICATION_DATE VARCHAR(20),</v>
      </c>
      <c r="O149" s="6" t="s">
        <v>9</v>
      </c>
      <c r="P149" t="s">
        <v>8</v>
      </c>
      <c r="W149" s="17" t="str">
        <f t="shared" si="62"/>
        <v>modificationDate</v>
      </c>
      <c r="X149" s="3" t="str">
        <f t="shared" si="63"/>
        <v>"modificationDate":"",</v>
      </c>
      <c r="Y149" s="22" t="str">
        <f t="shared" si="64"/>
        <v>public static String MODIFICATION_DATE="modificationDate";</v>
      </c>
      <c r="Z149" s="7" t="str">
        <f t="shared" si="65"/>
        <v>private String modificationDate="";</v>
      </c>
    </row>
    <row r="150" spans="2:26" ht="19.2" x14ac:dyDescent="0.45">
      <c r="B150" s="1" t="s">
        <v>227</v>
      </c>
      <c r="C150" s="1" t="s">
        <v>1</v>
      </c>
      <c r="D150" s="4">
        <v>100</v>
      </c>
      <c r="E150" s="24"/>
      <c r="F150" s="24"/>
      <c r="G150" s="24"/>
      <c r="K150" s="25" t="str">
        <f>CONCATENATE("T.",B150,",")</f>
        <v>T.FK_RULE_ID,</v>
      </c>
      <c r="L150" s="12"/>
      <c r="M150" s="18"/>
      <c r="N150" s="5" t="str">
        <f t="shared" si="61"/>
        <v>FK_RULE_ID VARCHAR(100),</v>
      </c>
      <c r="O150" s="6" t="s">
        <v>10</v>
      </c>
      <c r="P150" t="s">
        <v>67</v>
      </c>
      <c r="Q150" t="s">
        <v>2</v>
      </c>
      <c r="W150" s="17" t="str">
        <f t="shared" si="62"/>
        <v>fkRuleId</v>
      </c>
      <c r="X150" s="3" t="str">
        <f t="shared" si="63"/>
        <v>"fkRuleId":"",</v>
      </c>
      <c r="Y150" s="22" t="str">
        <f t="shared" si="64"/>
        <v>public static String FK_RULE_ID="fkRuleId";</v>
      </c>
      <c r="Z150" s="7" t="str">
        <f t="shared" si="65"/>
        <v>private String fkRuleId="";</v>
      </c>
    </row>
    <row r="151" spans="2:26" ht="38.4" x14ac:dyDescent="0.45">
      <c r="B151" s="1" t="s">
        <v>68</v>
      </c>
      <c r="C151" s="1" t="s">
        <v>1</v>
      </c>
      <c r="D151" s="4">
        <v>100</v>
      </c>
      <c r="E151" s="24"/>
      <c r="F151" s="24"/>
      <c r="G151" s="24"/>
      <c r="K151" s="25" t="str">
        <f>CONCATENATE(" (SELECT RULE_NAME FROM APDVOICE.CR_RULE WHERE ID=T.FK_RULE_ID) AS ",B151,",")</f>
        <v xml:space="preserve"> (SELECT RULE_NAME FROM APDVOICE.CR_RULE WHERE ID=T.FK_RULE_ID) AS RULE_NAME,</v>
      </c>
      <c r="L151" s="12"/>
      <c r="M151" s="18"/>
      <c r="N151" s="5" t="str">
        <f t="shared" si="61"/>
        <v>RULE_NAME VARCHAR(100),</v>
      </c>
      <c r="O151" s="6" t="s">
        <v>67</v>
      </c>
      <c r="P151" t="s">
        <v>0</v>
      </c>
      <c r="W151" s="17" t="str">
        <f t="shared" si="62"/>
        <v>ruleName</v>
      </c>
      <c r="X151" s="3" t="str">
        <f t="shared" si="63"/>
        <v>"ruleName":"",</v>
      </c>
      <c r="Y151" s="22" t="str">
        <f t="shared" si="64"/>
        <v>public static String RULE_NAME="ruleName";</v>
      </c>
      <c r="Z151" s="7" t="str">
        <f t="shared" si="65"/>
        <v>private String ruleName="";</v>
      </c>
    </row>
    <row r="152" spans="2:26" ht="19.2" x14ac:dyDescent="0.45">
      <c r="B152" s="1" t="s">
        <v>228</v>
      </c>
      <c r="C152" s="1" t="s">
        <v>1</v>
      </c>
      <c r="D152" s="4">
        <v>50</v>
      </c>
      <c r="E152" s="24"/>
      <c r="F152" s="24"/>
      <c r="G152" s="24"/>
      <c r="K152" s="25" t="str">
        <f>CONCATENATE("T.",B152,",")</f>
        <v>T.FK_PERMISSION_ID,</v>
      </c>
      <c r="L152" s="12"/>
      <c r="M152" s="18"/>
      <c r="N152" s="5" t="str">
        <f t="shared" si="61"/>
        <v>FK_PERMISSION_ID VARCHAR(50),</v>
      </c>
      <c r="O152" s="6" t="s">
        <v>10</v>
      </c>
      <c r="P152" t="s">
        <v>50</v>
      </c>
      <c r="Q152" t="s">
        <v>2</v>
      </c>
      <c r="W152" s="17" t="str">
        <f t="shared" si="62"/>
        <v>fkPermissionId</v>
      </c>
      <c r="X152" s="3" t="str">
        <f t="shared" si="63"/>
        <v>"fkPermissionId":"",</v>
      </c>
      <c r="Y152" s="22" t="str">
        <f t="shared" si="64"/>
        <v>public static String FK_PERMISSION_ID="fkPermissionId";</v>
      </c>
      <c r="Z152" s="7" t="str">
        <f t="shared" si="65"/>
        <v>private String fkPermissionId="";</v>
      </c>
    </row>
    <row r="153" spans="2:26" ht="50.4" x14ac:dyDescent="0.45">
      <c r="B153" s="1" t="s">
        <v>223</v>
      </c>
      <c r="C153" s="1" t="s">
        <v>1</v>
      </c>
      <c r="D153" s="4">
        <v>50</v>
      </c>
      <c r="E153" s="24"/>
      <c r="F153" s="24"/>
      <c r="G153" s="24"/>
      <c r="K153" s="25" t="str">
        <f>CONCATENATE("(SELECT PERMISSION_STRING FROM APDVOICE.CR_PERMISSION WHERE ID=T.FK_PERMISSION_ID) AS ",B153,"")</f>
        <v>(SELECT PERMISSION_STRING FROM APDVOICE.CR_PERMISSION WHERE ID=T.FK_PERMISSION_ID) AS PERMISSION_STRING</v>
      </c>
      <c r="L153" s="12"/>
      <c r="M153" s="18"/>
      <c r="N153" s="5" t="str">
        <f t="shared" si="61"/>
        <v>PERMISSION_STRING VARCHAR(50),</v>
      </c>
      <c r="O153" s="6" t="s">
        <v>50</v>
      </c>
      <c r="P153" t="s">
        <v>224</v>
      </c>
      <c r="W153" s="17" t="str">
        <f t="shared" si="62"/>
        <v>permissionString</v>
      </c>
      <c r="X153" s="3" t="str">
        <f t="shared" si="63"/>
        <v>"permissionString":"",</v>
      </c>
      <c r="Y153" s="22" t="str">
        <f t="shared" si="64"/>
        <v>public static String PERMISSION_STRING="permissionString";</v>
      </c>
      <c r="Z153" s="7" t="str">
        <f t="shared" si="65"/>
        <v>private String permissionString="";</v>
      </c>
    </row>
    <row r="154" spans="2:26" ht="19.2" x14ac:dyDescent="0.45">
      <c r="B154" s="30"/>
      <c r="C154" s="14"/>
      <c r="D154" s="9"/>
      <c r="E154" s="24"/>
      <c r="F154" s="24"/>
      <c r="G154" s="24"/>
      <c r="K154" s="29" t="str">
        <f>CONCATENATE(" FROM ",LEFT(B145,LEN(B145)-5)," T")</f>
        <v xml:space="preserve"> FROM CR_REL_RULE_AND_PERMISSION T</v>
      </c>
      <c r="M154" s="20"/>
      <c r="N154" s="33" t="s">
        <v>130</v>
      </c>
      <c r="O154" s="14"/>
      <c r="P154" s="14"/>
      <c r="W154" s="17"/>
      <c r="X154" s="3"/>
      <c r="Y154" s="22"/>
      <c r="Z154" s="7"/>
    </row>
    <row r="155" spans="2:26" x14ac:dyDescent="0.3">
      <c r="E155" s="24"/>
      <c r="F155" s="24"/>
      <c r="G155" s="24"/>
      <c r="K155" s="21"/>
      <c r="M155" s="19"/>
      <c r="N155" s="31" t="s">
        <v>126</v>
      </c>
      <c r="W155" s="16"/>
      <c r="X155" s="3"/>
      <c r="Y155" s="22"/>
      <c r="Z155" s="7"/>
    </row>
    <row r="156" spans="2:26" x14ac:dyDescent="0.3">
      <c r="E156" s="24"/>
      <c r="F156" s="24"/>
      <c r="G156" s="24"/>
      <c r="K156" s="21"/>
      <c r="M156" s="19"/>
      <c r="N156" s="5"/>
      <c r="W156" s="16"/>
      <c r="X156" s="3"/>
      <c r="Y156" s="22"/>
      <c r="Z156" s="7"/>
    </row>
    <row r="157" spans="2:26" ht="43.2" x14ac:dyDescent="0.3">
      <c r="B157" s="2" t="s">
        <v>231</v>
      </c>
      <c r="E157" s="24"/>
      <c r="F157" s="24"/>
      <c r="G157" s="24"/>
      <c r="I157" t="str">
        <f>CONCATENATE("ALTER TABLE"," ",B157)</f>
        <v>ALTER TABLE CR_REL_PAYMENT_TYPE_AND_RULE</v>
      </c>
      <c r="J157" t="str">
        <f t="shared" ref="J157:J165" si="66">LEFT(CONCATENATE(" ADD "," ",N157,";"),LEN(CONCATENATE(" ADD "," ",N157,";"))-2)</f>
        <v xml:space="preserve"> ADD  CREATE TABLE CR_REL_PAYMENT_TYPE_AND_RULE </v>
      </c>
      <c r="K157" s="21" t="str">
        <f t="shared" ref="K157:K165" si="67">LEFT(CONCATENATE(" ALTER COLUMN  "," ",B157,";"),LEN(CONCATENATE(" ALTER COLUMN "," ",B157,";")))</f>
        <v xml:space="preserve"> ALTER COLUMN   CR_REL_PAYMENT_TYPE_AND_RULE</v>
      </c>
      <c r="M157" s="19"/>
      <c r="N157" s="5" t="str">
        <f>CONCATENATE("CREATE TABLE ",B157," ","(")</f>
        <v>CREATE TABLE CR_REL_PAYMENT_TYPE_AND_RULE (</v>
      </c>
      <c r="W157" s="16"/>
      <c r="X157" s="3" t="s">
        <v>32</v>
      </c>
      <c r="Y157" s="22"/>
      <c r="Z157" s="7"/>
    </row>
    <row r="158" spans="2:26" ht="19.2" x14ac:dyDescent="0.45">
      <c r="B158" s="1" t="s">
        <v>2</v>
      </c>
      <c r="C158" s="1" t="s">
        <v>1</v>
      </c>
      <c r="D158" s="4">
        <v>20</v>
      </c>
      <c r="E158" s="24" t="s">
        <v>163</v>
      </c>
      <c r="F158" s="24"/>
      <c r="G158" s="24"/>
      <c r="I158" t="str">
        <f t="shared" ref="I158:I165" si="68">I157</f>
        <v>ALTER TABLE CR_REL_PAYMENT_TYPE_AND_RULE</v>
      </c>
      <c r="J158" t="str">
        <f t="shared" si="66"/>
        <v xml:space="preserve"> ADD  ID VARCHAR(20) NOT NULL </v>
      </c>
      <c r="K158" s="21" t="str">
        <f t="shared" si="67"/>
        <v xml:space="preserve"> ALTER COLUMN   ID</v>
      </c>
      <c r="L158" s="12"/>
      <c r="M158" s="18"/>
      <c r="N158" s="5" t="str">
        <f t="shared" ref="N158:N165" si="69">CONCATENATE(B158," ",C158,"(",D158,")",E158,F158,G158,",")</f>
        <v>ID VARCHAR(20) NOT NULL ,</v>
      </c>
      <c r="O158" s="6" t="s">
        <v>2</v>
      </c>
      <c r="P158" s="6"/>
      <c r="Q158" s="6"/>
      <c r="R158" s="6"/>
      <c r="S158" s="6"/>
      <c r="T158" s="6"/>
      <c r="U158" s="6"/>
      <c r="V158" s="6"/>
      <c r="W158" s="17" t="str">
        <f t="shared" ref="W158:W165" si="70">CONCATENATE(,LOWER(O158),UPPER(LEFT(P158,1)),LOWER(RIGHT(P158,LEN(P158)-IF(LEN(P158)&gt;0,1,LEN(P158)))),UPPER(LEFT(Q158,1)),LOWER(RIGHT(Q158,LEN(Q158)-IF(LEN(Q158)&gt;0,1,LEN(Q158)))),UPPER(LEFT(R158,1)),LOWER(RIGHT(R158,LEN(R158)-IF(LEN(R158)&gt;0,1,LEN(R158)))),UPPER(LEFT(S158,1)),LOWER(RIGHT(S158,LEN(S158)-IF(LEN(S158)&gt;0,1,LEN(S158)))),UPPER(LEFT(T158,1)),LOWER(RIGHT(T158,LEN(T158)-IF(LEN(T158)&gt;0,1,LEN(T158)))),UPPER(LEFT(U158,1)),LOWER(RIGHT(U158,LEN(U158)-IF(LEN(U158)&gt;0,1,LEN(U158)))),UPPER(LEFT(V158,1)),LOWER(RIGHT(V158,LEN(V158)-IF(LEN(V158)&gt;0,1,LEN(V158)))))</f>
        <v>id</v>
      </c>
      <c r="X158" s="3" t="str">
        <f t="shared" ref="X158:X165" si="71">CONCATENATE("""",W158,"""",":","""","""",",")</f>
        <v>"id":"",</v>
      </c>
      <c r="Y158" s="22" t="str">
        <f t="shared" ref="Y158:Y165" si="72">CONCATENATE("public static String ",,B158,,"=","""",W158,""";")</f>
        <v>public static String ID="id";</v>
      </c>
      <c r="Z158" s="7" t="str">
        <f t="shared" ref="Z158:Z165" si="73">CONCATENATE("private String ",W158,"=","""""",";")</f>
        <v>private String id="";</v>
      </c>
    </row>
    <row r="159" spans="2:26" ht="19.2" x14ac:dyDescent="0.45">
      <c r="B159" s="1" t="s">
        <v>3</v>
      </c>
      <c r="C159" s="1" t="s">
        <v>1</v>
      </c>
      <c r="D159" s="4">
        <v>10</v>
      </c>
      <c r="E159" s="24"/>
      <c r="F159" s="24"/>
      <c r="G159" s="24"/>
      <c r="I159" t="str">
        <f t="shared" si="68"/>
        <v>ALTER TABLE CR_REL_PAYMENT_TYPE_AND_RULE</v>
      </c>
      <c r="J159" t="str">
        <f t="shared" si="66"/>
        <v xml:space="preserve"> ADD  STATUS VARCHAR(10)</v>
      </c>
      <c r="K159" s="21" t="str">
        <f t="shared" si="67"/>
        <v xml:space="preserve"> ALTER COLUMN   STATUS</v>
      </c>
      <c r="L159" s="12"/>
      <c r="M159" s="18"/>
      <c r="N159" s="5" t="str">
        <f t="shared" si="69"/>
        <v>STATUS VARCHAR(10),</v>
      </c>
      <c r="O159" s="6" t="s">
        <v>3</v>
      </c>
      <c r="W159" s="17" t="str">
        <f t="shared" si="70"/>
        <v>status</v>
      </c>
      <c r="X159" s="3" t="str">
        <f t="shared" si="71"/>
        <v>"status":"",</v>
      </c>
      <c r="Y159" s="22" t="str">
        <f t="shared" si="72"/>
        <v>public static String STATUS="status";</v>
      </c>
      <c r="Z159" s="7" t="str">
        <f t="shared" si="73"/>
        <v>private String status="";</v>
      </c>
    </row>
    <row r="160" spans="2:26" ht="19.2" x14ac:dyDescent="0.45">
      <c r="B160" s="1" t="s">
        <v>4</v>
      </c>
      <c r="C160" s="1" t="s">
        <v>1</v>
      </c>
      <c r="D160" s="4">
        <v>20</v>
      </c>
      <c r="E160" s="24"/>
      <c r="F160" s="24"/>
      <c r="G160" s="24"/>
      <c r="I160" t="str">
        <f t="shared" si="68"/>
        <v>ALTER TABLE CR_REL_PAYMENT_TYPE_AND_RULE</v>
      </c>
      <c r="J160" t="str">
        <f t="shared" si="66"/>
        <v xml:space="preserve"> ADD  INSERT_DATE VARCHAR(20)</v>
      </c>
      <c r="K160" s="21" t="str">
        <f t="shared" si="67"/>
        <v xml:space="preserve"> ALTER COLUMN   INSERT_DATE</v>
      </c>
      <c r="L160" s="12"/>
      <c r="M160" s="18"/>
      <c r="N160" s="5" t="str">
        <f t="shared" si="69"/>
        <v>INSERT_DATE VARCHAR(20),</v>
      </c>
      <c r="O160" s="6" t="s">
        <v>7</v>
      </c>
      <c r="P160" t="s">
        <v>8</v>
      </c>
      <c r="W160" s="17" t="str">
        <f t="shared" si="70"/>
        <v>insertDate</v>
      </c>
      <c r="X160" s="3" t="str">
        <f t="shared" si="71"/>
        <v>"insertDate":"",</v>
      </c>
      <c r="Y160" s="22" t="str">
        <f t="shared" si="72"/>
        <v>public static String INSERT_DATE="insertDate";</v>
      </c>
      <c r="Z160" s="7" t="str">
        <f t="shared" si="73"/>
        <v>private String insertDate="";</v>
      </c>
    </row>
    <row r="161" spans="2:26" ht="30.6" x14ac:dyDescent="0.45">
      <c r="B161" s="1" t="s">
        <v>5</v>
      </c>
      <c r="C161" s="1" t="s">
        <v>1</v>
      </c>
      <c r="D161" s="4">
        <v>20</v>
      </c>
      <c r="E161" s="24"/>
      <c r="F161" s="24"/>
      <c r="G161" s="24"/>
      <c r="I161" t="str">
        <f t="shared" si="68"/>
        <v>ALTER TABLE CR_REL_PAYMENT_TYPE_AND_RULE</v>
      </c>
      <c r="J161" t="str">
        <f t="shared" si="66"/>
        <v xml:space="preserve"> ADD  MODIFICATION_DATE VARCHAR(20)</v>
      </c>
      <c r="K161" s="21" t="str">
        <f t="shared" si="67"/>
        <v xml:space="preserve"> ALTER COLUMN   MODIFICATION_DATE</v>
      </c>
      <c r="L161" s="12"/>
      <c r="M161" s="18"/>
      <c r="N161" s="5" t="str">
        <f t="shared" si="69"/>
        <v>MODIFICATION_DATE VARCHAR(20),</v>
      </c>
      <c r="O161" s="6" t="s">
        <v>9</v>
      </c>
      <c r="P161" t="s">
        <v>8</v>
      </c>
      <c r="W161" s="17" t="str">
        <f t="shared" si="70"/>
        <v>modificationDate</v>
      </c>
      <c r="X161" s="3" t="str">
        <f t="shared" si="71"/>
        <v>"modificationDate":"",</v>
      </c>
      <c r="Y161" s="22" t="str">
        <f t="shared" si="72"/>
        <v>public static String MODIFICATION_DATE="modificationDate";</v>
      </c>
      <c r="Z161" s="7" t="str">
        <f t="shared" si="73"/>
        <v>private String modificationDate="";</v>
      </c>
    </row>
    <row r="162" spans="2:26" ht="19.2" x14ac:dyDescent="0.45">
      <c r="B162" s="1" t="s">
        <v>227</v>
      </c>
      <c r="C162" s="1" t="s">
        <v>1</v>
      </c>
      <c r="D162" s="4">
        <v>500</v>
      </c>
      <c r="E162" s="24"/>
      <c r="F162" s="24"/>
      <c r="G162" s="24"/>
      <c r="I162" t="str">
        <f t="shared" si="68"/>
        <v>ALTER TABLE CR_REL_PAYMENT_TYPE_AND_RULE</v>
      </c>
      <c r="J162" t="str">
        <f t="shared" si="66"/>
        <v xml:space="preserve"> ADD  FK_RULE_ID VARCHAR(500)</v>
      </c>
      <c r="K162" s="21" t="str">
        <f t="shared" si="67"/>
        <v xml:space="preserve"> ALTER COLUMN   FK_RULE_ID</v>
      </c>
      <c r="L162" s="12"/>
      <c r="M162" s="18"/>
      <c r="N162" s="5" t="str">
        <f t="shared" si="69"/>
        <v>FK_RULE_ID VARCHAR(500),</v>
      </c>
      <c r="O162" s="6" t="s">
        <v>10</v>
      </c>
      <c r="P162" t="s">
        <v>67</v>
      </c>
      <c r="Q162" t="s">
        <v>2</v>
      </c>
      <c r="W162" s="17" t="str">
        <f t="shared" si="70"/>
        <v>fkRuleId</v>
      </c>
      <c r="X162" s="3" t="str">
        <f t="shared" si="71"/>
        <v>"fkRuleId":"",</v>
      </c>
      <c r="Y162" s="22" t="str">
        <f t="shared" si="72"/>
        <v>public static String FK_RULE_ID="fkRuleId";</v>
      </c>
      <c r="Z162" s="7" t="str">
        <f t="shared" si="73"/>
        <v>private String fkRuleId="";</v>
      </c>
    </row>
    <row r="163" spans="2:26" ht="30.6" x14ac:dyDescent="0.45">
      <c r="B163" s="1" t="s">
        <v>239</v>
      </c>
      <c r="C163" s="1" t="s">
        <v>1</v>
      </c>
      <c r="D163" s="4">
        <v>500</v>
      </c>
      <c r="E163" s="24"/>
      <c r="F163" s="24"/>
      <c r="G163" s="24"/>
      <c r="I163" t="str">
        <f t="shared" si="68"/>
        <v>ALTER TABLE CR_REL_PAYMENT_TYPE_AND_RULE</v>
      </c>
      <c r="J163" t="str">
        <f t="shared" si="66"/>
        <v xml:space="preserve"> ADD  FK_PAYMENT_TYPE_ID VARCHAR(500)</v>
      </c>
      <c r="K163" s="21" t="str">
        <f t="shared" si="67"/>
        <v xml:space="preserve"> ALTER COLUMN   FK_PAYMENT_TYPE_ID</v>
      </c>
      <c r="L163" s="12"/>
      <c r="M163" s="18"/>
      <c r="N163" s="5" t="str">
        <f t="shared" si="69"/>
        <v>FK_PAYMENT_TYPE_ID VARCHAR(500),</v>
      </c>
      <c r="O163" s="6" t="s">
        <v>10</v>
      </c>
      <c r="P163" t="s">
        <v>168</v>
      </c>
      <c r="Q163" t="s">
        <v>51</v>
      </c>
      <c r="R163" t="s">
        <v>2</v>
      </c>
      <c r="W163" s="17" t="str">
        <f t="shared" si="70"/>
        <v>fkPaymentTypeId</v>
      </c>
      <c r="X163" s="3" t="str">
        <f t="shared" si="71"/>
        <v>"fkPaymentTypeId":"",</v>
      </c>
      <c r="Y163" s="22" t="str">
        <f t="shared" si="72"/>
        <v>public static String FK_PAYMENT_TYPE_ID="fkPaymentTypeId";</v>
      </c>
      <c r="Z163" s="7" t="str">
        <f t="shared" si="73"/>
        <v>private String fkPaymentTypeId="";</v>
      </c>
    </row>
    <row r="164" spans="2:26" ht="30.6" x14ac:dyDescent="0.45">
      <c r="B164" s="1" t="s">
        <v>236</v>
      </c>
      <c r="C164" s="1" t="s">
        <v>1</v>
      </c>
      <c r="D164" s="4">
        <v>500</v>
      </c>
      <c r="E164" s="24"/>
      <c r="F164" s="24"/>
      <c r="G164" s="24"/>
      <c r="I164" t="str">
        <f t="shared" si="68"/>
        <v>ALTER TABLE CR_REL_PAYMENT_TYPE_AND_RULE</v>
      </c>
      <c r="J164" t="str">
        <f t="shared" si="66"/>
        <v xml:space="preserve"> ADD  DEFAULT_PERIOD VARCHAR(500)</v>
      </c>
      <c r="K164" s="21" t="str">
        <f t="shared" si="67"/>
        <v xml:space="preserve"> ALTER COLUMN   DEFAULT_PERIOD</v>
      </c>
      <c r="L164" s="12"/>
      <c r="M164" s="18"/>
      <c r="N164" s="5" t="str">
        <f t="shared" si="69"/>
        <v>DEFAULT_PERIOD VARCHAR(500),</v>
      </c>
      <c r="O164" s="6" t="s">
        <v>237</v>
      </c>
      <c r="P164" t="s">
        <v>238</v>
      </c>
      <c r="W164" s="17" t="str">
        <f t="shared" si="70"/>
        <v>defaultPeriod</v>
      </c>
      <c r="X164" s="3" t="str">
        <f t="shared" si="71"/>
        <v>"defaultPeriod":"",</v>
      </c>
      <c r="Y164" s="22" t="str">
        <f t="shared" si="72"/>
        <v>public static String DEFAULT_PERIOD="defaultPeriod";</v>
      </c>
      <c r="Z164" s="7" t="str">
        <f t="shared" si="73"/>
        <v>private String defaultPeriod="";</v>
      </c>
    </row>
    <row r="165" spans="2:26" ht="19.2" x14ac:dyDescent="0.45">
      <c r="B165" s="1" t="s">
        <v>146</v>
      </c>
      <c r="C165" s="1" t="s">
        <v>1</v>
      </c>
      <c r="D165" s="4">
        <v>500</v>
      </c>
      <c r="E165" s="24"/>
      <c r="F165" s="24"/>
      <c r="G165" s="24"/>
      <c r="I165" t="str">
        <f t="shared" si="68"/>
        <v>ALTER TABLE CR_REL_PAYMENT_TYPE_AND_RULE</v>
      </c>
      <c r="J165" t="str">
        <f t="shared" si="66"/>
        <v xml:space="preserve"> ADD  OWNER VARCHAR(500)</v>
      </c>
      <c r="K165" s="21" t="str">
        <f t="shared" si="67"/>
        <v xml:space="preserve"> ALTER COLUMN   OWNER</v>
      </c>
      <c r="L165" s="12"/>
      <c r="M165" s="18"/>
      <c r="N165" s="5" t="str">
        <f t="shared" si="69"/>
        <v>OWNER VARCHAR(500),</v>
      </c>
      <c r="O165" s="6" t="s">
        <v>146</v>
      </c>
      <c r="W165" s="17" t="str">
        <f t="shared" si="70"/>
        <v>owner</v>
      </c>
      <c r="X165" s="3" t="str">
        <f t="shared" si="71"/>
        <v>"owner":"",</v>
      </c>
      <c r="Y165" s="22" t="str">
        <f t="shared" si="72"/>
        <v>public static String OWNER="owner";</v>
      </c>
      <c r="Z165" s="7" t="str">
        <f t="shared" si="73"/>
        <v>private String owner="";</v>
      </c>
    </row>
    <row r="166" spans="2:26" ht="19.2" x14ac:dyDescent="0.45">
      <c r="B166" s="30"/>
      <c r="C166" s="14"/>
      <c r="D166" s="9"/>
      <c r="E166" s="24"/>
      <c r="F166" s="24"/>
      <c r="G166" s="24"/>
      <c r="K166" s="32"/>
      <c r="M166" s="20"/>
      <c r="N166" s="33" t="s">
        <v>130</v>
      </c>
      <c r="O166" s="14"/>
      <c r="P166" s="14"/>
      <c r="W166" s="17"/>
      <c r="X166" s="3"/>
      <c r="Y166" s="22"/>
      <c r="Z166" s="7"/>
    </row>
    <row r="167" spans="2:26" x14ac:dyDescent="0.3">
      <c r="E167" s="24"/>
      <c r="F167" s="24"/>
      <c r="G167" s="24"/>
      <c r="K167" s="21"/>
      <c r="M167" s="19"/>
      <c r="N167" s="31" t="s">
        <v>126</v>
      </c>
      <c r="W167" s="16"/>
      <c r="X167" s="3"/>
      <c r="Y167" s="22"/>
      <c r="Z167" s="7"/>
    </row>
    <row r="168" spans="2:26" x14ac:dyDescent="0.3">
      <c r="E168" s="24"/>
      <c r="F168" s="24"/>
      <c r="G168" s="24"/>
      <c r="K168" s="21"/>
      <c r="M168" s="19"/>
      <c r="N168" s="5"/>
      <c r="W168" s="16"/>
      <c r="X168" s="3"/>
      <c r="Y168" s="22"/>
      <c r="Z168" s="7"/>
    </row>
    <row r="169" spans="2:26" x14ac:dyDescent="0.3">
      <c r="E169" s="24"/>
      <c r="F169" s="24"/>
      <c r="G169" s="24"/>
      <c r="K169" s="21"/>
      <c r="M169" s="19"/>
      <c r="N169" s="5" t="s">
        <v>6</v>
      </c>
      <c r="W169" s="16"/>
      <c r="X169" s="3"/>
      <c r="Y169" s="22"/>
      <c r="Z169" s="7"/>
    </row>
    <row r="170" spans="2:26" ht="28.8" x14ac:dyDescent="0.3">
      <c r="B170" s="2" t="s">
        <v>251</v>
      </c>
      <c r="E170" s="24"/>
      <c r="F170" s="24"/>
      <c r="G170" s="24"/>
      <c r="I170" t="str">
        <f>CONCATENATE("ALTER TABLE"," ",B170)</f>
        <v>ALTER TABLE CR_PAYMENT_TYPE</v>
      </c>
      <c r="J170" t="str">
        <f t="shared" ref="J170:J184" si="74">LEFT(CONCATENATE(" ADD "," ",N170,";"),LEN(CONCATENATE(" ADD "," ",N170,";"))-2)</f>
        <v xml:space="preserve"> ADD  CREATE TABLE CR_PAYMENT_TYPE </v>
      </c>
      <c r="K170" s="21" t="str">
        <f t="shared" ref="K170:K184" si="75">LEFT(CONCATENATE(" ALTER COLUMN  "," ",B170,";"),LEN(CONCATENATE(" ALTER COLUMN "," ",B170,";")))</f>
        <v xml:space="preserve"> ALTER COLUMN   CR_PAYMENT_TYPE</v>
      </c>
      <c r="M170" s="19"/>
      <c r="N170" s="5" t="str">
        <f>CONCATENATE("CREATE TABLE ",B170," ","(")</f>
        <v>CREATE TABLE CR_PAYMENT_TYPE (</v>
      </c>
      <c r="W170" s="16"/>
      <c r="X170" s="3" t="s">
        <v>32</v>
      </c>
      <c r="Y170" s="22"/>
      <c r="Z170" s="7"/>
    </row>
    <row r="171" spans="2:26" ht="19.2" x14ac:dyDescent="0.45">
      <c r="B171" s="1" t="s">
        <v>2</v>
      </c>
      <c r="C171" s="1" t="s">
        <v>1</v>
      </c>
      <c r="D171" s="4">
        <v>20</v>
      </c>
      <c r="E171" s="24" t="s">
        <v>163</v>
      </c>
      <c r="F171" s="24"/>
      <c r="G171" s="24"/>
      <c r="I171" t="str">
        <f>I170</f>
        <v>ALTER TABLE CR_PAYMENT_TYPE</v>
      </c>
      <c r="J171" t="str">
        <f t="shared" si="74"/>
        <v xml:space="preserve"> ADD  ID VARCHAR(20) NOT NULL </v>
      </c>
      <c r="K171" s="21" t="str">
        <f t="shared" si="75"/>
        <v xml:space="preserve"> ALTER COLUMN   ID</v>
      </c>
      <c r="L171" s="12"/>
      <c r="M171" s="18"/>
      <c r="N171" s="5" t="str">
        <f t="shared" ref="N171:N184" si="76">CONCATENATE(B171," ",C171,"(",D171,")",E171,F171,G171,",")</f>
        <v>ID VARCHAR(20) NOT NULL ,</v>
      </c>
      <c r="O171" s="6" t="s">
        <v>2</v>
      </c>
      <c r="P171" s="6"/>
      <c r="Q171" s="6"/>
      <c r="R171" s="6"/>
      <c r="S171" s="6"/>
      <c r="T171" s="6"/>
      <c r="U171" s="6"/>
      <c r="V171" s="6"/>
      <c r="W171" s="17" t="str">
        <f t="shared" ref="W171:W184" si="77">CONCATENATE(,LOWER(O171),UPPER(LEFT(P171,1)),LOWER(RIGHT(P171,LEN(P171)-IF(LEN(P171)&gt;0,1,LEN(P171)))),UPPER(LEFT(Q171,1)),LOWER(RIGHT(Q171,LEN(Q171)-IF(LEN(Q171)&gt;0,1,LEN(Q171)))),UPPER(LEFT(R171,1)),LOWER(RIGHT(R171,LEN(R171)-IF(LEN(R171)&gt;0,1,LEN(R171)))),UPPER(LEFT(S171,1)),LOWER(RIGHT(S171,LEN(S171)-IF(LEN(S171)&gt;0,1,LEN(S171)))),UPPER(LEFT(T171,1)),LOWER(RIGHT(T171,LEN(T171)-IF(LEN(T171)&gt;0,1,LEN(T171)))),UPPER(LEFT(U171,1)),LOWER(RIGHT(U171,LEN(U171)-IF(LEN(U171)&gt;0,1,LEN(U171)))),UPPER(LEFT(V171,1)),LOWER(RIGHT(V171,LEN(V171)-IF(LEN(V171)&gt;0,1,LEN(V171)))))</f>
        <v>id</v>
      </c>
      <c r="X171" s="3" t="str">
        <f t="shared" ref="X171:X184" si="78">CONCATENATE("""",W171,"""",":","""","""",",")</f>
        <v>"id":"",</v>
      </c>
      <c r="Y171" s="22" t="str">
        <f t="shared" ref="Y171:Y184" si="79">CONCATENATE("public static String ",,B171,,"=","""",W171,""";")</f>
        <v>public static String ID="id";</v>
      </c>
      <c r="Z171" s="7" t="str">
        <f t="shared" ref="Z171:Z184" si="80">CONCATENATE("private String ",W171,"=","""""",";")</f>
        <v>private String id="";</v>
      </c>
    </row>
    <row r="172" spans="2:26" ht="19.2" x14ac:dyDescent="0.45">
      <c r="B172" s="1" t="s">
        <v>3</v>
      </c>
      <c r="C172" s="1" t="s">
        <v>1</v>
      </c>
      <c r="D172" s="4">
        <v>10</v>
      </c>
      <c r="E172" s="24"/>
      <c r="F172" s="24"/>
      <c r="G172" s="24"/>
      <c r="I172" t="str">
        <f>I171</f>
        <v>ALTER TABLE CR_PAYMENT_TYPE</v>
      </c>
      <c r="J172" t="str">
        <f t="shared" si="74"/>
        <v xml:space="preserve"> ADD  STATUS VARCHAR(10)</v>
      </c>
      <c r="K172" s="21" t="str">
        <f t="shared" si="75"/>
        <v xml:space="preserve"> ALTER COLUMN   STATUS</v>
      </c>
      <c r="L172" s="12"/>
      <c r="M172" s="18"/>
      <c r="N172" s="5" t="str">
        <f t="shared" si="76"/>
        <v>STATUS VARCHAR(10),</v>
      </c>
      <c r="O172" s="6" t="s">
        <v>3</v>
      </c>
      <c r="W172" s="17" t="str">
        <f t="shared" si="77"/>
        <v>status</v>
      </c>
      <c r="X172" s="3" t="str">
        <f t="shared" si="78"/>
        <v>"status":"",</v>
      </c>
      <c r="Y172" s="22" t="str">
        <f t="shared" si="79"/>
        <v>public static String STATUS="status";</v>
      </c>
      <c r="Z172" s="7" t="str">
        <f t="shared" si="80"/>
        <v>private String status="";</v>
      </c>
    </row>
    <row r="173" spans="2:26" ht="30.6" x14ac:dyDescent="0.45">
      <c r="B173" s="1" t="s">
        <v>5</v>
      </c>
      <c r="C173" s="1" t="s">
        <v>1</v>
      </c>
      <c r="D173" s="4">
        <v>20</v>
      </c>
      <c r="E173" s="24"/>
      <c r="F173" s="24"/>
      <c r="G173" s="24"/>
      <c r="I173" t="str">
        <f>I172</f>
        <v>ALTER TABLE CR_PAYMENT_TYPE</v>
      </c>
      <c r="J173" t="str">
        <f t="shared" si="74"/>
        <v xml:space="preserve"> ADD  MODIFICATION_DATE VARCHAR(20)</v>
      </c>
      <c r="K173" s="21" t="str">
        <f t="shared" si="75"/>
        <v xml:space="preserve"> ALTER COLUMN   MODIFICATION_DATE</v>
      </c>
      <c r="L173" s="12"/>
      <c r="M173" s="18"/>
      <c r="N173" s="5" t="str">
        <f t="shared" si="76"/>
        <v>MODIFICATION_DATE VARCHAR(20),</v>
      </c>
      <c r="O173" s="6" t="s">
        <v>9</v>
      </c>
      <c r="P173" t="s">
        <v>8</v>
      </c>
      <c r="W173" s="17" t="str">
        <f t="shared" si="77"/>
        <v>modificationDate</v>
      </c>
      <c r="X173" s="3" t="str">
        <f t="shared" si="78"/>
        <v>"modificationDate":"",</v>
      </c>
      <c r="Y173" s="22" t="str">
        <f t="shared" si="79"/>
        <v>public static String MODIFICATION_DATE="modificationDate";</v>
      </c>
      <c r="Z173" s="7" t="str">
        <f t="shared" si="80"/>
        <v>private String modificationDate="";</v>
      </c>
    </row>
    <row r="174" spans="2:26" ht="19.2" x14ac:dyDescent="0.45">
      <c r="B174" s="1" t="s">
        <v>4</v>
      </c>
      <c r="C174" s="1" t="s">
        <v>1</v>
      </c>
      <c r="D174" s="4">
        <v>20</v>
      </c>
      <c r="E174" s="24"/>
      <c r="F174" s="24"/>
      <c r="G174" s="24"/>
      <c r="I174" t="str">
        <f>I173</f>
        <v>ALTER TABLE CR_PAYMENT_TYPE</v>
      </c>
      <c r="J174" t="str">
        <f t="shared" si="74"/>
        <v xml:space="preserve"> ADD  INSERT_DATE VARCHAR(20)</v>
      </c>
      <c r="K174" s="21" t="str">
        <f t="shared" si="75"/>
        <v xml:space="preserve"> ALTER COLUMN   INSERT_DATE</v>
      </c>
      <c r="L174" s="12"/>
      <c r="M174" s="18"/>
      <c r="N174" s="5" t="str">
        <f t="shared" si="76"/>
        <v>INSERT_DATE VARCHAR(20),</v>
      </c>
      <c r="O174" s="6" t="s">
        <v>7</v>
      </c>
      <c r="P174" t="s">
        <v>8</v>
      </c>
      <c r="W174" s="17" t="str">
        <f t="shared" si="77"/>
        <v>insertDate</v>
      </c>
      <c r="X174" s="3" t="str">
        <f t="shared" si="78"/>
        <v>"insertDate":"",</v>
      </c>
      <c r="Y174" s="22" t="str">
        <f t="shared" si="79"/>
        <v>public static String INSERT_DATE="insertDate";</v>
      </c>
      <c r="Z174" s="7" t="str">
        <f t="shared" si="80"/>
        <v>private String insertDate="";</v>
      </c>
    </row>
    <row r="175" spans="2:26" ht="30.6" x14ac:dyDescent="0.45">
      <c r="B175" s="1" t="s">
        <v>240</v>
      </c>
      <c r="C175" s="1" t="s">
        <v>1</v>
      </c>
      <c r="D175" s="4">
        <v>500</v>
      </c>
      <c r="E175" s="24"/>
      <c r="F175" s="24"/>
      <c r="G175" s="24"/>
      <c r="I175">
        <f>I166</f>
        <v>0</v>
      </c>
      <c r="J175" t="str">
        <f t="shared" si="74"/>
        <v xml:space="preserve"> ADD  PAYMENT_TYPE_NAME VARCHAR(500)</v>
      </c>
      <c r="K175" s="21" t="str">
        <f t="shared" si="75"/>
        <v xml:space="preserve"> ALTER COLUMN   PAYMENT_TYPE_NAME</v>
      </c>
      <c r="L175" s="12"/>
      <c r="M175" s="18"/>
      <c r="N175" s="5" t="str">
        <f t="shared" si="76"/>
        <v>PAYMENT_TYPE_NAME VARCHAR(500),</v>
      </c>
      <c r="O175" s="6" t="s">
        <v>168</v>
      </c>
      <c r="P175" t="s">
        <v>51</v>
      </c>
      <c r="Q175" t="s">
        <v>0</v>
      </c>
      <c r="W175" s="17" t="str">
        <f t="shared" si="77"/>
        <v>paymentTypeName</v>
      </c>
      <c r="X175" s="3" t="str">
        <f t="shared" si="78"/>
        <v>"paymentTypeName":"",</v>
      </c>
      <c r="Y175" s="22" t="str">
        <f t="shared" si="79"/>
        <v>public static String PAYMENT_TYPE_NAME="paymentTypeName";</v>
      </c>
      <c r="Z175" s="7" t="str">
        <f t="shared" si="80"/>
        <v>private String paymentTypeName="";</v>
      </c>
    </row>
    <row r="176" spans="2:26" ht="30.6" x14ac:dyDescent="0.45">
      <c r="B176" s="1" t="s">
        <v>241</v>
      </c>
      <c r="C176" s="1" t="s">
        <v>1</v>
      </c>
      <c r="D176" s="4">
        <v>500</v>
      </c>
      <c r="E176" s="24"/>
      <c r="F176" s="24"/>
      <c r="G176" s="24"/>
      <c r="I176">
        <f>I175</f>
        <v>0</v>
      </c>
      <c r="J176" t="str">
        <f t="shared" si="74"/>
        <v xml:space="preserve"> ADD  PAYMENT_TYPE_SHORTNAME VARCHAR(500)</v>
      </c>
      <c r="K176" s="21" t="str">
        <f t="shared" si="75"/>
        <v xml:space="preserve"> ALTER COLUMN   PAYMENT_TYPE_SHORTNAME</v>
      </c>
      <c r="L176" s="12"/>
      <c r="M176" s="18"/>
      <c r="N176" s="5" t="str">
        <f t="shared" si="76"/>
        <v>PAYMENT_TYPE_SHORTNAME VARCHAR(500),</v>
      </c>
      <c r="O176" s="6" t="s">
        <v>168</v>
      </c>
      <c r="P176" t="s">
        <v>51</v>
      </c>
      <c r="Q176" t="s">
        <v>247</v>
      </c>
      <c r="W176" s="17" t="str">
        <f t="shared" si="77"/>
        <v>paymentTypeShortname</v>
      </c>
      <c r="X176" s="3" t="str">
        <f t="shared" si="78"/>
        <v>"paymentTypeShortname":"",</v>
      </c>
      <c r="Y176" s="22" t="str">
        <f t="shared" si="79"/>
        <v>public static String PAYMENT_TYPE_SHORTNAME="paymentTypeShortname";</v>
      </c>
      <c r="Z176" s="7" t="str">
        <f t="shared" si="80"/>
        <v>private String paymentTypeShortname="";</v>
      </c>
    </row>
    <row r="177" spans="2:26" ht="19.2" x14ac:dyDescent="0.45">
      <c r="B177" s="1" t="s">
        <v>242</v>
      </c>
      <c r="C177" s="1" t="s">
        <v>1</v>
      </c>
      <c r="D177" s="4">
        <v>500</v>
      </c>
      <c r="E177" s="24"/>
      <c r="F177" s="24"/>
      <c r="G177" s="24"/>
      <c r="I177">
        <f>I176</f>
        <v>0</v>
      </c>
      <c r="J177" t="str">
        <f t="shared" si="74"/>
        <v xml:space="preserve"> ADD  DEFAULT_PRICE VARCHAR(500)</v>
      </c>
      <c r="K177" s="21" t="str">
        <f t="shared" si="75"/>
        <v xml:space="preserve"> ALTER COLUMN   DEFAULT_PRICE</v>
      </c>
      <c r="L177" s="12"/>
      <c r="M177" s="18"/>
      <c r="N177" s="5" t="str">
        <f t="shared" si="76"/>
        <v>DEFAULT_PRICE VARCHAR(500),</v>
      </c>
      <c r="O177" s="6" t="s">
        <v>237</v>
      </c>
      <c r="P177" t="s">
        <v>170</v>
      </c>
      <c r="W177" s="17" t="str">
        <f t="shared" si="77"/>
        <v>defaultPrice</v>
      </c>
      <c r="X177" s="3" t="str">
        <f t="shared" si="78"/>
        <v>"defaultPrice":"",</v>
      </c>
      <c r="Y177" s="22" t="str">
        <f t="shared" si="79"/>
        <v>public static String DEFAULT_PRICE="defaultPrice";</v>
      </c>
      <c r="Z177" s="7" t="str">
        <f t="shared" si="80"/>
        <v>private String defaultPrice="";</v>
      </c>
    </row>
    <row r="178" spans="2:26" ht="19.2" x14ac:dyDescent="0.45">
      <c r="B178" s="1" t="s">
        <v>172</v>
      </c>
      <c r="C178" s="1" t="s">
        <v>1</v>
      </c>
      <c r="D178" s="4">
        <v>500</v>
      </c>
      <c r="E178" s="24"/>
      <c r="F178" s="24"/>
      <c r="G178" s="24"/>
      <c r="I178">
        <f>I176</f>
        <v>0</v>
      </c>
      <c r="J178" t="str">
        <f t="shared" si="74"/>
        <v xml:space="preserve"> ADD  CURRENCY VARCHAR(500)</v>
      </c>
      <c r="K178" s="21" t="str">
        <f t="shared" si="75"/>
        <v xml:space="preserve"> ALTER COLUMN   CURRENCY</v>
      </c>
      <c r="L178" s="12"/>
      <c r="M178" s="18"/>
      <c r="N178" s="5" t="str">
        <f t="shared" si="76"/>
        <v>CURRENCY VARCHAR(500),</v>
      </c>
      <c r="O178" s="6" t="s">
        <v>172</v>
      </c>
      <c r="W178" s="17" t="str">
        <f t="shared" si="77"/>
        <v>currency</v>
      </c>
      <c r="X178" s="3" t="str">
        <f t="shared" si="78"/>
        <v>"currency":"",</v>
      </c>
      <c r="Y178" s="22" t="str">
        <f t="shared" si="79"/>
        <v>public static String CURRENCY="currency";</v>
      </c>
      <c r="Z178" s="7" t="str">
        <f t="shared" si="80"/>
        <v>private String currency="";</v>
      </c>
    </row>
    <row r="179" spans="2:26" ht="30.6" x14ac:dyDescent="0.45">
      <c r="B179" s="1" t="s">
        <v>243</v>
      </c>
      <c r="C179" s="1" t="s">
        <v>1</v>
      </c>
      <c r="D179" s="4">
        <v>500</v>
      </c>
      <c r="E179" s="24"/>
      <c r="F179" s="24"/>
      <c r="G179" s="24"/>
      <c r="I179">
        <f>I177</f>
        <v>0</v>
      </c>
      <c r="J179" t="str">
        <f t="shared" si="74"/>
        <v xml:space="preserve"> ADD  DEFAULT_DISCOUNT VARCHAR(500)</v>
      </c>
      <c r="K179" s="21" t="str">
        <f t="shared" si="75"/>
        <v xml:space="preserve"> ALTER COLUMN   DEFAULT_DISCOUNT</v>
      </c>
      <c r="L179" s="12"/>
      <c r="M179" s="18"/>
      <c r="N179" s="5" t="str">
        <f t="shared" si="76"/>
        <v>DEFAULT_DISCOUNT VARCHAR(500),</v>
      </c>
      <c r="O179" s="6" t="s">
        <v>237</v>
      </c>
      <c r="P179" t="s">
        <v>171</v>
      </c>
      <c r="W179" s="17" t="str">
        <f t="shared" si="77"/>
        <v>defaultDiscount</v>
      </c>
      <c r="X179" s="3" t="str">
        <f t="shared" si="78"/>
        <v>"defaultDiscount":"",</v>
      </c>
      <c r="Y179" s="22" t="str">
        <f t="shared" si="79"/>
        <v>public static String DEFAULT_DISCOUNT="defaultDiscount";</v>
      </c>
      <c r="Z179" s="7" t="str">
        <f t="shared" si="80"/>
        <v>private String defaultDiscount="";</v>
      </c>
    </row>
    <row r="180" spans="2:26" ht="30.6" x14ac:dyDescent="0.45">
      <c r="B180" s="1" t="s">
        <v>244</v>
      </c>
      <c r="C180" s="1" t="s">
        <v>1</v>
      </c>
      <c r="D180" s="4">
        <v>500</v>
      </c>
      <c r="E180" s="24"/>
      <c r="F180" s="24"/>
      <c r="G180" s="24"/>
      <c r="I180" t="str">
        <f>I170</f>
        <v>ALTER TABLE CR_PAYMENT_TYPE</v>
      </c>
      <c r="J180" t="str">
        <f t="shared" si="74"/>
        <v xml:space="preserve"> ADD  DEFAULT_PAYMENT_PERIOD VARCHAR(500)</v>
      </c>
      <c r="K180" s="21" t="str">
        <f t="shared" si="75"/>
        <v xml:space="preserve"> ALTER COLUMN   DEFAULT_PAYMENT_PERIOD</v>
      </c>
      <c r="L180" s="12"/>
      <c r="M180" s="18"/>
      <c r="N180" s="5" t="str">
        <f t="shared" si="76"/>
        <v>DEFAULT_PAYMENT_PERIOD VARCHAR(500),</v>
      </c>
      <c r="O180" s="6" t="s">
        <v>237</v>
      </c>
      <c r="P180" t="s">
        <v>168</v>
      </c>
      <c r="Q180" t="s">
        <v>238</v>
      </c>
      <c r="W180" s="17" t="str">
        <f t="shared" si="77"/>
        <v>defaultPaymentPeriod</v>
      </c>
      <c r="X180" s="3" t="str">
        <f t="shared" si="78"/>
        <v>"defaultPaymentPeriod":"",</v>
      </c>
      <c r="Y180" s="22" t="str">
        <f t="shared" si="79"/>
        <v>public static String DEFAULT_PAYMENT_PERIOD="defaultPaymentPeriod";</v>
      </c>
      <c r="Z180" s="7" t="str">
        <f t="shared" si="80"/>
        <v>private String defaultPaymentPeriod="";</v>
      </c>
    </row>
    <row r="181" spans="2:26" ht="19.2" x14ac:dyDescent="0.45">
      <c r="B181" s="1" t="s">
        <v>234</v>
      </c>
      <c r="C181" s="1" t="s">
        <v>1</v>
      </c>
      <c r="D181" s="4">
        <v>500</v>
      </c>
      <c r="E181" s="24"/>
      <c r="F181" s="24"/>
      <c r="G181" s="24"/>
      <c r="I181" t="str">
        <f>I180</f>
        <v>ALTER TABLE CR_PAYMENT_TYPE</v>
      </c>
      <c r="J181" t="str">
        <f t="shared" si="74"/>
        <v xml:space="preserve"> ADD  IS_PUBLIC VARCHAR(500)</v>
      </c>
      <c r="K181" s="21" t="str">
        <f t="shared" si="75"/>
        <v xml:space="preserve"> ALTER COLUMN   IS_PUBLIC</v>
      </c>
      <c r="L181" s="12"/>
      <c r="M181" s="18"/>
      <c r="N181" s="5" t="str">
        <f t="shared" si="76"/>
        <v>IS_PUBLIC VARCHAR(500),</v>
      </c>
      <c r="O181" s="6" t="s">
        <v>112</v>
      </c>
      <c r="P181" t="s">
        <v>235</v>
      </c>
      <c r="W181" s="17" t="str">
        <f t="shared" si="77"/>
        <v>isPublic</v>
      </c>
      <c r="X181" s="3" t="str">
        <f t="shared" si="78"/>
        <v>"isPublic":"",</v>
      </c>
      <c r="Y181" s="22" t="str">
        <f t="shared" si="79"/>
        <v>public static String IS_PUBLIC="isPublic";</v>
      </c>
      <c r="Z181" s="7" t="str">
        <f t="shared" si="80"/>
        <v>private String isPublic="";</v>
      </c>
    </row>
    <row r="182" spans="2:26" ht="19.2" x14ac:dyDescent="0.45">
      <c r="B182" s="1" t="s">
        <v>51</v>
      </c>
      <c r="C182" s="1" t="s">
        <v>1</v>
      </c>
      <c r="D182" s="4">
        <v>500</v>
      </c>
      <c r="E182" s="24"/>
      <c r="F182" s="24"/>
      <c r="G182" s="24"/>
      <c r="I182" t="str">
        <f>I181</f>
        <v>ALTER TABLE CR_PAYMENT_TYPE</v>
      </c>
      <c r="J182" t="str">
        <f t="shared" si="74"/>
        <v xml:space="preserve"> ADD  TYPE VARCHAR(500)</v>
      </c>
      <c r="K182" s="21" t="str">
        <f t="shared" si="75"/>
        <v xml:space="preserve"> ALTER COLUMN   TYPE</v>
      </c>
      <c r="L182" s="12"/>
      <c r="M182" s="18"/>
      <c r="N182" s="5" t="str">
        <f t="shared" si="76"/>
        <v>TYPE VARCHAR(500),</v>
      </c>
      <c r="O182" s="6" t="s">
        <v>51</v>
      </c>
      <c r="W182" s="17" t="str">
        <f t="shared" si="77"/>
        <v>type</v>
      </c>
      <c r="X182" s="3" t="str">
        <f t="shared" si="78"/>
        <v>"type":"",</v>
      </c>
      <c r="Y182" s="22" t="str">
        <f t="shared" si="79"/>
        <v>public static String TYPE="type";</v>
      </c>
      <c r="Z182" s="7" t="str">
        <f t="shared" si="80"/>
        <v>private String type="";</v>
      </c>
    </row>
    <row r="183" spans="2:26" ht="30.6" x14ac:dyDescent="0.45">
      <c r="B183" s="1" t="s">
        <v>245</v>
      </c>
      <c r="C183" s="1" t="s">
        <v>1</v>
      </c>
      <c r="D183" s="4">
        <v>500</v>
      </c>
      <c r="E183" s="24"/>
      <c r="F183" s="24"/>
      <c r="G183" s="24"/>
      <c r="I183" t="str">
        <f>I182</f>
        <v>ALTER TABLE CR_PAYMENT_TYPE</v>
      </c>
      <c r="J183" t="str">
        <f t="shared" si="74"/>
        <v xml:space="preserve"> ADD  USER_LISENCE_COUNT VARCHAR(500)</v>
      </c>
      <c r="K183" s="21" t="str">
        <f t="shared" si="75"/>
        <v xml:space="preserve"> ALTER COLUMN   USER_LISENCE_COUNT</v>
      </c>
      <c r="L183" s="12"/>
      <c r="M183" s="18"/>
      <c r="N183" s="5" t="str">
        <f t="shared" si="76"/>
        <v>USER_LISENCE_COUNT VARCHAR(500),</v>
      </c>
      <c r="O183" s="6" t="s">
        <v>12</v>
      </c>
      <c r="P183" t="s">
        <v>248</v>
      </c>
      <c r="Q183" t="s">
        <v>214</v>
      </c>
      <c r="W183" s="17" t="str">
        <f t="shared" si="77"/>
        <v>userLisenceCount</v>
      </c>
      <c r="X183" s="3" t="str">
        <f t="shared" si="78"/>
        <v>"userLisenceCount":"",</v>
      </c>
      <c r="Y183" s="22" t="str">
        <f t="shared" si="79"/>
        <v>public static String USER_LISENCE_COUNT="userLisenceCount";</v>
      </c>
      <c r="Z183" s="7" t="str">
        <f t="shared" si="80"/>
        <v>private String userLisenceCount="";</v>
      </c>
    </row>
    <row r="184" spans="2:26" ht="30.6" x14ac:dyDescent="0.45">
      <c r="B184" s="1" t="s">
        <v>246</v>
      </c>
      <c r="C184" s="1" t="s">
        <v>1</v>
      </c>
      <c r="D184" s="4">
        <v>500</v>
      </c>
      <c r="E184" s="24"/>
      <c r="F184" s="24"/>
      <c r="G184" s="24"/>
      <c r="I184" t="str">
        <f>I174</f>
        <v>ALTER TABLE CR_PAYMENT_TYPE</v>
      </c>
      <c r="J184" t="str">
        <f t="shared" si="74"/>
        <v xml:space="preserve"> ADD  USER_LISENCE_MONTH_RANGE VARCHAR(500)</v>
      </c>
      <c r="K184" s="21" t="str">
        <f t="shared" si="75"/>
        <v xml:space="preserve"> ALTER COLUMN   USER_LISENCE_MONTH_RANGE</v>
      </c>
      <c r="L184" s="12"/>
      <c r="M184" s="18"/>
      <c r="N184" s="5" t="str">
        <f t="shared" si="76"/>
        <v>USER_LISENCE_MONTH_RANGE VARCHAR(500),</v>
      </c>
      <c r="O184" s="6" t="s">
        <v>12</v>
      </c>
      <c r="P184" t="s">
        <v>248</v>
      </c>
      <c r="Q184" t="s">
        <v>249</v>
      </c>
      <c r="R184" t="s">
        <v>250</v>
      </c>
      <c r="W184" s="17" t="str">
        <f t="shared" si="77"/>
        <v>userLisenceMonthRange</v>
      </c>
      <c r="X184" s="3" t="str">
        <f t="shared" si="78"/>
        <v>"userLisenceMonthRange":"",</v>
      </c>
      <c r="Y184" s="22" t="str">
        <f t="shared" si="79"/>
        <v>public static String USER_LISENCE_MONTH_RANGE="userLisenceMonthRange";</v>
      </c>
      <c r="Z184" s="7" t="str">
        <f t="shared" si="80"/>
        <v>private String userLisenceMonthRange="";</v>
      </c>
    </row>
    <row r="185" spans="2:26" ht="19.2" x14ac:dyDescent="0.45">
      <c r="B185" s="1"/>
      <c r="C185" s="1"/>
      <c r="D185" s="4"/>
      <c r="E185" s="24"/>
      <c r="F185" s="24"/>
      <c r="G185" s="24"/>
      <c r="K185" s="21"/>
      <c r="L185" s="12"/>
      <c r="M185" s="18"/>
      <c r="N185" s="5"/>
      <c r="O185" s="6"/>
      <c r="W185" s="17"/>
      <c r="X185" s="3"/>
      <c r="Y185" s="22"/>
      <c r="Z185" s="7"/>
    </row>
    <row r="186" spans="2:26" ht="19.2" x14ac:dyDescent="0.45">
      <c r="B186" s="1"/>
      <c r="C186" s="1"/>
      <c r="D186" s="4"/>
      <c r="E186" s="24"/>
      <c r="F186" s="24"/>
      <c r="G186" s="24"/>
      <c r="K186" s="21"/>
      <c r="L186" s="12"/>
      <c r="M186" s="18"/>
      <c r="N186" s="5"/>
      <c r="O186" s="6"/>
      <c r="W186" s="17"/>
      <c r="X186" s="3"/>
      <c r="Y186" s="22"/>
      <c r="Z186" s="7"/>
    </row>
    <row r="187" spans="2:26" ht="19.2" x14ac:dyDescent="0.45">
      <c r="B187" s="1"/>
      <c r="C187" s="1"/>
      <c r="D187" s="4"/>
      <c r="E187" s="24"/>
      <c r="F187" s="24"/>
      <c r="G187" s="24"/>
      <c r="K187" s="21"/>
      <c r="L187" s="12"/>
      <c r="M187" s="18"/>
      <c r="N187" s="5"/>
      <c r="O187" s="6"/>
      <c r="W187" s="17"/>
      <c r="X187" s="3"/>
      <c r="Y187" s="22"/>
      <c r="Z187" s="7"/>
    </row>
    <row r="188" spans="2:26" ht="19.2" x14ac:dyDescent="0.45">
      <c r="B188" s="30"/>
      <c r="C188" s="14"/>
      <c r="D188" s="9"/>
      <c r="E188" s="24"/>
      <c r="F188" s="24"/>
      <c r="G188" s="24"/>
      <c r="K188" s="32"/>
      <c r="M188" s="20"/>
      <c r="N188" s="33" t="s">
        <v>130</v>
      </c>
      <c r="O188" s="14"/>
      <c r="P188" s="14"/>
      <c r="W188" s="17"/>
      <c r="X188" s="3"/>
      <c r="Y188" s="22"/>
      <c r="Z188" s="7"/>
    </row>
    <row r="189" spans="2:26" x14ac:dyDescent="0.3">
      <c r="E189" s="24"/>
      <c r="F189" s="24"/>
      <c r="G189" s="24"/>
      <c r="K189" s="21"/>
      <c r="M189" s="19"/>
      <c r="N189" s="31" t="s">
        <v>126</v>
      </c>
      <c r="W189" s="16"/>
      <c r="X189" s="3"/>
      <c r="Y189" s="22"/>
      <c r="Z189" s="7"/>
    </row>
    <row r="190" spans="2:26" x14ac:dyDescent="0.3">
      <c r="E190" s="24"/>
      <c r="F190" s="24"/>
      <c r="G190" s="24"/>
      <c r="K190" s="21"/>
      <c r="M190" s="19"/>
      <c r="N190" s="5"/>
      <c r="W190" s="16"/>
      <c r="X190" s="3"/>
      <c r="Y190" s="22"/>
      <c r="Z190" s="7"/>
    </row>
    <row r="191" spans="2:26" x14ac:dyDescent="0.3">
      <c r="E191" s="24"/>
      <c r="F191" s="24"/>
      <c r="G191" s="24"/>
      <c r="K191" s="21"/>
      <c r="M191" s="19"/>
      <c r="N191" s="5"/>
      <c r="W191" s="16"/>
      <c r="X191" s="3"/>
      <c r="Y191" s="22"/>
      <c r="Z191" s="7"/>
    </row>
    <row r="192" spans="2:26" ht="28.8" x14ac:dyDescent="0.3">
      <c r="B192" s="2" t="s">
        <v>252</v>
      </c>
      <c r="E192" s="24"/>
      <c r="F192" s="24"/>
      <c r="G192" s="24"/>
      <c r="I192" t="str">
        <f>CONCATENATE("ALTER TABLE"," ",B192)</f>
        <v>ALTER TABLE CR_COMPANY_PAYMENT</v>
      </c>
      <c r="J192" t="str">
        <f>LEFT(CONCATENATE(" ADD "," ",N211,";"),LEN(CONCATENATE(" ADD "," ",N211,";"))-2)</f>
        <v xml:space="preserve"> ADD  CREATE TABLE CR_COMPANY_PAYMENT_LIST </v>
      </c>
      <c r="K192" s="21" t="str">
        <f>LEFT(CONCATENATE(" ALTER COLUMN  "," ",B192,";"),LEN(CONCATENATE(" ALTER COLUMN "," ",B192,";")))</f>
        <v xml:space="preserve"> ALTER COLUMN   CR_COMPANY_PAYMENT</v>
      </c>
      <c r="M192" s="19"/>
      <c r="N192" s="5" t="str">
        <f>CONCATENATE("CREATE TABLE ",B192," ","(")</f>
        <v>CREATE TABLE CR_COMPANY_PAYMENT (</v>
      </c>
      <c r="W192" s="16"/>
      <c r="X192" s="3" t="s">
        <v>32</v>
      </c>
      <c r="Y192" s="22"/>
      <c r="Z192" s="7"/>
    </row>
    <row r="193" spans="2:26" ht="19.2" x14ac:dyDescent="0.45">
      <c r="B193" s="34" t="s">
        <v>2</v>
      </c>
      <c r="C193" s="1" t="s">
        <v>1</v>
      </c>
      <c r="D193" s="4">
        <v>20</v>
      </c>
      <c r="E193" s="24" t="s">
        <v>163</v>
      </c>
      <c r="F193" s="24"/>
      <c r="G193" s="24"/>
      <c r="I193" t="str">
        <f>I192</f>
        <v>ALTER TABLE CR_COMPANY_PAYMENT</v>
      </c>
      <c r="J193" t="str">
        <f>LEFT(CONCATENATE(" ADD "," ",N212,";"),LEN(CONCATENATE(" ADD "," ",N212,";"))-2)</f>
        <v xml:space="preserve"> ADD  ID VARCHAR(20) NOT NULL </v>
      </c>
      <c r="K193" s="21"/>
      <c r="L193" s="12"/>
      <c r="M193" s="18"/>
      <c r="N193" s="5" t="str">
        <f t="shared" ref="N193:N204" si="81">CONCATENATE(B193," ",C193,"(",D193,")",E193,F193,G193,",")</f>
        <v>ID VARCHAR(20) NOT NULL ,</v>
      </c>
      <c r="O193" s="6" t="s">
        <v>2</v>
      </c>
      <c r="P193" s="6"/>
      <c r="Q193" s="6"/>
      <c r="R193" s="6"/>
      <c r="S193" s="6"/>
      <c r="T193" s="6"/>
      <c r="U193" s="6"/>
      <c r="V193" s="6"/>
      <c r="W193" s="17" t="str">
        <f t="shared" ref="W193:W204" si="82">CONCATENATE(,LOWER(O193),UPPER(LEFT(P193,1)),LOWER(RIGHT(P193,LEN(P193)-IF(LEN(P193)&gt;0,1,LEN(P193)))),UPPER(LEFT(Q193,1)),LOWER(RIGHT(Q193,LEN(Q193)-IF(LEN(Q193)&gt;0,1,LEN(Q193)))),UPPER(LEFT(R193,1)),LOWER(RIGHT(R193,LEN(R193)-IF(LEN(R193)&gt;0,1,LEN(R193)))),UPPER(LEFT(S193,1)),LOWER(RIGHT(S193,LEN(S193)-IF(LEN(S193)&gt;0,1,LEN(S193)))),UPPER(LEFT(T193,1)),LOWER(RIGHT(T193,LEN(T193)-IF(LEN(T193)&gt;0,1,LEN(T193)))),UPPER(LEFT(U193,1)),LOWER(RIGHT(U193,LEN(U193)-IF(LEN(U193)&gt;0,1,LEN(U193)))),UPPER(LEFT(V193,1)),LOWER(RIGHT(V193,LEN(V193)-IF(LEN(V193)&gt;0,1,LEN(V193)))))</f>
        <v>id</v>
      </c>
      <c r="X193" s="3" t="str">
        <f t="shared" ref="X193:X204" si="83">CONCATENATE("""",W193,"""",":","""","""",",")</f>
        <v>"id":"",</v>
      </c>
      <c r="Y193" s="22" t="str">
        <f t="shared" ref="Y193:Y204" si="84">CONCATENATE("public static String ",,B193,,"=","""",W193,""";")</f>
        <v>public static String ID="id";</v>
      </c>
      <c r="Z193" s="7" t="str">
        <f t="shared" ref="Z193:Z204" si="85">CONCATENATE("private String ",W193,"=","""""",";")</f>
        <v>private String id="";</v>
      </c>
    </row>
    <row r="194" spans="2:26" ht="19.2" x14ac:dyDescent="0.45">
      <c r="B194" s="34" t="s">
        <v>3</v>
      </c>
      <c r="C194" s="1" t="s">
        <v>1</v>
      </c>
      <c r="D194" s="4">
        <v>10</v>
      </c>
      <c r="E194" s="24"/>
      <c r="F194" s="24"/>
      <c r="G194" s="24"/>
      <c r="I194" t="str">
        <f>I193</f>
        <v>ALTER TABLE CR_COMPANY_PAYMENT</v>
      </c>
      <c r="K194" s="21"/>
      <c r="L194" s="12"/>
      <c r="M194" s="18"/>
      <c r="N194" s="5" t="str">
        <f t="shared" si="81"/>
        <v>STATUS VARCHAR(10),</v>
      </c>
      <c r="O194" s="6" t="s">
        <v>3</v>
      </c>
      <c r="W194" s="17" t="str">
        <f t="shared" si="82"/>
        <v>status</v>
      </c>
      <c r="X194" s="3" t="str">
        <f t="shared" si="83"/>
        <v>"status":"",</v>
      </c>
      <c r="Y194" s="22" t="str">
        <f t="shared" si="84"/>
        <v>public static String STATUS="status";</v>
      </c>
      <c r="Z194" s="7" t="str">
        <f t="shared" si="85"/>
        <v>private String status="";</v>
      </c>
    </row>
    <row r="195" spans="2:26" ht="19.2" x14ac:dyDescent="0.45">
      <c r="B195" s="34" t="s">
        <v>5</v>
      </c>
      <c r="C195" s="1" t="s">
        <v>1</v>
      </c>
      <c r="D195" s="4">
        <v>20</v>
      </c>
      <c r="E195" s="24"/>
      <c r="F195" s="24"/>
      <c r="G195" s="24"/>
      <c r="I195" t="str">
        <f>I194</f>
        <v>ALTER TABLE CR_COMPANY_PAYMENT</v>
      </c>
      <c r="K195" s="21"/>
      <c r="L195" s="12"/>
      <c r="M195" s="18"/>
      <c r="N195" s="5" t="str">
        <f t="shared" si="81"/>
        <v>MODIFICATION_DATE VARCHAR(20),</v>
      </c>
      <c r="O195" s="6" t="s">
        <v>9</v>
      </c>
      <c r="P195" t="s">
        <v>8</v>
      </c>
      <c r="W195" s="17" t="str">
        <f t="shared" si="82"/>
        <v>modificationDate</v>
      </c>
      <c r="X195" s="3" t="str">
        <f t="shared" si="83"/>
        <v>"modificationDate":"",</v>
      </c>
      <c r="Y195" s="22" t="str">
        <f t="shared" si="84"/>
        <v>public static String MODIFICATION_DATE="modificationDate";</v>
      </c>
      <c r="Z195" s="7" t="str">
        <f t="shared" si="85"/>
        <v>private String modificationDate="";</v>
      </c>
    </row>
    <row r="196" spans="2:26" ht="19.2" x14ac:dyDescent="0.45">
      <c r="B196" s="34" t="s">
        <v>4</v>
      </c>
      <c r="C196" s="1" t="s">
        <v>1</v>
      </c>
      <c r="D196" s="4">
        <v>20</v>
      </c>
      <c r="E196" s="24"/>
      <c r="F196" s="24"/>
      <c r="G196" s="24"/>
      <c r="I196" t="str">
        <f>I195</f>
        <v>ALTER TABLE CR_COMPANY_PAYMENT</v>
      </c>
      <c r="K196" s="21"/>
      <c r="L196" s="12"/>
      <c r="M196" s="18"/>
      <c r="N196" s="5" t="str">
        <f t="shared" si="81"/>
        <v>INSERT_DATE VARCHAR(20),</v>
      </c>
      <c r="O196" s="6" t="s">
        <v>7</v>
      </c>
      <c r="P196" t="s">
        <v>8</v>
      </c>
      <c r="W196" s="17" t="str">
        <f t="shared" si="82"/>
        <v>insertDate</v>
      </c>
      <c r="X196" s="3" t="str">
        <f t="shared" si="83"/>
        <v>"insertDate":"",</v>
      </c>
      <c r="Y196" s="22" t="str">
        <f t="shared" si="84"/>
        <v>public static String INSERT_DATE="insertDate";</v>
      </c>
      <c r="Z196" s="7" t="str">
        <f t="shared" si="85"/>
        <v>private String insertDate="";</v>
      </c>
    </row>
    <row r="197" spans="2:26" ht="19.2" x14ac:dyDescent="0.45">
      <c r="B197" s="34" t="s">
        <v>160</v>
      </c>
      <c r="C197" s="1" t="s">
        <v>1</v>
      </c>
      <c r="D197" s="4">
        <v>500</v>
      </c>
      <c r="E197" s="24"/>
      <c r="F197" s="24"/>
      <c r="G197" s="24"/>
      <c r="I197">
        <f>I188</f>
        <v>0</v>
      </c>
      <c r="K197" s="21"/>
      <c r="L197" s="12"/>
      <c r="M197" s="18"/>
      <c r="N197" s="5" t="str">
        <f t="shared" si="81"/>
        <v>FK_COMPANY_ID VARCHAR(500),</v>
      </c>
      <c r="O197" s="6" t="s">
        <v>10</v>
      </c>
      <c r="P197" t="s">
        <v>162</v>
      </c>
      <c r="Q197" t="s">
        <v>2</v>
      </c>
      <c r="W197" s="17" t="str">
        <f t="shared" si="82"/>
        <v>fkCompanyId</v>
      </c>
      <c r="X197" s="3" t="str">
        <f t="shared" si="83"/>
        <v>"fkCompanyId":"",</v>
      </c>
      <c r="Y197" s="22" t="str">
        <f t="shared" si="84"/>
        <v>public static String FK_COMPANY_ID="fkCompanyId";</v>
      </c>
      <c r="Z197" s="7" t="str">
        <f t="shared" si="85"/>
        <v>private String fkCompanyId="";</v>
      </c>
    </row>
    <row r="198" spans="2:26" ht="19.2" x14ac:dyDescent="0.45">
      <c r="B198" s="34" t="s">
        <v>239</v>
      </c>
      <c r="C198" s="1" t="s">
        <v>1</v>
      </c>
      <c r="D198" s="4">
        <v>500</v>
      </c>
      <c r="E198" s="24"/>
      <c r="F198" s="24"/>
      <c r="G198" s="24"/>
      <c r="I198">
        <f>I197</f>
        <v>0</v>
      </c>
      <c r="K198" s="21"/>
      <c r="L198" s="12"/>
      <c r="M198" s="18"/>
      <c r="N198" s="5" t="str">
        <f t="shared" si="81"/>
        <v>FK_PAYMENT_TYPE_ID VARCHAR(500),</v>
      </c>
      <c r="O198" s="6" t="s">
        <v>10</v>
      </c>
      <c r="P198" t="s">
        <v>168</v>
      </c>
      <c r="Q198" t="s">
        <v>51</v>
      </c>
      <c r="R198" t="s">
        <v>2</v>
      </c>
      <c r="W198" s="17" t="str">
        <f t="shared" si="82"/>
        <v>fkPaymentTypeId</v>
      </c>
      <c r="X198" s="3" t="str">
        <f t="shared" si="83"/>
        <v>"fkPaymentTypeId":"",</v>
      </c>
      <c r="Y198" s="22" t="str">
        <f t="shared" si="84"/>
        <v>public static String FK_PAYMENT_TYPE_ID="fkPaymentTypeId";</v>
      </c>
      <c r="Z198" s="7" t="str">
        <f t="shared" si="85"/>
        <v>private String fkPaymentTypeId="";</v>
      </c>
    </row>
    <row r="199" spans="2:26" ht="19.2" x14ac:dyDescent="0.45">
      <c r="B199" s="34" t="s">
        <v>15</v>
      </c>
      <c r="C199" s="1" t="s">
        <v>1</v>
      </c>
      <c r="D199" s="4">
        <v>500</v>
      </c>
      <c r="E199" s="24"/>
      <c r="F199" s="24"/>
      <c r="G199" s="24"/>
      <c r="I199">
        <f>I198</f>
        <v>0</v>
      </c>
      <c r="K199" s="21"/>
      <c r="L199" s="12"/>
      <c r="M199" s="18"/>
      <c r="N199" s="5" t="str">
        <f t="shared" si="81"/>
        <v>PAYMENT_DATE VARCHAR(500),</v>
      </c>
      <c r="O199" s="6" t="s">
        <v>168</v>
      </c>
      <c r="P199" t="s">
        <v>8</v>
      </c>
      <c r="W199" s="17" t="str">
        <f t="shared" si="82"/>
        <v>paymentDate</v>
      </c>
      <c r="X199" s="3" t="str">
        <f t="shared" si="83"/>
        <v>"paymentDate":"",</v>
      </c>
      <c r="Y199" s="22" t="str">
        <f t="shared" si="84"/>
        <v>public static String PAYMENT_DATE="paymentDate";</v>
      </c>
      <c r="Z199" s="7" t="str">
        <f t="shared" si="85"/>
        <v>private String paymentDate="";</v>
      </c>
    </row>
    <row r="200" spans="2:26" ht="19.2" x14ac:dyDescent="0.45">
      <c r="B200" s="34" t="s">
        <v>16</v>
      </c>
      <c r="C200" s="1" t="s">
        <v>1</v>
      </c>
      <c r="D200" s="4">
        <v>500</v>
      </c>
      <c r="E200" s="24"/>
      <c r="F200" s="24"/>
      <c r="G200" s="24"/>
      <c r="I200">
        <f>I198</f>
        <v>0</v>
      </c>
      <c r="K200" s="21"/>
      <c r="L200" s="12"/>
      <c r="M200" s="18"/>
      <c r="N200" s="5" t="str">
        <f t="shared" si="81"/>
        <v>PAYMENT_TIME VARCHAR(500),</v>
      </c>
      <c r="O200" s="6" t="s">
        <v>168</v>
      </c>
      <c r="P200" t="s">
        <v>133</v>
      </c>
      <c r="W200" s="17" t="str">
        <f t="shared" si="82"/>
        <v>paymentTime</v>
      </c>
      <c r="X200" s="3" t="str">
        <f t="shared" si="83"/>
        <v>"paymentTime":"",</v>
      </c>
      <c r="Y200" s="22" t="str">
        <f t="shared" si="84"/>
        <v>public static String PAYMENT_TIME="paymentTime";</v>
      </c>
      <c r="Z200" s="7" t="str">
        <f t="shared" si="85"/>
        <v>private String paymentTime="";</v>
      </c>
    </row>
    <row r="201" spans="2:26" ht="19.2" x14ac:dyDescent="0.45">
      <c r="B201" s="34" t="s">
        <v>95</v>
      </c>
      <c r="C201" s="1" t="s">
        <v>1</v>
      </c>
      <c r="D201" s="4">
        <v>500</v>
      </c>
      <c r="E201" s="24"/>
      <c r="F201" s="24"/>
      <c r="G201" s="24"/>
      <c r="I201">
        <f>I199</f>
        <v>0</v>
      </c>
      <c r="K201" s="21"/>
      <c r="L201" s="12"/>
      <c r="M201" s="18"/>
      <c r="N201" s="5" t="str">
        <f t="shared" si="81"/>
        <v>PAYMENT_AMOUNT VARCHAR(500),</v>
      </c>
      <c r="O201" s="6" t="s">
        <v>168</v>
      </c>
      <c r="P201" t="s">
        <v>169</v>
      </c>
      <c r="W201" s="17" t="str">
        <f t="shared" si="82"/>
        <v>paymentAmount</v>
      </c>
      <c r="X201" s="3" t="str">
        <f t="shared" si="83"/>
        <v>"paymentAmount":"",</v>
      </c>
      <c r="Y201" s="22" t="str">
        <f t="shared" si="84"/>
        <v>public static String PAYMENT_AMOUNT="paymentAmount";</v>
      </c>
      <c r="Z201" s="7" t="str">
        <f t="shared" si="85"/>
        <v>private String paymentAmount="";</v>
      </c>
    </row>
    <row r="202" spans="2:26" ht="19.2" x14ac:dyDescent="0.45">
      <c r="B202" s="1" t="s">
        <v>172</v>
      </c>
      <c r="C202" s="1" t="s">
        <v>1</v>
      </c>
      <c r="D202" s="4">
        <v>500</v>
      </c>
      <c r="E202" s="24"/>
      <c r="F202" s="24"/>
      <c r="G202" s="24"/>
      <c r="I202">
        <f>I200</f>
        <v>0</v>
      </c>
      <c r="J202" t="str">
        <f>LEFT(CONCATENATE(" ADD "," ",N202,";"),LEN(CONCATENATE(" ADD "," ",N202,";"))-2)</f>
        <v xml:space="preserve"> ADD  CURRENCY VARCHAR(500)</v>
      </c>
      <c r="K202" s="21" t="str">
        <f>LEFT(CONCATENATE(" ALTER COLUMN  "," ",B202,";"),LEN(CONCATENATE(" ALTER COLUMN "," ",B202,";")))</f>
        <v xml:space="preserve"> ALTER COLUMN   CURRENCY</v>
      </c>
      <c r="L202" s="12"/>
      <c r="M202" s="18"/>
      <c r="N202" s="5" t="str">
        <f t="shared" si="81"/>
        <v>CURRENCY VARCHAR(500),</v>
      </c>
      <c r="O202" s="6" t="s">
        <v>172</v>
      </c>
      <c r="W202" s="17" t="str">
        <f t="shared" si="82"/>
        <v>currency</v>
      </c>
      <c r="X202" s="3" t="str">
        <f t="shared" si="83"/>
        <v>"currency":"",</v>
      </c>
      <c r="Y202" s="22" t="str">
        <f t="shared" si="84"/>
        <v>public static String CURRENCY="currency";</v>
      </c>
      <c r="Z202" s="7" t="str">
        <f t="shared" si="85"/>
        <v>private String currency="";</v>
      </c>
    </row>
    <row r="203" spans="2:26" ht="19.2" x14ac:dyDescent="0.45">
      <c r="B203" s="34" t="s">
        <v>167</v>
      </c>
      <c r="C203" s="1" t="s">
        <v>1</v>
      </c>
      <c r="D203" s="4">
        <v>500</v>
      </c>
      <c r="E203" s="24"/>
      <c r="F203" s="24"/>
      <c r="G203" s="24"/>
      <c r="I203" t="str">
        <f>I192</f>
        <v>ALTER TABLE CR_COMPANY_PAYMENT</v>
      </c>
      <c r="K203" s="21"/>
      <c r="L203" s="12"/>
      <c r="M203" s="18"/>
      <c r="N203" s="5" t="str">
        <f t="shared" si="81"/>
        <v>PAYMENT_DISCOUNT VARCHAR(500),</v>
      </c>
      <c r="O203" s="6" t="s">
        <v>168</v>
      </c>
      <c r="P203" t="s">
        <v>171</v>
      </c>
      <c r="W203" s="17" t="str">
        <f t="shared" si="82"/>
        <v>paymentDiscount</v>
      </c>
      <c r="X203" s="3" t="str">
        <f t="shared" si="83"/>
        <v>"paymentDiscount":"",</v>
      </c>
      <c r="Y203" s="22" t="str">
        <f t="shared" si="84"/>
        <v>public static String PAYMENT_DISCOUNT="paymentDiscount";</v>
      </c>
      <c r="Z203" s="7" t="str">
        <f t="shared" si="85"/>
        <v>private String paymentDiscount="";</v>
      </c>
    </row>
    <row r="204" spans="2:26" ht="19.2" x14ac:dyDescent="0.45">
      <c r="B204" s="34" t="s">
        <v>14</v>
      </c>
      <c r="C204" s="1" t="s">
        <v>1</v>
      </c>
      <c r="D204" s="4">
        <v>500</v>
      </c>
      <c r="E204" s="24"/>
      <c r="F204" s="24"/>
      <c r="G204" s="24"/>
      <c r="I204" t="str">
        <f>I203</f>
        <v>ALTER TABLE CR_COMPANY_PAYMENT</v>
      </c>
      <c r="K204" s="21"/>
      <c r="L204" s="12"/>
      <c r="M204" s="18"/>
      <c r="N204" s="5" t="str">
        <f t="shared" si="81"/>
        <v>DESCRIPTION VARCHAR(500),</v>
      </c>
      <c r="O204" s="6" t="s">
        <v>14</v>
      </c>
      <c r="W204" s="17" t="str">
        <f t="shared" si="82"/>
        <v>description</v>
      </c>
      <c r="X204" s="3" t="str">
        <f t="shared" si="83"/>
        <v>"description":"",</v>
      </c>
      <c r="Y204" s="22" t="str">
        <f t="shared" si="84"/>
        <v>public static String DESCRIPTION="description";</v>
      </c>
      <c r="Z204" s="7" t="str">
        <f t="shared" si="85"/>
        <v>private String description="";</v>
      </c>
    </row>
    <row r="205" spans="2:26" ht="19.2" x14ac:dyDescent="0.45">
      <c r="B205" s="1"/>
      <c r="C205" s="1"/>
      <c r="D205" s="4"/>
      <c r="E205" s="24"/>
      <c r="F205" s="24"/>
      <c r="G205" s="24"/>
      <c r="K205" s="21"/>
      <c r="L205" s="12"/>
      <c r="M205" s="18"/>
      <c r="N205" s="5"/>
      <c r="O205" s="6"/>
      <c r="W205" s="17"/>
      <c r="X205" s="3"/>
      <c r="Y205" s="22"/>
      <c r="Z205" s="7"/>
    </row>
    <row r="206" spans="2:26" ht="19.2" x14ac:dyDescent="0.45">
      <c r="B206" s="1"/>
      <c r="C206" s="1"/>
      <c r="D206" s="4"/>
      <c r="E206" s="24"/>
      <c r="F206" s="24"/>
      <c r="G206" s="24"/>
      <c r="K206" s="21"/>
      <c r="L206" s="12"/>
      <c r="M206" s="18"/>
      <c r="N206" s="5"/>
      <c r="O206" s="6"/>
      <c r="W206" s="17"/>
      <c r="X206" s="3"/>
      <c r="Y206" s="22"/>
      <c r="Z206" s="7"/>
    </row>
    <row r="207" spans="2:26" ht="19.2" x14ac:dyDescent="0.45">
      <c r="B207" s="1"/>
      <c r="C207" s="1"/>
      <c r="D207" s="4"/>
      <c r="E207" s="24"/>
      <c r="F207" s="24"/>
      <c r="G207" s="24"/>
      <c r="K207" s="21"/>
      <c r="L207" s="12"/>
      <c r="M207" s="18"/>
      <c r="N207" s="5"/>
      <c r="O207" s="6"/>
      <c r="W207" s="17"/>
      <c r="X207" s="3"/>
      <c r="Y207" s="22"/>
      <c r="Z207" s="7"/>
    </row>
    <row r="208" spans="2:26" ht="19.2" x14ac:dyDescent="0.45">
      <c r="B208" s="30"/>
      <c r="C208" s="14"/>
      <c r="D208" s="9"/>
      <c r="E208" s="24"/>
      <c r="F208" s="24"/>
      <c r="G208" s="24"/>
      <c r="K208" s="32"/>
      <c r="M208" s="20"/>
      <c r="N208" s="33" t="s">
        <v>130</v>
      </c>
      <c r="O208" s="14"/>
      <c r="P208" s="14"/>
      <c r="W208" s="17"/>
      <c r="X208" s="3"/>
      <c r="Y208" s="22"/>
      <c r="Z208" s="7"/>
    </row>
    <row r="209" spans="2:26" x14ac:dyDescent="0.3">
      <c r="E209" s="24"/>
      <c r="F209" s="24"/>
      <c r="G209" s="24"/>
      <c r="K209" s="21"/>
      <c r="M209" s="19"/>
      <c r="N209" s="31" t="s">
        <v>126</v>
      </c>
      <c r="W209" s="16"/>
      <c r="X209" s="3"/>
      <c r="Y209" s="22"/>
      <c r="Z209" s="7"/>
    </row>
    <row r="210" spans="2:26" x14ac:dyDescent="0.3">
      <c r="E210" s="24"/>
      <c r="F210" s="24"/>
      <c r="G210" s="24"/>
      <c r="K210" s="21"/>
      <c r="M210" s="19"/>
      <c r="N210" s="5"/>
      <c r="W210" s="16"/>
      <c r="X210" s="3"/>
      <c r="Y210" s="22"/>
      <c r="Z210" s="7"/>
    </row>
    <row r="211" spans="2:26" ht="43.2" x14ac:dyDescent="0.3">
      <c r="B211" s="2" t="s">
        <v>253</v>
      </c>
      <c r="E211" s="24"/>
      <c r="F211" s="24"/>
      <c r="G211" s="24"/>
      <c r="I211" t="str">
        <f>CONCATENATE("ALTER TABLE"," ",B211)</f>
        <v>ALTER TABLE CR_COMPANY_PAYMENT_LIST</v>
      </c>
      <c r="K211" s="26" t="str">
        <f>CONCATENATE(J211,"  CREATE OR REPLACE VIEW ",B211," AS SELECT")</f>
        <v xml:space="preserve">  CREATE OR REPLACE VIEW CR_COMPANY_PAYMENT_LIST AS SELECT</v>
      </c>
      <c r="M211" s="19"/>
      <c r="N211" s="5" t="str">
        <f>CONCATENATE("CREATE TABLE ",B211," ","(")</f>
        <v>CREATE TABLE CR_COMPANY_PAYMENT_LIST (</v>
      </c>
      <c r="W211" s="16"/>
      <c r="X211" s="3" t="s">
        <v>32</v>
      </c>
      <c r="Y211" s="22"/>
      <c r="Z211" s="7"/>
    </row>
    <row r="212" spans="2:26" ht="19.2" x14ac:dyDescent="0.45">
      <c r="B212" s="34" t="s">
        <v>2</v>
      </c>
      <c r="C212" s="1" t="s">
        <v>1</v>
      </c>
      <c r="D212" s="4">
        <v>20</v>
      </c>
      <c r="E212" s="24" t="s">
        <v>163</v>
      </c>
      <c r="F212" s="24"/>
      <c r="G212" s="24"/>
      <c r="I212" t="str">
        <f>I211</f>
        <v>ALTER TABLE CR_COMPANY_PAYMENT_LIST</v>
      </c>
      <c r="K212" s="25" t="str">
        <f>CONCATENATE(" T.",B212,",")</f>
        <v xml:space="preserve"> T.ID,</v>
      </c>
      <c r="L212" s="12"/>
      <c r="M212" s="18"/>
      <c r="N212" s="5" t="str">
        <f t="shared" ref="N212:N228" si="86">CONCATENATE(B212," ",C212,"(",D212,")",E212,F212,G212,",")</f>
        <v>ID VARCHAR(20) NOT NULL ,</v>
      </c>
      <c r="O212" s="6" t="s">
        <v>2</v>
      </c>
      <c r="P212" s="6"/>
      <c r="Q212" s="6"/>
      <c r="R212" s="6"/>
      <c r="S212" s="6"/>
      <c r="T212" s="6"/>
      <c r="U212" s="6"/>
      <c r="V212" s="6"/>
      <c r="W212" s="17" t="str">
        <f t="shared" ref="W212:W228" si="87">CONCATENATE(,LOWER(O212),UPPER(LEFT(P212,1)),LOWER(RIGHT(P212,LEN(P212)-IF(LEN(P212)&gt;0,1,LEN(P212)))),UPPER(LEFT(Q212,1)),LOWER(RIGHT(Q212,LEN(Q212)-IF(LEN(Q212)&gt;0,1,LEN(Q212)))),UPPER(LEFT(R212,1)),LOWER(RIGHT(R212,LEN(R212)-IF(LEN(R212)&gt;0,1,LEN(R212)))),UPPER(LEFT(S212,1)),LOWER(RIGHT(S212,LEN(S212)-IF(LEN(S212)&gt;0,1,LEN(S212)))),UPPER(LEFT(T212,1)),LOWER(RIGHT(T212,LEN(T212)-IF(LEN(T212)&gt;0,1,LEN(T212)))),UPPER(LEFT(U212,1)),LOWER(RIGHT(U212,LEN(U212)-IF(LEN(U212)&gt;0,1,LEN(U212)))),UPPER(LEFT(V212,1)),LOWER(RIGHT(V212,LEN(V212)-IF(LEN(V212)&gt;0,1,LEN(V212)))))</f>
        <v>id</v>
      </c>
      <c r="X212" s="3" t="str">
        <f t="shared" ref="X212:X228" si="88">CONCATENATE("""",W212,"""",":","""","""",",")</f>
        <v>"id":"",</v>
      </c>
      <c r="Y212" s="22" t="str">
        <f t="shared" ref="Y212:Y228" si="89">CONCATENATE("public static String ",,B212,,"=","""",W212,""";")</f>
        <v>public static String ID="id";</v>
      </c>
      <c r="Z212" s="7" t="str">
        <f t="shared" ref="Z212:Z228" si="90">CONCATENATE("private String ",W212,"=","""""",";")</f>
        <v>private String id="";</v>
      </c>
    </row>
    <row r="213" spans="2:26" ht="19.2" x14ac:dyDescent="0.45">
      <c r="B213" s="34" t="s">
        <v>3</v>
      </c>
      <c r="C213" s="1" t="s">
        <v>1</v>
      </c>
      <c r="D213" s="4">
        <v>10</v>
      </c>
      <c r="E213" s="24"/>
      <c r="F213" s="24"/>
      <c r="G213" s="24"/>
      <c r="I213" t="str">
        <f>I212</f>
        <v>ALTER TABLE CR_COMPANY_PAYMENT_LIST</v>
      </c>
      <c r="K213" s="25" t="str">
        <f>CONCATENATE(" T.",B213,",")</f>
        <v xml:space="preserve"> T.STATUS,</v>
      </c>
      <c r="L213" s="12"/>
      <c r="M213" s="18"/>
      <c r="N213" s="5" t="str">
        <f t="shared" si="86"/>
        <v>STATUS VARCHAR(10),</v>
      </c>
      <c r="O213" s="6" t="s">
        <v>3</v>
      </c>
      <c r="W213" s="17" t="str">
        <f t="shared" si="87"/>
        <v>status</v>
      </c>
      <c r="X213" s="3" t="str">
        <f t="shared" si="88"/>
        <v>"status":"",</v>
      </c>
      <c r="Y213" s="22" t="str">
        <f t="shared" si="89"/>
        <v>public static String STATUS="status";</v>
      </c>
      <c r="Z213" s="7" t="str">
        <f t="shared" si="90"/>
        <v>private String status="";</v>
      </c>
    </row>
    <row r="214" spans="2:26" ht="19.2" x14ac:dyDescent="0.45">
      <c r="B214" s="34" t="s">
        <v>5</v>
      </c>
      <c r="C214" s="1" t="s">
        <v>1</v>
      </c>
      <c r="D214" s="4">
        <v>20</v>
      </c>
      <c r="E214" s="24"/>
      <c r="F214" s="24"/>
      <c r="G214" s="24"/>
      <c r="I214" t="str">
        <f>I213</f>
        <v>ALTER TABLE CR_COMPANY_PAYMENT_LIST</v>
      </c>
      <c r="K214" s="25" t="str">
        <f>CONCATENATE(" T.",B214,",")</f>
        <v xml:space="preserve"> T.MODIFICATION_DATE,</v>
      </c>
      <c r="L214" s="12"/>
      <c r="M214" s="18"/>
      <c r="N214" s="5" t="str">
        <f t="shared" si="86"/>
        <v>MODIFICATION_DATE VARCHAR(20),</v>
      </c>
      <c r="O214" s="6" t="s">
        <v>9</v>
      </c>
      <c r="P214" t="s">
        <v>8</v>
      </c>
      <c r="W214" s="17" t="str">
        <f t="shared" si="87"/>
        <v>modificationDate</v>
      </c>
      <c r="X214" s="3" t="str">
        <f t="shared" si="88"/>
        <v>"modificationDate":"",</v>
      </c>
      <c r="Y214" s="22" t="str">
        <f t="shared" si="89"/>
        <v>public static String MODIFICATION_DATE="modificationDate";</v>
      </c>
      <c r="Z214" s="7" t="str">
        <f t="shared" si="90"/>
        <v>private String modificationDate="";</v>
      </c>
    </row>
    <row r="215" spans="2:26" ht="19.2" x14ac:dyDescent="0.45">
      <c r="B215" s="34" t="s">
        <v>4</v>
      </c>
      <c r="C215" s="1" t="s">
        <v>1</v>
      </c>
      <c r="D215" s="4">
        <v>20</v>
      </c>
      <c r="E215" s="24"/>
      <c r="F215" s="24"/>
      <c r="G215" s="24"/>
      <c r="I215" t="str">
        <f>I214</f>
        <v>ALTER TABLE CR_COMPANY_PAYMENT_LIST</v>
      </c>
      <c r="K215" s="25" t="str">
        <f>CONCATENATE(" T.",B215,",")</f>
        <v xml:space="preserve"> T.INSERT_DATE,</v>
      </c>
      <c r="L215" s="12"/>
      <c r="M215" s="18"/>
      <c r="N215" s="5" t="str">
        <f t="shared" si="86"/>
        <v>INSERT_DATE VARCHAR(20),</v>
      </c>
      <c r="O215" s="6" t="s">
        <v>7</v>
      </c>
      <c r="P215" t="s">
        <v>8</v>
      </c>
      <c r="W215" s="17" t="str">
        <f t="shared" si="87"/>
        <v>insertDate</v>
      </c>
      <c r="X215" s="3" t="str">
        <f t="shared" si="88"/>
        <v>"insertDate":"",</v>
      </c>
      <c r="Y215" s="22" t="str">
        <f t="shared" si="89"/>
        <v>public static String INSERT_DATE="insertDate";</v>
      </c>
      <c r="Z215" s="7" t="str">
        <f t="shared" si="90"/>
        <v>private String insertDate="";</v>
      </c>
    </row>
    <row r="216" spans="2:26" ht="19.2" x14ac:dyDescent="0.45">
      <c r="B216" s="34" t="s">
        <v>160</v>
      </c>
      <c r="C216" s="1" t="s">
        <v>1</v>
      </c>
      <c r="D216" s="4">
        <v>500</v>
      </c>
      <c r="E216" s="24"/>
      <c r="F216" s="24"/>
      <c r="G216" s="24"/>
      <c r="I216">
        <f>I207</f>
        <v>0</v>
      </c>
      <c r="K216" s="25" t="str">
        <f>CONCATENATE(B216,",")</f>
        <v>FK_COMPANY_ID,</v>
      </c>
      <c r="L216" s="12"/>
      <c r="M216" s="18"/>
      <c r="N216" s="5" t="str">
        <f t="shared" si="86"/>
        <v>FK_COMPANY_ID VARCHAR(500),</v>
      </c>
      <c r="O216" s="6" t="s">
        <v>10</v>
      </c>
      <c r="P216" t="s">
        <v>162</v>
      </c>
      <c r="Q216" t="s">
        <v>2</v>
      </c>
      <c r="W216" s="17" t="str">
        <f t="shared" si="87"/>
        <v>fkCompanyId</v>
      </c>
      <c r="X216" s="3" t="str">
        <f t="shared" si="88"/>
        <v>"fkCompanyId":"",</v>
      </c>
      <c r="Y216" s="22" t="str">
        <f t="shared" si="89"/>
        <v>public static String FK_COMPANY_ID="fkCompanyId";</v>
      </c>
      <c r="Z216" s="7" t="str">
        <f t="shared" si="90"/>
        <v>private String fkCompanyId="";</v>
      </c>
    </row>
    <row r="217" spans="2:26" ht="26.4" x14ac:dyDescent="0.45">
      <c r="B217" s="34" t="s">
        <v>196</v>
      </c>
      <c r="C217" s="1" t="s">
        <v>1</v>
      </c>
      <c r="D217" s="4">
        <v>500</v>
      </c>
      <c r="E217" s="24"/>
      <c r="F217" s="24"/>
      <c r="G217" s="24"/>
      <c r="I217">
        <f>I208</f>
        <v>0</v>
      </c>
      <c r="K217" s="25" t="str">
        <f>CONCATENATE(" C.COMPANY_NAME AS ",B217,",")</f>
        <v xml:space="preserve"> C.COMPANY_NAME AS COMPANY_NAME,</v>
      </c>
      <c r="L217" s="12"/>
      <c r="M217" s="18"/>
      <c r="N217" s="5" t="str">
        <f t="shared" si="86"/>
        <v>COMPANY_NAME VARCHAR(500),</v>
      </c>
      <c r="O217" s="6" t="s">
        <v>162</v>
      </c>
      <c r="P217" t="s">
        <v>0</v>
      </c>
      <c r="W217" s="17" t="str">
        <f t="shared" si="87"/>
        <v>companyName</v>
      </c>
      <c r="X217" s="3" t="str">
        <f t="shared" si="88"/>
        <v>"companyName":"",</v>
      </c>
      <c r="Y217" s="22" t="str">
        <f t="shared" si="89"/>
        <v>public static String COMPANY_NAME="companyName";</v>
      </c>
      <c r="Z217" s="7" t="str">
        <f t="shared" si="90"/>
        <v>private String companyName="";</v>
      </c>
    </row>
    <row r="218" spans="2:26" ht="19.2" x14ac:dyDescent="0.45">
      <c r="B218" s="34" t="s">
        <v>205</v>
      </c>
      <c r="C218" s="1" t="s">
        <v>1</v>
      </c>
      <c r="D218" s="4">
        <v>500</v>
      </c>
      <c r="E218" s="24"/>
      <c r="F218" s="24"/>
      <c r="G218" s="24"/>
      <c r="I218">
        <f>I208</f>
        <v>0</v>
      </c>
      <c r="K218" s="25" t="str">
        <f>CONCATENATE(" C.STATUS AS ",B218,",")</f>
        <v xml:space="preserve"> C.STATUS AS COMPANY_STATUS,</v>
      </c>
      <c r="L218" s="12"/>
      <c r="M218" s="18"/>
      <c r="N218" s="5" t="str">
        <f t="shared" si="86"/>
        <v>COMPANY_STATUS VARCHAR(500),</v>
      </c>
      <c r="O218" s="6" t="s">
        <v>162</v>
      </c>
      <c r="P218" t="s">
        <v>3</v>
      </c>
      <c r="W218" s="17" t="str">
        <f t="shared" si="87"/>
        <v>companyStatus</v>
      </c>
      <c r="X218" s="3" t="str">
        <f t="shared" si="88"/>
        <v>"companyStatus":"",</v>
      </c>
      <c r="Y218" s="22" t="str">
        <f t="shared" si="89"/>
        <v>public static String COMPANY_STATUS="companyStatus";</v>
      </c>
      <c r="Z218" s="7" t="str">
        <f t="shared" si="90"/>
        <v>private String companyStatus="";</v>
      </c>
    </row>
    <row r="219" spans="2:26" ht="19.2" x14ac:dyDescent="0.45">
      <c r="B219" s="34" t="s">
        <v>204</v>
      </c>
      <c r="C219" s="1" t="s">
        <v>1</v>
      </c>
      <c r="D219" s="4">
        <v>500</v>
      </c>
      <c r="E219" s="24"/>
      <c r="F219" s="24"/>
      <c r="G219" s="24"/>
      <c r="I219">
        <f>I209</f>
        <v>0</v>
      </c>
      <c r="K219" s="25" t="str">
        <f>CONCATENATE(" C.COMPANY_TYPE AS ",B219,",")</f>
        <v xml:space="preserve"> C.COMPANY_TYPE AS COMPANY_TYPE,</v>
      </c>
      <c r="L219" s="12"/>
      <c r="M219" s="18"/>
      <c r="N219" s="5" t="str">
        <f t="shared" si="86"/>
        <v>COMPANY_TYPE VARCHAR(500),</v>
      </c>
      <c r="O219" s="6" t="s">
        <v>162</v>
      </c>
      <c r="P219" t="s">
        <v>51</v>
      </c>
      <c r="W219" s="17" t="str">
        <f t="shared" si="87"/>
        <v>companyType</v>
      </c>
      <c r="X219" s="3" t="str">
        <f t="shared" si="88"/>
        <v>"companyType":"",</v>
      </c>
      <c r="Y219" s="22" t="str">
        <f t="shared" si="89"/>
        <v>public static String COMPANY_TYPE="companyType";</v>
      </c>
      <c r="Z219" s="7" t="str">
        <f t="shared" si="90"/>
        <v>private String companyType="";</v>
      </c>
    </row>
    <row r="220" spans="2:26" ht="19.2" x14ac:dyDescent="0.45">
      <c r="B220" s="34" t="s">
        <v>239</v>
      </c>
      <c r="C220" s="1" t="s">
        <v>1</v>
      </c>
      <c r="D220" s="4">
        <v>500</v>
      </c>
      <c r="E220" s="24"/>
      <c r="F220" s="24"/>
      <c r="G220" s="24"/>
      <c r="I220">
        <f>I216</f>
        <v>0</v>
      </c>
      <c r="K220" s="25" t="str">
        <f>CONCATENATE(" T.",B220,",")</f>
        <v xml:space="preserve"> T.FK_PAYMENT_TYPE_ID,</v>
      </c>
      <c r="L220" s="12"/>
      <c r="M220" s="18"/>
      <c r="N220" s="5" t="str">
        <f t="shared" si="86"/>
        <v>FK_PAYMENT_TYPE_ID VARCHAR(500),</v>
      </c>
      <c r="O220" s="6" t="s">
        <v>10</v>
      </c>
      <c r="P220" t="s">
        <v>168</v>
      </c>
      <c r="Q220" t="s">
        <v>51</v>
      </c>
      <c r="R220" t="s">
        <v>2</v>
      </c>
      <c r="W220" s="17" t="str">
        <f t="shared" si="87"/>
        <v>fkPaymentTypeId</v>
      </c>
      <c r="X220" s="3" t="str">
        <f t="shared" si="88"/>
        <v>"fkPaymentTypeId":"",</v>
      </c>
      <c r="Y220" s="22" t="str">
        <f t="shared" si="89"/>
        <v>public static String FK_PAYMENT_TYPE_ID="fkPaymentTypeId";</v>
      </c>
      <c r="Z220" s="7" t="str">
        <f t="shared" si="90"/>
        <v>private String fkPaymentTypeId="";</v>
      </c>
    </row>
    <row r="221" spans="2:26" ht="26.4" x14ac:dyDescent="0.45">
      <c r="B221" s="34" t="s">
        <v>240</v>
      </c>
      <c r="C221" s="1" t="s">
        <v>1</v>
      </c>
      <c r="D221" s="4">
        <v>500</v>
      </c>
      <c r="E221" s="24"/>
      <c r="F221" s="24"/>
      <c r="G221" s="24"/>
      <c r="I221">
        <f>I216</f>
        <v>0</v>
      </c>
      <c r="K221" s="25" t="str">
        <f>CONCATENATE(" PT.PAYMENT_TYPE_NAME AS ",B221,",")</f>
        <v xml:space="preserve"> PT.PAYMENT_TYPE_NAME AS PAYMENT_TYPE_NAME,</v>
      </c>
      <c r="L221" s="12"/>
      <c r="M221" s="18"/>
      <c r="N221" s="5" t="str">
        <f t="shared" si="86"/>
        <v>PAYMENT_TYPE_NAME VARCHAR(500),</v>
      </c>
      <c r="O221" s="6" t="s">
        <v>168</v>
      </c>
      <c r="P221" t="s">
        <v>51</v>
      </c>
      <c r="Q221" t="s">
        <v>0</v>
      </c>
      <c r="W221" s="17" t="str">
        <f t="shared" si="87"/>
        <v>paymentTypeName</v>
      </c>
      <c r="X221" s="3" t="str">
        <f t="shared" si="88"/>
        <v>"paymentTypeName":"",</v>
      </c>
      <c r="Y221" s="22" t="str">
        <f t="shared" si="89"/>
        <v>public static String PAYMENT_TYPE_NAME="paymentTypeName";</v>
      </c>
      <c r="Z221" s="7" t="str">
        <f t="shared" si="90"/>
        <v>private String paymentTypeName="";</v>
      </c>
    </row>
    <row r="222" spans="2:26" ht="26.4" x14ac:dyDescent="0.45">
      <c r="B222" s="34" t="s">
        <v>241</v>
      </c>
      <c r="C222" s="1" t="s">
        <v>1</v>
      </c>
      <c r="D222" s="4">
        <v>500</v>
      </c>
      <c r="E222" s="24"/>
      <c r="F222" s="24"/>
      <c r="G222" s="24"/>
      <c r="I222">
        <f>I217</f>
        <v>0</v>
      </c>
      <c r="K222" s="25" t="str">
        <f>CONCATENATE(" PT.PAYMENT_TYPE_SHORTNAME AS ",B222,",")</f>
        <v xml:space="preserve"> PT.PAYMENT_TYPE_SHORTNAME AS PAYMENT_TYPE_SHORTNAME,</v>
      </c>
      <c r="L222" s="12"/>
      <c r="M222" s="18"/>
      <c r="N222" s="5" t="str">
        <f t="shared" si="86"/>
        <v>PAYMENT_TYPE_SHORTNAME VARCHAR(500),</v>
      </c>
      <c r="O222" s="6" t="s">
        <v>168</v>
      </c>
      <c r="P222" t="s">
        <v>51</v>
      </c>
      <c r="Q222" t="s">
        <v>247</v>
      </c>
      <c r="W222" s="17" t="str">
        <f t="shared" si="87"/>
        <v>paymentTypeShortname</v>
      </c>
      <c r="X222" s="3" t="str">
        <f t="shared" si="88"/>
        <v>"paymentTypeShortname":"",</v>
      </c>
      <c r="Y222" s="22" t="str">
        <f t="shared" si="89"/>
        <v>public static String PAYMENT_TYPE_SHORTNAME="paymentTypeShortname";</v>
      </c>
      <c r="Z222" s="7" t="str">
        <f t="shared" si="90"/>
        <v>private String paymentTypeShortname="";</v>
      </c>
    </row>
    <row r="223" spans="2:26" ht="19.2" x14ac:dyDescent="0.45">
      <c r="B223" s="34" t="s">
        <v>15</v>
      </c>
      <c r="C223" s="1" t="s">
        <v>1</v>
      </c>
      <c r="D223" s="4">
        <v>500</v>
      </c>
      <c r="E223" s="24"/>
      <c r="F223" s="24"/>
      <c r="G223" s="24"/>
      <c r="I223">
        <f>I220</f>
        <v>0</v>
      </c>
      <c r="K223" s="25" t="str">
        <f>CONCATENATE(" T.",B223,",")</f>
        <v xml:space="preserve"> T.PAYMENT_DATE,</v>
      </c>
      <c r="L223" s="12"/>
      <c r="M223" s="18"/>
      <c r="N223" s="5" t="str">
        <f t="shared" si="86"/>
        <v>PAYMENT_DATE VARCHAR(500),</v>
      </c>
      <c r="O223" s="6" t="s">
        <v>168</v>
      </c>
      <c r="P223" t="s">
        <v>8</v>
      </c>
      <c r="W223" s="17" t="str">
        <f t="shared" si="87"/>
        <v>paymentDate</v>
      </c>
      <c r="X223" s="3" t="str">
        <f t="shared" si="88"/>
        <v>"paymentDate":"",</v>
      </c>
      <c r="Y223" s="22" t="str">
        <f t="shared" si="89"/>
        <v>public static String PAYMENT_DATE="paymentDate";</v>
      </c>
      <c r="Z223" s="7" t="str">
        <f t="shared" si="90"/>
        <v>private String paymentDate="";</v>
      </c>
    </row>
    <row r="224" spans="2:26" ht="19.2" x14ac:dyDescent="0.45">
      <c r="B224" s="34" t="s">
        <v>16</v>
      </c>
      <c r="C224" s="1" t="s">
        <v>1</v>
      </c>
      <c r="D224" s="4">
        <v>500</v>
      </c>
      <c r="E224" s="24"/>
      <c r="F224" s="24"/>
      <c r="G224" s="24"/>
      <c r="I224">
        <f>I220</f>
        <v>0</v>
      </c>
      <c r="K224" s="25" t="str">
        <f>CONCATENATE(" T.",B224,",")</f>
        <v xml:space="preserve"> T.PAYMENT_TIME,</v>
      </c>
      <c r="L224" s="12"/>
      <c r="M224" s="18"/>
      <c r="N224" s="5" t="str">
        <f t="shared" si="86"/>
        <v>PAYMENT_TIME VARCHAR(500),</v>
      </c>
      <c r="O224" s="6" t="s">
        <v>168</v>
      </c>
      <c r="P224" t="s">
        <v>133</v>
      </c>
      <c r="W224" s="17" t="str">
        <f t="shared" si="87"/>
        <v>paymentTime</v>
      </c>
      <c r="X224" s="3" t="str">
        <f t="shared" si="88"/>
        <v>"paymentTime":"",</v>
      </c>
      <c r="Y224" s="22" t="str">
        <f t="shared" si="89"/>
        <v>public static String PAYMENT_TIME="paymentTime";</v>
      </c>
      <c r="Z224" s="7" t="str">
        <f t="shared" si="90"/>
        <v>private String paymentTime="";</v>
      </c>
    </row>
    <row r="225" spans="2:26" ht="19.2" x14ac:dyDescent="0.45">
      <c r="B225" s="34" t="s">
        <v>95</v>
      </c>
      <c r="C225" s="1" t="s">
        <v>1</v>
      </c>
      <c r="D225" s="4">
        <v>500</v>
      </c>
      <c r="E225" s="24"/>
      <c r="F225" s="24"/>
      <c r="G225" s="24"/>
      <c r="I225">
        <f>I223</f>
        <v>0</v>
      </c>
      <c r="K225" s="25" t="str">
        <f>CONCATENATE(" T.",B225,",")</f>
        <v xml:space="preserve"> T.PAYMENT_AMOUNT,</v>
      </c>
      <c r="L225" s="12"/>
      <c r="M225" s="18"/>
      <c r="N225" s="5" t="str">
        <f t="shared" si="86"/>
        <v>PAYMENT_AMOUNT VARCHAR(500),</v>
      </c>
      <c r="O225" s="6" t="s">
        <v>168</v>
      </c>
      <c r="P225" t="s">
        <v>169</v>
      </c>
      <c r="W225" s="17" t="str">
        <f t="shared" si="87"/>
        <v>paymentAmount</v>
      </c>
      <c r="X225" s="3" t="str">
        <f t="shared" si="88"/>
        <v>"paymentAmount":"",</v>
      </c>
      <c r="Y225" s="22" t="str">
        <f t="shared" si="89"/>
        <v>public static String PAYMENT_AMOUNT="paymentAmount";</v>
      </c>
      <c r="Z225" s="7" t="str">
        <f t="shared" si="90"/>
        <v>private String paymentAmount="";</v>
      </c>
    </row>
    <row r="226" spans="2:26" ht="19.2" x14ac:dyDescent="0.45">
      <c r="B226" s="1" t="s">
        <v>172</v>
      </c>
      <c r="C226" s="1" t="s">
        <v>1</v>
      </c>
      <c r="D226" s="4">
        <v>500</v>
      </c>
      <c r="E226" s="24"/>
      <c r="F226" s="24"/>
      <c r="G226" s="24"/>
      <c r="I226">
        <f>I224</f>
        <v>0</v>
      </c>
      <c r="J226" t="str">
        <f>LEFT(CONCATENATE(" ADD "," ",N226,";"),LEN(CONCATENATE(" ADD "," ",N226,";"))-2)</f>
        <v xml:space="preserve"> ADD  CURRENCY VARCHAR(500)</v>
      </c>
      <c r="K226" s="25" t="str">
        <f>CONCATENATE(" T.",B226,",")</f>
        <v xml:space="preserve"> T.CURRENCY,</v>
      </c>
      <c r="L226" s="12"/>
      <c r="M226" s="18"/>
      <c r="N226" s="5" t="str">
        <f t="shared" si="86"/>
        <v>CURRENCY VARCHAR(500),</v>
      </c>
      <c r="O226" s="6" t="s">
        <v>172</v>
      </c>
      <c r="W226" s="17" t="str">
        <f t="shared" si="87"/>
        <v>currency</v>
      </c>
      <c r="X226" s="3" t="str">
        <f t="shared" si="88"/>
        <v>"currency":"",</v>
      </c>
      <c r="Y226" s="22" t="str">
        <f t="shared" si="89"/>
        <v>public static String CURRENCY="currency";</v>
      </c>
      <c r="Z226" s="7" t="str">
        <f t="shared" si="90"/>
        <v>private String currency="";</v>
      </c>
    </row>
    <row r="227" spans="2:26" ht="19.2" x14ac:dyDescent="0.45">
      <c r="B227" s="34" t="s">
        <v>167</v>
      </c>
      <c r="C227" s="1" t="s">
        <v>1</v>
      </c>
      <c r="D227" s="4">
        <v>500</v>
      </c>
      <c r="E227" s="24"/>
      <c r="F227" s="24"/>
      <c r="G227" s="24"/>
      <c r="I227" t="str">
        <f>I211</f>
        <v>ALTER TABLE CR_COMPANY_PAYMENT_LIST</v>
      </c>
      <c r="K227" s="25" t="str">
        <f>CONCATENATE(" T.",B227,",")</f>
        <v xml:space="preserve"> T.PAYMENT_DISCOUNT,</v>
      </c>
      <c r="L227" s="12"/>
      <c r="M227" s="18"/>
      <c r="N227" s="5" t="str">
        <f t="shared" si="86"/>
        <v>PAYMENT_DISCOUNT VARCHAR(500),</v>
      </c>
      <c r="O227" s="6" t="s">
        <v>168</v>
      </c>
      <c r="P227" t="s">
        <v>171</v>
      </c>
      <c r="W227" s="17" t="str">
        <f t="shared" si="87"/>
        <v>paymentDiscount</v>
      </c>
      <c r="X227" s="3" t="str">
        <f t="shared" si="88"/>
        <v>"paymentDiscount":"",</v>
      </c>
      <c r="Y227" s="22" t="str">
        <f t="shared" si="89"/>
        <v>public static String PAYMENT_DISCOUNT="paymentDiscount";</v>
      </c>
      <c r="Z227" s="7" t="str">
        <f t="shared" si="90"/>
        <v>private String paymentDiscount="";</v>
      </c>
    </row>
    <row r="228" spans="2:26" ht="19.2" x14ac:dyDescent="0.45">
      <c r="B228" s="34" t="s">
        <v>14</v>
      </c>
      <c r="C228" s="1" t="s">
        <v>1</v>
      </c>
      <c r="D228" s="4">
        <v>500</v>
      </c>
      <c r="E228" s="24"/>
      <c r="F228" s="24"/>
      <c r="G228" s="24"/>
      <c r="I228" t="str">
        <f>I227</f>
        <v>ALTER TABLE CR_COMPANY_PAYMENT_LIST</v>
      </c>
      <c r="K228" s="25" t="str">
        <f>CONCATENATE(" T.",B228,"")</f>
        <v xml:space="preserve"> T.DESCRIPTION</v>
      </c>
      <c r="L228" s="12"/>
      <c r="M228" s="18"/>
      <c r="N228" s="5" t="str">
        <f t="shared" si="86"/>
        <v>DESCRIPTION VARCHAR(500),</v>
      </c>
      <c r="O228" s="6" t="s">
        <v>14</v>
      </c>
      <c r="W228" s="17" t="str">
        <f t="shared" si="87"/>
        <v>description</v>
      </c>
      <c r="X228" s="3" t="str">
        <f t="shared" si="88"/>
        <v>"description":"",</v>
      </c>
      <c r="Y228" s="22" t="str">
        <f t="shared" si="89"/>
        <v>public static String DESCRIPTION="description";</v>
      </c>
      <c r="Z228" s="7" t="str">
        <f t="shared" si="90"/>
        <v>private String description="";</v>
      </c>
    </row>
    <row r="229" spans="2:26" ht="26.4" x14ac:dyDescent="0.45">
      <c r="B229" s="34"/>
      <c r="C229" s="14"/>
      <c r="D229" s="14"/>
      <c r="E229" s="24"/>
      <c r="F229" s="24"/>
      <c r="G229" s="24"/>
      <c r="K229" s="29" t="str">
        <f>CONCATENATE(" FROM APDVOICE.",LEFT(B211,LEN(B211)-5)," T")</f>
        <v xml:space="preserve"> FROM APDVOICE.CR_COMPANY_PAYMENT T</v>
      </c>
      <c r="L229" s="14"/>
      <c r="M229" s="20"/>
      <c r="N229" s="5"/>
      <c r="O229" s="6"/>
      <c r="W229" s="17"/>
      <c r="X229" s="3"/>
      <c r="Y229" s="22"/>
      <c r="Z229" s="7"/>
    </row>
    <row r="230" spans="2:26" ht="45" x14ac:dyDescent="0.45">
      <c r="B230" s="34"/>
      <c r="C230" s="14"/>
      <c r="D230" s="14"/>
      <c r="E230" s="24"/>
      <c r="F230" s="24"/>
      <c r="G230" s="24"/>
      <c r="K230" s="21" t="s">
        <v>254</v>
      </c>
      <c r="L230" s="14"/>
      <c r="M230" s="20"/>
      <c r="N230" s="5"/>
      <c r="O230" s="6"/>
      <c r="W230" s="17"/>
      <c r="X230" s="3"/>
      <c r="Y230" s="22"/>
      <c r="Z230" s="7"/>
    </row>
    <row r="231" spans="2:26" ht="59.4" x14ac:dyDescent="0.45">
      <c r="B231" s="34"/>
      <c r="C231" s="14"/>
      <c r="D231" s="14"/>
      <c r="E231" s="24"/>
      <c r="F231" s="24"/>
      <c r="G231" s="24"/>
      <c r="K231" s="21" t="s">
        <v>255</v>
      </c>
      <c r="L231" s="14"/>
      <c r="M231" s="20"/>
      <c r="N231" s="5"/>
      <c r="O231" s="6"/>
      <c r="W231" s="17"/>
      <c r="X231" s="3"/>
      <c r="Y231" s="22"/>
      <c r="Z231" s="7"/>
    </row>
    <row r="232" spans="2:26" ht="19.2" x14ac:dyDescent="0.45">
      <c r="B232" s="34"/>
      <c r="C232" s="14"/>
      <c r="D232" s="14"/>
      <c r="E232" s="24"/>
      <c r="F232" s="24"/>
      <c r="G232" s="24"/>
      <c r="K232" s="21" t="s">
        <v>256</v>
      </c>
      <c r="L232" s="14"/>
      <c r="M232" s="20"/>
      <c r="N232" s="5"/>
      <c r="O232" s="6"/>
      <c r="W232" s="17"/>
      <c r="X232" s="3"/>
      <c r="Y232" s="22"/>
      <c r="Z232" s="7"/>
    </row>
    <row r="233" spans="2:26" ht="19.2" x14ac:dyDescent="0.45">
      <c r="B233" s="34"/>
      <c r="C233" s="14"/>
      <c r="D233" s="14"/>
      <c r="E233" s="24"/>
      <c r="F233" s="24"/>
      <c r="G233" s="24"/>
      <c r="K233" s="21"/>
      <c r="L233" s="14"/>
      <c r="M233" s="20"/>
      <c r="N233" s="5"/>
      <c r="O233" s="6"/>
      <c r="W233" s="17"/>
      <c r="X233" s="3"/>
      <c r="Y233" s="22"/>
      <c r="Z233" s="7"/>
    </row>
    <row r="234" spans="2:26" x14ac:dyDescent="0.3">
      <c r="E234" s="24"/>
      <c r="F234" s="24"/>
      <c r="G234" s="24"/>
      <c r="K234" s="21"/>
      <c r="M234" s="19"/>
      <c r="N234" s="5"/>
      <c r="W234" s="16"/>
      <c r="X234" s="3"/>
      <c r="Y234" s="22"/>
      <c r="Z234" s="7"/>
    </row>
    <row r="235" spans="2:26" ht="28.8" x14ac:dyDescent="0.3">
      <c r="B235" s="2" t="s">
        <v>233</v>
      </c>
      <c r="E235" s="24"/>
      <c r="F235" s="24"/>
      <c r="G235" s="24"/>
      <c r="I235" t="str">
        <f>CONCATENATE("ALTER TABLE"," ",B235)</f>
        <v>ALTER TABLE CR_REL_COMPANY_AND_RULE</v>
      </c>
      <c r="J235" t="str">
        <f t="shared" ref="J235:J243" si="91">LEFT(CONCATENATE(" ADD "," ",N235,";"),LEN(CONCATENATE(" ADD "," ",N235,";"))-2)</f>
        <v xml:space="preserve"> ADD  CREATE TABLE CR_REL_COMPANY_AND_RULE </v>
      </c>
      <c r="K235" s="21" t="str">
        <f t="shared" ref="K235:K243" si="92">LEFT(CONCATENATE(" ALTER COLUMN  "," ",B235,";"),LEN(CONCATENATE(" ALTER COLUMN "," ",B235,";")))</f>
        <v xml:space="preserve"> ALTER COLUMN   CR_REL_COMPANY_AND_RULE</v>
      </c>
      <c r="M235" s="19"/>
      <c r="N235" s="5" t="str">
        <f>CONCATENATE("CREATE TABLE ",B235," ","(")</f>
        <v>CREATE TABLE CR_REL_COMPANY_AND_RULE (</v>
      </c>
      <c r="W235" s="16"/>
      <c r="X235" s="3" t="s">
        <v>32</v>
      </c>
      <c r="Y235" s="22"/>
      <c r="Z235" s="7"/>
    </row>
    <row r="236" spans="2:26" ht="19.2" x14ac:dyDescent="0.45">
      <c r="B236" s="1" t="s">
        <v>2</v>
      </c>
      <c r="C236" s="1" t="s">
        <v>1</v>
      </c>
      <c r="D236" s="4">
        <v>20</v>
      </c>
      <c r="E236" s="24" t="s">
        <v>163</v>
      </c>
      <c r="F236" s="24"/>
      <c r="G236" s="24"/>
      <c r="I236" t="str">
        <f>I235</f>
        <v>ALTER TABLE CR_REL_COMPANY_AND_RULE</v>
      </c>
      <c r="J236" t="str">
        <f t="shared" si="91"/>
        <v xml:space="preserve"> ADD  ID VARCHAR(20) NOT NULL </v>
      </c>
      <c r="K236" s="21" t="str">
        <f t="shared" si="92"/>
        <v xml:space="preserve"> ALTER COLUMN   ID</v>
      </c>
      <c r="L236" s="12"/>
      <c r="M236" s="18"/>
      <c r="N236" s="5" t="str">
        <f t="shared" ref="N236:N243" si="93">CONCATENATE(B236," ",C236,"(",D236,")",E236,F236,G236,",")</f>
        <v>ID VARCHAR(20) NOT NULL ,</v>
      </c>
      <c r="O236" s="6" t="s">
        <v>2</v>
      </c>
      <c r="P236" s="6"/>
      <c r="Q236" s="6"/>
      <c r="R236" s="6"/>
      <c r="S236" s="6"/>
      <c r="T236" s="6"/>
      <c r="U236" s="6"/>
      <c r="V236" s="6"/>
      <c r="W236" s="17" t="str">
        <f t="shared" ref="W236:W243" si="94">CONCATENATE(,LOWER(O236),UPPER(LEFT(P236,1)),LOWER(RIGHT(P236,LEN(P236)-IF(LEN(P236)&gt;0,1,LEN(P236)))),UPPER(LEFT(Q236,1)),LOWER(RIGHT(Q236,LEN(Q236)-IF(LEN(Q236)&gt;0,1,LEN(Q236)))),UPPER(LEFT(R236,1)),LOWER(RIGHT(R236,LEN(R236)-IF(LEN(R236)&gt;0,1,LEN(R236)))),UPPER(LEFT(S236,1)),LOWER(RIGHT(S236,LEN(S236)-IF(LEN(S236)&gt;0,1,LEN(S236)))),UPPER(LEFT(T236,1)),LOWER(RIGHT(T236,LEN(T236)-IF(LEN(T236)&gt;0,1,LEN(T236)))),UPPER(LEFT(U236,1)),LOWER(RIGHT(U236,LEN(U236)-IF(LEN(U236)&gt;0,1,LEN(U236)))),UPPER(LEFT(V236,1)),LOWER(RIGHT(V236,LEN(V236)-IF(LEN(V236)&gt;0,1,LEN(V236)))))</f>
        <v>id</v>
      </c>
      <c r="X236" s="3" t="str">
        <f t="shared" ref="X236:X243" si="95">CONCATENATE("""",W236,"""",":","""","""",",")</f>
        <v>"id":"",</v>
      </c>
      <c r="Y236" s="22" t="str">
        <f t="shared" ref="Y236:Y243" si="96">CONCATENATE("public static String ",,B236,,"=","""",W236,""";")</f>
        <v>public static String ID="id";</v>
      </c>
      <c r="Z236" s="7" t="str">
        <f t="shared" ref="Z236:Z243" si="97">CONCATENATE("private String ",W236,"=","""""",";")</f>
        <v>private String id="";</v>
      </c>
    </row>
    <row r="237" spans="2:26" ht="19.2" x14ac:dyDescent="0.45">
      <c r="B237" s="1" t="s">
        <v>3</v>
      </c>
      <c r="C237" s="1" t="s">
        <v>1</v>
      </c>
      <c r="D237" s="4">
        <v>10</v>
      </c>
      <c r="E237" s="24"/>
      <c r="F237" s="24"/>
      <c r="G237" s="24"/>
      <c r="I237" t="str">
        <f>I236</f>
        <v>ALTER TABLE CR_REL_COMPANY_AND_RULE</v>
      </c>
      <c r="J237" t="str">
        <f t="shared" si="91"/>
        <v xml:space="preserve"> ADD  STATUS VARCHAR(10)</v>
      </c>
      <c r="K237" s="21" t="str">
        <f t="shared" si="92"/>
        <v xml:space="preserve"> ALTER COLUMN   STATUS</v>
      </c>
      <c r="L237" s="12"/>
      <c r="M237" s="18"/>
      <c r="N237" s="5" t="str">
        <f t="shared" si="93"/>
        <v>STATUS VARCHAR(10),</v>
      </c>
      <c r="O237" s="6" t="s">
        <v>3</v>
      </c>
      <c r="W237" s="17" t="str">
        <f t="shared" si="94"/>
        <v>status</v>
      </c>
      <c r="X237" s="3" t="str">
        <f t="shared" si="95"/>
        <v>"status":"",</v>
      </c>
      <c r="Y237" s="22" t="str">
        <f t="shared" si="96"/>
        <v>public static String STATUS="status";</v>
      </c>
      <c r="Z237" s="7" t="str">
        <f t="shared" si="97"/>
        <v>private String status="";</v>
      </c>
    </row>
    <row r="238" spans="2:26" ht="19.2" x14ac:dyDescent="0.45">
      <c r="B238" s="1" t="s">
        <v>4</v>
      </c>
      <c r="C238" s="1" t="s">
        <v>1</v>
      </c>
      <c r="D238" s="4">
        <v>20</v>
      </c>
      <c r="E238" s="24"/>
      <c r="F238" s="24"/>
      <c r="G238" s="24"/>
      <c r="I238" t="str">
        <f>I237</f>
        <v>ALTER TABLE CR_REL_COMPANY_AND_RULE</v>
      </c>
      <c r="J238" t="str">
        <f t="shared" si="91"/>
        <v xml:space="preserve"> ADD  INSERT_DATE VARCHAR(20)</v>
      </c>
      <c r="K238" s="21" t="str">
        <f t="shared" si="92"/>
        <v xml:space="preserve"> ALTER COLUMN   INSERT_DATE</v>
      </c>
      <c r="L238" s="12"/>
      <c r="M238" s="18"/>
      <c r="N238" s="5" t="str">
        <f t="shared" si="93"/>
        <v>INSERT_DATE VARCHAR(20),</v>
      </c>
      <c r="O238" s="6" t="s">
        <v>7</v>
      </c>
      <c r="P238" t="s">
        <v>8</v>
      </c>
      <c r="W238" s="17" t="str">
        <f t="shared" si="94"/>
        <v>insertDate</v>
      </c>
      <c r="X238" s="3" t="str">
        <f t="shared" si="95"/>
        <v>"insertDate":"",</v>
      </c>
      <c r="Y238" s="22" t="str">
        <f t="shared" si="96"/>
        <v>public static String INSERT_DATE="insertDate";</v>
      </c>
      <c r="Z238" s="7" t="str">
        <f t="shared" si="97"/>
        <v>private String insertDate="";</v>
      </c>
    </row>
    <row r="239" spans="2:26" ht="30.6" x14ac:dyDescent="0.45">
      <c r="B239" s="1" t="s">
        <v>5</v>
      </c>
      <c r="C239" s="1" t="s">
        <v>1</v>
      </c>
      <c r="D239" s="4">
        <v>20</v>
      </c>
      <c r="E239" s="24"/>
      <c r="F239" s="24"/>
      <c r="G239" s="24"/>
      <c r="I239" t="str">
        <f>I238</f>
        <v>ALTER TABLE CR_REL_COMPANY_AND_RULE</v>
      </c>
      <c r="J239" t="str">
        <f t="shared" si="91"/>
        <v xml:space="preserve"> ADD  MODIFICATION_DATE VARCHAR(20)</v>
      </c>
      <c r="K239" s="21" t="str">
        <f t="shared" si="92"/>
        <v xml:space="preserve"> ALTER COLUMN   MODIFICATION_DATE</v>
      </c>
      <c r="L239" s="12"/>
      <c r="M239" s="18"/>
      <c r="N239" s="5" t="str">
        <f t="shared" si="93"/>
        <v>MODIFICATION_DATE VARCHAR(20),</v>
      </c>
      <c r="O239" s="6" t="s">
        <v>9</v>
      </c>
      <c r="P239" t="s">
        <v>8</v>
      </c>
      <c r="W239" s="17" t="str">
        <f t="shared" si="94"/>
        <v>modificationDate</v>
      </c>
      <c r="X239" s="3" t="str">
        <f t="shared" si="95"/>
        <v>"modificationDate":"",</v>
      </c>
      <c r="Y239" s="22" t="str">
        <f t="shared" si="96"/>
        <v>public static String MODIFICATION_DATE="modificationDate";</v>
      </c>
      <c r="Z239" s="7" t="str">
        <f t="shared" si="97"/>
        <v>private String modificationDate="";</v>
      </c>
    </row>
    <row r="240" spans="2:26" ht="19.2" x14ac:dyDescent="0.45">
      <c r="B240" s="1" t="s">
        <v>227</v>
      </c>
      <c r="C240" s="1" t="s">
        <v>1</v>
      </c>
      <c r="D240" s="4">
        <v>500</v>
      </c>
      <c r="E240" s="24"/>
      <c r="F240" s="24"/>
      <c r="G240" s="24"/>
      <c r="I240" t="str">
        <f>I239</f>
        <v>ALTER TABLE CR_REL_COMPANY_AND_RULE</v>
      </c>
      <c r="J240" t="str">
        <f t="shared" si="91"/>
        <v xml:space="preserve"> ADD  FK_RULE_ID VARCHAR(500)</v>
      </c>
      <c r="K240" s="21" t="str">
        <f t="shared" si="92"/>
        <v xml:space="preserve"> ALTER COLUMN   FK_RULE_ID</v>
      </c>
      <c r="L240" s="12"/>
      <c r="M240" s="18"/>
      <c r="N240" s="5" t="str">
        <f t="shared" si="93"/>
        <v>FK_RULE_ID VARCHAR(500),</v>
      </c>
      <c r="O240" s="6" t="s">
        <v>10</v>
      </c>
      <c r="P240" t="s">
        <v>67</v>
      </c>
      <c r="Q240" t="s">
        <v>2</v>
      </c>
      <c r="W240" s="17" t="str">
        <f t="shared" si="94"/>
        <v>fkRuleId</v>
      </c>
      <c r="X240" s="3" t="str">
        <f t="shared" si="95"/>
        <v>"fkRuleId":"",</v>
      </c>
      <c r="Y240" s="22" t="str">
        <f t="shared" si="96"/>
        <v>public static String FK_RULE_ID="fkRuleId";</v>
      </c>
      <c r="Z240" s="7" t="str">
        <f t="shared" si="97"/>
        <v>private String fkRuleId="";</v>
      </c>
    </row>
    <row r="241" spans="2:26" ht="30.6" x14ac:dyDescent="0.45">
      <c r="B241" s="1" t="s">
        <v>160</v>
      </c>
      <c r="C241" s="1" t="s">
        <v>1</v>
      </c>
      <c r="D241" s="4">
        <v>500</v>
      </c>
      <c r="E241" s="24"/>
      <c r="F241" s="24"/>
      <c r="G241" s="24"/>
      <c r="I241" t="e">
        <f>#REF!</f>
        <v>#REF!</v>
      </c>
      <c r="J241" t="str">
        <f t="shared" si="91"/>
        <v xml:space="preserve"> ADD  FK_COMPANY_ID VARCHAR(500)</v>
      </c>
      <c r="K241" s="21" t="str">
        <f t="shared" si="92"/>
        <v xml:space="preserve"> ALTER COLUMN   FK_COMPANY_ID</v>
      </c>
      <c r="L241" s="12"/>
      <c r="M241" s="18"/>
      <c r="N241" s="5" t="str">
        <f t="shared" si="93"/>
        <v>FK_COMPANY_ID VARCHAR(500),</v>
      </c>
      <c r="O241" s="6" t="s">
        <v>10</v>
      </c>
      <c r="P241" t="s">
        <v>162</v>
      </c>
      <c r="Q241" t="s">
        <v>2</v>
      </c>
      <c r="W241" s="17" t="str">
        <f t="shared" si="94"/>
        <v>fkCompanyId</v>
      </c>
      <c r="X241" s="3" t="str">
        <f t="shared" si="95"/>
        <v>"fkCompanyId":"",</v>
      </c>
      <c r="Y241" s="22" t="str">
        <f t="shared" si="96"/>
        <v>public static String FK_COMPANY_ID="fkCompanyId";</v>
      </c>
      <c r="Z241" s="7" t="str">
        <f t="shared" si="97"/>
        <v>private String fkCompanyId="";</v>
      </c>
    </row>
    <row r="242" spans="2:26" ht="19.2" x14ac:dyDescent="0.45">
      <c r="B242" s="1" t="s">
        <v>232</v>
      </c>
      <c r="C242" s="1" t="s">
        <v>1</v>
      </c>
      <c r="D242" s="4">
        <v>500</v>
      </c>
      <c r="E242" s="24"/>
      <c r="F242" s="24"/>
      <c r="G242" s="24"/>
      <c r="I242" t="e">
        <f>#REF!</f>
        <v>#REF!</v>
      </c>
      <c r="J242" t="str">
        <f t="shared" si="91"/>
        <v xml:space="preserve"> ADD  REL_TYPE VARCHAR(500)</v>
      </c>
      <c r="K242" s="21" t="str">
        <f t="shared" si="92"/>
        <v xml:space="preserve"> ALTER COLUMN   REL_TYPE</v>
      </c>
      <c r="L242" s="12"/>
      <c r="M242" s="18"/>
      <c r="N242" s="5" t="str">
        <f t="shared" si="93"/>
        <v>REL_TYPE VARCHAR(500),</v>
      </c>
      <c r="O242" s="6" t="s">
        <v>178</v>
      </c>
      <c r="P242" t="s">
        <v>51</v>
      </c>
      <c r="W242" s="17" t="str">
        <f t="shared" si="94"/>
        <v>relType</v>
      </c>
      <c r="X242" s="3" t="str">
        <f t="shared" si="95"/>
        <v>"relType":"",</v>
      </c>
      <c r="Y242" s="22" t="str">
        <f t="shared" si="96"/>
        <v>public static String REL_TYPE="relType";</v>
      </c>
      <c r="Z242" s="7" t="str">
        <f t="shared" si="97"/>
        <v>private String relType="";</v>
      </c>
    </row>
    <row r="243" spans="2:26" ht="19.2" x14ac:dyDescent="0.45">
      <c r="B243" s="1" t="s">
        <v>23</v>
      </c>
      <c r="C243" s="1" t="s">
        <v>1</v>
      </c>
      <c r="D243" s="4">
        <v>500</v>
      </c>
      <c r="E243" s="24"/>
      <c r="F243" s="24"/>
      <c r="G243" s="24"/>
      <c r="I243" t="e">
        <f>#REF!</f>
        <v>#REF!</v>
      </c>
      <c r="J243" t="str">
        <f t="shared" si="91"/>
        <v xml:space="preserve"> ADD  EXPIRE_DATE VARCHAR(500)</v>
      </c>
      <c r="K243" s="21" t="str">
        <f t="shared" si="92"/>
        <v xml:space="preserve"> ALTER COLUMN   EXPIRE_DATE</v>
      </c>
      <c r="L243" s="12"/>
      <c r="M243" s="18"/>
      <c r="N243" s="5" t="str">
        <f t="shared" si="93"/>
        <v>EXPIRE_DATE VARCHAR(500),</v>
      </c>
      <c r="O243" s="6" t="s">
        <v>24</v>
      </c>
      <c r="P243" t="s">
        <v>8</v>
      </c>
      <c r="W243" s="17" t="str">
        <f t="shared" si="94"/>
        <v>expireDate</v>
      </c>
      <c r="X243" s="3" t="str">
        <f t="shared" si="95"/>
        <v>"expireDate":"",</v>
      </c>
      <c r="Y243" s="22" t="str">
        <f t="shared" si="96"/>
        <v>public static String EXPIRE_DATE="expireDate";</v>
      </c>
      <c r="Z243" s="7" t="str">
        <f t="shared" si="97"/>
        <v>private String expireDate="";</v>
      </c>
    </row>
    <row r="244" spans="2:26" ht="19.2" x14ac:dyDescent="0.45">
      <c r="B244" s="30"/>
      <c r="C244" s="14"/>
      <c r="D244" s="9"/>
      <c r="E244" s="24"/>
      <c r="F244" s="24"/>
      <c r="G244" s="24"/>
      <c r="K244" s="32"/>
      <c r="M244" s="20"/>
      <c r="N244" s="33" t="s">
        <v>130</v>
      </c>
      <c r="O244" s="14"/>
      <c r="P244" s="14"/>
      <c r="W244" s="17"/>
      <c r="X244" s="3"/>
      <c r="Y244" s="22"/>
      <c r="Z244" s="7"/>
    </row>
    <row r="245" spans="2:26" x14ac:dyDescent="0.3">
      <c r="E245" s="24"/>
      <c r="F245" s="24"/>
      <c r="G245" s="24"/>
      <c r="K245" s="21"/>
      <c r="M245" s="19"/>
      <c r="N245" s="31" t="s">
        <v>126</v>
      </c>
      <c r="W245" s="16"/>
      <c r="X245" s="3"/>
      <c r="Y245" s="22"/>
      <c r="Z245" s="7"/>
    </row>
    <row r="246" spans="2:26" x14ac:dyDescent="0.3">
      <c r="E246" s="24"/>
      <c r="F246" s="24"/>
      <c r="G246" s="24"/>
      <c r="K246" s="21"/>
      <c r="M246" s="19"/>
      <c r="N246" s="31"/>
      <c r="W246" s="16"/>
      <c r="X246" s="3"/>
      <c r="Y246" s="22"/>
      <c r="Z246" s="7"/>
    </row>
    <row r="247" spans="2:26" ht="19.2" x14ac:dyDescent="0.45">
      <c r="B247" s="30"/>
      <c r="C247" s="14"/>
      <c r="D247" s="9"/>
      <c r="E247" s="24"/>
      <c r="F247" s="24"/>
      <c r="G247" s="24"/>
      <c r="K247" s="32"/>
      <c r="M247" s="20"/>
      <c r="N247" s="33" t="s">
        <v>130</v>
      </c>
      <c r="O247" s="14"/>
      <c r="P247" s="14"/>
      <c r="W247" s="17"/>
      <c r="X247" s="3"/>
      <c r="Y247" s="22"/>
      <c r="Z247" s="7"/>
    </row>
    <row r="248" spans="2:26" x14ac:dyDescent="0.3">
      <c r="E248" s="24"/>
      <c r="F248" s="24"/>
      <c r="G248" s="24"/>
      <c r="K248" s="21"/>
      <c r="M248" s="19"/>
      <c r="N248" s="31" t="s">
        <v>126</v>
      </c>
      <c r="W248" s="16"/>
      <c r="X248" s="3"/>
      <c r="Y248" s="22"/>
      <c r="Z248" s="7"/>
    </row>
    <row r="249" spans="2:26" x14ac:dyDescent="0.3">
      <c r="E249" s="24"/>
      <c r="F249" s="24"/>
      <c r="G249" s="24"/>
      <c r="K249" s="21"/>
      <c r="M249" s="19"/>
      <c r="N249" s="31"/>
      <c r="W249" s="16"/>
      <c r="X249" s="3"/>
      <c r="Y249" s="22"/>
      <c r="Z249" s="7"/>
    </row>
    <row r="250" spans="2:26" ht="28.8" x14ac:dyDescent="0.3">
      <c r="B250" s="2" t="s">
        <v>257</v>
      </c>
      <c r="E250" s="24"/>
      <c r="F250" s="24"/>
      <c r="G250" s="24"/>
      <c r="I250" t="str">
        <f>CONCATENATE("ALTER TABLE"," ",B250)</f>
        <v>ALTER TABLE CR_REL_USER_AND_RULE</v>
      </c>
      <c r="J250" t="str">
        <f t="shared" ref="J250:J256" si="98">LEFT(CONCATENATE(" ADD "," ",N250,";"),LEN(CONCATENATE(" ADD "," ",N250,";"))-2)</f>
        <v xml:space="preserve"> ADD  CREATE TABLE CR_REL_USER_AND_RULE </v>
      </c>
      <c r="K250" s="21" t="str">
        <f t="shared" ref="K250:K256" si="99">LEFT(CONCATENATE(" ALTER COLUMN  "," ",B250,";"),LEN(CONCATENATE(" ALTER COLUMN "," ",B250,";")))</f>
        <v xml:space="preserve"> ALTER COLUMN   CR_REL_USER_AND_RULE</v>
      </c>
      <c r="M250" s="19"/>
      <c r="N250" s="5" t="str">
        <f>CONCATENATE("CREATE TABLE ",B250," ","(")</f>
        <v>CREATE TABLE CR_REL_USER_AND_RULE (</v>
      </c>
      <c r="W250" s="16"/>
      <c r="X250" s="3" t="s">
        <v>32</v>
      </c>
      <c r="Y250" s="22"/>
      <c r="Z250" s="7"/>
    </row>
    <row r="251" spans="2:26" ht="19.2" x14ac:dyDescent="0.45">
      <c r="B251" s="1" t="s">
        <v>2</v>
      </c>
      <c r="C251" s="1" t="s">
        <v>1</v>
      </c>
      <c r="D251" s="4">
        <v>20</v>
      </c>
      <c r="E251" s="24" t="s">
        <v>163</v>
      </c>
      <c r="F251" s="24"/>
      <c r="G251" s="24"/>
      <c r="I251" t="str">
        <f>I250</f>
        <v>ALTER TABLE CR_REL_USER_AND_RULE</v>
      </c>
      <c r="J251" t="str">
        <f t="shared" si="98"/>
        <v xml:space="preserve"> ADD  ID VARCHAR(20) NOT NULL </v>
      </c>
      <c r="K251" s="21" t="str">
        <f t="shared" si="99"/>
        <v xml:space="preserve"> ALTER COLUMN   ID</v>
      </c>
      <c r="L251" s="12"/>
      <c r="M251" s="18"/>
      <c r="N251" s="5" t="str">
        <f t="shared" ref="N251:N256" si="100">CONCATENATE(B251," ",C251,"(",D251,")",E251,F251,G251,",")</f>
        <v>ID VARCHAR(20) NOT NULL ,</v>
      </c>
      <c r="O251" s="6" t="s">
        <v>2</v>
      </c>
      <c r="P251" s="6"/>
      <c r="Q251" s="6"/>
      <c r="R251" s="6"/>
      <c r="S251" s="6"/>
      <c r="T251" s="6"/>
      <c r="U251" s="6"/>
      <c r="V251" s="6"/>
      <c r="W251" s="17" t="str">
        <f t="shared" ref="W251:W256" si="101">CONCATENATE(,LOWER(O251),UPPER(LEFT(P251,1)),LOWER(RIGHT(P251,LEN(P251)-IF(LEN(P251)&gt;0,1,LEN(P251)))),UPPER(LEFT(Q251,1)),LOWER(RIGHT(Q251,LEN(Q251)-IF(LEN(Q251)&gt;0,1,LEN(Q251)))),UPPER(LEFT(R251,1)),LOWER(RIGHT(R251,LEN(R251)-IF(LEN(R251)&gt;0,1,LEN(R251)))),UPPER(LEFT(S251,1)),LOWER(RIGHT(S251,LEN(S251)-IF(LEN(S251)&gt;0,1,LEN(S251)))),UPPER(LEFT(T251,1)),LOWER(RIGHT(T251,LEN(T251)-IF(LEN(T251)&gt;0,1,LEN(T251)))),UPPER(LEFT(U251,1)),LOWER(RIGHT(U251,LEN(U251)-IF(LEN(U251)&gt;0,1,LEN(U251)))),UPPER(LEFT(V251,1)),LOWER(RIGHT(V251,LEN(V251)-IF(LEN(V251)&gt;0,1,LEN(V251)))))</f>
        <v>id</v>
      </c>
      <c r="X251" s="3" t="str">
        <f t="shared" ref="X251:X256" si="102">CONCATENATE("""",W251,"""",":","""","""",",")</f>
        <v>"id":"",</v>
      </c>
      <c r="Y251" s="22" t="str">
        <f t="shared" ref="Y251:Y256" si="103">CONCATENATE("public static String ",,B251,,"=","""",W251,""";")</f>
        <v>public static String ID="id";</v>
      </c>
      <c r="Z251" s="7" t="str">
        <f t="shared" ref="Z251:Z256" si="104">CONCATENATE("private String ",W251,"=","""""",";")</f>
        <v>private String id="";</v>
      </c>
    </row>
    <row r="252" spans="2:26" ht="19.2" x14ac:dyDescent="0.45">
      <c r="B252" s="1" t="s">
        <v>3</v>
      </c>
      <c r="C252" s="1" t="s">
        <v>1</v>
      </c>
      <c r="D252" s="4">
        <v>10</v>
      </c>
      <c r="E252" s="24"/>
      <c r="F252" s="24"/>
      <c r="G252" s="24"/>
      <c r="I252" t="str">
        <f>I251</f>
        <v>ALTER TABLE CR_REL_USER_AND_RULE</v>
      </c>
      <c r="J252" t="str">
        <f t="shared" si="98"/>
        <v xml:space="preserve"> ADD  STATUS VARCHAR(10)</v>
      </c>
      <c r="K252" s="21" t="str">
        <f t="shared" si="99"/>
        <v xml:space="preserve"> ALTER COLUMN   STATUS</v>
      </c>
      <c r="L252" s="12"/>
      <c r="M252" s="18"/>
      <c r="N252" s="5" t="str">
        <f t="shared" si="100"/>
        <v>STATUS VARCHAR(10),</v>
      </c>
      <c r="O252" s="6" t="s">
        <v>3</v>
      </c>
      <c r="W252" s="17" t="str">
        <f t="shared" si="101"/>
        <v>status</v>
      </c>
      <c r="X252" s="3" t="str">
        <f t="shared" si="102"/>
        <v>"status":"",</v>
      </c>
      <c r="Y252" s="22" t="str">
        <f t="shared" si="103"/>
        <v>public static String STATUS="status";</v>
      </c>
      <c r="Z252" s="7" t="str">
        <f t="shared" si="104"/>
        <v>private String status="";</v>
      </c>
    </row>
    <row r="253" spans="2:26" ht="19.2" x14ac:dyDescent="0.45">
      <c r="B253" s="1" t="s">
        <v>4</v>
      </c>
      <c r="C253" s="1" t="s">
        <v>1</v>
      </c>
      <c r="D253" s="4">
        <v>20</v>
      </c>
      <c r="E253" s="24"/>
      <c r="F253" s="24"/>
      <c r="G253" s="24"/>
      <c r="I253" t="str">
        <f>I252</f>
        <v>ALTER TABLE CR_REL_USER_AND_RULE</v>
      </c>
      <c r="J253" t="str">
        <f t="shared" si="98"/>
        <v xml:space="preserve"> ADD  INSERT_DATE VARCHAR(20)</v>
      </c>
      <c r="K253" s="21" t="str">
        <f t="shared" si="99"/>
        <v xml:space="preserve"> ALTER COLUMN   INSERT_DATE</v>
      </c>
      <c r="L253" s="12"/>
      <c r="M253" s="18"/>
      <c r="N253" s="5" t="str">
        <f t="shared" si="100"/>
        <v>INSERT_DATE VARCHAR(20),</v>
      </c>
      <c r="O253" s="6" t="s">
        <v>7</v>
      </c>
      <c r="P253" t="s">
        <v>8</v>
      </c>
      <c r="W253" s="17" t="str">
        <f t="shared" si="101"/>
        <v>insertDate</v>
      </c>
      <c r="X253" s="3" t="str">
        <f t="shared" si="102"/>
        <v>"insertDate":"",</v>
      </c>
      <c r="Y253" s="22" t="str">
        <f t="shared" si="103"/>
        <v>public static String INSERT_DATE="insertDate";</v>
      </c>
      <c r="Z253" s="7" t="str">
        <f t="shared" si="104"/>
        <v>private String insertDate="";</v>
      </c>
    </row>
    <row r="254" spans="2:26" ht="30.6" x14ac:dyDescent="0.45">
      <c r="B254" s="1" t="s">
        <v>5</v>
      </c>
      <c r="C254" s="1" t="s">
        <v>1</v>
      </c>
      <c r="D254" s="4">
        <v>20</v>
      </c>
      <c r="E254" s="24"/>
      <c r="F254" s="24"/>
      <c r="G254" s="24"/>
      <c r="I254" t="str">
        <f>I253</f>
        <v>ALTER TABLE CR_REL_USER_AND_RULE</v>
      </c>
      <c r="J254" t="str">
        <f t="shared" si="98"/>
        <v xml:space="preserve"> ADD  MODIFICATION_DATE VARCHAR(20)</v>
      </c>
      <c r="K254" s="21" t="str">
        <f t="shared" si="99"/>
        <v xml:space="preserve"> ALTER COLUMN   MODIFICATION_DATE</v>
      </c>
      <c r="L254" s="12"/>
      <c r="M254" s="18"/>
      <c r="N254" s="5" t="str">
        <f t="shared" si="100"/>
        <v>MODIFICATION_DATE VARCHAR(20),</v>
      </c>
      <c r="O254" s="6" t="s">
        <v>9</v>
      </c>
      <c r="P254" t="s">
        <v>8</v>
      </c>
      <c r="W254" s="17" t="str">
        <f t="shared" si="101"/>
        <v>modificationDate</v>
      </c>
      <c r="X254" s="3" t="str">
        <f t="shared" si="102"/>
        <v>"modificationDate":"",</v>
      </c>
      <c r="Y254" s="22" t="str">
        <f t="shared" si="103"/>
        <v>public static String MODIFICATION_DATE="modificationDate";</v>
      </c>
      <c r="Z254" s="7" t="str">
        <f t="shared" si="104"/>
        <v>private String modificationDate="";</v>
      </c>
    </row>
    <row r="255" spans="2:26" ht="19.2" x14ac:dyDescent="0.45">
      <c r="B255" s="1" t="s">
        <v>227</v>
      </c>
      <c r="C255" s="1" t="s">
        <v>1</v>
      </c>
      <c r="D255" s="4">
        <v>500</v>
      </c>
      <c r="E255" s="24"/>
      <c r="F255" s="24"/>
      <c r="G255" s="24"/>
      <c r="I255" t="str">
        <f>I254</f>
        <v>ALTER TABLE CR_REL_USER_AND_RULE</v>
      </c>
      <c r="J255" t="str">
        <f t="shared" si="98"/>
        <v xml:space="preserve"> ADD  FK_RULE_ID VARCHAR(500)</v>
      </c>
      <c r="K255" s="21" t="str">
        <f t="shared" si="99"/>
        <v xml:space="preserve"> ALTER COLUMN   FK_RULE_ID</v>
      </c>
      <c r="L255" s="12"/>
      <c r="M255" s="18"/>
      <c r="N255" s="5" t="str">
        <f t="shared" si="100"/>
        <v>FK_RULE_ID VARCHAR(500),</v>
      </c>
      <c r="O255" s="6" t="s">
        <v>10</v>
      </c>
      <c r="P255" t="s">
        <v>67</v>
      </c>
      <c r="Q255" t="s">
        <v>2</v>
      </c>
      <c r="W255" s="17" t="str">
        <f t="shared" si="101"/>
        <v>fkRuleId</v>
      </c>
      <c r="X255" s="3" t="str">
        <f t="shared" si="102"/>
        <v>"fkRuleId":"",</v>
      </c>
      <c r="Y255" s="22" t="str">
        <f t="shared" si="103"/>
        <v>public static String FK_RULE_ID="fkRuleId";</v>
      </c>
      <c r="Z255" s="7" t="str">
        <f t="shared" si="104"/>
        <v>private String fkRuleId="";</v>
      </c>
    </row>
    <row r="256" spans="2:26" ht="19.2" x14ac:dyDescent="0.45">
      <c r="B256" s="1" t="s">
        <v>11</v>
      </c>
      <c r="C256" s="1" t="s">
        <v>1</v>
      </c>
      <c r="D256" s="4">
        <v>500</v>
      </c>
      <c r="E256" s="24"/>
      <c r="F256" s="24"/>
      <c r="G256" s="24"/>
      <c r="I256" t="e">
        <f>#REF!</f>
        <v>#REF!</v>
      </c>
      <c r="J256" t="str">
        <f t="shared" si="98"/>
        <v xml:space="preserve"> ADD  FK_USER_ID VARCHAR(500)</v>
      </c>
      <c r="K256" s="21" t="str">
        <f t="shared" si="99"/>
        <v xml:space="preserve"> ALTER COLUMN   FK_USER_ID</v>
      </c>
      <c r="L256" s="12"/>
      <c r="M256" s="18"/>
      <c r="N256" s="5" t="str">
        <f t="shared" si="100"/>
        <v>FK_USER_ID VARCHAR(500),</v>
      </c>
      <c r="O256" s="6" t="s">
        <v>10</v>
      </c>
      <c r="P256" t="s">
        <v>12</v>
      </c>
      <c r="Q256" t="s">
        <v>2</v>
      </c>
      <c r="W256" s="17" t="str">
        <f t="shared" si="101"/>
        <v>fkUserId</v>
      </c>
      <c r="X256" s="3" t="str">
        <f t="shared" si="102"/>
        <v>"fkUserId":"",</v>
      </c>
      <c r="Y256" s="22" t="str">
        <f t="shared" si="103"/>
        <v>public static String FK_USER_ID="fkUserId";</v>
      </c>
      <c r="Z256" s="7" t="str">
        <f t="shared" si="104"/>
        <v>private String fkUserId="";</v>
      </c>
    </row>
    <row r="257" spans="2:26" ht="19.2" x14ac:dyDescent="0.45">
      <c r="B257" s="30"/>
      <c r="C257" s="14"/>
      <c r="D257" s="9"/>
      <c r="E257" s="24"/>
      <c r="F257" s="24"/>
      <c r="G257" s="24"/>
      <c r="K257" s="32"/>
      <c r="M257" s="20"/>
      <c r="N257" s="33" t="s">
        <v>130</v>
      </c>
      <c r="O257" s="14"/>
      <c r="P257" s="14"/>
      <c r="W257" s="17"/>
      <c r="X257" s="3"/>
      <c r="Y257" s="22"/>
      <c r="Z257" s="7"/>
    </row>
    <row r="258" spans="2:26" x14ac:dyDescent="0.3">
      <c r="E258" s="24"/>
      <c r="F258" s="24"/>
      <c r="G258" s="24"/>
      <c r="K258" s="21"/>
      <c r="M258" s="19"/>
      <c r="N258" s="31" t="s">
        <v>126</v>
      </c>
      <c r="W258" s="16"/>
      <c r="X258" s="3"/>
      <c r="Y258" s="22"/>
      <c r="Z258" s="7"/>
    </row>
    <row r="259" spans="2:26" x14ac:dyDescent="0.3">
      <c r="E259" s="24"/>
      <c r="F259" s="24"/>
      <c r="G259" s="24"/>
      <c r="K259" s="21"/>
      <c r="M259" s="19"/>
      <c r="N259" s="31"/>
      <c r="W259" s="16"/>
      <c r="X259" s="3"/>
      <c r="Y259" s="22"/>
      <c r="Z259" s="7"/>
    </row>
    <row r="260" spans="2:26" x14ac:dyDescent="0.3">
      <c r="E260" s="24"/>
      <c r="F260" s="24"/>
      <c r="G260" s="24"/>
      <c r="K260" s="21"/>
      <c r="M260" s="19"/>
      <c r="N260" s="31"/>
      <c r="W260" s="16"/>
      <c r="X260" s="3"/>
      <c r="Y260" s="22"/>
      <c r="Z260" s="7"/>
    </row>
    <row r="261" spans="2:26" x14ac:dyDescent="0.3">
      <c r="B261" s="2" t="s">
        <v>195</v>
      </c>
      <c r="E261" s="24"/>
      <c r="F261" s="24"/>
      <c r="G261" s="24"/>
      <c r="I261" t="str">
        <f>CONCATENATE("ALTER TABLE"," ",B261)</f>
        <v>ALTER TABLE CR_COMPANY</v>
      </c>
      <c r="J261" t="str">
        <f t="shared" ref="J261:J271" si="105">LEFT(CONCATENATE(" ADD "," ",N261,";"),LEN(CONCATENATE(" ADD "," ",N261,";"))-2)</f>
        <v xml:space="preserve"> ADD  CREATE TABLE CR_COMPANY </v>
      </c>
      <c r="K261" s="21" t="str">
        <f t="shared" ref="K261:K271" si="106">LEFT(CONCATENATE(" ALTER COLUMN  "," ",B261,";"),LEN(CONCATENATE(" ALTER COLUMN "," ",B261,";")))</f>
        <v xml:space="preserve"> ALTER COLUMN   CR_COMPANY</v>
      </c>
      <c r="M261" s="19"/>
      <c r="N261" s="5" t="str">
        <f>CONCATENATE("CREATE TABLE ",B261," ","(")</f>
        <v>CREATE TABLE CR_COMPANY (</v>
      </c>
      <c r="W261" s="16"/>
      <c r="X261" s="3" t="s">
        <v>32</v>
      </c>
      <c r="Y261" s="22"/>
      <c r="Z261" s="7"/>
    </row>
    <row r="262" spans="2:26" ht="19.2" x14ac:dyDescent="0.45">
      <c r="B262" s="1" t="s">
        <v>2</v>
      </c>
      <c r="C262" s="1" t="s">
        <v>1</v>
      </c>
      <c r="D262" s="4">
        <v>20</v>
      </c>
      <c r="E262" s="24" t="s">
        <v>163</v>
      </c>
      <c r="F262" s="24"/>
      <c r="G262" s="24"/>
      <c r="I262" t="str">
        <f>I261</f>
        <v>ALTER TABLE CR_COMPANY</v>
      </c>
      <c r="J262" t="str">
        <f t="shared" si="105"/>
        <v xml:space="preserve"> ADD  ID VARCHAR(20) NOT NULL </v>
      </c>
      <c r="K262" s="21" t="str">
        <f t="shared" si="106"/>
        <v xml:space="preserve"> ALTER COLUMN   ID</v>
      </c>
      <c r="L262" s="12"/>
      <c r="M262" s="18"/>
      <c r="N262" s="5" t="str">
        <f t="shared" ref="N262:N281" si="107">CONCATENATE(B262," ",C262,"(",D262,")",E262,F262,G262,",")</f>
        <v>ID VARCHAR(20) NOT NULL ,</v>
      </c>
      <c r="O262" s="6" t="s">
        <v>2</v>
      </c>
      <c r="P262" s="6"/>
      <c r="Q262" s="6"/>
      <c r="R262" s="6"/>
      <c r="S262" s="6"/>
      <c r="T262" s="6"/>
      <c r="U262" s="6"/>
      <c r="V262" s="6"/>
      <c r="W262" s="17" t="str">
        <f t="shared" ref="W262:W281" si="108">CONCATENATE(,LOWER(O262),UPPER(LEFT(P262,1)),LOWER(RIGHT(P262,LEN(P262)-IF(LEN(P262)&gt;0,1,LEN(P262)))),UPPER(LEFT(Q262,1)),LOWER(RIGHT(Q262,LEN(Q262)-IF(LEN(Q262)&gt;0,1,LEN(Q262)))),UPPER(LEFT(R262,1)),LOWER(RIGHT(R262,LEN(R262)-IF(LEN(R262)&gt;0,1,LEN(R262)))),UPPER(LEFT(S262,1)),LOWER(RIGHT(S262,LEN(S262)-IF(LEN(S262)&gt;0,1,LEN(S262)))),UPPER(LEFT(T262,1)),LOWER(RIGHT(T262,LEN(T262)-IF(LEN(T262)&gt;0,1,LEN(T262)))),UPPER(LEFT(U262,1)),LOWER(RIGHT(U262,LEN(U262)-IF(LEN(U262)&gt;0,1,LEN(U262)))),UPPER(LEFT(V262,1)),LOWER(RIGHT(V262,LEN(V262)-IF(LEN(V262)&gt;0,1,LEN(V262)))))</f>
        <v>id</v>
      </c>
      <c r="X262" s="3" t="str">
        <f t="shared" ref="X262:X281" si="109">CONCATENATE("""",W262,"""",":","""","""",",")</f>
        <v>"id":"",</v>
      </c>
      <c r="Y262" s="22" t="str">
        <f t="shared" ref="Y262:Y281" si="110">CONCATENATE("public static String ",,B262,,"=","""",W262,""";")</f>
        <v>public static String ID="id";</v>
      </c>
      <c r="Z262" s="7" t="str">
        <f t="shared" ref="Z262:Z281" si="111">CONCATENATE("private String ",W262,"=","""""",";")</f>
        <v>private String id="";</v>
      </c>
    </row>
    <row r="263" spans="2:26" ht="19.2" x14ac:dyDescent="0.45">
      <c r="B263" s="1" t="s">
        <v>3</v>
      </c>
      <c r="C263" s="1" t="s">
        <v>1</v>
      </c>
      <c r="D263" s="4">
        <v>10</v>
      </c>
      <c r="E263" s="24"/>
      <c r="F263" s="24"/>
      <c r="G263" s="24"/>
      <c r="I263" t="str">
        <f>I262</f>
        <v>ALTER TABLE CR_COMPANY</v>
      </c>
      <c r="J263" t="str">
        <f t="shared" si="105"/>
        <v xml:space="preserve"> ADD  STATUS VARCHAR(10)</v>
      </c>
      <c r="K263" s="21" t="str">
        <f t="shared" si="106"/>
        <v xml:space="preserve"> ALTER COLUMN   STATUS</v>
      </c>
      <c r="L263" s="12"/>
      <c r="M263" s="18"/>
      <c r="N263" s="5" t="str">
        <f t="shared" si="107"/>
        <v>STATUS VARCHAR(10),</v>
      </c>
      <c r="O263" s="6" t="s">
        <v>3</v>
      </c>
      <c r="W263" s="17" t="str">
        <f t="shared" si="108"/>
        <v>status</v>
      </c>
      <c r="X263" s="3" t="str">
        <f t="shared" si="109"/>
        <v>"status":"",</v>
      </c>
      <c r="Y263" s="22" t="str">
        <f t="shared" si="110"/>
        <v>public static String STATUS="status";</v>
      </c>
      <c r="Z263" s="7" t="str">
        <f t="shared" si="111"/>
        <v>private String status="";</v>
      </c>
    </row>
    <row r="264" spans="2:26" ht="19.2" x14ac:dyDescent="0.45">
      <c r="B264" s="1" t="s">
        <v>4</v>
      </c>
      <c r="C264" s="1" t="s">
        <v>1</v>
      </c>
      <c r="D264" s="4">
        <v>20</v>
      </c>
      <c r="E264" s="24"/>
      <c r="F264" s="24"/>
      <c r="G264" s="24"/>
      <c r="I264" t="str">
        <f>I263</f>
        <v>ALTER TABLE CR_COMPANY</v>
      </c>
      <c r="J264" t="str">
        <f t="shared" si="105"/>
        <v xml:space="preserve"> ADD  INSERT_DATE VARCHAR(20)</v>
      </c>
      <c r="K264" s="21" t="str">
        <f t="shared" si="106"/>
        <v xml:space="preserve"> ALTER COLUMN   INSERT_DATE</v>
      </c>
      <c r="L264" s="12"/>
      <c r="M264" s="18"/>
      <c r="N264" s="5" t="str">
        <f t="shared" si="107"/>
        <v>INSERT_DATE VARCHAR(20),</v>
      </c>
      <c r="O264" s="6" t="s">
        <v>7</v>
      </c>
      <c r="P264" t="s">
        <v>8</v>
      </c>
      <c r="W264" s="17" t="str">
        <f t="shared" si="108"/>
        <v>insertDate</v>
      </c>
      <c r="X264" s="3" t="str">
        <f t="shared" si="109"/>
        <v>"insertDate":"",</v>
      </c>
      <c r="Y264" s="22" t="str">
        <f t="shared" si="110"/>
        <v>public static String INSERT_DATE="insertDate";</v>
      </c>
      <c r="Z264" s="7" t="str">
        <f t="shared" si="111"/>
        <v>private String insertDate="";</v>
      </c>
    </row>
    <row r="265" spans="2:26" ht="30.6" x14ac:dyDescent="0.45">
      <c r="B265" s="1" t="s">
        <v>5</v>
      </c>
      <c r="C265" s="1" t="s">
        <v>1</v>
      </c>
      <c r="D265" s="4">
        <v>20</v>
      </c>
      <c r="E265" s="24"/>
      <c r="F265" s="24"/>
      <c r="G265" s="24"/>
      <c r="I265" t="str">
        <f>I264</f>
        <v>ALTER TABLE CR_COMPANY</v>
      </c>
      <c r="J265" t="str">
        <f t="shared" si="105"/>
        <v xml:space="preserve"> ADD  MODIFICATION_DATE VARCHAR(20)</v>
      </c>
      <c r="K265" s="21" t="str">
        <f t="shared" si="106"/>
        <v xml:space="preserve"> ALTER COLUMN   MODIFICATION_DATE</v>
      </c>
      <c r="L265" s="12"/>
      <c r="M265" s="18"/>
      <c r="N265" s="5" t="str">
        <f t="shared" si="107"/>
        <v>MODIFICATION_DATE VARCHAR(20),</v>
      </c>
      <c r="O265" s="6" t="s">
        <v>9</v>
      </c>
      <c r="P265" t="s">
        <v>8</v>
      </c>
      <c r="W265" s="17" t="str">
        <f t="shared" si="108"/>
        <v>modificationDate</v>
      </c>
      <c r="X265" s="3" t="str">
        <f t="shared" si="109"/>
        <v>"modificationDate":"",</v>
      </c>
      <c r="Y265" s="22" t="str">
        <f t="shared" si="110"/>
        <v>public static String MODIFICATION_DATE="modificationDate";</v>
      </c>
      <c r="Z265" s="7" t="str">
        <f t="shared" si="111"/>
        <v>private String modificationDate="";</v>
      </c>
    </row>
    <row r="266" spans="2:26" ht="30.6" x14ac:dyDescent="0.45">
      <c r="B266" s="1" t="s">
        <v>196</v>
      </c>
      <c r="C266" s="1" t="s">
        <v>1</v>
      </c>
      <c r="D266" s="4">
        <v>300</v>
      </c>
      <c r="E266" s="24"/>
      <c r="F266" s="24"/>
      <c r="G266" s="24"/>
      <c r="I266" t="str">
        <f>I265</f>
        <v>ALTER TABLE CR_COMPANY</v>
      </c>
      <c r="J266" t="str">
        <f t="shared" si="105"/>
        <v xml:space="preserve"> ADD  COMPANY_NAME VARCHAR(300)</v>
      </c>
      <c r="K266" s="21" t="str">
        <f t="shared" si="106"/>
        <v xml:space="preserve"> ALTER COLUMN   COMPANY_NAME</v>
      </c>
      <c r="L266" s="12"/>
      <c r="M266" s="18"/>
      <c r="N266" s="5" t="str">
        <f t="shared" si="107"/>
        <v>COMPANY_NAME VARCHAR(300),</v>
      </c>
      <c r="O266" s="6" t="s">
        <v>162</v>
      </c>
      <c r="P266" t="s">
        <v>0</v>
      </c>
      <c r="W266" s="17" t="str">
        <f t="shared" si="108"/>
        <v>companyName</v>
      </c>
      <c r="X266" s="3" t="str">
        <f t="shared" si="109"/>
        <v>"companyName":"",</v>
      </c>
      <c r="Y266" s="22" t="str">
        <f t="shared" si="110"/>
        <v>public static String COMPANY_NAME="companyName";</v>
      </c>
      <c r="Z266" s="7" t="str">
        <f t="shared" si="111"/>
        <v>private String companyName="";</v>
      </c>
    </row>
    <row r="267" spans="2:26" ht="30.6" x14ac:dyDescent="0.45">
      <c r="B267" s="1" t="s">
        <v>198</v>
      </c>
      <c r="C267" s="1" t="s">
        <v>1</v>
      </c>
      <c r="D267" s="4">
        <v>1000</v>
      </c>
      <c r="E267" s="24"/>
      <c r="F267" s="24"/>
      <c r="G267" s="24"/>
      <c r="I267" t="str">
        <f>I265</f>
        <v>ALTER TABLE CR_COMPANY</v>
      </c>
      <c r="J267" t="str">
        <f t="shared" si="105"/>
        <v xml:space="preserve"> ADD  COMPANY_DOMAIN VARCHAR(1000)</v>
      </c>
      <c r="K267" s="21" t="str">
        <f t="shared" si="106"/>
        <v xml:space="preserve"> ALTER COLUMN   COMPANY_DOMAIN</v>
      </c>
      <c r="L267" s="12"/>
      <c r="M267" s="18"/>
      <c r="N267" s="5" t="str">
        <f t="shared" si="107"/>
        <v>COMPANY_DOMAIN VARCHAR(1000),</v>
      </c>
      <c r="O267" s="6" t="s">
        <v>162</v>
      </c>
      <c r="P267" t="s">
        <v>206</v>
      </c>
      <c r="W267" s="17" t="str">
        <f t="shared" si="108"/>
        <v>companyDomain</v>
      </c>
      <c r="X267" s="3" t="str">
        <f t="shared" si="109"/>
        <v>"companyDomain":"",</v>
      </c>
      <c r="Y267" s="22" t="str">
        <f t="shared" si="110"/>
        <v>public static String COMPANY_DOMAIN="companyDomain";</v>
      </c>
      <c r="Z267" s="7" t="str">
        <f t="shared" si="111"/>
        <v>private String companyDomain="";</v>
      </c>
    </row>
    <row r="268" spans="2:26" ht="30.6" x14ac:dyDescent="0.45">
      <c r="B268" s="1" t="s">
        <v>211</v>
      </c>
      <c r="C268" s="1" t="s">
        <v>1</v>
      </c>
      <c r="D268" s="4">
        <v>100</v>
      </c>
      <c r="E268" s="24"/>
      <c r="F268" s="24"/>
      <c r="G268" s="24"/>
      <c r="I268" t="str">
        <f>I266</f>
        <v>ALTER TABLE CR_COMPANY</v>
      </c>
      <c r="J268" t="str">
        <f t="shared" si="105"/>
        <v xml:space="preserve"> ADD  COMPANY_LANG VARCHAR(100)</v>
      </c>
      <c r="K268" s="21" t="str">
        <f t="shared" si="106"/>
        <v xml:space="preserve"> ALTER COLUMN   COMPANY_LANG</v>
      </c>
      <c r="L268" s="12"/>
      <c r="M268" s="18"/>
      <c r="N268" s="5" t="str">
        <f t="shared" si="107"/>
        <v>COMPANY_LANG VARCHAR(100),</v>
      </c>
      <c r="O268" s="6" t="s">
        <v>162</v>
      </c>
      <c r="P268" t="s">
        <v>29</v>
      </c>
      <c r="W268" s="17" t="str">
        <f t="shared" si="108"/>
        <v>companyLang</v>
      </c>
      <c r="X268" s="3" t="str">
        <f t="shared" si="109"/>
        <v>"companyLang":"",</v>
      </c>
      <c r="Y268" s="22" t="str">
        <f t="shared" si="110"/>
        <v>public static String COMPANY_LANG="companyLang";</v>
      </c>
      <c r="Z268" s="7" t="str">
        <f t="shared" si="111"/>
        <v>private String companyLang="";</v>
      </c>
    </row>
    <row r="269" spans="2:26" ht="30.6" x14ac:dyDescent="0.45">
      <c r="B269" s="1" t="s">
        <v>197</v>
      </c>
      <c r="C269" s="1" t="s">
        <v>1</v>
      </c>
      <c r="D269" s="4">
        <v>50</v>
      </c>
      <c r="E269" s="24"/>
      <c r="F269" s="24"/>
      <c r="G269" s="24"/>
      <c r="I269" t="str">
        <f t="shared" ref="I269:I278" si="112">I268</f>
        <v>ALTER TABLE CR_COMPANY</v>
      </c>
      <c r="J269" t="str">
        <f t="shared" si="105"/>
        <v xml:space="preserve"> ADD  COMPANY_COUNTRY VARCHAR(50)</v>
      </c>
      <c r="K269" s="21" t="str">
        <f t="shared" si="106"/>
        <v xml:space="preserve"> ALTER COLUMN   COMPANY_COUNTRY</v>
      </c>
      <c r="L269" s="12"/>
      <c r="M269" s="18"/>
      <c r="N269" s="5" t="str">
        <f t="shared" si="107"/>
        <v>COMPANY_COUNTRY VARCHAR(50),</v>
      </c>
      <c r="O269" s="6" t="s">
        <v>162</v>
      </c>
      <c r="P269" t="s">
        <v>142</v>
      </c>
      <c r="W269" s="17" t="str">
        <f t="shared" si="108"/>
        <v>companyCountry</v>
      </c>
      <c r="X269" s="3" t="str">
        <f t="shared" si="109"/>
        <v>"companyCountry":"",</v>
      </c>
      <c r="Y269" s="22" t="str">
        <f t="shared" si="110"/>
        <v>public static String COMPANY_COUNTRY="companyCountry";</v>
      </c>
      <c r="Z269" s="7" t="str">
        <f t="shared" si="111"/>
        <v>private String companyCountry="";</v>
      </c>
    </row>
    <row r="270" spans="2:26" ht="30.6" x14ac:dyDescent="0.45">
      <c r="B270" s="1" t="s">
        <v>199</v>
      </c>
      <c r="C270" s="1" t="s">
        <v>1</v>
      </c>
      <c r="D270" s="4">
        <v>20</v>
      </c>
      <c r="E270" s="24"/>
      <c r="F270" s="24"/>
      <c r="G270" s="24"/>
      <c r="I270" t="str">
        <f t="shared" si="112"/>
        <v>ALTER TABLE CR_COMPANY</v>
      </c>
      <c r="J270" t="str">
        <f t="shared" si="105"/>
        <v xml:space="preserve"> ADD  COMPANY_TIME_ZONE VARCHAR(20)</v>
      </c>
      <c r="K270" s="21" t="str">
        <f t="shared" si="106"/>
        <v xml:space="preserve"> ALTER COLUMN   COMPANY_TIME_ZONE</v>
      </c>
      <c r="L270" s="12"/>
      <c r="M270" s="18"/>
      <c r="N270" s="5" t="str">
        <f t="shared" si="107"/>
        <v>COMPANY_TIME_ZONE VARCHAR(20),</v>
      </c>
      <c r="O270" s="1" t="s">
        <v>162</v>
      </c>
      <c r="P270" t="s">
        <v>133</v>
      </c>
      <c r="Q270" t="s">
        <v>207</v>
      </c>
      <c r="W270" s="17" t="str">
        <f t="shared" si="108"/>
        <v>companyTimeZone</v>
      </c>
      <c r="X270" s="3" t="str">
        <f t="shared" si="109"/>
        <v>"companyTimeZone":"",</v>
      </c>
      <c r="Y270" s="22" t="str">
        <f t="shared" si="110"/>
        <v>public static String COMPANY_TIME_ZONE="companyTimeZone";</v>
      </c>
      <c r="Z270" s="7" t="str">
        <f t="shared" si="111"/>
        <v>private String companyTimeZone="";</v>
      </c>
    </row>
    <row r="271" spans="2:26" ht="30.6" x14ac:dyDescent="0.45">
      <c r="B271" s="1" t="s">
        <v>200</v>
      </c>
      <c r="C271" s="1" t="s">
        <v>1</v>
      </c>
      <c r="D271" s="4">
        <v>500</v>
      </c>
      <c r="E271" s="24"/>
      <c r="F271" s="24"/>
      <c r="G271" s="24"/>
      <c r="I271" t="str">
        <f t="shared" si="112"/>
        <v>ALTER TABLE CR_COMPANY</v>
      </c>
      <c r="J271" t="str">
        <f t="shared" si="105"/>
        <v xml:space="preserve"> ADD  COMPANY_ADDRESS VARCHAR(500)</v>
      </c>
      <c r="K271" s="21" t="str">
        <f t="shared" si="106"/>
        <v xml:space="preserve"> ALTER COLUMN   COMPANY_ADDRESS</v>
      </c>
      <c r="L271" s="12"/>
      <c r="M271" s="18"/>
      <c r="N271" s="5" t="str">
        <f t="shared" si="107"/>
        <v>COMPANY_ADDRESS VARCHAR(500),</v>
      </c>
      <c r="O271" s="1" t="s">
        <v>162</v>
      </c>
      <c r="P271" t="s">
        <v>208</v>
      </c>
      <c r="W271" s="17" t="str">
        <f t="shared" si="108"/>
        <v>companyAddress</v>
      </c>
      <c r="X271" s="3" t="str">
        <f t="shared" si="109"/>
        <v>"companyAddress":"",</v>
      </c>
      <c r="Y271" s="22" t="str">
        <f t="shared" si="110"/>
        <v>public static String COMPANY_ADDRESS="companyAddress";</v>
      </c>
      <c r="Z271" s="7" t="str">
        <f t="shared" si="111"/>
        <v>private String companyAddress="";</v>
      </c>
    </row>
    <row r="272" spans="2:26" ht="45" x14ac:dyDescent="0.45">
      <c r="B272" s="8" t="s">
        <v>201</v>
      </c>
      <c r="C272" s="1" t="s">
        <v>1</v>
      </c>
      <c r="D272" s="12">
        <v>30</v>
      </c>
      <c r="E272" s="24"/>
      <c r="F272" s="24"/>
      <c r="G272" s="24"/>
      <c r="I272" t="str">
        <f t="shared" si="112"/>
        <v>ALTER TABLE CR_COMPANY</v>
      </c>
      <c r="J272" t="str">
        <f t="shared" ref="J272:J277" si="113">CONCATENATE(LEFT(CONCATENATE(" ADD "," ",N272,";"),LEN(CONCATENATE(" ADD "," ",N272,";"))-2),";")</f>
        <v xml:space="preserve"> ADD  COMPANY_CURRENCY VARCHAR(30);</v>
      </c>
      <c r="K272" s="21" t="str">
        <f t="shared" ref="K272:K277" si="114">CONCATENATE(LEFT(CONCATENATE("  ALTER COLUMN  "," ",N272,";"),LEN(CONCATENATE("  ALTER COLUMN  "," ",N272,";"))-2),";")</f>
        <v xml:space="preserve">  ALTER COLUMN   COMPANY_CURRENCY VARCHAR(30);</v>
      </c>
      <c r="L272" s="14"/>
      <c r="M272" s="18" t="str">
        <f t="shared" ref="M272:M277" si="115">CONCATENATE(B272,",")</f>
        <v>COMPANY_CURRENCY,</v>
      </c>
      <c r="N272" s="5" t="str">
        <f t="shared" si="107"/>
        <v>COMPANY_CURRENCY VARCHAR(30),</v>
      </c>
      <c r="O272" s="1" t="s">
        <v>162</v>
      </c>
      <c r="P272" t="s">
        <v>172</v>
      </c>
      <c r="W272" s="17" t="str">
        <f t="shared" si="108"/>
        <v>companyCurrency</v>
      </c>
      <c r="X272" s="3" t="str">
        <f t="shared" si="109"/>
        <v>"companyCurrency":"",</v>
      </c>
      <c r="Y272" s="22" t="str">
        <f t="shared" si="110"/>
        <v>public static String COMPANY_CURRENCY="companyCurrency";</v>
      </c>
      <c r="Z272" s="7" t="str">
        <f t="shared" si="111"/>
        <v>private String companyCurrency="";</v>
      </c>
    </row>
    <row r="273" spans="2:26" ht="30.6" x14ac:dyDescent="0.45">
      <c r="B273" s="8" t="s">
        <v>202</v>
      </c>
      <c r="C273" s="1" t="s">
        <v>1</v>
      </c>
      <c r="D273" s="12">
        <v>200</v>
      </c>
      <c r="E273" s="24"/>
      <c r="F273" s="24"/>
      <c r="G273" s="24"/>
      <c r="I273" t="str">
        <f t="shared" si="112"/>
        <v>ALTER TABLE CR_COMPANY</v>
      </c>
      <c r="J273" t="str">
        <f t="shared" si="113"/>
        <v xml:space="preserve"> ADD  ACTIVATION_ID VARCHAR(200);</v>
      </c>
      <c r="K273" s="21" t="str">
        <f t="shared" si="114"/>
        <v xml:space="preserve">  ALTER COLUMN   ACTIVATION_ID VARCHAR(200);</v>
      </c>
      <c r="L273" s="14"/>
      <c r="M273" s="18" t="str">
        <f t="shared" si="115"/>
        <v>ACTIVATION_ID,</v>
      </c>
      <c r="N273" s="5" t="str">
        <f t="shared" si="107"/>
        <v>ACTIVATION_ID VARCHAR(200),</v>
      </c>
      <c r="O273" s="1" t="s">
        <v>209</v>
      </c>
      <c r="P273" t="s">
        <v>2</v>
      </c>
      <c r="W273" s="17" t="str">
        <f t="shared" si="108"/>
        <v>activationId</v>
      </c>
      <c r="X273" s="3" t="str">
        <f t="shared" si="109"/>
        <v>"activationId":"",</v>
      </c>
      <c r="Y273" s="22" t="str">
        <f t="shared" si="110"/>
        <v>public static String ACTIVATION_ID="activationId";</v>
      </c>
      <c r="Z273" s="7" t="str">
        <f t="shared" si="111"/>
        <v>private String activationId="";</v>
      </c>
    </row>
    <row r="274" spans="2:26" ht="30.6" x14ac:dyDescent="0.45">
      <c r="B274" t="s">
        <v>203</v>
      </c>
      <c r="C274" s="1" t="s">
        <v>1</v>
      </c>
      <c r="D274" s="8">
        <v>50</v>
      </c>
      <c r="E274" s="24"/>
      <c r="F274" s="24"/>
      <c r="G274" s="24"/>
      <c r="I274" t="str">
        <f t="shared" si="112"/>
        <v>ALTER TABLE CR_COMPANY</v>
      </c>
      <c r="J274" t="str">
        <f t="shared" si="113"/>
        <v xml:space="preserve"> ADD  COMPANY_DB VARCHAR(50);</v>
      </c>
      <c r="K274" s="21" t="str">
        <f t="shared" si="114"/>
        <v xml:space="preserve">  ALTER COLUMN   COMPANY_DB VARCHAR(50);</v>
      </c>
      <c r="M274" s="18" t="str">
        <f t="shared" si="115"/>
        <v>COMPANY_DB,</v>
      </c>
      <c r="N274" s="5" t="str">
        <f t="shared" si="107"/>
        <v>COMPANY_DB VARCHAR(50),</v>
      </c>
      <c r="O274" s="1" t="s">
        <v>162</v>
      </c>
      <c r="P274" t="s">
        <v>210</v>
      </c>
      <c r="W274" s="17" t="str">
        <f t="shared" si="108"/>
        <v>companyDb</v>
      </c>
      <c r="X274" s="3" t="str">
        <f t="shared" si="109"/>
        <v>"companyDb":"",</v>
      </c>
      <c r="Y274" s="22" t="str">
        <f t="shared" si="110"/>
        <v>public static String COMPANY_DB="companyDb";</v>
      </c>
      <c r="Z274" s="7" t="str">
        <f t="shared" si="111"/>
        <v>private String companyDb="";</v>
      </c>
    </row>
    <row r="275" spans="2:26" ht="30.6" x14ac:dyDescent="0.45">
      <c r="B275" t="s">
        <v>204</v>
      </c>
      <c r="C275" s="1" t="s">
        <v>1</v>
      </c>
      <c r="D275" s="8">
        <v>50</v>
      </c>
      <c r="E275" s="24"/>
      <c r="F275" s="24"/>
      <c r="G275" s="24"/>
      <c r="I275" t="str">
        <f t="shared" si="112"/>
        <v>ALTER TABLE CR_COMPANY</v>
      </c>
      <c r="J275" t="str">
        <f t="shared" si="113"/>
        <v xml:space="preserve"> ADD  COMPANY_TYPE VARCHAR(50);</v>
      </c>
      <c r="K275" s="21" t="str">
        <f t="shared" si="114"/>
        <v xml:space="preserve">  ALTER COLUMN   COMPANY_TYPE VARCHAR(50);</v>
      </c>
      <c r="M275" s="18" t="str">
        <f t="shared" si="115"/>
        <v>COMPANY_TYPE,</v>
      </c>
      <c r="N275" s="5" t="str">
        <f t="shared" si="107"/>
        <v>COMPANY_TYPE VARCHAR(50),</v>
      </c>
      <c r="O275" s="1" t="s">
        <v>162</v>
      </c>
      <c r="P275" t="s">
        <v>51</v>
      </c>
      <c r="W275" s="17" t="str">
        <f t="shared" si="108"/>
        <v>companyType</v>
      </c>
      <c r="X275" s="3" t="str">
        <f t="shared" si="109"/>
        <v>"companyType":"",</v>
      </c>
      <c r="Y275" s="22" t="str">
        <f t="shared" si="110"/>
        <v>public static String COMPANY_TYPE="companyType";</v>
      </c>
      <c r="Z275" s="7" t="str">
        <f t="shared" si="111"/>
        <v>private String companyType="";</v>
      </c>
    </row>
    <row r="276" spans="2:26" ht="30.6" x14ac:dyDescent="0.45">
      <c r="B276" t="s">
        <v>11</v>
      </c>
      <c r="C276" s="1" t="s">
        <v>1</v>
      </c>
      <c r="D276" s="8">
        <v>50</v>
      </c>
      <c r="E276" s="24"/>
      <c r="F276" s="24"/>
      <c r="G276" s="24"/>
      <c r="I276" t="str">
        <f t="shared" si="112"/>
        <v>ALTER TABLE CR_COMPANY</v>
      </c>
      <c r="J276" t="str">
        <f t="shared" si="113"/>
        <v xml:space="preserve"> ADD  FK_USER_ID VARCHAR(50);</v>
      </c>
      <c r="K276" s="21" t="str">
        <f t="shared" si="114"/>
        <v xml:space="preserve">  ALTER COLUMN   FK_USER_ID VARCHAR(50);</v>
      </c>
      <c r="M276" s="18" t="str">
        <f t="shared" si="115"/>
        <v>FK_USER_ID,</v>
      </c>
      <c r="N276" s="5" t="str">
        <f t="shared" si="107"/>
        <v>FK_USER_ID VARCHAR(50),</v>
      </c>
      <c r="O276" s="1" t="s">
        <v>10</v>
      </c>
      <c r="P276" t="s">
        <v>12</v>
      </c>
      <c r="Q276" t="s">
        <v>2</v>
      </c>
      <c r="W276" s="17" t="str">
        <f t="shared" si="108"/>
        <v>fkUserId</v>
      </c>
      <c r="X276" s="3" t="str">
        <f t="shared" si="109"/>
        <v>"fkUserId":"",</v>
      </c>
      <c r="Y276" s="22" t="str">
        <f t="shared" si="110"/>
        <v>public static String FK_USER_ID="fkUserId";</v>
      </c>
      <c r="Z276" s="7" t="str">
        <f t="shared" si="111"/>
        <v>private String fkUserId="";</v>
      </c>
    </row>
    <row r="277" spans="2:26" ht="30.6" x14ac:dyDescent="0.45">
      <c r="B277" t="s">
        <v>205</v>
      </c>
      <c r="C277" s="1" t="s">
        <v>1</v>
      </c>
      <c r="D277" s="8">
        <v>20</v>
      </c>
      <c r="E277" s="24"/>
      <c r="F277" s="24"/>
      <c r="G277" s="24"/>
      <c r="I277" t="str">
        <f t="shared" si="112"/>
        <v>ALTER TABLE CR_COMPANY</v>
      </c>
      <c r="J277" t="str">
        <f t="shared" si="113"/>
        <v xml:space="preserve"> ADD  COMPANY_STATUS VARCHAR(20);</v>
      </c>
      <c r="K277" s="21" t="str">
        <f t="shared" si="114"/>
        <v xml:space="preserve">  ALTER COLUMN   COMPANY_STATUS VARCHAR(20);</v>
      </c>
      <c r="M277" s="18" t="str">
        <f t="shared" si="115"/>
        <v>COMPANY_STATUS,</v>
      </c>
      <c r="N277" s="5" t="str">
        <f t="shared" si="107"/>
        <v>COMPANY_STATUS VARCHAR(20),</v>
      </c>
      <c r="O277" s="1" t="s">
        <v>162</v>
      </c>
      <c r="P277" t="s">
        <v>3</v>
      </c>
      <c r="W277" s="17" t="str">
        <f t="shared" si="108"/>
        <v>companyStatus</v>
      </c>
      <c r="X277" s="3" t="str">
        <f t="shared" si="109"/>
        <v>"companyStatus":"",</v>
      </c>
      <c r="Y277" s="22" t="str">
        <f t="shared" si="110"/>
        <v>public static String COMPANY_STATUS="companyStatus";</v>
      </c>
      <c r="Z277" s="7" t="str">
        <f t="shared" si="111"/>
        <v>private String companyStatus="";</v>
      </c>
    </row>
    <row r="278" spans="2:26" ht="30.6" x14ac:dyDescent="0.45">
      <c r="B278" s="1" t="s">
        <v>213</v>
      </c>
      <c r="C278" s="1" t="s">
        <v>129</v>
      </c>
      <c r="D278" s="4"/>
      <c r="E278" s="24"/>
      <c r="F278" s="24"/>
      <c r="G278" s="24"/>
      <c r="I278" t="str">
        <f t="shared" si="112"/>
        <v>ALTER TABLE CR_COMPANY</v>
      </c>
      <c r="J278" t="str">
        <f>LEFT(CONCATENATE(" ADD "," ",N278,";"),LEN(CONCATENATE(" ADD "," ",N278,";"))-2)</f>
        <v xml:space="preserve"> ADD  ACTIVE_USER_COUNT INT()</v>
      </c>
      <c r="K278" s="21" t="str">
        <f>LEFT(CONCATENATE(" ALTER COLUMN  "," ",B278,";"),LEN(CONCATENATE(" ALTER COLUMN "," ",B278,";")))</f>
        <v xml:space="preserve"> ALTER COLUMN   ACTIVE_USER_COUNT</v>
      </c>
      <c r="L278" s="12"/>
      <c r="M278" s="18"/>
      <c r="N278" s="5" t="str">
        <f t="shared" si="107"/>
        <v>ACTIVE_USER_COUNT INT(),</v>
      </c>
      <c r="O278" s="13" t="s">
        <v>150</v>
      </c>
      <c r="P278" s="8" t="s">
        <v>12</v>
      </c>
      <c r="Q278" t="s">
        <v>214</v>
      </c>
      <c r="W278" s="17" t="str">
        <f t="shared" si="108"/>
        <v>activeUserCount</v>
      </c>
      <c r="X278" s="3" t="str">
        <f t="shared" si="109"/>
        <v>"activeUserCount":"",</v>
      </c>
      <c r="Y278" s="22" t="str">
        <f t="shared" si="110"/>
        <v>public static String ACTIVE_USER_COUNT="activeUserCount";</v>
      </c>
      <c r="Z278" s="7" t="str">
        <f t="shared" si="111"/>
        <v>private String activeUserCount="";</v>
      </c>
    </row>
    <row r="279" spans="2:26" ht="19.2" x14ac:dyDescent="0.45">
      <c r="B279" s="1" t="s">
        <v>668</v>
      </c>
      <c r="C279" s="1" t="s">
        <v>1</v>
      </c>
      <c r="D279" s="4">
        <v>1000</v>
      </c>
      <c r="E279" s="24"/>
      <c r="F279" s="24"/>
      <c r="G279" s="24"/>
      <c r="I279" t="str">
        <f>I276</f>
        <v>ALTER TABLE CR_COMPANY</v>
      </c>
      <c r="J279" t="str">
        <f>LEFT(CONCATENATE(" ADD "," ",N279,";"),LEN(CONCATENATE(" ADD "," ",N279,";"))-2)</f>
        <v xml:space="preserve"> ADD  LOGO_URL VARCHAR(1000)</v>
      </c>
      <c r="K279" s="21" t="str">
        <f>LEFT(CONCATENATE(" ALTER COLUMN  "," ",B279,";"),LEN(CONCATENATE(" ALTER COLUMN "," ",B279,";")))</f>
        <v xml:space="preserve"> ALTER COLUMN   LOGO_URL</v>
      </c>
      <c r="L279" s="12"/>
      <c r="M279" s="18"/>
      <c r="N279" s="5" t="str">
        <f>CONCATENATE(B279," ",C279,"(",D279,")",E279,F279,G279,",")</f>
        <v>LOGO_URL VARCHAR(1000),</v>
      </c>
      <c r="O279" s="13" t="s">
        <v>17</v>
      </c>
      <c r="P279" s="8" t="s">
        <v>21</v>
      </c>
      <c r="W279" s="17" t="str">
        <f>CONCATENATE(,LOWER(O279),UPPER(LEFT(P279,1)),LOWER(RIGHT(P279,LEN(P279)-IF(LEN(P279)&gt;0,1,LEN(P279)))),UPPER(LEFT(Q279,1)),LOWER(RIGHT(Q279,LEN(Q279)-IF(LEN(Q279)&gt;0,1,LEN(Q279)))),UPPER(LEFT(R279,1)),LOWER(RIGHT(R279,LEN(R279)-IF(LEN(R279)&gt;0,1,LEN(R279)))),UPPER(LEFT(S279,1)),LOWER(RIGHT(S279,LEN(S279)-IF(LEN(S279)&gt;0,1,LEN(S279)))),UPPER(LEFT(T279,1)),LOWER(RIGHT(T279,LEN(T279)-IF(LEN(T279)&gt;0,1,LEN(T279)))),UPPER(LEFT(U279,1)),LOWER(RIGHT(U279,LEN(U279)-IF(LEN(U279)&gt;0,1,LEN(U279)))),UPPER(LEFT(V279,1)),LOWER(RIGHT(V279,LEN(V279)-IF(LEN(V279)&gt;0,1,LEN(V279)))))</f>
        <v>personUsername</v>
      </c>
      <c r="X279" s="3" t="str">
        <f>CONCATENATE("""",W279,"""",":","""","""",",")</f>
        <v>"personUsername":"",</v>
      </c>
      <c r="Y279" s="22" t="str">
        <f>CONCATENATE("public static String ",,B279,,"=","""",W279,""";")</f>
        <v>public static String LOGO_URL="personUsername";</v>
      </c>
      <c r="Z279" s="7" t="str">
        <f>CONCATENATE("private String ",W279,"=","""""",";")</f>
        <v>private String personUsername="";</v>
      </c>
    </row>
    <row r="280" spans="2:26" ht="30.6" x14ac:dyDescent="0.45">
      <c r="B280" s="1" t="s">
        <v>221</v>
      </c>
      <c r="C280" s="1" t="s">
        <v>1</v>
      </c>
      <c r="D280" s="4">
        <v>100</v>
      </c>
      <c r="E280" s="24"/>
      <c r="F280" s="24"/>
      <c r="G280" s="24"/>
      <c r="I280" t="str">
        <f>I277</f>
        <v>ALTER TABLE CR_COMPANY</v>
      </c>
      <c r="J280" t="str">
        <f>LEFT(CONCATENATE(" ADD "," ",N280,";"),LEN(CONCATENATE(" ADD "," ",N280,";"))-2)</f>
        <v xml:space="preserve"> ADD  PERSON_USERNAME VARCHAR(100)</v>
      </c>
      <c r="K280" s="21" t="str">
        <f>LEFT(CONCATENATE(" ALTER COLUMN  "," ",B280,";"),LEN(CONCATENATE(" ALTER COLUMN "," ",B280,";")))</f>
        <v xml:space="preserve"> ALTER COLUMN   PERSON_USERNAME</v>
      </c>
      <c r="L280" s="12"/>
      <c r="M280" s="18"/>
      <c r="N280" s="5" t="str">
        <f t="shared" si="107"/>
        <v>PERSON_USERNAME VARCHAR(100),</v>
      </c>
      <c r="O280" s="13" t="s">
        <v>17</v>
      </c>
      <c r="P280" s="8" t="s">
        <v>21</v>
      </c>
      <c r="W280" s="17" t="str">
        <f t="shared" si="108"/>
        <v>personUsername</v>
      </c>
      <c r="X280" s="3" t="str">
        <f t="shared" si="109"/>
        <v>"personUsername":"",</v>
      </c>
      <c r="Y280" s="22" t="str">
        <f t="shared" si="110"/>
        <v>public static String PERSON_USERNAME="personUsername";</v>
      </c>
      <c r="Z280" s="7" t="str">
        <f t="shared" si="111"/>
        <v>private String personUsername="";</v>
      </c>
    </row>
    <row r="281" spans="2:26" ht="19.2" x14ac:dyDescent="0.45">
      <c r="B281" s="1" t="s">
        <v>23</v>
      </c>
      <c r="C281" s="1" t="s">
        <v>1</v>
      </c>
      <c r="D281" s="4">
        <v>100</v>
      </c>
      <c r="E281" s="24"/>
      <c r="F281" s="24"/>
      <c r="G281" s="24"/>
      <c r="I281" t="str">
        <f>I278</f>
        <v>ALTER TABLE CR_COMPANY</v>
      </c>
      <c r="J281" t="str">
        <f>LEFT(CONCATENATE(" ADD "," ",N281,";"),LEN(CONCATENATE(" ADD "," ",N281,";"))-2)</f>
        <v xml:space="preserve"> ADD  EXPIRE_DATE VARCHAR(100)</v>
      </c>
      <c r="K281" s="21" t="str">
        <f>LEFT(CONCATENATE(" ALTER COLUMN  "," ",B281,";"),LEN(CONCATENATE(" ALTER COLUMN "," ",B281,";")))</f>
        <v xml:space="preserve"> ALTER COLUMN   EXPIRE_DATE</v>
      </c>
      <c r="L281" s="12"/>
      <c r="M281" s="18"/>
      <c r="N281" s="5" t="str">
        <f t="shared" si="107"/>
        <v>EXPIRE_DATE VARCHAR(100),</v>
      </c>
      <c r="O281" s="13" t="s">
        <v>24</v>
      </c>
      <c r="P281" s="8" t="s">
        <v>8</v>
      </c>
      <c r="W281" s="17" t="str">
        <f t="shared" si="108"/>
        <v>expireDate</v>
      </c>
      <c r="X281" s="3" t="str">
        <f t="shared" si="109"/>
        <v>"expireDate":"",</v>
      </c>
      <c r="Y281" s="22" t="str">
        <f t="shared" si="110"/>
        <v>public static String EXPIRE_DATE="expireDate";</v>
      </c>
      <c r="Z281" s="7" t="str">
        <f t="shared" si="111"/>
        <v>private String expireDate="";</v>
      </c>
    </row>
    <row r="282" spans="2:26" ht="19.2" x14ac:dyDescent="0.45">
      <c r="B282" s="30"/>
      <c r="C282" s="14"/>
      <c r="D282" s="9"/>
      <c r="E282" s="24"/>
      <c r="F282" s="24"/>
      <c r="G282" s="24"/>
      <c r="K282" s="32"/>
      <c r="M282" s="20"/>
      <c r="N282" s="33" t="s">
        <v>130</v>
      </c>
      <c r="O282" s="14"/>
      <c r="P282" s="14"/>
      <c r="W282" s="17"/>
      <c r="X282" s="3"/>
      <c r="Y282" s="22"/>
      <c r="Z282" s="7"/>
    </row>
    <row r="283" spans="2:26" x14ac:dyDescent="0.3">
      <c r="E283" s="24"/>
      <c r="F283" s="24"/>
      <c r="G283" s="24"/>
      <c r="K283" s="21"/>
      <c r="M283" s="19"/>
      <c r="N283" s="31" t="s">
        <v>126</v>
      </c>
      <c r="W283" s="16"/>
      <c r="X283" s="3"/>
      <c r="Y283" s="22"/>
      <c r="Z283" s="7"/>
    </row>
    <row r="284" spans="2:26" x14ac:dyDescent="0.3">
      <c r="E284" s="24"/>
      <c r="F284" s="24"/>
      <c r="G284" s="24"/>
      <c r="K284" s="21"/>
      <c r="M284" s="19"/>
      <c r="N284" s="5"/>
      <c r="W284" s="16"/>
      <c r="X284" s="3"/>
      <c r="Y284" s="22"/>
      <c r="Z284" s="7"/>
    </row>
    <row r="285" spans="2:26" x14ac:dyDescent="0.3">
      <c r="B285" s="2" t="s">
        <v>26</v>
      </c>
      <c r="E285" s="24"/>
      <c r="F285" s="24"/>
      <c r="G285" s="24"/>
      <c r="K285" s="21"/>
      <c r="M285" s="19"/>
      <c r="N285" s="5" t="str">
        <f>CONCATENATE("CREATE TABLE ",B285," ","(")</f>
        <v>CREATE TABLE CR_ENTITY_LABEL (</v>
      </c>
      <c r="W285" s="16"/>
      <c r="X285" s="3" t="s">
        <v>32</v>
      </c>
      <c r="Y285" s="22"/>
      <c r="Z285" s="7"/>
    </row>
    <row r="286" spans="2:26" ht="19.2" x14ac:dyDescent="0.45">
      <c r="B286" s="1" t="s">
        <v>2</v>
      </c>
      <c r="C286" s="1" t="s">
        <v>1</v>
      </c>
      <c r="D286" s="4">
        <v>20</v>
      </c>
      <c r="E286" s="24"/>
      <c r="F286" s="24"/>
      <c r="G286" s="24"/>
      <c r="J286" s="12"/>
      <c r="K286" s="21"/>
      <c r="L286" s="12"/>
      <c r="M286" s="18"/>
      <c r="N286" s="5" t="str">
        <f t="shared" ref="N286:N294" si="116">CONCATENATE(B286," ",C286,"(",D286,")",",")</f>
        <v>ID VARCHAR(20),</v>
      </c>
      <c r="O286" s="1" t="s">
        <v>2</v>
      </c>
      <c r="P286" s="6"/>
      <c r="Q286" s="6"/>
      <c r="R286" s="6"/>
      <c r="S286" s="6"/>
      <c r="T286" s="6"/>
      <c r="U286" s="6"/>
      <c r="V286" s="6"/>
      <c r="W286" s="17" t="str">
        <f t="shared" ref="W286:W294" si="117">CONCATENATE(,LOWER(O286),UPPER(LEFT(P286,1)),LOWER(RIGHT(P286,LEN(P286)-IF(LEN(P286)&gt;0,1,LEN(P286)))),UPPER(LEFT(Q286,1)),LOWER(RIGHT(Q286,LEN(Q286)-IF(LEN(Q286)&gt;0,1,LEN(Q286)))),UPPER(LEFT(R286,1)),LOWER(RIGHT(R286,LEN(R286)-IF(LEN(R286)&gt;0,1,LEN(R286)))),UPPER(LEFT(S286,1)),LOWER(RIGHT(S286,LEN(S286)-IF(LEN(S286)&gt;0,1,LEN(S286)))),UPPER(LEFT(T286,1)),LOWER(RIGHT(T286,LEN(T286)-IF(LEN(T286)&gt;0,1,LEN(T286)))),UPPER(LEFT(U286,1)),LOWER(RIGHT(U286,LEN(U286)-IF(LEN(U286)&gt;0,1,LEN(U286)))),UPPER(LEFT(V286,1)),LOWER(RIGHT(V286,LEN(V286)-IF(LEN(V286)&gt;0,1,LEN(V286)))))</f>
        <v>id</v>
      </c>
      <c r="X286" s="3" t="str">
        <f t="shared" ref="X286:X294" si="118">CONCATENATE("""",W286,"""",":","""","""",",")</f>
        <v>"id":"",</v>
      </c>
      <c r="Y286" s="22" t="str">
        <f t="shared" ref="Y286:Y294" si="119">CONCATENATE("public static String ",,B286,,"=","""",W286,""";")</f>
        <v>public static String ID="id";</v>
      </c>
      <c r="Z286" s="7" t="str">
        <f t="shared" ref="Z286:Z294" si="120">CONCATENATE("private String ",W286,"=","""""",";")</f>
        <v>private String id="";</v>
      </c>
    </row>
    <row r="287" spans="2:26" ht="19.2" x14ac:dyDescent="0.45">
      <c r="B287" s="1" t="s">
        <v>3</v>
      </c>
      <c r="C287" s="1" t="s">
        <v>1</v>
      </c>
      <c r="D287" s="4">
        <v>10</v>
      </c>
      <c r="E287" s="24"/>
      <c r="F287" s="24"/>
      <c r="G287" s="24"/>
      <c r="J287" s="12"/>
      <c r="K287" s="21"/>
      <c r="L287" s="12"/>
      <c r="M287" s="18"/>
      <c r="N287" s="5" t="str">
        <f t="shared" si="116"/>
        <v>STATUS VARCHAR(10),</v>
      </c>
      <c r="O287" s="1" t="s">
        <v>3</v>
      </c>
      <c r="W287" s="17" t="str">
        <f t="shared" si="117"/>
        <v>status</v>
      </c>
      <c r="X287" s="3" t="str">
        <f t="shared" si="118"/>
        <v>"status":"",</v>
      </c>
      <c r="Y287" s="22" t="str">
        <f t="shared" si="119"/>
        <v>public static String STATUS="status";</v>
      </c>
      <c r="Z287" s="7" t="str">
        <f t="shared" si="120"/>
        <v>private String status="";</v>
      </c>
    </row>
    <row r="288" spans="2:26" ht="19.2" x14ac:dyDescent="0.45">
      <c r="B288" s="1" t="s">
        <v>4</v>
      </c>
      <c r="C288" s="1" t="s">
        <v>1</v>
      </c>
      <c r="D288" s="4">
        <v>20</v>
      </c>
      <c r="E288" s="24"/>
      <c r="F288" s="24"/>
      <c r="G288" s="24"/>
      <c r="J288" s="12"/>
      <c r="K288" s="21"/>
      <c r="L288" s="12"/>
      <c r="M288" s="18"/>
      <c r="N288" s="5" t="str">
        <f t="shared" si="116"/>
        <v>INSERT_DATE VARCHAR(20),</v>
      </c>
      <c r="O288" s="1" t="s">
        <v>7</v>
      </c>
      <c r="P288" t="s">
        <v>8</v>
      </c>
      <c r="W288" s="17" t="str">
        <f t="shared" si="117"/>
        <v>insertDate</v>
      </c>
      <c r="X288" s="3" t="str">
        <f t="shared" si="118"/>
        <v>"insertDate":"",</v>
      </c>
      <c r="Y288" s="22" t="str">
        <f t="shared" si="119"/>
        <v>public static String INSERT_DATE="insertDate";</v>
      </c>
      <c r="Z288" s="7" t="str">
        <f t="shared" si="120"/>
        <v>private String insertDate="";</v>
      </c>
    </row>
    <row r="289" spans="2:26" ht="19.2" x14ac:dyDescent="0.45">
      <c r="B289" s="1" t="s">
        <v>5</v>
      </c>
      <c r="C289" s="1" t="s">
        <v>1</v>
      </c>
      <c r="D289" s="4">
        <v>20</v>
      </c>
      <c r="E289" s="24"/>
      <c r="F289" s="24"/>
      <c r="G289" s="24"/>
      <c r="J289" s="12"/>
      <c r="K289" s="21"/>
      <c r="L289" s="12"/>
      <c r="M289" s="18"/>
      <c r="N289" s="5" t="str">
        <f t="shared" si="116"/>
        <v>MODIFICATION_DATE VARCHAR(20),</v>
      </c>
      <c r="O289" s="1" t="s">
        <v>9</v>
      </c>
      <c r="P289" t="s">
        <v>8</v>
      </c>
      <c r="W289" s="17" t="str">
        <f t="shared" si="117"/>
        <v>modificationDate</v>
      </c>
      <c r="X289" s="3" t="str">
        <f t="shared" si="118"/>
        <v>"modificationDate":"",</v>
      </c>
      <c r="Y289" s="22" t="str">
        <f t="shared" si="119"/>
        <v>public static String MODIFICATION_DATE="modificationDate";</v>
      </c>
      <c r="Z289" s="7" t="str">
        <f t="shared" si="120"/>
        <v>private String modificationDate="";</v>
      </c>
    </row>
    <row r="290" spans="2:26" ht="19.2" x14ac:dyDescent="0.45">
      <c r="B290" s="1" t="s">
        <v>27</v>
      </c>
      <c r="C290" s="1" t="s">
        <v>1</v>
      </c>
      <c r="D290" s="4">
        <v>1000</v>
      </c>
      <c r="E290" s="24"/>
      <c r="F290" s="24"/>
      <c r="G290" s="24"/>
      <c r="J290" s="12"/>
      <c r="K290" s="21"/>
      <c r="L290" s="12"/>
      <c r="M290" s="18"/>
      <c r="N290" s="5" t="str">
        <f t="shared" si="116"/>
        <v>ENTITY_NAME VARCHAR(1000),</v>
      </c>
      <c r="O290" s="1" t="s">
        <v>59</v>
      </c>
      <c r="P290" t="s">
        <v>0</v>
      </c>
      <c r="W290" s="17" t="str">
        <f t="shared" si="117"/>
        <v>entityName</v>
      </c>
      <c r="X290" s="3" t="str">
        <f t="shared" si="118"/>
        <v>"entityName":"",</v>
      </c>
      <c r="Y290" s="22" t="str">
        <f t="shared" si="119"/>
        <v>public static String ENTITY_NAME="entityName";</v>
      </c>
      <c r="Z290" s="7" t="str">
        <f t="shared" si="120"/>
        <v>private String entityName="";</v>
      </c>
    </row>
    <row r="291" spans="2:26" ht="19.2" x14ac:dyDescent="0.45">
      <c r="B291" s="1" t="s">
        <v>28</v>
      </c>
      <c r="C291" s="1" t="s">
        <v>1</v>
      </c>
      <c r="D291" s="4">
        <v>1000</v>
      </c>
      <c r="E291" s="24"/>
      <c r="F291" s="24"/>
      <c r="G291" s="24"/>
      <c r="K291" s="21"/>
      <c r="L291" s="12"/>
      <c r="M291" s="18"/>
      <c r="N291" s="5" t="str">
        <f t="shared" si="116"/>
        <v>FIELD_NAME VARCHAR(1000),</v>
      </c>
      <c r="O291" s="1" t="s">
        <v>60</v>
      </c>
      <c r="P291" t="s">
        <v>0</v>
      </c>
      <c r="W291" s="17" t="str">
        <f t="shared" si="117"/>
        <v>fieldName</v>
      </c>
      <c r="X291" s="3" t="str">
        <f t="shared" si="118"/>
        <v>"fieldName":"",</v>
      </c>
      <c r="Y291" s="22" t="str">
        <f t="shared" si="119"/>
        <v>public static String FIELD_NAME="fieldName";</v>
      </c>
      <c r="Z291" s="7" t="str">
        <f t="shared" si="120"/>
        <v>private String fieldName="";</v>
      </c>
    </row>
    <row r="292" spans="2:26" ht="19.2" x14ac:dyDescent="0.45">
      <c r="B292" s="1" t="s">
        <v>29</v>
      </c>
      <c r="C292" s="1" t="s">
        <v>1</v>
      </c>
      <c r="D292" s="4">
        <v>1000</v>
      </c>
      <c r="E292" s="24"/>
      <c r="F292" s="24"/>
      <c r="G292" s="24"/>
      <c r="J292" s="12"/>
      <c r="K292" s="21"/>
      <c r="L292" s="12"/>
      <c r="M292" s="18"/>
      <c r="N292" s="5" t="str">
        <f t="shared" si="116"/>
        <v>LANG VARCHAR(1000),</v>
      </c>
      <c r="O292" s="1" t="s">
        <v>29</v>
      </c>
      <c r="W292" s="17" t="str">
        <f t="shared" si="117"/>
        <v>lang</v>
      </c>
      <c r="X292" s="3" t="str">
        <f t="shared" si="118"/>
        <v>"lang":"",</v>
      </c>
      <c r="Y292" s="22" t="str">
        <f t="shared" si="119"/>
        <v>public static String LANG="lang";</v>
      </c>
      <c r="Z292" s="7" t="str">
        <f t="shared" si="120"/>
        <v>private String lang="";</v>
      </c>
    </row>
    <row r="293" spans="2:26" ht="19.2" x14ac:dyDescent="0.45">
      <c r="B293" s="11" t="s">
        <v>30</v>
      </c>
      <c r="C293" s="1" t="s">
        <v>1</v>
      </c>
      <c r="D293" s="4">
        <v>1000</v>
      </c>
      <c r="E293" s="24"/>
      <c r="F293" s="24"/>
      <c r="G293" s="24"/>
      <c r="J293" s="12"/>
      <c r="K293" s="21"/>
      <c r="L293" s="12"/>
      <c r="M293" s="18"/>
      <c r="N293" s="5" t="str">
        <f t="shared" si="116"/>
        <v>LABEL_TYPE VARCHAR(1000),</v>
      </c>
      <c r="O293" s="11" t="s">
        <v>61</v>
      </c>
      <c r="P293" s="10" t="s">
        <v>51</v>
      </c>
      <c r="W293" s="17" t="str">
        <f t="shared" si="117"/>
        <v>labelType</v>
      </c>
      <c r="X293" s="3" t="str">
        <f t="shared" si="118"/>
        <v>"labelType":"",</v>
      </c>
      <c r="Y293" s="22" t="str">
        <f t="shared" si="119"/>
        <v>public static String LABEL_TYPE="labelType";</v>
      </c>
      <c r="Z293" s="7" t="str">
        <f t="shared" si="120"/>
        <v>private String labelType="";</v>
      </c>
    </row>
    <row r="294" spans="2:26" ht="19.2" x14ac:dyDescent="0.45">
      <c r="B294" s="10" t="s">
        <v>14</v>
      </c>
      <c r="C294" s="1" t="s">
        <v>1</v>
      </c>
      <c r="D294" s="4">
        <v>1000</v>
      </c>
      <c r="E294" s="24"/>
      <c r="F294" s="24"/>
      <c r="G294" s="24"/>
      <c r="J294" s="12"/>
      <c r="K294" s="21"/>
      <c r="L294" s="12"/>
      <c r="M294" s="18"/>
      <c r="N294" s="5" t="str">
        <f t="shared" si="116"/>
        <v>DESCRIPTION VARCHAR(1000),</v>
      </c>
      <c r="O294" s="10" t="s">
        <v>14</v>
      </c>
      <c r="W294" s="17" t="str">
        <f t="shared" si="117"/>
        <v>description</v>
      </c>
      <c r="X294" s="3" t="str">
        <f t="shared" si="118"/>
        <v>"description":"",</v>
      </c>
      <c r="Y294" s="22" t="str">
        <f t="shared" si="119"/>
        <v>public static String DESCRIPTION="description";</v>
      </c>
      <c r="Z294" s="7" t="str">
        <f t="shared" si="120"/>
        <v>private String description="";</v>
      </c>
    </row>
    <row r="295" spans="2:26" x14ac:dyDescent="0.3">
      <c r="E295" s="24"/>
      <c r="F295" s="24"/>
      <c r="G295" s="24"/>
      <c r="J295" s="12"/>
      <c r="K295" s="21"/>
      <c r="M295" s="19"/>
      <c r="N295" s="5" t="s">
        <v>6</v>
      </c>
      <c r="W295" s="16"/>
      <c r="X295" s="3" t="s">
        <v>33</v>
      </c>
      <c r="Y295" s="22"/>
      <c r="Z295" s="7"/>
    </row>
    <row r="296" spans="2:26" x14ac:dyDescent="0.3">
      <c r="E296" s="24"/>
      <c r="F296" s="24"/>
      <c r="G296" s="24"/>
      <c r="J296" s="12"/>
      <c r="K296" s="27"/>
      <c r="M296" s="19"/>
      <c r="N296" s="5"/>
      <c r="W296" s="16"/>
      <c r="X296" s="3"/>
      <c r="Y296" s="22"/>
      <c r="Z296" s="7"/>
    </row>
    <row r="297" spans="2:26" x14ac:dyDescent="0.3">
      <c r="E297" s="24"/>
      <c r="F297" s="24"/>
      <c r="G297" s="24"/>
      <c r="J297" s="12"/>
      <c r="K297" s="27"/>
      <c r="M297" s="19"/>
      <c r="N297" s="5"/>
      <c r="W297" s="16"/>
      <c r="X297" s="3"/>
      <c r="Y297" s="22"/>
      <c r="Z297" s="7"/>
    </row>
    <row r="298" spans="2:26" x14ac:dyDescent="0.3">
      <c r="B298" s="2" t="s">
        <v>58</v>
      </c>
      <c r="E298" s="24"/>
      <c r="F298" s="24"/>
      <c r="G298" s="24"/>
      <c r="J298" t="s">
        <v>183</v>
      </c>
      <c r="K298" s="26"/>
      <c r="M298" s="18" t="str">
        <f t="shared" ref="M298:M309" si="121">CONCATENATE(B298,",")</f>
        <v>CR_ENTITY_LABEL_LIST,</v>
      </c>
      <c r="N298" s="5" t="str">
        <f>CONCATENATE("CREATE TABLE ",B298," ","(")</f>
        <v>CREATE TABLE CR_ENTITY_LABEL_LIST (</v>
      </c>
      <c r="W298" s="16"/>
      <c r="X298" s="3" t="s">
        <v>32</v>
      </c>
      <c r="Y298" s="22"/>
      <c r="Z298" s="7"/>
    </row>
    <row r="299" spans="2:26" ht="19.2" x14ac:dyDescent="0.45">
      <c r="B299" s="1" t="s">
        <v>2</v>
      </c>
      <c r="C299" s="1" t="s">
        <v>1</v>
      </c>
      <c r="D299" s="4">
        <v>20</v>
      </c>
      <c r="E299" s="24"/>
      <c r="F299" s="24"/>
      <c r="G299" s="24"/>
      <c r="J299" s="12"/>
      <c r="K299" s="27" t="s">
        <v>184</v>
      </c>
      <c r="L299" s="12"/>
      <c r="M299" s="18" t="str">
        <f t="shared" si="121"/>
        <v>ID,</v>
      </c>
      <c r="N299" s="5" t="str">
        <f t="shared" ref="N299:N309" si="122">CONCATENATE(B299," ",C299,"(",D299,")",",")</f>
        <v>ID VARCHAR(20),</v>
      </c>
      <c r="O299" s="1" t="s">
        <v>2</v>
      </c>
      <c r="P299" s="6"/>
      <c r="Q299" s="6"/>
      <c r="R299" s="6"/>
      <c r="S299" s="6"/>
      <c r="T299" s="6"/>
      <c r="U299" s="6"/>
      <c r="V299" s="6"/>
      <c r="W299" s="17" t="str">
        <f t="shared" ref="W299:W309" si="123">CONCATENATE(,LOWER(O299),UPPER(LEFT(P299,1)),LOWER(RIGHT(P299,LEN(P299)-IF(LEN(P299)&gt;0,1,LEN(P299)))),UPPER(LEFT(Q299,1)),LOWER(RIGHT(Q299,LEN(Q299)-IF(LEN(Q299)&gt;0,1,LEN(Q299)))),UPPER(LEFT(R299,1)),LOWER(RIGHT(R299,LEN(R299)-IF(LEN(R299)&gt;0,1,LEN(R299)))),UPPER(LEFT(S299,1)),LOWER(RIGHT(S299,LEN(S299)-IF(LEN(S299)&gt;0,1,LEN(S299)))),UPPER(LEFT(T299,1)),LOWER(RIGHT(T299,LEN(T299)-IF(LEN(T299)&gt;0,1,LEN(T299)))),UPPER(LEFT(U299,1)),LOWER(RIGHT(U299,LEN(U299)-IF(LEN(U299)&gt;0,1,LEN(U299)))),UPPER(LEFT(V299,1)),LOWER(RIGHT(V299,LEN(V299)-IF(LEN(V299)&gt;0,1,LEN(V299)))))</f>
        <v>id</v>
      </c>
      <c r="X299" s="3" t="str">
        <f t="shared" ref="X299:X309" si="124">CONCATENATE("""",W299,"""",":","""","""",",")</f>
        <v>"id":"",</v>
      </c>
      <c r="Y299" s="22" t="str">
        <f t="shared" ref="Y299:Y309" si="125">CONCATENATE("public static String ",,B299,,"=","""",W299,""";")</f>
        <v>public static String ID="id";</v>
      </c>
      <c r="Z299" s="7" t="str">
        <f t="shared" ref="Z299:Z309" si="126">CONCATENATE("private String ",W299,"=","""""",";")</f>
        <v>private String id="";</v>
      </c>
    </row>
    <row r="300" spans="2:26" ht="19.2" x14ac:dyDescent="0.45">
      <c r="B300" s="1" t="s">
        <v>3</v>
      </c>
      <c r="C300" s="1" t="s">
        <v>1</v>
      </c>
      <c r="D300" s="4">
        <v>10</v>
      </c>
      <c r="E300" s="24"/>
      <c r="F300" s="24"/>
      <c r="G300" s="24"/>
      <c r="J300" s="12"/>
      <c r="K300" s="27" t="s">
        <v>185</v>
      </c>
      <c r="L300" s="12"/>
      <c r="M300" s="18" t="str">
        <f t="shared" si="121"/>
        <v>STATUS,</v>
      </c>
      <c r="N300" s="5" t="str">
        <f t="shared" si="122"/>
        <v>STATUS VARCHAR(10),</v>
      </c>
      <c r="O300" s="1" t="s">
        <v>3</v>
      </c>
      <c r="W300" s="17" t="str">
        <f t="shared" si="123"/>
        <v>status</v>
      </c>
      <c r="X300" s="3" t="str">
        <f t="shared" si="124"/>
        <v>"status":"",</v>
      </c>
      <c r="Y300" s="22" t="str">
        <f t="shared" si="125"/>
        <v>public static String STATUS="status";</v>
      </c>
      <c r="Z300" s="7" t="str">
        <f t="shared" si="126"/>
        <v>private String status="";</v>
      </c>
    </row>
    <row r="301" spans="2:26" ht="19.2" x14ac:dyDescent="0.45">
      <c r="B301" s="1" t="s">
        <v>4</v>
      </c>
      <c r="C301" s="1" t="s">
        <v>1</v>
      </c>
      <c r="D301" s="4">
        <v>20</v>
      </c>
      <c r="E301" s="24"/>
      <c r="F301" s="24"/>
      <c r="G301" s="24"/>
      <c r="J301" s="12"/>
      <c r="K301" s="27" t="s">
        <v>186</v>
      </c>
      <c r="L301" s="12"/>
      <c r="M301" s="18" t="str">
        <f t="shared" si="121"/>
        <v>INSERT_DATE,</v>
      </c>
      <c r="N301" s="5" t="str">
        <f t="shared" si="122"/>
        <v>INSERT_DATE VARCHAR(20),</v>
      </c>
      <c r="O301" s="1" t="s">
        <v>7</v>
      </c>
      <c r="P301" t="s">
        <v>8</v>
      </c>
      <c r="W301" s="17" t="str">
        <f t="shared" si="123"/>
        <v>insertDate</v>
      </c>
      <c r="X301" s="3" t="str">
        <f t="shared" si="124"/>
        <v>"insertDate":"",</v>
      </c>
      <c r="Y301" s="22" t="str">
        <f t="shared" si="125"/>
        <v>public static String INSERT_DATE="insertDate";</v>
      </c>
      <c r="Z301" s="7" t="str">
        <f t="shared" si="126"/>
        <v>private String insertDate="";</v>
      </c>
    </row>
    <row r="302" spans="2:26" ht="19.2" x14ac:dyDescent="0.45">
      <c r="B302" s="1" t="s">
        <v>5</v>
      </c>
      <c r="C302" s="1" t="s">
        <v>1</v>
      </c>
      <c r="D302" s="4">
        <v>20</v>
      </c>
      <c r="E302" s="24"/>
      <c r="F302" s="24"/>
      <c r="G302" s="24"/>
      <c r="J302" s="12"/>
      <c r="K302" s="27" t="s">
        <v>187</v>
      </c>
      <c r="L302" s="12"/>
      <c r="M302" s="18" t="str">
        <f t="shared" si="121"/>
        <v>MODIFICATION_DATE,</v>
      </c>
      <c r="N302" s="5" t="str">
        <f t="shared" si="122"/>
        <v>MODIFICATION_DATE VARCHAR(20),</v>
      </c>
      <c r="O302" s="1" t="s">
        <v>9</v>
      </c>
      <c r="P302" t="s">
        <v>8</v>
      </c>
      <c r="W302" s="17" t="str">
        <f t="shared" si="123"/>
        <v>modificationDate</v>
      </c>
      <c r="X302" s="3" t="str">
        <f t="shared" si="124"/>
        <v>"modificationDate":"",</v>
      </c>
      <c r="Y302" s="22" t="str">
        <f t="shared" si="125"/>
        <v>public static String MODIFICATION_DATE="modificationDate";</v>
      </c>
      <c r="Z302" s="7" t="str">
        <f t="shared" si="126"/>
        <v>private String modificationDate="";</v>
      </c>
    </row>
    <row r="303" spans="2:26" ht="19.2" x14ac:dyDescent="0.45">
      <c r="B303" s="1" t="s">
        <v>27</v>
      </c>
      <c r="C303" s="1" t="s">
        <v>1</v>
      </c>
      <c r="D303" s="4">
        <v>20</v>
      </c>
      <c r="E303" s="24"/>
      <c r="F303" s="24"/>
      <c r="G303" s="24"/>
      <c r="J303" s="12"/>
      <c r="K303" s="27" t="s">
        <v>188</v>
      </c>
      <c r="L303" s="12"/>
      <c r="M303" s="18" t="str">
        <f t="shared" si="121"/>
        <v>ENTITY_NAME,</v>
      </c>
      <c r="N303" s="5" t="str">
        <f t="shared" si="122"/>
        <v>ENTITY_NAME VARCHAR(20),</v>
      </c>
      <c r="O303" s="1" t="s">
        <v>59</v>
      </c>
      <c r="P303" t="s">
        <v>0</v>
      </c>
      <c r="W303" s="17" t="str">
        <f t="shared" si="123"/>
        <v>entityName</v>
      </c>
      <c r="X303" s="3" t="str">
        <f t="shared" si="124"/>
        <v>"entityName":"",</v>
      </c>
      <c r="Y303" s="22" t="str">
        <f t="shared" si="125"/>
        <v>public static String ENTITY_NAME="entityName";</v>
      </c>
      <c r="Z303" s="7" t="str">
        <f t="shared" si="126"/>
        <v>private String entityName="";</v>
      </c>
    </row>
    <row r="304" spans="2:26" ht="30.6" x14ac:dyDescent="0.45">
      <c r="B304" s="15" t="s">
        <v>62</v>
      </c>
      <c r="C304" s="1" t="s">
        <v>1</v>
      </c>
      <c r="D304" s="4"/>
      <c r="E304" s="24"/>
      <c r="F304" s="24"/>
      <c r="G304" s="24"/>
      <c r="K304" s="27" t="s">
        <v>189</v>
      </c>
      <c r="L304" s="12"/>
      <c r="M304" s="18" t="str">
        <f t="shared" si="121"/>
        <v>ENTITY_FULLNAME,</v>
      </c>
      <c r="N304" s="5" t="str">
        <f t="shared" si="122"/>
        <v>ENTITY_FULLNAME VARCHAR(),</v>
      </c>
      <c r="O304" s="1" t="s">
        <v>59</v>
      </c>
      <c r="P304" t="s">
        <v>25</v>
      </c>
      <c r="W304" s="17" t="str">
        <f t="shared" si="123"/>
        <v>entityFullname</v>
      </c>
      <c r="X304" s="3" t="str">
        <f t="shared" si="124"/>
        <v>"entityFullname":"",</v>
      </c>
      <c r="Y304" s="22" t="str">
        <f t="shared" si="125"/>
        <v>public static String ENTITY_FULLNAME="entityFullname";</v>
      </c>
      <c r="Z304" s="7" t="str">
        <f t="shared" si="126"/>
        <v>private String entityFullname="";</v>
      </c>
    </row>
    <row r="305" spans="2:26" ht="19.2" x14ac:dyDescent="0.45">
      <c r="B305" s="1" t="s">
        <v>28</v>
      </c>
      <c r="C305" s="1" t="s">
        <v>1</v>
      </c>
      <c r="D305" s="4">
        <v>20</v>
      </c>
      <c r="E305" s="24"/>
      <c r="F305" s="24"/>
      <c r="G305" s="24"/>
      <c r="J305" s="12"/>
      <c r="K305" s="27" t="s">
        <v>190</v>
      </c>
      <c r="L305" s="12"/>
      <c r="M305" s="18" t="str">
        <f t="shared" si="121"/>
        <v>FIELD_NAME,</v>
      </c>
      <c r="N305" s="5" t="str">
        <f t="shared" si="122"/>
        <v>FIELD_NAME VARCHAR(20),</v>
      </c>
      <c r="O305" s="1" t="s">
        <v>60</v>
      </c>
      <c r="P305" t="s">
        <v>0</v>
      </c>
      <c r="W305" s="17" t="str">
        <f t="shared" si="123"/>
        <v>fieldName</v>
      </c>
      <c r="X305" s="3" t="str">
        <f t="shared" si="124"/>
        <v>"fieldName":"",</v>
      </c>
      <c r="Y305" s="22" t="str">
        <f t="shared" si="125"/>
        <v>public static String FIELD_NAME="fieldName";</v>
      </c>
      <c r="Z305" s="7" t="str">
        <f t="shared" si="126"/>
        <v>private String fieldName="";</v>
      </c>
    </row>
    <row r="306" spans="2:26" ht="19.2" x14ac:dyDescent="0.45">
      <c r="B306" s="1" t="s">
        <v>29</v>
      </c>
      <c r="C306" s="1" t="s">
        <v>1</v>
      </c>
      <c r="D306" s="4">
        <v>100</v>
      </c>
      <c r="E306" s="24"/>
      <c r="F306" s="24"/>
      <c r="G306" s="24"/>
      <c r="J306" s="12"/>
      <c r="K306" s="27" t="s">
        <v>191</v>
      </c>
      <c r="L306" s="12"/>
      <c r="M306" s="18" t="str">
        <f t="shared" si="121"/>
        <v>LANG,</v>
      </c>
      <c r="N306" s="5" t="str">
        <f t="shared" si="122"/>
        <v>LANG VARCHAR(100),</v>
      </c>
      <c r="O306" s="1" t="s">
        <v>29</v>
      </c>
      <c r="W306" s="17" t="str">
        <f t="shared" si="123"/>
        <v>lang</v>
      </c>
      <c r="X306" s="3" t="str">
        <f t="shared" si="124"/>
        <v>"lang":"",</v>
      </c>
      <c r="Y306" s="22" t="str">
        <f t="shared" si="125"/>
        <v>public static String LANG="lang";</v>
      </c>
      <c r="Z306" s="7" t="str">
        <f t="shared" si="126"/>
        <v>private String lang="";</v>
      </c>
    </row>
    <row r="307" spans="2:26" ht="19.2" x14ac:dyDescent="0.45">
      <c r="B307" s="11" t="s">
        <v>56</v>
      </c>
      <c r="C307" s="1" t="s">
        <v>1</v>
      </c>
      <c r="D307" s="4">
        <v>100</v>
      </c>
      <c r="E307" s="24"/>
      <c r="F307" s="24"/>
      <c r="G307" s="24"/>
      <c r="J307" s="12"/>
      <c r="K307" s="27" t="s">
        <v>192</v>
      </c>
      <c r="L307" s="12"/>
      <c r="M307" s="18" t="str">
        <f t="shared" si="121"/>
        <v>LANGUAGE_NAME,</v>
      </c>
      <c r="N307" s="5" t="str">
        <f t="shared" si="122"/>
        <v>LANGUAGE_NAME VARCHAR(100),</v>
      </c>
      <c r="O307" s="11" t="s">
        <v>57</v>
      </c>
      <c r="P307" t="s">
        <v>0</v>
      </c>
      <c r="W307" s="17" t="str">
        <f t="shared" si="123"/>
        <v>languageName</v>
      </c>
      <c r="X307" s="3" t="str">
        <f t="shared" si="124"/>
        <v>"languageName":"",</v>
      </c>
      <c r="Y307" s="22" t="str">
        <f t="shared" si="125"/>
        <v>public static String LANGUAGE_NAME="languageName";</v>
      </c>
      <c r="Z307" s="7" t="str">
        <f t="shared" si="126"/>
        <v>private String languageName="";</v>
      </c>
    </row>
    <row r="308" spans="2:26" ht="19.2" x14ac:dyDescent="0.45">
      <c r="B308" s="11" t="s">
        <v>30</v>
      </c>
      <c r="C308" s="1" t="s">
        <v>1</v>
      </c>
      <c r="D308" s="4">
        <v>100</v>
      </c>
      <c r="E308" s="24"/>
      <c r="F308" s="24"/>
      <c r="G308" s="24"/>
      <c r="J308" s="12"/>
      <c r="K308" s="27" t="s">
        <v>193</v>
      </c>
      <c r="L308" s="12"/>
      <c r="M308" s="18" t="str">
        <f t="shared" si="121"/>
        <v>LABEL_TYPE,</v>
      </c>
      <c r="N308" s="5" t="str">
        <f t="shared" si="122"/>
        <v>LABEL_TYPE VARCHAR(100),</v>
      </c>
      <c r="O308" s="11" t="s">
        <v>61</v>
      </c>
      <c r="P308" s="10" t="s">
        <v>51</v>
      </c>
      <c r="W308" s="17" t="str">
        <f t="shared" si="123"/>
        <v>labelType</v>
      </c>
      <c r="X308" s="3" t="str">
        <f t="shared" si="124"/>
        <v>"labelType":"",</v>
      </c>
      <c r="Y308" s="22" t="str">
        <f t="shared" si="125"/>
        <v>public static String LABEL_TYPE="labelType";</v>
      </c>
      <c r="Z308" s="7" t="str">
        <f t="shared" si="126"/>
        <v>private String labelType="";</v>
      </c>
    </row>
    <row r="309" spans="2:26" ht="19.2" x14ac:dyDescent="0.45">
      <c r="B309" s="10" t="s">
        <v>14</v>
      </c>
      <c r="C309" s="1" t="s">
        <v>1</v>
      </c>
      <c r="D309" s="4">
        <v>500</v>
      </c>
      <c r="E309" s="24"/>
      <c r="F309" s="24"/>
      <c r="G309" s="24"/>
      <c r="J309" s="12"/>
      <c r="K309" s="27" t="s">
        <v>14</v>
      </c>
      <c r="L309" s="12"/>
      <c r="M309" s="18" t="str">
        <f t="shared" si="121"/>
        <v>DESCRIPTION,</v>
      </c>
      <c r="N309" s="5" t="str">
        <f t="shared" si="122"/>
        <v>DESCRIPTION VARCHAR(500),</v>
      </c>
      <c r="O309" s="10" t="s">
        <v>14</v>
      </c>
      <c r="W309" s="17" t="str">
        <f t="shared" si="123"/>
        <v>description</v>
      </c>
      <c r="X309" s="3" t="str">
        <f t="shared" si="124"/>
        <v>"description":"",</v>
      </c>
      <c r="Y309" s="22" t="str">
        <f t="shared" si="125"/>
        <v>public static String DESCRIPTION="description";</v>
      </c>
      <c r="Z309" s="7" t="str">
        <f t="shared" si="126"/>
        <v>private String description="";</v>
      </c>
    </row>
    <row r="310" spans="2:26" ht="28.8" x14ac:dyDescent="0.3">
      <c r="E310" s="24"/>
      <c r="F310" s="24"/>
      <c r="G310" s="24"/>
      <c r="K310" s="26" t="s">
        <v>194</v>
      </c>
      <c r="M310" s="19"/>
      <c r="N310" s="5"/>
      <c r="W310" s="16"/>
      <c r="X310" s="3"/>
      <c r="Y310" s="22"/>
      <c r="Z310" s="7"/>
    </row>
    <row r="311" spans="2:26" x14ac:dyDescent="0.3">
      <c r="E311" s="24"/>
      <c r="F311" s="24"/>
      <c r="G311" s="24"/>
      <c r="K311" s="21"/>
      <c r="M311" s="19"/>
      <c r="N311" s="5"/>
      <c r="W311" s="16"/>
      <c r="X311" s="3"/>
      <c r="Y311" s="22"/>
      <c r="Z311" s="7"/>
    </row>
    <row r="312" spans="2:26" x14ac:dyDescent="0.3">
      <c r="E312" s="24"/>
      <c r="F312" s="24"/>
      <c r="G312" s="24"/>
      <c r="K312" s="29" t="e">
        <f>CONCATENATE(" FROM ",LEFT(#REF!,LEN(#REF!)-5)," T")</f>
        <v>#REF!</v>
      </c>
      <c r="M312" s="18"/>
      <c r="N312" s="5" t="s">
        <v>6</v>
      </c>
      <c r="W312" s="16"/>
      <c r="X312" s="3" t="s">
        <v>33</v>
      </c>
      <c r="Y312" s="22"/>
      <c r="Z312" s="7"/>
    </row>
    <row r="313" spans="2:26" x14ac:dyDescent="0.3">
      <c r="B313" s="2" t="s">
        <v>34</v>
      </c>
      <c r="E313" s="24"/>
      <c r="F313" s="24"/>
      <c r="G313" s="24"/>
      <c r="I313" t="str">
        <f>CONCATENATE("ALTER TABLE"," ",B313)</f>
        <v>ALTER TABLE CR_USER_CONTROLLER</v>
      </c>
      <c r="K313" s="21"/>
      <c r="M313" s="19"/>
      <c r="N313" s="5" t="str">
        <f>CONCATENATE("CREATE TABLE ",B313," ","(")</f>
        <v>CREATE TABLE CR_USER_CONTROLLER (</v>
      </c>
      <c r="W313" s="16"/>
      <c r="X313" s="3" t="s">
        <v>32</v>
      </c>
      <c r="Y313" s="22"/>
      <c r="Z313" s="7"/>
    </row>
    <row r="314" spans="2:26" ht="30.6" x14ac:dyDescent="0.45">
      <c r="B314" s="1" t="s">
        <v>2</v>
      </c>
      <c r="C314" s="1" t="s">
        <v>1</v>
      </c>
      <c r="D314" s="4">
        <v>20</v>
      </c>
      <c r="E314" s="24"/>
      <c r="F314" s="24"/>
      <c r="G314" s="24"/>
      <c r="I314" t="str">
        <f t="shared" ref="I314:I320" si="127">I313</f>
        <v>ALTER TABLE CR_USER_CONTROLLER</v>
      </c>
      <c r="J314" t="str">
        <f t="shared" ref="J314:J324" si="128">LEFT(CONCATENATE(" ADD "," ",N314,";"),LEN(CONCATENATE(" ADD "," ",N314,";"))-2)</f>
        <v xml:space="preserve"> ADD  ID VARCHAR(20)</v>
      </c>
      <c r="K314" s="21" t="str">
        <f t="shared" ref="K314:K324" si="129">LEFT(CONCATENATE("  ALTER COLUMN  "," ",N314,";"),LEN(CONCATENATE("  ALTER COLUMN  "," ",N314,";"))-2)</f>
        <v xml:space="preserve">  ALTER COLUMN   ID VARCHAR(20)</v>
      </c>
      <c r="L314" s="12"/>
      <c r="M314" s="18"/>
      <c r="N314" s="5" t="str">
        <f t="shared" ref="N314:N324" si="130">CONCATENATE(B314," ",C314,"(",D314,")",",")</f>
        <v>ID VARCHAR(20),</v>
      </c>
      <c r="O314" s="1" t="s">
        <v>2</v>
      </c>
      <c r="P314" s="6"/>
      <c r="Q314" s="6"/>
      <c r="R314" s="6"/>
      <c r="S314" s="6"/>
      <c r="T314" s="6"/>
      <c r="U314" s="6"/>
      <c r="V314" s="6"/>
      <c r="W314" s="17" t="str">
        <f t="shared" ref="W314:W324" si="131">CONCATENATE(,LOWER(O314),UPPER(LEFT(P314,1)),LOWER(RIGHT(P314,LEN(P314)-IF(LEN(P314)&gt;0,1,LEN(P314)))),UPPER(LEFT(Q314,1)),LOWER(RIGHT(Q314,LEN(Q314)-IF(LEN(Q314)&gt;0,1,LEN(Q314)))),UPPER(LEFT(R314,1)),LOWER(RIGHT(R314,LEN(R314)-IF(LEN(R314)&gt;0,1,LEN(R314)))),UPPER(LEFT(S314,1)),LOWER(RIGHT(S314,LEN(S314)-IF(LEN(S314)&gt;0,1,LEN(S314)))),UPPER(LEFT(T314,1)),LOWER(RIGHT(T314,LEN(T314)-IF(LEN(T314)&gt;0,1,LEN(T314)))),UPPER(LEFT(U314,1)),LOWER(RIGHT(U314,LEN(U314)-IF(LEN(U314)&gt;0,1,LEN(U314)))),UPPER(LEFT(V314,1)),LOWER(RIGHT(V314,LEN(V314)-IF(LEN(V314)&gt;0,1,LEN(V314)))))</f>
        <v>id</v>
      </c>
      <c r="X314" s="3" t="str">
        <f t="shared" ref="X314:X324" si="132">CONCATENATE("""",W314,"""",":","""","""",",")</f>
        <v>"id":"",</v>
      </c>
      <c r="Y314" s="22" t="str">
        <f t="shared" ref="Y314:Y324" si="133">CONCATENATE("public static String ",,B314,,"=","""",W314,""";")</f>
        <v>public static String ID="id";</v>
      </c>
      <c r="Z314" s="7" t="str">
        <f t="shared" ref="Z314:Z324" si="134">CONCATENATE("private String ",W314,"=","""""",";")</f>
        <v>private String id="";</v>
      </c>
    </row>
    <row r="315" spans="2:26" ht="30.6" x14ac:dyDescent="0.45">
      <c r="B315" s="1" t="s">
        <v>3</v>
      </c>
      <c r="C315" s="1" t="s">
        <v>1</v>
      </c>
      <c r="D315" s="4">
        <v>10</v>
      </c>
      <c r="E315" s="24"/>
      <c r="F315" s="24"/>
      <c r="G315" s="24"/>
      <c r="I315" t="str">
        <f t="shared" si="127"/>
        <v>ALTER TABLE CR_USER_CONTROLLER</v>
      </c>
      <c r="J315" t="str">
        <f t="shared" si="128"/>
        <v xml:space="preserve"> ADD  STATUS VARCHAR(10)</v>
      </c>
      <c r="K315" s="21" t="str">
        <f t="shared" si="129"/>
        <v xml:space="preserve">  ALTER COLUMN   STATUS VARCHAR(10)</v>
      </c>
      <c r="L315" s="12"/>
      <c r="M315" s="18"/>
      <c r="N315" s="5" t="str">
        <f t="shared" si="130"/>
        <v>STATUS VARCHAR(10),</v>
      </c>
      <c r="O315" s="1" t="s">
        <v>3</v>
      </c>
      <c r="W315" s="17" t="str">
        <f t="shared" si="131"/>
        <v>status</v>
      </c>
      <c r="X315" s="3" t="str">
        <f t="shared" si="132"/>
        <v>"status":"",</v>
      </c>
      <c r="Y315" s="22" t="str">
        <f t="shared" si="133"/>
        <v>public static String STATUS="status";</v>
      </c>
      <c r="Z315" s="7" t="str">
        <f t="shared" si="134"/>
        <v>private String status="";</v>
      </c>
    </row>
    <row r="316" spans="2:26" ht="30.6" x14ac:dyDescent="0.45">
      <c r="B316" s="1" t="s">
        <v>11</v>
      </c>
      <c r="C316" s="1" t="s">
        <v>1</v>
      </c>
      <c r="D316" s="4">
        <v>20</v>
      </c>
      <c r="E316" s="24"/>
      <c r="F316" s="24"/>
      <c r="G316" s="24"/>
      <c r="I316" t="str">
        <f t="shared" si="127"/>
        <v>ALTER TABLE CR_USER_CONTROLLER</v>
      </c>
      <c r="J316" t="str">
        <f t="shared" si="128"/>
        <v xml:space="preserve"> ADD  FK_USER_ID VARCHAR(20)</v>
      </c>
      <c r="K316" s="21" t="str">
        <f t="shared" si="129"/>
        <v xml:space="preserve">  ALTER COLUMN   FK_USER_ID VARCHAR(20)</v>
      </c>
      <c r="L316" s="12"/>
      <c r="M316" s="18"/>
      <c r="N316" s="5" t="str">
        <f t="shared" si="130"/>
        <v>FK_USER_ID VARCHAR(20),</v>
      </c>
      <c r="O316" s="1" t="s">
        <v>10</v>
      </c>
      <c r="P316" t="s">
        <v>12</v>
      </c>
      <c r="Q316" t="s">
        <v>2</v>
      </c>
      <c r="W316" s="17" t="str">
        <f t="shared" si="131"/>
        <v>fkUserId</v>
      </c>
      <c r="X316" s="3" t="str">
        <f t="shared" si="132"/>
        <v>"fkUserId":"",</v>
      </c>
      <c r="Y316" s="22" t="str">
        <f t="shared" si="133"/>
        <v>public static String FK_USER_ID="fkUserId";</v>
      </c>
      <c r="Z316" s="7" t="str">
        <f t="shared" si="134"/>
        <v>private String fkUserId="";</v>
      </c>
    </row>
    <row r="317" spans="2:26" ht="45" x14ac:dyDescent="0.45">
      <c r="B317" s="1" t="s">
        <v>35</v>
      </c>
      <c r="C317" s="1" t="s">
        <v>1</v>
      </c>
      <c r="D317" s="4">
        <v>500</v>
      </c>
      <c r="E317" s="24"/>
      <c r="F317" s="24"/>
      <c r="G317" s="24"/>
      <c r="I317" t="str">
        <f t="shared" si="127"/>
        <v>ALTER TABLE CR_USER_CONTROLLER</v>
      </c>
      <c r="J317" t="str">
        <f t="shared" si="128"/>
        <v xml:space="preserve"> ADD  FK_COMPONENT_ID VARCHAR(500)</v>
      </c>
      <c r="K317" s="21" t="str">
        <f t="shared" si="129"/>
        <v xml:space="preserve">  ALTER COLUMN   FK_COMPONENT_ID VARCHAR(500)</v>
      </c>
      <c r="L317" s="12"/>
      <c r="M317" s="18"/>
      <c r="N317" s="5" t="str">
        <f t="shared" si="130"/>
        <v>FK_COMPONENT_ID VARCHAR(500),</v>
      </c>
      <c r="O317" s="1" t="s">
        <v>10</v>
      </c>
      <c r="P317" t="s">
        <v>49</v>
      </c>
      <c r="Q317" t="s">
        <v>2</v>
      </c>
      <c r="W317" s="17" t="str">
        <f t="shared" si="131"/>
        <v>fkComponentId</v>
      </c>
      <c r="X317" s="3" t="str">
        <f t="shared" si="132"/>
        <v>"fkComponentId":"",</v>
      </c>
      <c r="Y317" s="22" t="str">
        <f t="shared" si="133"/>
        <v>public static String FK_COMPONENT_ID="fkComponentId";</v>
      </c>
      <c r="Z317" s="7" t="str">
        <f t="shared" si="134"/>
        <v>private String fkComponentId="";</v>
      </c>
    </row>
    <row r="318" spans="2:26" ht="30.6" x14ac:dyDescent="0.45">
      <c r="B318" s="1" t="s">
        <v>36</v>
      </c>
      <c r="C318" s="1" t="s">
        <v>1</v>
      </c>
      <c r="D318" s="4">
        <v>20</v>
      </c>
      <c r="E318" s="24"/>
      <c r="F318" s="24"/>
      <c r="G318" s="24"/>
      <c r="I318" t="str">
        <f t="shared" si="127"/>
        <v>ALTER TABLE CR_USER_CONTROLLER</v>
      </c>
      <c r="J318" t="str">
        <f t="shared" si="128"/>
        <v xml:space="preserve"> ADD  PERMISSION_TYPE VARCHAR(20)</v>
      </c>
      <c r="K318" s="21" t="str">
        <f t="shared" si="129"/>
        <v xml:space="preserve">  ALTER COLUMN   PERMISSION_TYPE VARCHAR(20)</v>
      </c>
      <c r="L318" s="12"/>
      <c r="M318" s="18"/>
      <c r="N318" s="5" t="str">
        <f t="shared" si="130"/>
        <v>PERMISSION_TYPE VARCHAR(20),</v>
      </c>
      <c r="O318" s="1" t="s">
        <v>50</v>
      </c>
      <c r="P318" t="s">
        <v>51</v>
      </c>
      <c r="W318" s="17" t="str">
        <f t="shared" si="131"/>
        <v>permissionType</v>
      </c>
      <c r="X318" s="3" t="str">
        <f t="shared" si="132"/>
        <v>"permissionType":"",</v>
      </c>
      <c r="Y318" s="22" t="str">
        <f t="shared" si="133"/>
        <v>public static String PERMISSION_TYPE="permissionType";</v>
      </c>
      <c r="Z318" s="7" t="str">
        <f t="shared" si="134"/>
        <v>private String permissionType="";</v>
      </c>
    </row>
    <row r="319" spans="2:26" ht="45" x14ac:dyDescent="0.45">
      <c r="B319" s="1" t="s">
        <v>46</v>
      </c>
      <c r="C319" s="1" t="s">
        <v>1</v>
      </c>
      <c r="D319" s="4">
        <v>500</v>
      </c>
      <c r="E319" s="24"/>
      <c r="F319" s="24"/>
      <c r="G319" s="24"/>
      <c r="I319" t="str">
        <f t="shared" si="127"/>
        <v>ALTER TABLE CR_USER_CONTROLLER</v>
      </c>
      <c r="J319" t="str">
        <f t="shared" si="128"/>
        <v xml:space="preserve"> ADD  COMPONENT_TYPE VARCHAR(500)</v>
      </c>
      <c r="K319" s="21" t="str">
        <f t="shared" si="129"/>
        <v xml:space="preserve">  ALTER COLUMN   COMPONENT_TYPE VARCHAR(500)</v>
      </c>
      <c r="L319" s="12"/>
      <c r="M319" s="18"/>
      <c r="N319" s="5" t="str">
        <f t="shared" si="130"/>
        <v>COMPONENT_TYPE VARCHAR(500),</v>
      </c>
      <c r="O319" s="1" t="s">
        <v>49</v>
      </c>
      <c r="P319" t="s">
        <v>51</v>
      </c>
      <c r="W319" s="17" t="str">
        <f t="shared" si="131"/>
        <v>componentType</v>
      </c>
      <c r="X319" s="3" t="str">
        <f t="shared" si="132"/>
        <v>"componentType":"",</v>
      </c>
      <c r="Y319" s="22" t="str">
        <f t="shared" si="133"/>
        <v>public static String COMPONENT_TYPE="componentType";</v>
      </c>
      <c r="Z319" s="7" t="str">
        <f t="shared" si="134"/>
        <v>private String componentType="";</v>
      </c>
    </row>
    <row r="320" spans="2:26" ht="45" x14ac:dyDescent="0.45">
      <c r="B320" s="1" t="s">
        <v>118</v>
      </c>
      <c r="C320" s="1" t="s">
        <v>1</v>
      </c>
      <c r="D320" s="4">
        <v>500</v>
      </c>
      <c r="E320" s="24"/>
      <c r="F320" s="24"/>
      <c r="G320" s="24"/>
      <c r="I320" t="str">
        <f t="shared" si="127"/>
        <v>ALTER TABLE CR_USER_CONTROLLER</v>
      </c>
      <c r="J320" t="str">
        <f t="shared" si="128"/>
        <v xml:space="preserve"> ADD  CONTROLLER_TYPE VARCHAR(500)</v>
      </c>
      <c r="K320" s="21" t="str">
        <f t="shared" si="129"/>
        <v xml:space="preserve">  ALTER COLUMN   CONTROLLER_TYPE VARCHAR(500)</v>
      </c>
      <c r="L320" s="12"/>
      <c r="M320" s="18"/>
      <c r="N320" s="5" t="str">
        <f t="shared" si="130"/>
        <v>CONTROLLER_TYPE VARCHAR(500),</v>
      </c>
      <c r="O320" s="1" t="s">
        <v>119</v>
      </c>
      <c r="P320" t="s">
        <v>51</v>
      </c>
      <c r="W320" s="17" t="str">
        <f t="shared" si="131"/>
        <v>controllerType</v>
      </c>
      <c r="X320" s="3" t="str">
        <f t="shared" si="132"/>
        <v>"controllerType":"",</v>
      </c>
      <c r="Y320" s="22" t="str">
        <f t="shared" si="133"/>
        <v>public static String CONTROLLER_TYPE="controllerType";</v>
      </c>
      <c r="Z320" s="7" t="str">
        <f t="shared" si="134"/>
        <v>private String controllerType="";</v>
      </c>
    </row>
    <row r="321" spans="2:26" ht="30.6" x14ac:dyDescent="0.45">
      <c r="B321" s="1" t="s">
        <v>47</v>
      </c>
      <c r="C321" s="1" t="s">
        <v>1</v>
      </c>
      <c r="D321" s="4">
        <v>4000</v>
      </c>
      <c r="E321" s="24"/>
      <c r="F321" s="24"/>
      <c r="G321" s="24"/>
      <c r="I321" t="str">
        <f>I319</f>
        <v>ALTER TABLE CR_USER_CONTROLLER</v>
      </c>
      <c r="J321" t="str">
        <f t="shared" si="128"/>
        <v xml:space="preserve"> ADD  INPUT_KEY VARCHAR(4000)</v>
      </c>
      <c r="K321" s="21" t="str">
        <f t="shared" si="129"/>
        <v xml:space="preserve">  ALTER COLUMN   INPUT_KEY VARCHAR(4000)</v>
      </c>
      <c r="L321" s="12"/>
      <c r="M321" s="18"/>
      <c r="N321" s="5" t="str">
        <f t="shared" si="130"/>
        <v>INPUT_KEY VARCHAR(4000),</v>
      </c>
      <c r="O321" s="1" t="s">
        <v>13</v>
      </c>
      <c r="P321" t="s">
        <v>43</v>
      </c>
      <c r="W321" s="17" t="str">
        <f t="shared" si="131"/>
        <v>inputKey</v>
      </c>
      <c r="X321" s="3" t="str">
        <f t="shared" si="132"/>
        <v>"inputKey":"",</v>
      </c>
      <c r="Y321" s="22" t="str">
        <f t="shared" si="133"/>
        <v>public static String INPUT_KEY="inputKey";</v>
      </c>
      <c r="Z321" s="7" t="str">
        <f t="shared" si="134"/>
        <v>private String inputKey="";</v>
      </c>
    </row>
    <row r="322" spans="2:26" ht="30.6" x14ac:dyDescent="0.45">
      <c r="B322" s="1" t="s">
        <v>48</v>
      </c>
      <c r="C322" s="1" t="s">
        <v>1</v>
      </c>
      <c r="D322" s="4">
        <v>4000</v>
      </c>
      <c r="E322" s="24"/>
      <c r="F322" s="24"/>
      <c r="G322" s="24"/>
      <c r="I322" t="str">
        <f>I321</f>
        <v>ALTER TABLE CR_USER_CONTROLLER</v>
      </c>
      <c r="J322" t="str">
        <f t="shared" si="128"/>
        <v xml:space="preserve"> ADD  INPUT_VALUE VARCHAR(4000)</v>
      </c>
      <c r="K322" s="21" t="str">
        <f t="shared" si="129"/>
        <v xml:space="preserve">  ALTER COLUMN   INPUT_VALUE VARCHAR(4000)</v>
      </c>
      <c r="L322" s="12"/>
      <c r="M322" s="18"/>
      <c r="N322" s="5" t="str">
        <f t="shared" si="130"/>
        <v>INPUT_VALUE VARCHAR(4000),</v>
      </c>
      <c r="O322" s="1" t="s">
        <v>13</v>
      </c>
      <c r="P322" t="s">
        <v>44</v>
      </c>
      <c r="W322" s="17" t="str">
        <f t="shared" si="131"/>
        <v>inputValue</v>
      </c>
      <c r="X322" s="3" t="str">
        <f t="shared" si="132"/>
        <v>"inputValue":"",</v>
      </c>
      <c r="Y322" s="22" t="str">
        <f t="shared" si="133"/>
        <v>public static String INPUT_VALUE="inputValue";</v>
      </c>
      <c r="Z322" s="7" t="str">
        <f t="shared" si="134"/>
        <v>private String inputValue="";</v>
      </c>
    </row>
    <row r="323" spans="2:26" ht="30.6" x14ac:dyDescent="0.45">
      <c r="B323" s="1" t="s">
        <v>4</v>
      </c>
      <c r="C323" s="1" t="s">
        <v>1</v>
      </c>
      <c r="D323" s="4">
        <v>20</v>
      </c>
      <c r="E323" s="24"/>
      <c r="F323" s="24"/>
      <c r="G323" s="24"/>
      <c r="I323" t="str">
        <f>I322</f>
        <v>ALTER TABLE CR_USER_CONTROLLER</v>
      </c>
      <c r="J323" t="str">
        <f t="shared" si="128"/>
        <v xml:space="preserve"> ADD  INSERT_DATE VARCHAR(20)</v>
      </c>
      <c r="K323" s="21" t="str">
        <f t="shared" si="129"/>
        <v xml:space="preserve">  ALTER COLUMN   INSERT_DATE VARCHAR(20)</v>
      </c>
      <c r="L323" s="12"/>
      <c r="M323" s="18"/>
      <c r="N323" s="5" t="str">
        <f t="shared" si="130"/>
        <v>INSERT_DATE VARCHAR(20),</v>
      </c>
      <c r="O323" s="1" t="s">
        <v>7</v>
      </c>
      <c r="P323" t="s">
        <v>8</v>
      </c>
      <c r="W323" s="17" t="str">
        <f t="shared" si="131"/>
        <v>insertDate</v>
      </c>
      <c r="X323" s="3" t="str">
        <f t="shared" si="132"/>
        <v>"insertDate":"",</v>
      </c>
      <c r="Y323" s="22" t="str">
        <f t="shared" si="133"/>
        <v>public static String INSERT_DATE="insertDate";</v>
      </c>
      <c r="Z323" s="7" t="str">
        <f t="shared" si="134"/>
        <v>private String insertDate="";</v>
      </c>
    </row>
    <row r="324" spans="2:26" ht="45" x14ac:dyDescent="0.45">
      <c r="B324" s="1" t="s">
        <v>5</v>
      </c>
      <c r="C324" s="1" t="s">
        <v>1</v>
      </c>
      <c r="D324" s="4">
        <v>20</v>
      </c>
      <c r="E324" s="24"/>
      <c r="F324" s="24"/>
      <c r="G324" s="24"/>
      <c r="I324" t="str">
        <f>I323</f>
        <v>ALTER TABLE CR_USER_CONTROLLER</v>
      </c>
      <c r="J324" t="str">
        <f t="shared" si="128"/>
        <v xml:space="preserve"> ADD  MODIFICATION_DATE VARCHAR(20)</v>
      </c>
      <c r="K324" s="21" t="str">
        <f t="shared" si="129"/>
        <v xml:space="preserve">  ALTER COLUMN   MODIFICATION_DATE VARCHAR(20)</v>
      </c>
      <c r="L324" s="12"/>
      <c r="M324" s="18"/>
      <c r="N324" s="5" t="str">
        <f t="shared" si="130"/>
        <v>MODIFICATION_DATE VARCHAR(20),</v>
      </c>
      <c r="O324" s="1" t="s">
        <v>9</v>
      </c>
      <c r="P324" t="s">
        <v>8</v>
      </c>
      <c r="W324" s="17" t="str">
        <f t="shared" si="131"/>
        <v>modificationDate</v>
      </c>
      <c r="X324" s="3" t="str">
        <f t="shared" si="132"/>
        <v>"modificationDate":"",</v>
      </c>
      <c r="Y324" s="22" t="str">
        <f t="shared" si="133"/>
        <v>public static String MODIFICATION_DATE="modificationDate";</v>
      </c>
      <c r="Z324" s="7" t="str">
        <f t="shared" si="134"/>
        <v>private String modificationDate="";</v>
      </c>
    </row>
    <row r="325" spans="2:26" x14ac:dyDescent="0.3">
      <c r="E325" s="24"/>
      <c r="F325" s="24"/>
      <c r="G325" s="24"/>
      <c r="K325" s="21"/>
      <c r="M325" s="19"/>
      <c r="N325" s="5" t="s">
        <v>6</v>
      </c>
      <c r="W325" s="16"/>
      <c r="X325" s="3" t="s">
        <v>33</v>
      </c>
      <c r="Y325" s="22"/>
      <c r="Z325" s="7"/>
    </row>
    <row r="326" spans="2:26" x14ac:dyDescent="0.3">
      <c r="E326" s="24"/>
      <c r="F326" s="24"/>
      <c r="G326" s="24"/>
      <c r="K326" s="21"/>
      <c r="M326" s="19"/>
      <c r="N326" s="5"/>
      <c r="W326" s="16"/>
      <c r="X326" s="3"/>
      <c r="Y326" s="22"/>
      <c r="Z326" s="7"/>
    </row>
    <row r="327" spans="2:26" ht="43.2" x14ac:dyDescent="0.3">
      <c r="B327" s="2" t="s">
        <v>52</v>
      </c>
      <c r="E327" s="24"/>
      <c r="F327" s="24"/>
      <c r="G327" s="24"/>
      <c r="J327" t="s">
        <v>105</v>
      </c>
      <c r="K327" s="26" t="str">
        <f>CONCATENATE(J327," VIEW ",B327," AS SELECT")</f>
        <v>alter VIEW CR_USER_CONTROLLER_LIST AS SELECT</v>
      </c>
      <c r="M327" s="18" t="str">
        <f t="shared" ref="M327:M338" si="135">CONCATENATE(B327,",")</f>
        <v>CR_USER_CONTROLLER_LIST,</v>
      </c>
      <c r="N327" s="5" t="str">
        <f>CONCATENATE("CREATE TABLE ",B327," ","(")</f>
        <v>CREATE TABLE CR_USER_CONTROLLER_LIST (</v>
      </c>
      <c r="W327" s="16"/>
      <c r="X327" s="3" t="s">
        <v>32</v>
      </c>
      <c r="Y327" s="22"/>
      <c r="Z327" s="7"/>
    </row>
    <row r="328" spans="2:26" ht="19.2" x14ac:dyDescent="0.45">
      <c r="B328" s="1" t="s">
        <v>2</v>
      </c>
      <c r="C328" s="1" t="s">
        <v>1</v>
      </c>
      <c r="D328" s="4">
        <v>20</v>
      </c>
      <c r="E328" s="24"/>
      <c r="F328" s="24"/>
      <c r="G328" s="24"/>
      <c r="K328" s="25" t="str">
        <f>CONCATENATE(B328,",")</f>
        <v>ID,</v>
      </c>
      <c r="M328" s="18" t="str">
        <f t="shared" si="135"/>
        <v>ID,</v>
      </c>
      <c r="N328" s="5" t="str">
        <f t="shared" ref="N328:N334" si="136">CONCATENATE(B328," ",C328,"(",D328,")",",")</f>
        <v>ID VARCHAR(20),</v>
      </c>
      <c r="O328" s="1" t="s">
        <v>2</v>
      </c>
      <c r="P328" s="6"/>
      <c r="Q328" s="6"/>
      <c r="R328" s="6"/>
      <c r="S328" s="6"/>
      <c r="T328" s="6"/>
      <c r="U328" s="6"/>
      <c r="V328" s="6"/>
      <c r="W328" s="17" t="str">
        <f t="shared" ref="W328:W344" si="137">CONCATENATE(,LOWER(O328),UPPER(LEFT(P328,1)),LOWER(RIGHT(P328,LEN(P328)-IF(LEN(P328)&gt;0,1,LEN(P328)))),UPPER(LEFT(Q328,1)),LOWER(RIGHT(Q328,LEN(Q328)-IF(LEN(Q328)&gt;0,1,LEN(Q328)))),UPPER(LEFT(R328,1)),LOWER(RIGHT(R328,LEN(R328)-IF(LEN(R328)&gt;0,1,LEN(R328)))),UPPER(LEFT(S328,1)),LOWER(RIGHT(S328,LEN(S328)-IF(LEN(S328)&gt;0,1,LEN(S328)))),UPPER(LEFT(T328,1)),LOWER(RIGHT(T328,LEN(T328)-IF(LEN(T328)&gt;0,1,LEN(T328)))),UPPER(LEFT(U328,1)),LOWER(RIGHT(U328,LEN(U328)-IF(LEN(U328)&gt;0,1,LEN(U328)))),UPPER(LEFT(V328,1)),LOWER(RIGHT(V328,LEN(V328)-IF(LEN(V328)&gt;0,1,LEN(V328)))))</f>
        <v>id</v>
      </c>
      <c r="X328" s="3" t="str">
        <f t="shared" ref="X328:X344" si="138">CONCATENATE("""",W328,"""",":","""","""",",")</f>
        <v>"id":"",</v>
      </c>
      <c r="Y328" s="22" t="str">
        <f t="shared" ref="Y328:Y344" si="139">CONCATENATE("public static String ",,B328,,"=","""",W328,""";")</f>
        <v>public static String ID="id";</v>
      </c>
      <c r="Z328" s="7" t="str">
        <f t="shared" ref="Z328:Z344" si="140">CONCATENATE("private String ",W328,"=","""""",";")</f>
        <v>private String id="";</v>
      </c>
    </row>
    <row r="329" spans="2:26" ht="19.2" x14ac:dyDescent="0.45">
      <c r="B329" s="1" t="s">
        <v>3</v>
      </c>
      <c r="C329" s="1" t="s">
        <v>1</v>
      </c>
      <c r="D329" s="4">
        <v>10</v>
      </c>
      <c r="E329" s="24"/>
      <c r="F329" s="24"/>
      <c r="G329" s="24"/>
      <c r="K329" s="25" t="str">
        <f>CONCATENATE(B329,",")</f>
        <v>STATUS,</v>
      </c>
      <c r="L329" s="12"/>
      <c r="M329" s="18" t="str">
        <f t="shared" si="135"/>
        <v>STATUS,</v>
      </c>
      <c r="N329" s="5" t="str">
        <f t="shared" si="136"/>
        <v>STATUS VARCHAR(10),</v>
      </c>
      <c r="O329" s="1" t="s">
        <v>3</v>
      </c>
      <c r="W329" s="17" t="str">
        <f t="shared" si="137"/>
        <v>status</v>
      </c>
      <c r="X329" s="3" t="str">
        <f t="shared" si="138"/>
        <v>"status":"",</v>
      </c>
      <c r="Y329" s="22" t="str">
        <f t="shared" si="139"/>
        <v>public static String STATUS="status";</v>
      </c>
      <c r="Z329" s="7" t="str">
        <f t="shared" si="140"/>
        <v>private String status="";</v>
      </c>
    </row>
    <row r="330" spans="2:26" ht="19.2" x14ac:dyDescent="0.45">
      <c r="B330" s="1" t="s">
        <v>11</v>
      </c>
      <c r="C330" s="1" t="s">
        <v>1</v>
      </c>
      <c r="D330" s="4">
        <v>20</v>
      </c>
      <c r="E330" s="24"/>
      <c r="F330" s="24"/>
      <c r="G330" s="24"/>
      <c r="K330" s="25" t="str">
        <f>CONCATENATE(B330,",")</f>
        <v>FK_USER_ID,</v>
      </c>
      <c r="L330" s="12"/>
      <c r="M330" s="18" t="str">
        <f t="shared" si="135"/>
        <v>FK_USER_ID,</v>
      </c>
      <c r="N330" s="5" t="str">
        <f t="shared" si="136"/>
        <v>FK_USER_ID VARCHAR(20),</v>
      </c>
      <c r="O330" s="1" t="s">
        <v>10</v>
      </c>
      <c r="P330" t="s">
        <v>12</v>
      </c>
      <c r="Q330" t="s">
        <v>2</v>
      </c>
      <c r="W330" s="17" t="str">
        <f t="shared" si="137"/>
        <v>fkUserId</v>
      </c>
      <c r="X330" s="3" t="str">
        <f t="shared" si="138"/>
        <v>"fkUserId":"",</v>
      </c>
      <c r="Y330" s="22" t="str">
        <f t="shared" si="139"/>
        <v>public static String FK_USER_ID="fkUserId";</v>
      </c>
      <c r="Z330" s="7" t="str">
        <f t="shared" si="140"/>
        <v>private String fkUserId="";</v>
      </c>
    </row>
    <row r="331" spans="2:26" ht="19.2" x14ac:dyDescent="0.45">
      <c r="B331" s="1" t="s">
        <v>35</v>
      </c>
      <c r="C331" s="1" t="s">
        <v>1</v>
      </c>
      <c r="D331" s="4">
        <v>20</v>
      </c>
      <c r="E331" s="24"/>
      <c r="F331" s="24"/>
      <c r="G331" s="24"/>
      <c r="K331" s="25" t="str">
        <f>CONCATENATE(B331,",")</f>
        <v>FK_COMPONENT_ID,</v>
      </c>
      <c r="L331" s="12"/>
      <c r="M331" s="18" t="str">
        <f t="shared" si="135"/>
        <v>FK_COMPONENT_ID,</v>
      </c>
      <c r="N331" s="5" t="str">
        <f t="shared" si="136"/>
        <v>FK_COMPONENT_ID VARCHAR(20),</v>
      </c>
      <c r="O331" s="1" t="s">
        <v>10</v>
      </c>
      <c r="P331" t="s">
        <v>49</v>
      </c>
      <c r="Q331" t="s">
        <v>2</v>
      </c>
      <c r="W331" s="17" t="str">
        <f t="shared" si="137"/>
        <v>fkComponentId</v>
      </c>
      <c r="X331" s="3" t="str">
        <f t="shared" si="138"/>
        <v>"fkComponentId":"",</v>
      </c>
      <c r="Y331" s="22" t="str">
        <f t="shared" si="139"/>
        <v>public static String FK_COMPONENT_ID="fkComponentId";</v>
      </c>
      <c r="Z331" s="7" t="str">
        <f t="shared" si="140"/>
        <v>private String fkComponentId="";</v>
      </c>
    </row>
    <row r="332" spans="2:26" ht="62.4" x14ac:dyDescent="0.45">
      <c r="B332" s="1" t="s">
        <v>69</v>
      </c>
      <c r="C332" s="1" t="s">
        <v>1</v>
      </c>
      <c r="D332" s="4">
        <v>20</v>
      </c>
      <c r="E332" s="24"/>
      <c r="F332" s="24"/>
      <c r="G332" s="24"/>
      <c r="J332" s="23" t="str">
        <f>CONCATENATE(" T.",B336)</f>
        <v xml:space="preserve"> T.COMPONENT_TYPE</v>
      </c>
      <c r="K332" s="25" t="str">
        <f>CONCATENATE("ifnull((SELECT   ITEM_VALUE FROM CR_LIST_ITEM I WHERE I.ITEM_KEY=T.",B331," AND I.ITEM_CODE=",J332," AND I.STATUS='A'),'' ) AS ",B332,",")</f>
        <v>ifnull((SELECT   ITEM_VALUE FROM CR_LIST_ITEM I WHERE I.ITEM_KEY=T.FK_COMPONENT_ID AND I.ITEM_CODE= T.COMPONENT_TYPE AND I.STATUS='A'),'' ) AS COMPONENT_NAME,</v>
      </c>
      <c r="L332" s="12"/>
      <c r="M332" s="18" t="str">
        <f t="shared" si="135"/>
        <v>COMPONENT_NAME,</v>
      </c>
      <c r="N332" s="5" t="str">
        <f t="shared" si="136"/>
        <v>COMPONENT_NAME VARCHAR(20),</v>
      </c>
      <c r="O332" s="1" t="s">
        <v>49</v>
      </c>
      <c r="P332" t="s">
        <v>0</v>
      </c>
      <c r="W332" s="17" t="str">
        <f t="shared" si="137"/>
        <v>componentName</v>
      </c>
      <c r="X332" s="3" t="str">
        <f t="shared" si="138"/>
        <v>"componentName":"",</v>
      </c>
      <c r="Y332" s="22" t="str">
        <f t="shared" si="139"/>
        <v>public static String COMPONENT_NAME="componentName";</v>
      </c>
      <c r="Z332" s="7" t="str">
        <f t="shared" si="140"/>
        <v>private String componentName="";</v>
      </c>
    </row>
    <row r="333" spans="2:26" ht="19.2" x14ac:dyDescent="0.45">
      <c r="B333" s="1" t="s">
        <v>36</v>
      </c>
      <c r="C333" s="1" t="s">
        <v>1</v>
      </c>
      <c r="D333" s="4">
        <v>20</v>
      </c>
      <c r="E333" s="24"/>
      <c r="F333" s="24"/>
      <c r="G333" s="24"/>
      <c r="K333" s="25" t="str">
        <f>CONCATENATE(B333,",")</f>
        <v>PERMISSION_TYPE,</v>
      </c>
      <c r="L333" s="12"/>
      <c r="M333" s="18" t="str">
        <f t="shared" si="135"/>
        <v>PERMISSION_TYPE,</v>
      </c>
      <c r="N333" s="5" t="str">
        <f t="shared" si="136"/>
        <v>PERMISSION_TYPE VARCHAR(20),</v>
      </c>
      <c r="O333" s="1" t="s">
        <v>50</v>
      </c>
      <c r="P333" t="s">
        <v>51</v>
      </c>
      <c r="W333" s="17" t="str">
        <f t="shared" si="137"/>
        <v>permissionType</v>
      </c>
      <c r="X333" s="3" t="str">
        <f t="shared" si="138"/>
        <v>"permissionType":"",</v>
      </c>
      <c r="Y333" s="22" t="str">
        <f t="shared" si="139"/>
        <v>public static String PERMISSION_TYPE="permissionType";</v>
      </c>
      <c r="Z333" s="7" t="str">
        <f t="shared" si="140"/>
        <v>private String permissionType="";</v>
      </c>
    </row>
    <row r="334" spans="2:26" ht="74.400000000000006" x14ac:dyDescent="0.45">
      <c r="B334" s="1" t="s">
        <v>63</v>
      </c>
      <c r="C334" s="1" t="s">
        <v>1</v>
      </c>
      <c r="D334" s="4">
        <v>30</v>
      </c>
      <c r="E334" s="24"/>
      <c r="F334" s="24"/>
      <c r="G334" s="24"/>
      <c r="J334" s="23" t="s">
        <v>93</v>
      </c>
      <c r="K334" s="25" t="str">
        <f>CONCATENATE("ifnull((SELECT   ITEM_VALUE FROM CR_LIST_ITEM I WHERE I.ITEM_KEY=T.",B333," AND I.ITEM_CODE='",J334,"' AND I.STATUS='A'),'' ) AS ",B334,",")</f>
        <v>ifnull((SELECT   ITEM_VALUE FROM CR_LIST_ITEM I WHERE I.ITEM_KEY=T.PERMISSION_TYPE AND I.ITEM_CODE='userControllerPermissionType' AND I.STATUS='A'),'' ) AS PERMISSION_TYPE_NAME,</v>
      </c>
      <c r="L334" s="12"/>
      <c r="M334" s="18" t="str">
        <f t="shared" si="135"/>
        <v>PERMISSION_TYPE_NAME,</v>
      </c>
      <c r="N334" s="5" t="str">
        <f t="shared" si="136"/>
        <v>PERMISSION_TYPE_NAME VARCHAR(30),</v>
      </c>
      <c r="O334" s="1"/>
      <c r="P334" t="s">
        <v>50</v>
      </c>
      <c r="Q334" t="s">
        <v>51</v>
      </c>
      <c r="R334" t="s">
        <v>0</v>
      </c>
      <c r="W334" s="17" t="str">
        <f t="shared" si="137"/>
        <v>PermissionTypeName</v>
      </c>
      <c r="X334" s="3" t="str">
        <f t="shared" si="138"/>
        <v>"PermissionTypeName":"",</v>
      </c>
      <c r="Y334" s="22" t="str">
        <f t="shared" si="139"/>
        <v>public static String PERMISSION_TYPE_NAME="PermissionTypeName";</v>
      </c>
      <c r="Z334" s="7" t="str">
        <f t="shared" si="140"/>
        <v>private String PermissionTypeName="";</v>
      </c>
    </row>
    <row r="335" spans="2:26" ht="26.4" x14ac:dyDescent="0.45">
      <c r="B335" s="1" t="s">
        <v>106</v>
      </c>
      <c r="C335" s="1"/>
      <c r="D335" s="4"/>
      <c r="E335" s="24"/>
      <c r="F335" s="24"/>
      <c r="G335" s="24"/>
      <c r="J335" s="23"/>
      <c r="K335" s="25" t="str">
        <f>CONCATENATE(B336," AS ", B335,",")</f>
        <v>COMPONENT_TYPE AS LI_COMPONENT_CODE,</v>
      </c>
      <c r="L335" s="12"/>
      <c r="M335" s="18" t="str">
        <f t="shared" si="135"/>
        <v>LI_COMPONENT_CODE,</v>
      </c>
      <c r="N335" s="5"/>
      <c r="O335" s="1" t="s">
        <v>66</v>
      </c>
      <c r="P335" t="s">
        <v>49</v>
      </c>
      <c r="Q335" t="s">
        <v>18</v>
      </c>
      <c r="W335" s="17" t="str">
        <f t="shared" si="137"/>
        <v>liComponentCode</v>
      </c>
      <c r="X335" s="3" t="str">
        <f t="shared" si="138"/>
        <v>"liComponentCode":"",</v>
      </c>
      <c r="Y335" s="22" t="str">
        <f t="shared" si="139"/>
        <v>public static String LI_COMPONENT_CODE="liComponentCode";</v>
      </c>
      <c r="Z335" s="7" t="str">
        <f t="shared" si="140"/>
        <v>private String liComponentCode="";</v>
      </c>
    </row>
    <row r="336" spans="2:26" ht="19.2" x14ac:dyDescent="0.45">
      <c r="B336" s="1" t="s">
        <v>46</v>
      </c>
      <c r="C336" s="1" t="s">
        <v>1</v>
      </c>
      <c r="D336" s="4">
        <v>500</v>
      </c>
      <c r="E336" s="24"/>
      <c r="F336" s="24"/>
      <c r="G336" s="24"/>
      <c r="K336" s="25" t="str">
        <f>CONCATENATE(B336,",")</f>
        <v>COMPONENT_TYPE,</v>
      </c>
      <c r="L336" s="12"/>
      <c r="M336" s="18" t="str">
        <f t="shared" si="135"/>
        <v>COMPONENT_TYPE,</v>
      </c>
      <c r="N336" s="5" t="str">
        <f t="shared" ref="N336:N344" si="141">CONCATENATE(B336," ",C336,"(",D336,")",",")</f>
        <v>COMPONENT_TYPE VARCHAR(500),</v>
      </c>
      <c r="O336" s="1" t="s">
        <v>49</v>
      </c>
      <c r="P336" t="s">
        <v>51</v>
      </c>
      <c r="W336" s="17" t="str">
        <f t="shared" si="137"/>
        <v>componentType</v>
      </c>
      <c r="X336" s="3" t="str">
        <f t="shared" si="138"/>
        <v>"componentType":"",</v>
      </c>
      <c r="Y336" s="22" t="str">
        <f t="shared" si="139"/>
        <v>public static String COMPONENT_TYPE="componentType";</v>
      </c>
      <c r="Z336" s="7" t="str">
        <f t="shared" si="140"/>
        <v>private String componentType="";</v>
      </c>
    </row>
    <row r="337" spans="2:26" ht="74.400000000000006" x14ac:dyDescent="0.45">
      <c r="B337" s="1" t="s">
        <v>64</v>
      </c>
      <c r="C337" s="1" t="s">
        <v>1</v>
      </c>
      <c r="D337" s="4">
        <v>300</v>
      </c>
      <c r="E337" s="24"/>
      <c r="F337" s="24"/>
      <c r="G337" s="24"/>
      <c r="J337" s="23" t="s">
        <v>94</v>
      </c>
      <c r="K337" s="25" t="str">
        <f>CONCATENATE("ifnull((SELECT   ITEM_VALUE FROM CR_LIST_ITEM I WHERE I.ITEM_KEY=T.",B336," AND I.ITEM_CODE='",J337,"' AND I.STATUS='A'),'' ) AS ",B337,",")</f>
        <v>ifnull((SELECT   ITEM_VALUE FROM CR_LIST_ITEM I WHERE I.ITEM_KEY=T.COMPONENT_TYPE AND I.ITEM_CODE='userPermissionComponentType' AND I.STATUS='A'),'' ) AS COMPONENT_TYPE_NAME,</v>
      </c>
      <c r="L337" s="12"/>
      <c r="M337" s="18" t="str">
        <f t="shared" si="135"/>
        <v>COMPONENT_TYPE_NAME,</v>
      </c>
      <c r="N337" s="5" t="str">
        <f t="shared" si="141"/>
        <v>COMPONENT_TYPE_NAME VARCHAR(300),</v>
      </c>
      <c r="O337" s="1" t="s">
        <v>49</v>
      </c>
      <c r="P337" t="s">
        <v>51</v>
      </c>
      <c r="Q337" t="s">
        <v>0</v>
      </c>
      <c r="W337" s="17" t="str">
        <f t="shared" si="137"/>
        <v>componentTypeName</v>
      </c>
      <c r="X337" s="3" t="str">
        <f t="shared" si="138"/>
        <v>"componentTypeName":"",</v>
      </c>
      <c r="Y337" s="22" t="str">
        <f t="shared" si="139"/>
        <v>public static String COMPONENT_TYPE_NAME="componentTypeName";</v>
      </c>
      <c r="Z337" s="7" t="str">
        <f t="shared" si="140"/>
        <v>private String componentTypeName="";</v>
      </c>
    </row>
    <row r="338" spans="2:26" ht="62.4" x14ac:dyDescent="0.45">
      <c r="B338" s="1" t="s">
        <v>115</v>
      </c>
      <c r="C338" s="1" t="s">
        <v>1</v>
      </c>
      <c r="D338" s="4">
        <v>300</v>
      </c>
      <c r="E338" s="24"/>
      <c r="F338" s="24"/>
      <c r="G338" s="24"/>
      <c r="J338" s="23" t="s">
        <v>116</v>
      </c>
      <c r="K338" s="25" t="str">
        <f>CONCATENATE("ifnull((SELECT   ITEM_VALUE FROM CR_LIST_ITEM I WHERE I.ITEM_KEY=T.",B336," AND I.ITEM_CODE='",J338,"' AND I.STATUS='A'),'' ) AS ",B338,",")</f>
        <v>ifnull((SELECT   ITEM_VALUE FROM CR_LIST_ITEM I WHERE I.ITEM_KEY=T.COMPONENT_TYPE AND I.ITEM_CODE='enum-core' AND I.STATUS='A'),'' ) AS ENUM_TYPE_NAME,</v>
      </c>
      <c r="L338" s="12"/>
      <c r="M338" s="18" t="str">
        <f t="shared" si="135"/>
        <v>ENUM_TYPE_NAME,</v>
      </c>
      <c r="N338" s="5" t="str">
        <f t="shared" si="141"/>
        <v>ENUM_TYPE_NAME VARCHAR(300),</v>
      </c>
      <c r="O338" s="1" t="s">
        <v>117</v>
      </c>
      <c r="P338" t="s">
        <v>51</v>
      </c>
      <c r="Q338" t="s">
        <v>0</v>
      </c>
      <c r="W338" s="17" t="str">
        <f t="shared" si="137"/>
        <v>enumTypeName</v>
      </c>
      <c r="X338" s="3" t="str">
        <f t="shared" si="138"/>
        <v>"enumTypeName":"",</v>
      </c>
      <c r="Y338" s="22" t="str">
        <f t="shared" si="139"/>
        <v>public static String ENUM_TYPE_NAME="enumTypeName";</v>
      </c>
      <c r="Z338" s="7" t="str">
        <f t="shared" si="140"/>
        <v>private String enumTypeName="";</v>
      </c>
    </row>
    <row r="339" spans="2:26" ht="19.2" x14ac:dyDescent="0.45">
      <c r="B339" s="1" t="s">
        <v>118</v>
      </c>
      <c r="C339" s="1" t="s">
        <v>1</v>
      </c>
      <c r="D339" s="4">
        <v>500</v>
      </c>
      <c r="E339" s="24"/>
      <c r="F339" s="24"/>
      <c r="G339" s="24"/>
      <c r="I339">
        <f>I338</f>
        <v>0</v>
      </c>
      <c r="K339" s="25" t="str">
        <f>CONCATENATE(B339,",")</f>
        <v>CONTROLLER_TYPE,</v>
      </c>
      <c r="L339" s="12"/>
      <c r="M339" s="18"/>
      <c r="N339" s="5" t="str">
        <f t="shared" si="141"/>
        <v>CONTROLLER_TYPE VARCHAR(500),</v>
      </c>
      <c r="O339" s="1" t="s">
        <v>119</v>
      </c>
      <c r="P339" t="s">
        <v>51</v>
      </c>
      <c r="W339" s="17" t="str">
        <f t="shared" si="137"/>
        <v>controllerType</v>
      </c>
      <c r="X339" s="3" t="str">
        <f t="shared" si="138"/>
        <v>"controllerType":"",</v>
      </c>
      <c r="Y339" s="22" t="str">
        <f t="shared" si="139"/>
        <v>public static String CONTROLLER_TYPE="controllerType";</v>
      </c>
      <c r="Z339" s="7" t="str">
        <f t="shared" si="140"/>
        <v>private String controllerType="";</v>
      </c>
    </row>
    <row r="340" spans="2:26" ht="19.2" x14ac:dyDescent="0.45">
      <c r="B340" s="1" t="s">
        <v>47</v>
      </c>
      <c r="C340" s="1" t="s">
        <v>1</v>
      </c>
      <c r="D340" s="4">
        <v>4000</v>
      </c>
      <c r="E340" s="24"/>
      <c r="F340" s="24"/>
      <c r="G340" s="24"/>
      <c r="K340" s="25" t="str">
        <f>CONCATENATE(B340,",")</f>
        <v>INPUT_KEY,</v>
      </c>
      <c r="L340" s="12"/>
      <c r="M340" s="18" t="str">
        <f>CONCATENATE(B340,",")</f>
        <v>INPUT_KEY,</v>
      </c>
      <c r="N340" s="5" t="str">
        <f t="shared" si="141"/>
        <v>INPUT_KEY VARCHAR(4000),</v>
      </c>
      <c r="O340" s="1" t="s">
        <v>13</v>
      </c>
      <c r="P340" t="s">
        <v>43</v>
      </c>
      <c r="W340" s="17" t="str">
        <f t="shared" si="137"/>
        <v>inputKey</v>
      </c>
      <c r="X340" s="3" t="str">
        <f t="shared" si="138"/>
        <v>"inputKey":"",</v>
      </c>
      <c r="Y340" s="22" t="str">
        <f t="shared" si="139"/>
        <v>public static String INPUT_KEY="inputKey";</v>
      </c>
      <c r="Z340" s="7" t="str">
        <f t="shared" si="140"/>
        <v>private String inputKey="";</v>
      </c>
    </row>
    <row r="341" spans="2:26" ht="19.2" x14ac:dyDescent="0.45">
      <c r="B341" s="1" t="s">
        <v>48</v>
      </c>
      <c r="C341" s="1" t="s">
        <v>1</v>
      </c>
      <c r="D341" s="4">
        <v>4000</v>
      </c>
      <c r="E341" s="24"/>
      <c r="F341" s="24"/>
      <c r="G341" s="24"/>
      <c r="K341" s="25" t="str">
        <f>CONCATENATE(B341,",")</f>
        <v>INPUT_VALUE,</v>
      </c>
      <c r="L341" s="12"/>
      <c r="M341" s="18" t="str">
        <f>CONCATENATE(B341,",")</f>
        <v>INPUT_VALUE,</v>
      </c>
      <c r="N341" s="5" t="str">
        <f t="shared" si="141"/>
        <v>INPUT_VALUE VARCHAR(4000),</v>
      </c>
      <c r="O341" s="1" t="s">
        <v>13</v>
      </c>
      <c r="P341" t="s">
        <v>44</v>
      </c>
      <c r="W341" s="17" t="str">
        <f t="shared" si="137"/>
        <v>inputValue</v>
      </c>
      <c r="X341" s="3" t="str">
        <f t="shared" si="138"/>
        <v>"inputValue":"",</v>
      </c>
      <c r="Y341" s="22" t="str">
        <f t="shared" si="139"/>
        <v>public static String INPUT_VALUE="inputValue";</v>
      </c>
      <c r="Z341" s="7" t="str">
        <f t="shared" si="140"/>
        <v>private String inputValue="";</v>
      </c>
    </row>
    <row r="342" spans="2:26" ht="19.2" x14ac:dyDescent="0.45">
      <c r="B342" s="1" t="s">
        <v>4</v>
      </c>
      <c r="C342" s="1" t="s">
        <v>1</v>
      </c>
      <c r="D342" s="4">
        <v>20</v>
      </c>
      <c r="E342" s="24"/>
      <c r="F342" s="24"/>
      <c r="G342" s="24"/>
      <c r="K342" s="25" t="str">
        <f>CONCATENATE(B342,",")</f>
        <v>INSERT_DATE,</v>
      </c>
      <c r="L342" s="12"/>
      <c r="M342" s="18" t="str">
        <f>CONCATENATE(B342,",")</f>
        <v>INSERT_DATE,</v>
      </c>
      <c r="N342" s="5" t="str">
        <f t="shared" si="141"/>
        <v>INSERT_DATE VARCHAR(20),</v>
      </c>
      <c r="O342" s="1" t="s">
        <v>7</v>
      </c>
      <c r="P342" t="s">
        <v>8</v>
      </c>
      <c r="W342" s="17" t="str">
        <f t="shared" si="137"/>
        <v>insertDate</v>
      </c>
      <c r="X342" s="3" t="str">
        <f t="shared" si="138"/>
        <v>"insertDate":"",</v>
      </c>
      <c r="Y342" s="22" t="str">
        <f t="shared" si="139"/>
        <v>public static String INSERT_DATE="insertDate";</v>
      </c>
      <c r="Z342" s="7" t="str">
        <f t="shared" si="140"/>
        <v>private String insertDate="";</v>
      </c>
    </row>
    <row r="343" spans="2:26" ht="19.2" x14ac:dyDescent="0.45">
      <c r="B343" s="1" t="s">
        <v>5</v>
      </c>
      <c r="C343" s="1" t="s">
        <v>1</v>
      </c>
      <c r="D343" s="4">
        <v>20</v>
      </c>
      <c r="E343" s="24"/>
      <c r="F343" s="24"/>
      <c r="G343" s="24"/>
      <c r="K343" s="25" t="str">
        <f>CONCATENATE(B343,",")</f>
        <v>MODIFICATION_DATE,</v>
      </c>
      <c r="L343" s="12"/>
      <c r="M343" s="18" t="str">
        <f>CONCATENATE(B343,",")</f>
        <v>MODIFICATION_DATE,</v>
      </c>
      <c r="N343" s="5" t="str">
        <f t="shared" si="141"/>
        <v>MODIFICATION_DATE VARCHAR(20),</v>
      </c>
      <c r="O343" s="1" t="s">
        <v>9</v>
      </c>
      <c r="P343" t="s">
        <v>8</v>
      </c>
      <c r="W343" s="17" t="str">
        <f t="shared" si="137"/>
        <v>modificationDate</v>
      </c>
      <c r="X343" s="3" t="str">
        <f t="shared" si="138"/>
        <v>"modificationDate":"",</v>
      </c>
      <c r="Y343" s="22" t="str">
        <f t="shared" si="139"/>
        <v>public static String MODIFICATION_DATE="modificationDate";</v>
      </c>
      <c r="Z343" s="7" t="str">
        <f t="shared" si="140"/>
        <v>private String modificationDate="";</v>
      </c>
    </row>
    <row r="344" spans="2:26" ht="65.400000000000006" x14ac:dyDescent="0.45">
      <c r="B344" s="10" t="s">
        <v>21</v>
      </c>
      <c r="C344" s="1" t="s">
        <v>1</v>
      </c>
      <c r="D344" s="4">
        <v>21</v>
      </c>
      <c r="E344" s="24"/>
      <c r="F344" s="24"/>
      <c r="G344" s="24"/>
      <c r="K344" s="28" t="s">
        <v>124</v>
      </c>
      <c r="L344" s="12"/>
      <c r="M344" s="18" t="str">
        <f>CONCATENATE(B344,",")</f>
        <v>USERNAME,</v>
      </c>
      <c r="N344" s="5" t="str">
        <f t="shared" si="141"/>
        <v>USERNAME VARCHAR(21),</v>
      </c>
      <c r="O344" s="1" t="s">
        <v>21</v>
      </c>
      <c r="W344" s="17" t="str">
        <f t="shared" si="137"/>
        <v>username</v>
      </c>
      <c r="X344" s="3" t="str">
        <f t="shared" si="138"/>
        <v>"username":"",</v>
      </c>
      <c r="Y344" s="22" t="str">
        <f t="shared" si="139"/>
        <v>public static String USERNAME="username";</v>
      </c>
      <c r="Z344" s="7" t="str">
        <f t="shared" si="140"/>
        <v>private String username="";</v>
      </c>
    </row>
    <row r="345" spans="2:26" x14ac:dyDescent="0.3">
      <c r="E345" s="24"/>
      <c r="F345" s="24"/>
      <c r="G345" s="24"/>
      <c r="K345" s="29" t="str">
        <f>CONCATENATE(" FROM ",LEFT(B327,LEN(B327)-5)," T")</f>
        <v xml:space="preserve"> FROM CR_USER_CONTROLLER T</v>
      </c>
      <c r="M345" s="19"/>
      <c r="N345" s="5" t="s">
        <v>6</v>
      </c>
      <c r="W345" s="16"/>
      <c r="X345" s="3" t="s">
        <v>33</v>
      </c>
      <c r="Y345" s="22"/>
      <c r="Z345" s="7"/>
    </row>
    <row r="346" spans="2:26" x14ac:dyDescent="0.3">
      <c r="E346" s="24"/>
      <c r="F346" s="24"/>
      <c r="G346" s="24"/>
      <c r="K346" s="29"/>
      <c r="M346" s="19"/>
      <c r="N346" s="5"/>
      <c r="W346" s="16"/>
      <c r="X346" s="3"/>
      <c r="Y346" s="22"/>
      <c r="Z346" s="7"/>
    </row>
    <row r="347" spans="2:26" ht="19.2" x14ac:dyDescent="0.45">
      <c r="B347" s="9"/>
      <c r="C347" s="14"/>
      <c r="D347" s="14"/>
      <c r="E347" s="24"/>
      <c r="F347" s="24"/>
      <c r="G347" s="24"/>
      <c r="K347" s="29" t="e">
        <f>CONCATENATE(" FROM ",LEFT(#REF!,LEN(#REF!)-5)," T")</f>
        <v>#REF!</v>
      </c>
      <c r="L347" s="14"/>
      <c r="M347" s="20"/>
      <c r="N347" s="5" t="s">
        <v>96</v>
      </c>
      <c r="O347" s="14"/>
      <c r="W347" s="17"/>
      <c r="X347" s="3"/>
      <c r="Y347" s="22"/>
      <c r="Z347" s="7"/>
    </row>
    <row r="348" spans="2:26" x14ac:dyDescent="0.3">
      <c r="E348" s="24"/>
      <c r="F348" s="24"/>
      <c r="G348" s="24"/>
      <c r="K348" s="21"/>
      <c r="M348" s="19"/>
      <c r="N348" s="5"/>
      <c r="W348" s="16"/>
      <c r="X348" s="3"/>
      <c r="Y348" s="22"/>
      <c r="Z348" s="7"/>
    </row>
    <row r="349" spans="2:26" x14ac:dyDescent="0.3">
      <c r="B349" s="2" t="s">
        <v>37</v>
      </c>
      <c r="E349" s="24"/>
      <c r="F349" s="24"/>
      <c r="G349" s="24"/>
      <c r="I349" t="str">
        <f>CONCATENATE("ALTER TABLE"," ",B349)</f>
        <v>ALTER TABLE CR_LIST_ITEM</v>
      </c>
      <c r="K349" s="21"/>
      <c r="M349" s="19"/>
      <c r="N349" s="5" t="str">
        <f>CONCATENATE("CREATE TABLE ",B349," ","(")</f>
        <v>CREATE TABLE CR_LIST_ITEM (</v>
      </c>
      <c r="W349" s="16"/>
      <c r="X349" s="3" t="s">
        <v>32</v>
      </c>
      <c r="Y349" s="22"/>
      <c r="Z349" s="7"/>
    </row>
    <row r="350" spans="2:26" ht="30.6" x14ac:dyDescent="0.45">
      <c r="B350" s="1" t="s">
        <v>2</v>
      </c>
      <c r="C350" s="1" t="s">
        <v>1</v>
      </c>
      <c r="D350" s="4">
        <v>20</v>
      </c>
      <c r="E350" s="24"/>
      <c r="F350" s="24"/>
      <c r="G350" s="24"/>
      <c r="I350" t="str">
        <f t="shared" ref="I350:I362" si="142">I349</f>
        <v>ALTER TABLE CR_LIST_ITEM</v>
      </c>
      <c r="J350" t="str">
        <f t="shared" ref="J350:J362" si="143">CONCATENATE(LEFT(CONCATENATE(" ADD "," ",N350,";"),LEN(CONCATENATE(" ADD "," ",N350,";"))-2),";")</f>
        <v xml:space="preserve"> ADD  ID VARCHAR(20);</v>
      </c>
      <c r="K350" s="21" t="str">
        <f t="shared" ref="K350:K362" si="144">CONCATENATE(LEFT(CONCATENATE("  ALTER COLUMN  "," ",N350,";"),LEN(CONCATENATE("  ALTER COLUMN  "," ",N350,";"))-2),";")</f>
        <v xml:space="preserve">  ALTER COLUMN   ID VARCHAR(20);</v>
      </c>
      <c r="L350" s="12"/>
      <c r="M350" s="18"/>
      <c r="N350" s="5" t="str">
        <f t="shared" ref="N350:N361" si="145">CONCATENATE(B350," ",C350,"(",D350,")",",")</f>
        <v>ID VARCHAR(20),</v>
      </c>
      <c r="O350" s="1" t="s">
        <v>2</v>
      </c>
      <c r="P350" s="6"/>
      <c r="Q350" s="6"/>
      <c r="R350" s="6"/>
      <c r="S350" s="6"/>
      <c r="T350" s="6"/>
      <c r="U350" s="6"/>
      <c r="V350" s="6"/>
      <c r="W350" s="17" t="str">
        <f t="shared" ref="W350:W362" si="146">CONCATENATE(,LOWER(O350),UPPER(LEFT(P350,1)),LOWER(RIGHT(P350,LEN(P350)-IF(LEN(P350)&gt;0,1,LEN(P350)))),UPPER(LEFT(Q350,1)),LOWER(RIGHT(Q350,LEN(Q350)-IF(LEN(Q350)&gt;0,1,LEN(Q350)))),UPPER(LEFT(R350,1)),LOWER(RIGHT(R350,LEN(R350)-IF(LEN(R350)&gt;0,1,LEN(R350)))),UPPER(LEFT(S350,1)),LOWER(RIGHT(S350,LEN(S350)-IF(LEN(S350)&gt;0,1,LEN(S350)))),UPPER(LEFT(T350,1)),LOWER(RIGHT(T350,LEN(T350)-IF(LEN(T350)&gt;0,1,LEN(T350)))),UPPER(LEFT(U350,1)),LOWER(RIGHT(U350,LEN(U350)-IF(LEN(U350)&gt;0,1,LEN(U350)))),UPPER(LEFT(V350,1)),LOWER(RIGHT(V350,LEN(V350)-IF(LEN(V350)&gt;0,1,LEN(V350)))))</f>
        <v>id</v>
      </c>
      <c r="X350" s="3" t="str">
        <f t="shared" ref="X350:X362" si="147">CONCATENATE("""",W350,"""",":","""","""",",")</f>
        <v>"id":"",</v>
      </c>
      <c r="Y350" s="22" t="str">
        <f t="shared" ref="Y350:Y362" si="148">CONCATENATE("public static String ",,B350,,"=","""",W350,""";")</f>
        <v>public static String ID="id";</v>
      </c>
      <c r="Z350" s="7" t="str">
        <f t="shared" ref="Z350:Z362" si="149">CONCATENATE("private String ",W350,"=","""""",";")</f>
        <v>private String id="";</v>
      </c>
    </row>
    <row r="351" spans="2:26" ht="30.6" x14ac:dyDescent="0.45">
      <c r="B351" s="1" t="s">
        <v>3</v>
      </c>
      <c r="C351" s="1" t="s">
        <v>1</v>
      </c>
      <c r="D351" s="4">
        <v>10</v>
      </c>
      <c r="E351" s="24"/>
      <c r="F351" s="24"/>
      <c r="G351" s="24"/>
      <c r="I351" t="str">
        <f t="shared" si="142"/>
        <v>ALTER TABLE CR_LIST_ITEM</v>
      </c>
      <c r="J351" t="str">
        <f t="shared" si="143"/>
        <v xml:space="preserve"> ADD  STATUS VARCHAR(10);</v>
      </c>
      <c r="K351" s="21" t="str">
        <f t="shared" si="144"/>
        <v xml:space="preserve">  ALTER COLUMN   STATUS VARCHAR(10);</v>
      </c>
      <c r="L351" s="12"/>
      <c r="M351" s="18"/>
      <c r="N351" s="5" t="str">
        <f t="shared" si="145"/>
        <v>STATUS VARCHAR(10),</v>
      </c>
      <c r="O351" s="1" t="s">
        <v>3</v>
      </c>
      <c r="W351" s="17" t="str">
        <f t="shared" si="146"/>
        <v>status</v>
      </c>
      <c r="X351" s="3" t="str">
        <f t="shared" si="147"/>
        <v>"status":"",</v>
      </c>
      <c r="Y351" s="22" t="str">
        <f t="shared" si="148"/>
        <v>public static String STATUS="status";</v>
      </c>
      <c r="Z351" s="7" t="str">
        <f t="shared" si="149"/>
        <v>private String status="";</v>
      </c>
    </row>
    <row r="352" spans="2:26" ht="30.6" x14ac:dyDescent="0.45">
      <c r="B352" s="1" t="s">
        <v>4</v>
      </c>
      <c r="C352" s="1" t="s">
        <v>1</v>
      </c>
      <c r="D352" s="4">
        <v>20</v>
      </c>
      <c r="E352" s="24"/>
      <c r="F352" s="24"/>
      <c r="G352" s="24"/>
      <c r="I352" t="str">
        <f t="shared" si="142"/>
        <v>ALTER TABLE CR_LIST_ITEM</v>
      </c>
      <c r="J352" t="str">
        <f t="shared" si="143"/>
        <v xml:space="preserve"> ADD  INSERT_DATE VARCHAR(20);</v>
      </c>
      <c r="K352" s="21" t="str">
        <f t="shared" si="144"/>
        <v xml:space="preserve">  ALTER COLUMN   INSERT_DATE VARCHAR(20);</v>
      </c>
      <c r="L352" s="12"/>
      <c r="M352" s="18"/>
      <c r="N352" s="5" t="str">
        <f t="shared" si="145"/>
        <v>INSERT_DATE VARCHAR(20),</v>
      </c>
      <c r="O352" s="1" t="s">
        <v>7</v>
      </c>
      <c r="P352" t="s">
        <v>8</v>
      </c>
      <c r="W352" s="17" t="str">
        <f t="shared" si="146"/>
        <v>insertDate</v>
      </c>
      <c r="X352" s="3" t="str">
        <f t="shared" si="147"/>
        <v>"insertDate":"",</v>
      </c>
      <c r="Y352" s="22" t="str">
        <f t="shared" si="148"/>
        <v>public static String INSERT_DATE="insertDate";</v>
      </c>
      <c r="Z352" s="7" t="str">
        <f t="shared" si="149"/>
        <v>private String insertDate="";</v>
      </c>
    </row>
    <row r="353" spans="2:26" ht="45" x14ac:dyDescent="0.45">
      <c r="B353" s="1" t="s">
        <v>5</v>
      </c>
      <c r="C353" s="1" t="s">
        <v>1</v>
      </c>
      <c r="D353" s="4">
        <v>20</v>
      </c>
      <c r="E353" s="24"/>
      <c r="F353" s="24"/>
      <c r="G353" s="24"/>
      <c r="I353" t="str">
        <f t="shared" si="142"/>
        <v>ALTER TABLE CR_LIST_ITEM</v>
      </c>
      <c r="J353" t="str">
        <f t="shared" si="143"/>
        <v xml:space="preserve"> ADD  MODIFICATION_DATE VARCHAR(20);</v>
      </c>
      <c r="K353" s="21" t="str">
        <f t="shared" si="144"/>
        <v xml:space="preserve">  ALTER COLUMN   MODIFICATION_DATE VARCHAR(20);</v>
      </c>
      <c r="L353" s="12"/>
      <c r="M353" s="18"/>
      <c r="N353" s="5" t="str">
        <f t="shared" si="145"/>
        <v>MODIFICATION_DATE VARCHAR(20),</v>
      </c>
      <c r="O353" s="1" t="s">
        <v>9</v>
      </c>
      <c r="P353" t="s">
        <v>8</v>
      </c>
      <c r="W353" s="17" t="str">
        <f t="shared" si="146"/>
        <v>modificationDate</v>
      </c>
      <c r="X353" s="3" t="str">
        <f t="shared" si="147"/>
        <v>"modificationDate":"",</v>
      </c>
      <c r="Y353" s="22" t="str">
        <f t="shared" si="148"/>
        <v>public static String MODIFICATION_DATE="modificationDate";</v>
      </c>
      <c r="Z353" s="7" t="str">
        <f t="shared" si="149"/>
        <v>private String modificationDate="";</v>
      </c>
    </row>
    <row r="354" spans="2:26" ht="30.6" x14ac:dyDescent="0.45">
      <c r="B354" s="1" t="s">
        <v>38</v>
      </c>
      <c r="C354" s="1" t="s">
        <v>1</v>
      </c>
      <c r="D354" s="4">
        <v>256</v>
      </c>
      <c r="E354" s="24"/>
      <c r="F354" s="24"/>
      <c r="G354" s="24"/>
      <c r="I354" t="str">
        <f t="shared" si="142"/>
        <v>ALTER TABLE CR_LIST_ITEM</v>
      </c>
      <c r="J354" t="str">
        <f t="shared" si="143"/>
        <v xml:space="preserve"> ADD  ITEM_CODE VARCHAR(256);</v>
      </c>
      <c r="K354" s="21" t="str">
        <f t="shared" si="144"/>
        <v xml:space="preserve">  ALTER COLUMN   ITEM_CODE VARCHAR(256);</v>
      </c>
      <c r="L354" s="12"/>
      <c r="M354" s="18"/>
      <c r="N354" s="5" t="str">
        <f t="shared" si="145"/>
        <v>ITEM_CODE VARCHAR(256),</v>
      </c>
      <c r="O354" s="1" t="s">
        <v>54</v>
      </c>
      <c r="P354" t="s">
        <v>18</v>
      </c>
      <c r="W354" s="17" t="str">
        <f t="shared" si="146"/>
        <v>itemCode</v>
      </c>
      <c r="X354" s="3" t="str">
        <f t="shared" si="147"/>
        <v>"itemCode":"",</v>
      </c>
      <c r="Y354" s="22" t="str">
        <f t="shared" si="148"/>
        <v>public static String ITEM_CODE="itemCode";</v>
      </c>
      <c r="Z354" s="7" t="str">
        <f t="shared" si="149"/>
        <v>private String itemCode="";</v>
      </c>
    </row>
    <row r="355" spans="2:26" ht="30.6" x14ac:dyDescent="0.45">
      <c r="B355" s="10" t="s">
        <v>39</v>
      </c>
      <c r="C355" s="1" t="s">
        <v>1</v>
      </c>
      <c r="D355" s="8">
        <v>256</v>
      </c>
      <c r="E355" s="24"/>
      <c r="F355" s="24"/>
      <c r="G355" s="24"/>
      <c r="I355" t="str">
        <f t="shared" si="142"/>
        <v>ALTER TABLE CR_LIST_ITEM</v>
      </c>
      <c r="J355" t="str">
        <f t="shared" si="143"/>
        <v xml:space="preserve"> ADD  ITEM_KEY VARCHAR(256);</v>
      </c>
      <c r="K355" s="21" t="str">
        <f t="shared" si="144"/>
        <v xml:space="preserve">  ALTER COLUMN   ITEM_KEY VARCHAR(256);</v>
      </c>
      <c r="M355" s="19"/>
      <c r="N355" s="5" t="str">
        <f t="shared" si="145"/>
        <v>ITEM_KEY VARCHAR(256),</v>
      </c>
      <c r="O355" t="s">
        <v>54</v>
      </c>
      <c r="P355" t="s">
        <v>43</v>
      </c>
      <c r="W355" s="17" t="str">
        <f t="shared" si="146"/>
        <v>itemKey</v>
      </c>
      <c r="X355" s="3" t="str">
        <f t="shared" si="147"/>
        <v>"itemKey":"",</v>
      </c>
      <c r="Y355" s="22" t="str">
        <f t="shared" si="148"/>
        <v>public static String ITEM_KEY="itemKey";</v>
      </c>
      <c r="Z355" s="7" t="str">
        <f t="shared" si="149"/>
        <v>private String itemKey="";</v>
      </c>
    </row>
    <row r="356" spans="2:26" ht="30.6" x14ac:dyDescent="0.45">
      <c r="B356" s="10" t="s">
        <v>40</v>
      </c>
      <c r="C356" s="1" t="s">
        <v>1</v>
      </c>
      <c r="D356" s="8">
        <v>600</v>
      </c>
      <c r="E356" s="24"/>
      <c r="F356" s="24"/>
      <c r="G356" s="24"/>
      <c r="I356" t="str">
        <f t="shared" si="142"/>
        <v>ALTER TABLE CR_LIST_ITEM</v>
      </c>
      <c r="J356" t="str">
        <f t="shared" si="143"/>
        <v xml:space="preserve"> ADD  ITEM_VALUE VARCHAR(600);</v>
      </c>
      <c r="K356" s="21" t="str">
        <f t="shared" si="144"/>
        <v xml:space="preserve">  ALTER COLUMN   ITEM_VALUE VARCHAR(600);</v>
      </c>
      <c r="M356" s="19"/>
      <c r="N356" s="5" t="str">
        <f t="shared" si="145"/>
        <v>ITEM_VALUE VARCHAR(600),</v>
      </c>
      <c r="O356" t="s">
        <v>54</v>
      </c>
      <c r="P356" t="s">
        <v>44</v>
      </c>
      <c r="W356" s="17" t="str">
        <f t="shared" si="146"/>
        <v>itemValue</v>
      </c>
      <c r="X356" s="3" t="str">
        <f t="shared" si="147"/>
        <v>"itemValue":"",</v>
      </c>
      <c r="Y356" s="22" t="str">
        <f t="shared" si="148"/>
        <v>public static String ITEM_VALUE="itemValue";</v>
      </c>
      <c r="Z356" s="7" t="str">
        <f t="shared" si="149"/>
        <v>private String itemValue="";</v>
      </c>
    </row>
    <row r="357" spans="2:26" ht="30.6" x14ac:dyDescent="0.45">
      <c r="B357" s="10" t="s">
        <v>97</v>
      </c>
      <c r="C357" s="1" t="s">
        <v>1</v>
      </c>
      <c r="D357" s="8">
        <v>3000</v>
      </c>
      <c r="E357" s="24"/>
      <c r="F357" s="24"/>
      <c r="G357" s="24"/>
      <c r="I357" t="str">
        <f t="shared" si="142"/>
        <v>ALTER TABLE CR_LIST_ITEM</v>
      </c>
      <c r="J357" t="str">
        <f t="shared" si="143"/>
        <v xml:space="preserve"> ADD  PARAM_1 VARCHAR(3000);</v>
      </c>
      <c r="K357" s="21" t="str">
        <f t="shared" si="144"/>
        <v xml:space="preserve">  ALTER COLUMN   PARAM_1 VARCHAR(3000);</v>
      </c>
      <c r="M357" s="19"/>
      <c r="N357" s="5" t="str">
        <f t="shared" si="145"/>
        <v>PARAM_1 VARCHAR(3000),</v>
      </c>
      <c r="O357" t="s">
        <v>102</v>
      </c>
      <c r="P357">
        <v>1</v>
      </c>
      <c r="W357" s="17" t="str">
        <f t="shared" si="146"/>
        <v>param1</v>
      </c>
      <c r="X357" s="3" t="str">
        <f t="shared" si="147"/>
        <v>"param1":"",</v>
      </c>
      <c r="Y357" s="22" t="str">
        <f t="shared" si="148"/>
        <v>public static String PARAM_1="param1";</v>
      </c>
      <c r="Z357" s="7" t="str">
        <f t="shared" si="149"/>
        <v>private String param1="";</v>
      </c>
    </row>
    <row r="358" spans="2:26" ht="30.6" x14ac:dyDescent="0.45">
      <c r="B358" s="10" t="s">
        <v>98</v>
      </c>
      <c r="C358" s="1" t="s">
        <v>1</v>
      </c>
      <c r="D358" s="8">
        <v>3000</v>
      </c>
      <c r="E358" s="24"/>
      <c r="F358" s="24"/>
      <c r="G358" s="24"/>
      <c r="I358" t="str">
        <f t="shared" si="142"/>
        <v>ALTER TABLE CR_LIST_ITEM</v>
      </c>
      <c r="J358" t="str">
        <f t="shared" si="143"/>
        <v xml:space="preserve"> ADD  PARAM_2 VARCHAR(3000);</v>
      </c>
      <c r="K358" s="21" t="str">
        <f t="shared" si="144"/>
        <v xml:space="preserve">  ALTER COLUMN   PARAM_2 VARCHAR(3000);</v>
      </c>
      <c r="M358" s="19"/>
      <c r="N358" s="5" t="str">
        <f t="shared" si="145"/>
        <v>PARAM_2 VARCHAR(3000),</v>
      </c>
      <c r="O358" t="s">
        <v>102</v>
      </c>
      <c r="P358">
        <v>2</v>
      </c>
      <c r="W358" s="17" t="str">
        <f t="shared" si="146"/>
        <v>param2</v>
      </c>
      <c r="X358" s="3" t="str">
        <f t="shared" si="147"/>
        <v>"param2":"",</v>
      </c>
      <c r="Y358" s="22" t="str">
        <f t="shared" si="148"/>
        <v>public static String PARAM_2="param2";</v>
      </c>
      <c r="Z358" s="7" t="str">
        <f t="shared" si="149"/>
        <v>private String param2="";</v>
      </c>
    </row>
    <row r="359" spans="2:26" ht="30.6" x14ac:dyDescent="0.45">
      <c r="B359" s="10" t="s">
        <v>99</v>
      </c>
      <c r="C359" s="1" t="s">
        <v>1</v>
      </c>
      <c r="D359" s="8">
        <v>3000</v>
      </c>
      <c r="E359" s="24"/>
      <c r="F359" s="24"/>
      <c r="G359" s="24"/>
      <c r="I359" t="str">
        <f t="shared" si="142"/>
        <v>ALTER TABLE CR_LIST_ITEM</v>
      </c>
      <c r="J359" t="str">
        <f t="shared" si="143"/>
        <v xml:space="preserve"> ADD  PARAM_3 VARCHAR(3000);</v>
      </c>
      <c r="K359" s="21" t="str">
        <f t="shared" si="144"/>
        <v xml:space="preserve">  ALTER COLUMN   PARAM_3 VARCHAR(3000);</v>
      </c>
      <c r="M359" s="19"/>
      <c r="N359" s="5" t="str">
        <f t="shared" si="145"/>
        <v>PARAM_3 VARCHAR(3000),</v>
      </c>
      <c r="O359" t="s">
        <v>102</v>
      </c>
      <c r="P359">
        <v>3</v>
      </c>
      <c r="W359" s="17" t="str">
        <f t="shared" si="146"/>
        <v>param3</v>
      </c>
      <c r="X359" s="3" t="str">
        <f t="shared" si="147"/>
        <v>"param3":"",</v>
      </c>
      <c r="Y359" s="22" t="str">
        <f t="shared" si="148"/>
        <v>public static String PARAM_3="param3";</v>
      </c>
      <c r="Z359" s="7" t="str">
        <f t="shared" si="149"/>
        <v>private String param3="";</v>
      </c>
    </row>
    <row r="360" spans="2:26" ht="30.6" x14ac:dyDescent="0.45">
      <c r="B360" s="10" t="s">
        <v>101</v>
      </c>
      <c r="C360" s="1" t="s">
        <v>1</v>
      </c>
      <c r="D360" s="8">
        <v>3000</v>
      </c>
      <c r="E360" s="24"/>
      <c r="F360" s="24"/>
      <c r="G360" s="24"/>
      <c r="I360" t="str">
        <f t="shared" si="142"/>
        <v>ALTER TABLE CR_LIST_ITEM</v>
      </c>
      <c r="J360" t="str">
        <f t="shared" si="143"/>
        <v xml:space="preserve"> ADD  PARAM_4 VARCHAR(3000);</v>
      </c>
      <c r="K360" s="21" t="str">
        <f t="shared" si="144"/>
        <v xml:space="preserve">  ALTER COLUMN   PARAM_4 VARCHAR(3000);</v>
      </c>
      <c r="M360" s="19"/>
      <c r="N360" s="5" t="str">
        <f t="shared" si="145"/>
        <v>PARAM_4 VARCHAR(3000),</v>
      </c>
      <c r="O360" t="s">
        <v>102</v>
      </c>
      <c r="P360">
        <v>4</v>
      </c>
      <c r="W360" s="17" t="str">
        <f t="shared" si="146"/>
        <v>param4</v>
      </c>
      <c r="X360" s="3" t="str">
        <f t="shared" si="147"/>
        <v>"param4":"",</v>
      </c>
      <c r="Y360" s="22" t="str">
        <f t="shared" si="148"/>
        <v>public static String PARAM_4="param4";</v>
      </c>
      <c r="Z360" s="7" t="str">
        <f t="shared" si="149"/>
        <v>private String param4="";</v>
      </c>
    </row>
    <row r="361" spans="2:26" ht="30.6" x14ac:dyDescent="0.45">
      <c r="B361" s="10" t="s">
        <v>100</v>
      </c>
      <c r="C361" s="1" t="s">
        <v>1</v>
      </c>
      <c r="D361" s="8">
        <v>3000</v>
      </c>
      <c r="E361" s="24"/>
      <c r="F361" s="24"/>
      <c r="G361" s="24"/>
      <c r="I361" t="str">
        <f t="shared" si="142"/>
        <v>ALTER TABLE CR_LIST_ITEM</v>
      </c>
      <c r="J361" t="str">
        <f t="shared" si="143"/>
        <v xml:space="preserve"> ADD  PARAM_5 VARCHAR(3000);</v>
      </c>
      <c r="K361" s="21" t="str">
        <f t="shared" si="144"/>
        <v xml:space="preserve">  ALTER COLUMN   PARAM_5 VARCHAR(3000);</v>
      </c>
      <c r="M361" s="19"/>
      <c r="N361" s="5" t="str">
        <f t="shared" si="145"/>
        <v>PARAM_5 VARCHAR(3000),</v>
      </c>
      <c r="O361" t="s">
        <v>102</v>
      </c>
      <c r="P361">
        <v>5</v>
      </c>
      <c r="W361" s="17" t="str">
        <f t="shared" si="146"/>
        <v>param5</v>
      </c>
      <c r="X361" s="3" t="str">
        <f t="shared" si="147"/>
        <v>"param5":"",</v>
      </c>
      <c r="Y361" s="22" t="str">
        <f t="shared" si="148"/>
        <v>public static String PARAM_5="param5";</v>
      </c>
      <c r="Z361" s="7" t="str">
        <f t="shared" si="149"/>
        <v>private String param5="";</v>
      </c>
    </row>
    <row r="362" spans="2:26" ht="30.6" x14ac:dyDescent="0.45">
      <c r="B362" s="10" t="s">
        <v>29</v>
      </c>
      <c r="C362" s="1" t="s">
        <v>1</v>
      </c>
      <c r="D362" s="8">
        <v>10</v>
      </c>
      <c r="E362" s="24"/>
      <c r="F362" s="24"/>
      <c r="G362" s="24"/>
      <c r="I362" t="str">
        <f t="shared" si="142"/>
        <v>ALTER TABLE CR_LIST_ITEM</v>
      </c>
      <c r="J362" t="str">
        <f t="shared" si="143"/>
        <v xml:space="preserve"> ADD  LANG VARCHAR(10;</v>
      </c>
      <c r="K362" s="21" t="str">
        <f t="shared" si="144"/>
        <v xml:space="preserve">  ALTER COLUMN   LANG VARCHAR(10;</v>
      </c>
      <c r="M362" s="19"/>
      <c r="N362" s="5" t="str">
        <f>CONCATENATE(B362," ",C362,"(",D362,")","")</f>
        <v>LANG VARCHAR(10)</v>
      </c>
      <c r="O362" t="s">
        <v>29</v>
      </c>
      <c r="W362" s="17" t="str">
        <f t="shared" si="146"/>
        <v>lang</v>
      </c>
      <c r="X362" s="3" t="str">
        <f t="shared" si="147"/>
        <v>"lang":"",</v>
      </c>
      <c r="Y362" s="22" t="str">
        <f t="shared" si="148"/>
        <v>public static String LANG="lang";</v>
      </c>
      <c r="Z362" s="7" t="str">
        <f t="shared" si="149"/>
        <v>private String lang="";</v>
      </c>
    </row>
    <row r="363" spans="2:26" x14ac:dyDescent="0.3">
      <c r="E363" s="24"/>
      <c r="F363" s="24"/>
      <c r="G363" s="24"/>
      <c r="K363" s="21"/>
      <c r="M363" s="19"/>
      <c r="N363" s="5" t="s">
        <v>6</v>
      </c>
      <c r="W363" s="16"/>
      <c r="X363" s="3" t="s">
        <v>33</v>
      </c>
      <c r="Y363" s="22"/>
      <c r="Z363" s="7"/>
    </row>
    <row r="364" spans="2:26" x14ac:dyDescent="0.3">
      <c r="E364" s="24"/>
      <c r="F364" s="24"/>
      <c r="G364" s="24"/>
      <c r="K364" s="21"/>
      <c r="M364" s="19"/>
      <c r="N364" s="5"/>
      <c r="W364" s="16"/>
      <c r="X364" s="3"/>
      <c r="Y364" s="22"/>
      <c r="Z364" s="7"/>
    </row>
    <row r="365" spans="2:26" ht="28.8" x14ac:dyDescent="0.3">
      <c r="B365" s="2" t="s">
        <v>55</v>
      </c>
      <c r="E365" s="24"/>
      <c r="F365" s="24"/>
      <c r="G365" s="24"/>
      <c r="J365" t="s">
        <v>114</v>
      </c>
      <c r="K365" s="26" t="str">
        <f>CONCATENATE(J365," VIEW ",B365," AS SELECT")</f>
        <v>create VIEW CR_LIST_ITEM_LIST AS SELECT</v>
      </c>
      <c r="M365" s="18" t="str">
        <f t="shared" ref="M365:M373" si="150">CONCATENATE(B365,",")</f>
        <v>CR_LIST_ITEM_LIST,</v>
      </c>
      <c r="N365" s="5" t="str">
        <f>CONCATENATE("CREATE TABLE ",B365," ","(")</f>
        <v>CREATE TABLE CR_LIST_ITEM_LIST (</v>
      </c>
      <c r="W365" s="16"/>
      <c r="X365" s="3" t="s">
        <v>32</v>
      </c>
      <c r="Y365" s="22"/>
      <c r="Z365" s="7"/>
    </row>
    <row r="366" spans="2:26" ht="19.2" x14ac:dyDescent="0.45">
      <c r="B366" s="1" t="s">
        <v>2</v>
      </c>
      <c r="C366" s="1" t="s">
        <v>1</v>
      </c>
      <c r="D366" s="4">
        <v>20</v>
      </c>
      <c r="E366" s="24"/>
      <c r="F366" s="24"/>
      <c r="G366" s="24"/>
      <c r="K366" s="25" t="str">
        <f>CONCATENATE(B366,",")</f>
        <v>ID,</v>
      </c>
      <c r="L366" s="12"/>
      <c r="M366" s="18" t="str">
        <f t="shared" si="150"/>
        <v>ID,</v>
      </c>
      <c r="N366" s="5" t="str">
        <f t="shared" ref="N366:N380" si="151">CONCATENATE(B366," ",C366,"(",D366,")",",")</f>
        <v>ID VARCHAR(20),</v>
      </c>
      <c r="O366" s="1" t="s">
        <v>2</v>
      </c>
      <c r="P366" s="6"/>
      <c r="Q366" s="6"/>
      <c r="R366" s="6"/>
      <c r="S366" s="6"/>
      <c r="T366" s="6"/>
      <c r="U366" s="6"/>
      <c r="V366" s="6"/>
      <c r="W366" s="17" t="str">
        <f t="shared" ref="W366:W380" si="152">CONCATENATE(,LOWER(O366),UPPER(LEFT(P366,1)),LOWER(RIGHT(P366,LEN(P366)-IF(LEN(P366)&gt;0,1,LEN(P366)))),UPPER(LEFT(Q366,1)),LOWER(RIGHT(Q366,LEN(Q366)-IF(LEN(Q366)&gt;0,1,LEN(Q366)))),UPPER(LEFT(R366,1)),LOWER(RIGHT(R366,LEN(R366)-IF(LEN(R366)&gt;0,1,LEN(R366)))),UPPER(LEFT(S366,1)),LOWER(RIGHT(S366,LEN(S366)-IF(LEN(S366)&gt;0,1,LEN(S366)))),UPPER(LEFT(T366,1)),LOWER(RIGHT(T366,LEN(T366)-IF(LEN(T366)&gt;0,1,LEN(T366)))),UPPER(LEFT(U366,1)),LOWER(RIGHT(U366,LEN(U366)-IF(LEN(U366)&gt;0,1,LEN(U366)))),UPPER(LEFT(V366,1)),LOWER(RIGHT(V366,LEN(V366)-IF(LEN(V366)&gt;0,1,LEN(V366)))))</f>
        <v>id</v>
      </c>
      <c r="X366" s="3" t="str">
        <f t="shared" ref="X366:X380" si="153">CONCATENATE("""",W366,"""",":","""","""",",")</f>
        <v>"id":"",</v>
      </c>
      <c r="Y366" s="22" t="str">
        <f t="shared" ref="Y366:Y380" si="154">CONCATENATE("public static String ",,B366,,"=","""",W366,""";")</f>
        <v>public static String ID="id";</v>
      </c>
      <c r="Z366" s="7" t="str">
        <f t="shared" ref="Z366:Z380" si="155">CONCATENATE("private String ",W366,"=","""""",";")</f>
        <v>private String id="";</v>
      </c>
    </row>
    <row r="367" spans="2:26" ht="19.2" x14ac:dyDescent="0.45">
      <c r="B367" s="1" t="s">
        <v>3</v>
      </c>
      <c r="C367" s="1" t="s">
        <v>1</v>
      </c>
      <c r="D367" s="4">
        <v>10</v>
      </c>
      <c r="E367" s="24"/>
      <c r="F367" s="24"/>
      <c r="G367" s="24"/>
      <c r="K367" s="25" t="str">
        <f>CONCATENATE(B367,",")</f>
        <v>STATUS,</v>
      </c>
      <c r="L367" s="12"/>
      <c r="M367" s="18" t="str">
        <f t="shared" si="150"/>
        <v>STATUS,</v>
      </c>
      <c r="N367" s="5" t="str">
        <f t="shared" si="151"/>
        <v>STATUS VARCHAR(10),</v>
      </c>
      <c r="O367" s="1" t="s">
        <v>3</v>
      </c>
      <c r="W367" s="17" t="str">
        <f t="shared" si="152"/>
        <v>status</v>
      </c>
      <c r="X367" s="3" t="str">
        <f t="shared" si="153"/>
        <v>"status":"",</v>
      </c>
      <c r="Y367" s="22" t="str">
        <f t="shared" si="154"/>
        <v>public static String STATUS="status";</v>
      </c>
      <c r="Z367" s="7" t="str">
        <f t="shared" si="155"/>
        <v>private String status="";</v>
      </c>
    </row>
    <row r="368" spans="2:26" ht="19.2" x14ac:dyDescent="0.45">
      <c r="B368" s="1" t="s">
        <v>4</v>
      </c>
      <c r="C368" s="1" t="s">
        <v>1</v>
      </c>
      <c r="D368" s="4">
        <v>20</v>
      </c>
      <c r="E368" s="24"/>
      <c r="F368" s="24"/>
      <c r="G368" s="24"/>
      <c r="K368" s="25" t="str">
        <f>CONCATENATE(B368,",")</f>
        <v>INSERT_DATE,</v>
      </c>
      <c r="L368" s="12"/>
      <c r="M368" s="18" t="str">
        <f t="shared" si="150"/>
        <v>INSERT_DATE,</v>
      </c>
      <c r="N368" s="5" t="str">
        <f t="shared" si="151"/>
        <v>INSERT_DATE VARCHAR(20),</v>
      </c>
      <c r="O368" s="1" t="s">
        <v>7</v>
      </c>
      <c r="P368" t="s">
        <v>8</v>
      </c>
      <c r="W368" s="17" t="str">
        <f t="shared" si="152"/>
        <v>insertDate</v>
      </c>
      <c r="X368" s="3" t="str">
        <f t="shared" si="153"/>
        <v>"insertDate":"",</v>
      </c>
      <c r="Y368" s="22" t="str">
        <f t="shared" si="154"/>
        <v>public static String INSERT_DATE="insertDate";</v>
      </c>
      <c r="Z368" s="7" t="str">
        <f t="shared" si="155"/>
        <v>private String insertDate="";</v>
      </c>
    </row>
    <row r="369" spans="2:26" ht="19.2" x14ac:dyDescent="0.45">
      <c r="B369" s="1" t="s">
        <v>5</v>
      </c>
      <c r="C369" s="1" t="s">
        <v>1</v>
      </c>
      <c r="D369" s="4">
        <v>20</v>
      </c>
      <c r="E369" s="24"/>
      <c r="F369" s="24"/>
      <c r="G369" s="24"/>
      <c r="K369" s="25" t="str">
        <f>CONCATENATE(B369,",")</f>
        <v>MODIFICATION_DATE,</v>
      </c>
      <c r="L369" s="12"/>
      <c r="M369" s="18" t="str">
        <f t="shared" si="150"/>
        <v>MODIFICATION_DATE,</v>
      </c>
      <c r="N369" s="5" t="str">
        <f t="shared" si="151"/>
        <v>MODIFICATION_DATE VARCHAR(20),</v>
      </c>
      <c r="O369" s="1" t="s">
        <v>9</v>
      </c>
      <c r="P369" t="s">
        <v>8</v>
      </c>
      <c r="W369" s="17" t="str">
        <f t="shared" si="152"/>
        <v>modificationDate</v>
      </c>
      <c r="X369" s="3" t="str">
        <f t="shared" si="153"/>
        <v>"modificationDate":"",</v>
      </c>
      <c r="Y369" s="22" t="str">
        <f t="shared" si="154"/>
        <v>public static String MODIFICATION_DATE="modificationDate";</v>
      </c>
      <c r="Z369" s="7" t="str">
        <f t="shared" si="155"/>
        <v>private String modificationDate="";</v>
      </c>
    </row>
    <row r="370" spans="2:26" ht="19.2" x14ac:dyDescent="0.45">
      <c r="B370" s="1" t="s">
        <v>38</v>
      </c>
      <c r="C370" s="1" t="s">
        <v>1</v>
      </c>
      <c r="D370" s="4">
        <v>256</v>
      </c>
      <c r="E370" s="24"/>
      <c r="F370" s="24"/>
      <c r="G370" s="24"/>
      <c r="K370" s="25" t="str">
        <f>CONCATENATE(B370,",")</f>
        <v>ITEM_CODE,</v>
      </c>
      <c r="L370" s="12"/>
      <c r="M370" s="18" t="str">
        <f t="shared" si="150"/>
        <v>ITEM_CODE,</v>
      </c>
      <c r="N370" s="5" t="str">
        <f t="shared" si="151"/>
        <v>ITEM_CODE VARCHAR(256),</v>
      </c>
      <c r="O370" s="1" t="s">
        <v>54</v>
      </c>
      <c r="P370" t="s">
        <v>18</v>
      </c>
      <c r="W370" s="17" t="str">
        <f t="shared" si="152"/>
        <v>itemCode</v>
      </c>
      <c r="X370" s="3" t="str">
        <f t="shared" si="153"/>
        <v>"itemCode":"",</v>
      </c>
      <c r="Y370" s="22" t="str">
        <f t="shared" si="154"/>
        <v>public static String ITEM_CODE="itemCode";</v>
      </c>
      <c r="Z370" s="7" t="str">
        <f t="shared" si="155"/>
        <v>private String itemCode="";</v>
      </c>
    </row>
    <row r="371" spans="2:26" ht="74.400000000000006" x14ac:dyDescent="0.45">
      <c r="B371" s="11" t="s">
        <v>53</v>
      </c>
      <c r="C371" s="1" t="s">
        <v>1</v>
      </c>
      <c r="D371" s="12">
        <v>400</v>
      </c>
      <c r="E371" s="24"/>
      <c r="F371" s="24"/>
      <c r="G371" s="24"/>
      <c r="J371" s="23" t="s">
        <v>104</v>
      </c>
      <c r="K371" s="25" t="str">
        <f>CONCATENATE("ifnull((SELECT   ITEM_VALUE FROM CR_LIST_ITEM I WHERE I.ITEM_KEY=T.",B370," AND I.ITEM_CODE='",J371,"' AND I.STATUS='A' limit 1),'' ) AS ",B371,",")</f>
        <v>ifnull((SELECT   ITEM_VALUE FROM CR_LIST_ITEM I WHERE I.ITEM_KEY=T.ITEM_CODE AND I.ITEM_CODE='coreListItem' AND I.STATUS='A' limit 1),'' ) AS ITEM_CODE_NAME,</v>
      </c>
      <c r="L371" s="14"/>
      <c r="M371" s="18" t="str">
        <f t="shared" si="150"/>
        <v>ITEM_CODE_NAME,</v>
      </c>
      <c r="N371" s="5" t="str">
        <f t="shared" si="151"/>
        <v>ITEM_CODE_NAME VARCHAR(400),</v>
      </c>
      <c r="O371" s="14" t="s">
        <v>54</v>
      </c>
      <c r="P371" t="s">
        <v>18</v>
      </c>
      <c r="Q371" t="s">
        <v>0</v>
      </c>
      <c r="W371" s="17" t="str">
        <f t="shared" si="152"/>
        <v>itemCodeName</v>
      </c>
      <c r="X371" s="3" t="str">
        <f t="shared" si="153"/>
        <v>"itemCodeName":"",</v>
      </c>
      <c r="Y371" s="22" t="str">
        <f t="shared" si="154"/>
        <v>public static String ITEM_CODE_NAME="itemCodeName";</v>
      </c>
      <c r="Z371" s="7" t="str">
        <f t="shared" si="155"/>
        <v>private String itemCodeName="";</v>
      </c>
    </row>
    <row r="372" spans="2:26" ht="19.2" x14ac:dyDescent="0.45">
      <c r="B372" s="10" t="s">
        <v>39</v>
      </c>
      <c r="C372" s="1" t="s">
        <v>1</v>
      </c>
      <c r="D372" s="8">
        <v>256</v>
      </c>
      <c r="E372" s="24"/>
      <c r="F372" s="24"/>
      <c r="G372" s="24"/>
      <c r="K372" s="25" t="str">
        <f t="shared" ref="K372:K379" si="156">CONCATENATE(B372,",")</f>
        <v>ITEM_KEY,</v>
      </c>
      <c r="M372" s="18" t="str">
        <f t="shared" si="150"/>
        <v>ITEM_KEY,</v>
      </c>
      <c r="N372" s="5" t="str">
        <f t="shared" si="151"/>
        <v>ITEM_KEY VARCHAR(256),</v>
      </c>
      <c r="O372" t="s">
        <v>54</v>
      </c>
      <c r="P372" t="s">
        <v>43</v>
      </c>
      <c r="W372" s="17" t="str">
        <f t="shared" si="152"/>
        <v>itemKey</v>
      </c>
      <c r="X372" s="3" t="str">
        <f t="shared" si="153"/>
        <v>"itemKey":"",</v>
      </c>
      <c r="Y372" s="22" t="str">
        <f t="shared" si="154"/>
        <v>public static String ITEM_KEY="itemKey";</v>
      </c>
      <c r="Z372" s="7" t="str">
        <f t="shared" si="155"/>
        <v>private String itemKey="";</v>
      </c>
    </row>
    <row r="373" spans="2:26" ht="19.2" x14ac:dyDescent="0.45">
      <c r="B373" s="10" t="s">
        <v>40</v>
      </c>
      <c r="C373" s="1" t="s">
        <v>1</v>
      </c>
      <c r="D373" s="8">
        <v>600</v>
      </c>
      <c r="E373" s="24"/>
      <c r="F373" s="24"/>
      <c r="G373" s="24"/>
      <c r="K373" s="25" t="str">
        <f t="shared" si="156"/>
        <v>ITEM_VALUE,</v>
      </c>
      <c r="M373" s="18" t="str">
        <f t="shared" si="150"/>
        <v>ITEM_VALUE,</v>
      </c>
      <c r="N373" s="5" t="str">
        <f t="shared" si="151"/>
        <v>ITEM_VALUE VARCHAR(600),</v>
      </c>
      <c r="O373" t="s">
        <v>54</v>
      </c>
      <c r="P373" t="s">
        <v>44</v>
      </c>
      <c r="W373" s="17" t="str">
        <f t="shared" si="152"/>
        <v>itemValue</v>
      </c>
      <c r="X373" s="3" t="str">
        <f t="shared" si="153"/>
        <v>"itemValue":"",</v>
      </c>
      <c r="Y373" s="22" t="str">
        <f t="shared" si="154"/>
        <v>public static String ITEM_VALUE="itemValue";</v>
      </c>
      <c r="Z373" s="7" t="str">
        <f t="shared" si="155"/>
        <v>private String itemValue="";</v>
      </c>
    </row>
    <row r="374" spans="2:26" ht="19.2" x14ac:dyDescent="0.45">
      <c r="B374" s="10" t="s">
        <v>97</v>
      </c>
      <c r="C374" s="1" t="s">
        <v>1</v>
      </c>
      <c r="D374" s="8">
        <v>3000</v>
      </c>
      <c r="E374" s="24"/>
      <c r="F374" s="24"/>
      <c r="G374" s="24"/>
      <c r="K374" s="25" t="str">
        <f t="shared" si="156"/>
        <v>PARAM_1,</v>
      </c>
      <c r="M374" s="19"/>
      <c r="N374" s="5" t="str">
        <f t="shared" si="151"/>
        <v>PARAM_1 VARCHAR(3000),</v>
      </c>
      <c r="O374" t="s">
        <v>102</v>
      </c>
      <c r="P374">
        <v>1</v>
      </c>
      <c r="W374" s="17" t="str">
        <f t="shared" si="152"/>
        <v>param1</v>
      </c>
      <c r="X374" s="3" t="str">
        <f t="shared" si="153"/>
        <v>"param1":"",</v>
      </c>
      <c r="Y374" s="22" t="str">
        <f t="shared" si="154"/>
        <v>public static String PARAM_1="param1";</v>
      </c>
      <c r="Z374" s="7" t="str">
        <f t="shared" si="155"/>
        <v>private String param1="";</v>
      </c>
    </row>
    <row r="375" spans="2:26" ht="19.2" x14ac:dyDescent="0.45">
      <c r="B375" s="10" t="s">
        <v>98</v>
      </c>
      <c r="C375" s="1" t="s">
        <v>1</v>
      </c>
      <c r="D375" s="8">
        <v>3000</v>
      </c>
      <c r="E375" s="24"/>
      <c r="F375" s="24"/>
      <c r="G375" s="24"/>
      <c r="K375" s="25" t="str">
        <f t="shared" si="156"/>
        <v>PARAM_2,</v>
      </c>
      <c r="M375" s="19"/>
      <c r="N375" s="5" t="str">
        <f t="shared" si="151"/>
        <v>PARAM_2 VARCHAR(3000),</v>
      </c>
      <c r="O375" t="s">
        <v>102</v>
      </c>
      <c r="P375">
        <v>2</v>
      </c>
      <c r="W375" s="17" t="str">
        <f t="shared" si="152"/>
        <v>param2</v>
      </c>
      <c r="X375" s="3" t="str">
        <f t="shared" si="153"/>
        <v>"param2":"",</v>
      </c>
      <c r="Y375" s="22" t="str">
        <f t="shared" si="154"/>
        <v>public static String PARAM_2="param2";</v>
      </c>
      <c r="Z375" s="7" t="str">
        <f t="shared" si="155"/>
        <v>private String param2="";</v>
      </c>
    </row>
    <row r="376" spans="2:26" ht="19.2" x14ac:dyDescent="0.45">
      <c r="B376" s="10" t="s">
        <v>99</v>
      </c>
      <c r="C376" s="1" t="s">
        <v>1</v>
      </c>
      <c r="D376" s="8">
        <v>3000</v>
      </c>
      <c r="E376" s="24"/>
      <c r="F376" s="24"/>
      <c r="G376" s="24"/>
      <c r="K376" s="25" t="str">
        <f t="shared" si="156"/>
        <v>PARAM_3,</v>
      </c>
      <c r="M376" s="19"/>
      <c r="N376" s="5" t="str">
        <f t="shared" si="151"/>
        <v>PARAM_3 VARCHAR(3000),</v>
      </c>
      <c r="O376" t="s">
        <v>102</v>
      </c>
      <c r="P376">
        <v>3</v>
      </c>
      <c r="W376" s="17" t="str">
        <f t="shared" si="152"/>
        <v>param3</v>
      </c>
      <c r="X376" s="3" t="str">
        <f t="shared" si="153"/>
        <v>"param3":"",</v>
      </c>
      <c r="Y376" s="22" t="str">
        <f t="shared" si="154"/>
        <v>public static String PARAM_3="param3";</v>
      </c>
      <c r="Z376" s="7" t="str">
        <f t="shared" si="155"/>
        <v>private String param3="";</v>
      </c>
    </row>
    <row r="377" spans="2:26" ht="19.2" x14ac:dyDescent="0.45">
      <c r="B377" s="10" t="s">
        <v>101</v>
      </c>
      <c r="C377" s="1" t="s">
        <v>1</v>
      </c>
      <c r="D377" s="8">
        <v>3000</v>
      </c>
      <c r="E377" s="24"/>
      <c r="F377" s="24"/>
      <c r="G377" s="24"/>
      <c r="K377" s="25" t="str">
        <f t="shared" si="156"/>
        <v>PARAM_4,</v>
      </c>
      <c r="M377" s="19"/>
      <c r="N377" s="5" t="str">
        <f t="shared" si="151"/>
        <v>PARAM_4 VARCHAR(3000),</v>
      </c>
      <c r="O377" t="s">
        <v>102</v>
      </c>
      <c r="P377">
        <v>4</v>
      </c>
      <c r="W377" s="17" t="str">
        <f t="shared" si="152"/>
        <v>param4</v>
      </c>
      <c r="X377" s="3" t="str">
        <f t="shared" si="153"/>
        <v>"param4":"",</v>
      </c>
      <c r="Y377" s="22" t="str">
        <f t="shared" si="154"/>
        <v>public static String PARAM_4="param4";</v>
      </c>
      <c r="Z377" s="7" t="str">
        <f t="shared" si="155"/>
        <v>private String param4="";</v>
      </c>
    </row>
    <row r="378" spans="2:26" ht="19.2" x14ac:dyDescent="0.45">
      <c r="B378" s="10" t="s">
        <v>100</v>
      </c>
      <c r="C378" s="1" t="s">
        <v>1</v>
      </c>
      <c r="D378" s="8">
        <v>3000</v>
      </c>
      <c r="E378" s="24"/>
      <c r="F378" s="24"/>
      <c r="G378" s="24"/>
      <c r="K378" s="25" t="str">
        <f t="shared" si="156"/>
        <v>PARAM_5,</v>
      </c>
      <c r="M378" s="19"/>
      <c r="N378" s="5" t="str">
        <f t="shared" si="151"/>
        <v>PARAM_5 VARCHAR(3000),</v>
      </c>
      <c r="O378" t="s">
        <v>102</v>
      </c>
      <c r="P378">
        <v>5</v>
      </c>
      <c r="W378" s="17" t="str">
        <f t="shared" si="152"/>
        <v>param5</v>
      </c>
      <c r="X378" s="3" t="str">
        <f t="shared" si="153"/>
        <v>"param5":"",</v>
      </c>
      <c r="Y378" s="22" t="str">
        <f t="shared" si="154"/>
        <v>public static String PARAM_5="param5";</v>
      </c>
      <c r="Z378" s="7" t="str">
        <f t="shared" si="155"/>
        <v>private String param5="";</v>
      </c>
    </row>
    <row r="379" spans="2:26" ht="19.2" x14ac:dyDescent="0.45">
      <c r="B379" s="10" t="s">
        <v>29</v>
      </c>
      <c r="C379" s="1" t="s">
        <v>1</v>
      </c>
      <c r="D379" s="8">
        <v>10</v>
      </c>
      <c r="E379" s="24"/>
      <c r="F379" s="24"/>
      <c r="G379" s="24"/>
      <c r="J379" s="23"/>
      <c r="K379" s="25" t="str">
        <f t="shared" si="156"/>
        <v>LANG,</v>
      </c>
      <c r="M379" s="18" t="str">
        <f>CONCATENATE(B379,",")</f>
        <v>LANG,</v>
      </c>
      <c r="N379" s="5" t="str">
        <f t="shared" si="151"/>
        <v>LANG VARCHAR(10),</v>
      </c>
      <c r="O379" t="s">
        <v>29</v>
      </c>
      <c r="W379" s="17" t="str">
        <f t="shared" si="152"/>
        <v>lang</v>
      </c>
      <c r="X379" s="3" t="str">
        <f t="shared" si="153"/>
        <v>"lang":"",</v>
      </c>
      <c r="Y379" s="22" t="str">
        <f t="shared" si="154"/>
        <v>public static String LANG="lang";</v>
      </c>
      <c r="Z379" s="7" t="str">
        <f t="shared" si="155"/>
        <v>private String lang="";</v>
      </c>
    </row>
    <row r="380" spans="2:26" ht="62.4" x14ac:dyDescent="0.45">
      <c r="B380" s="10" t="s">
        <v>56</v>
      </c>
      <c r="C380" s="10" t="s">
        <v>1</v>
      </c>
      <c r="D380" s="8">
        <v>300</v>
      </c>
      <c r="E380" s="24"/>
      <c r="F380" s="24"/>
      <c r="G380" s="24"/>
      <c r="J380" s="23" t="s">
        <v>103</v>
      </c>
      <c r="K380" s="25" t="str">
        <f>CONCATENATE("ifnull((SELECT   ITEM_VALUE FROM CR_LIST_ITEM I WHERE I.ITEM_KEY=T.",B379," AND I.ITEM_CODE='",J380,"' AND I.STATUS='A' limit 1),'' ) AS ",B380,"")</f>
        <v>ifnull((SELECT   ITEM_VALUE FROM CR_LIST_ITEM I WHERE I.ITEM_KEY=T.LANG AND I.ITEM_CODE='language' AND I.STATUS='A' limit 1),'' ) AS LANGUAGE_NAME</v>
      </c>
      <c r="M380" s="20" t="str">
        <f>CONCATENATE(B380,",")</f>
        <v>LANGUAGE_NAME,</v>
      </c>
      <c r="N380" s="5" t="str">
        <f t="shared" si="151"/>
        <v>LANGUAGE_NAME VARCHAR(300),</v>
      </c>
      <c r="O380" t="s">
        <v>57</v>
      </c>
      <c r="P380" t="s">
        <v>0</v>
      </c>
      <c r="W380" s="17" t="str">
        <f t="shared" si="152"/>
        <v>languageName</v>
      </c>
      <c r="X380" s="3" t="str">
        <f t="shared" si="153"/>
        <v>"languageName":"",</v>
      </c>
      <c r="Y380" s="22" t="str">
        <f t="shared" si="154"/>
        <v>public static String LANGUAGE_NAME="languageName";</v>
      </c>
      <c r="Z380" s="7" t="str">
        <f t="shared" si="155"/>
        <v>private String languageName="";</v>
      </c>
    </row>
    <row r="381" spans="2:26" x14ac:dyDescent="0.3">
      <c r="E381" s="24"/>
      <c r="F381" s="24"/>
      <c r="G381" s="24"/>
      <c r="K381" s="29" t="str">
        <f>CONCATENATE(" FROM ",LEFT(B365,LEN(B365)-5)," T")</f>
        <v xml:space="preserve"> FROM CR_LIST_ITEM T</v>
      </c>
      <c r="M381" s="19"/>
      <c r="N381" s="5" t="s">
        <v>6</v>
      </c>
      <c r="W381" s="16"/>
      <c r="X381" s="3" t="s">
        <v>33</v>
      </c>
      <c r="Y381" s="22"/>
      <c r="Z381" s="7"/>
    </row>
    <row r="382" spans="2:26" x14ac:dyDescent="0.3">
      <c r="E382" s="24"/>
      <c r="F382" s="24"/>
      <c r="G382" s="24"/>
      <c r="K382" s="21"/>
      <c r="M382" s="19"/>
      <c r="N382" s="5"/>
      <c r="W382" s="16"/>
      <c r="X382" s="3"/>
      <c r="Y382" s="22"/>
      <c r="Z382" s="7"/>
    </row>
    <row r="383" spans="2:26" x14ac:dyDescent="0.3">
      <c r="E383" s="24"/>
      <c r="F383" s="24"/>
      <c r="G383" s="24"/>
      <c r="K383" s="21"/>
      <c r="M383" s="19"/>
      <c r="N383" s="5"/>
      <c r="W383" s="16"/>
      <c r="X383" s="3"/>
      <c r="Y383" s="22"/>
      <c r="Z383" s="7"/>
    </row>
    <row r="384" spans="2:26" x14ac:dyDescent="0.3">
      <c r="E384" s="24"/>
      <c r="F384" s="24"/>
      <c r="G384" s="24"/>
      <c r="K384" s="21"/>
      <c r="M384" s="19"/>
      <c r="N384" s="5"/>
      <c r="W384" s="16"/>
      <c r="X384" s="3"/>
      <c r="Y384" s="22"/>
      <c r="Z384" s="7"/>
    </row>
    <row r="385" spans="2:26" x14ac:dyDescent="0.3">
      <c r="B385" s="2" t="s">
        <v>65</v>
      </c>
      <c r="E385" s="24"/>
      <c r="F385" s="24"/>
      <c r="G385" s="24"/>
      <c r="I385" t="str">
        <f>CONCATENATE("ALTER TABLE"," ",B385)</f>
        <v>ALTER TABLE CR_REL_RULE_AND_COMPONENT</v>
      </c>
      <c r="K385" s="21"/>
      <c r="M385" s="19" t="str">
        <f>CONCATENATE("CREATE VIEW ",B385," AS SELECT ")</f>
        <v xml:space="preserve">CREATE VIEW CR_REL_RULE_AND_COMPONENT AS SELECT </v>
      </c>
      <c r="N385" s="5" t="str">
        <f>CONCATENATE("CREATE TABLE ",B385," ","(")</f>
        <v>CREATE TABLE CR_REL_RULE_AND_COMPONENT (</v>
      </c>
      <c r="W385" s="16"/>
      <c r="X385" s="3" t="s">
        <v>32</v>
      </c>
      <c r="Y385" s="22"/>
      <c r="Z385" s="7"/>
    </row>
    <row r="386" spans="2:26" ht="30.6" x14ac:dyDescent="0.45">
      <c r="B386" s="1" t="s">
        <v>2</v>
      </c>
      <c r="C386" s="1" t="s">
        <v>1</v>
      </c>
      <c r="D386" s="4">
        <v>20</v>
      </c>
      <c r="E386" s="24"/>
      <c r="F386" s="24"/>
      <c r="G386" s="24"/>
      <c r="I386" t="str">
        <f t="shared" ref="I386:I396" si="157">I385</f>
        <v>ALTER TABLE CR_REL_RULE_AND_COMPONENT</v>
      </c>
      <c r="J386" t="str">
        <f t="shared" ref="J386:J396" si="158">CONCATENATE(LEFT(CONCATENATE(" ADD "," ",N386,";"),LEN(CONCATENATE(" ADD "," ",N386,";"))-2),";")</f>
        <v xml:space="preserve"> ADD  ID VARCHAR(20);</v>
      </c>
      <c r="K386" s="21" t="str">
        <f t="shared" ref="K386:K396" si="159">CONCATENATE(LEFT(CONCATENATE("  ALTER COLUMN  "," ",N386,";"),LEN(CONCATENATE("  ALTER COLUMN  "," ",N386,";"))-2),";")</f>
        <v xml:space="preserve">  ALTER COLUMN   ID VARCHAR(20);</v>
      </c>
      <c r="L386" s="12"/>
      <c r="M386" s="18" t="str">
        <f t="shared" ref="M386:M396" si="160">CONCATENATE(B386,",")</f>
        <v>ID,</v>
      </c>
      <c r="N386" s="5" t="str">
        <f t="shared" ref="N386:N392" si="161">CONCATENATE(B386," ",C386,"(",D386,")",",")</f>
        <v>ID VARCHAR(20),</v>
      </c>
      <c r="O386" s="1" t="s">
        <v>2</v>
      </c>
      <c r="P386" s="6"/>
      <c r="Q386" s="6"/>
      <c r="R386" s="6"/>
      <c r="S386" s="6"/>
      <c r="T386" s="6"/>
      <c r="U386" s="6"/>
      <c r="V386" s="6"/>
      <c r="W386" s="17" t="str">
        <f t="shared" ref="W386:W396" si="162">CONCATENATE(,LOWER(O386),UPPER(LEFT(P386,1)),LOWER(RIGHT(P386,LEN(P386)-IF(LEN(P386)&gt;0,1,LEN(P386)))),UPPER(LEFT(Q386,1)),LOWER(RIGHT(Q386,LEN(Q386)-IF(LEN(Q386)&gt;0,1,LEN(Q386)))),UPPER(LEFT(R386,1)),LOWER(RIGHT(R386,LEN(R386)-IF(LEN(R386)&gt;0,1,LEN(R386)))),UPPER(LEFT(S386,1)),LOWER(RIGHT(S386,LEN(S386)-IF(LEN(S386)&gt;0,1,LEN(S386)))),UPPER(LEFT(T386,1)),LOWER(RIGHT(T386,LEN(T386)-IF(LEN(T386)&gt;0,1,LEN(T386)))),UPPER(LEFT(U386,1)),LOWER(RIGHT(U386,LEN(U386)-IF(LEN(U386)&gt;0,1,LEN(U386)))),UPPER(LEFT(V386,1)),LOWER(RIGHT(V386,LEN(V386)-IF(LEN(V386)&gt;0,1,LEN(V386)))))</f>
        <v>id</v>
      </c>
      <c r="X386" s="3" t="str">
        <f t="shared" ref="X386:X396" si="163">CONCATENATE("""",W386,"""",":","""","""",",")</f>
        <v>"id":"",</v>
      </c>
      <c r="Y386" s="22" t="str">
        <f t="shared" ref="Y386:Y396" si="164">CONCATENATE("public static String ",,B386,,"=","""",W386,""";")</f>
        <v>public static String ID="id";</v>
      </c>
      <c r="Z386" s="7" t="str">
        <f t="shared" ref="Z386:Z396" si="165">CONCATENATE("private String ",W386,"=","""""",";")</f>
        <v>private String id="";</v>
      </c>
    </row>
    <row r="387" spans="2:26" ht="30.6" x14ac:dyDescent="0.45">
      <c r="B387" s="1" t="s">
        <v>3</v>
      </c>
      <c r="C387" s="1" t="s">
        <v>1</v>
      </c>
      <c r="D387" s="4">
        <v>10</v>
      </c>
      <c r="E387" s="24"/>
      <c r="F387" s="24"/>
      <c r="G387" s="24"/>
      <c r="I387" t="str">
        <f t="shared" si="157"/>
        <v>ALTER TABLE CR_REL_RULE_AND_COMPONENT</v>
      </c>
      <c r="J387" t="str">
        <f t="shared" si="158"/>
        <v xml:space="preserve"> ADD  STATUS VARCHAR(10);</v>
      </c>
      <c r="K387" s="21" t="str">
        <f t="shared" si="159"/>
        <v xml:space="preserve">  ALTER COLUMN   STATUS VARCHAR(10);</v>
      </c>
      <c r="L387" s="12"/>
      <c r="M387" s="18" t="str">
        <f t="shared" si="160"/>
        <v>STATUS,</v>
      </c>
      <c r="N387" s="5" t="str">
        <f t="shared" si="161"/>
        <v>STATUS VARCHAR(10),</v>
      </c>
      <c r="O387" s="1" t="s">
        <v>3</v>
      </c>
      <c r="W387" s="17" t="str">
        <f t="shared" si="162"/>
        <v>status</v>
      </c>
      <c r="X387" s="3" t="str">
        <f t="shared" si="163"/>
        <v>"status":"",</v>
      </c>
      <c r="Y387" s="22" t="str">
        <f t="shared" si="164"/>
        <v>public static String STATUS="status";</v>
      </c>
      <c r="Z387" s="7" t="str">
        <f t="shared" si="165"/>
        <v>private String status="";</v>
      </c>
    </row>
    <row r="388" spans="2:26" ht="30.6" x14ac:dyDescent="0.45">
      <c r="B388" s="1" t="s">
        <v>4</v>
      </c>
      <c r="C388" s="1" t="s">
        <v>1</v>
      </c>
      <c r="D388" s="4">
        <v>20</v>
      </c>
      <c r="E388" s="24"/>
      <c r="F388" s="24"/>
      <c r="G388" s="24"/>
      <c r="I388" t="str">
        <f t="shared" si="157"/>
        <v>ALTER TABLE CR_REL_RULE_AND_COMPONENT</v>
      </c>
      <c r="J388" t="str">
        <f t="shared" si="158"/>
        <v xml:space="preserve"> ADD  INSERT_DATE VARCHAR(20);</v>
      </c>
      <c r="K388" s="21" t="str">
        <f t="shared" si="159"/>
        <v xml:space="preserve">  ALTER COLUMN   INSERT_DATE VARCHAR(20);</v>
      </c>
      <c r="L388" s="12"/>
      <c r="M388" s="18" t="str">
        <f t="shared" si="160"/>
        <v>INSERT_DATE,</v>
      </c>
      <c r="N388" s="5" t="str">
        <f t="shared" si="161"/>
        <v>INSERT_DATE VARCHAR(20),</v>
      </c>
      <c r="O388" s="1" t="s">
        <v>7</v>
      </c>
      <c r="P388" t="s">
        <v>8</v>
      </c>
      <c r="W388" s="17" t="str">
        <f t="shared" si="162"/>
        <v>insertDate</v>
      </c>
      <c r="X388" s="3" t="str">
        <f t="shared" si="163"/>
        <v>"insertDate":"",</v>
      </c>
      <c r="Y388" s="22" t="str">
        <f t="shared" si="164"/>
        <v>public static String INSERT_DATE="insertDate";</v>
      </c>
      <c r="Z388" s="7" t="str">
        <f t="shared" si="165"/>
        <v>private String insertDate="";</v>
      </c>
    </row>
    <row r="389" spans="2:26" ht="45" x14ac:dyDescent="0.45">
      <c r="B389" s="1" t="s">
        <v>5</v>
      </c>
      <c r="C389" s="1" t="s">
        <v>1</v>
      </c>
      <c r="D389" s="4">
        <v>20</v>
      </c>
      <c r="E389" s="24"/>
      <c r="F389" s="24"/>
      <c r="G389" s="24"/>
      <c r="I389" t="str">
        <f t="shared" si="157"/>
        <v>ALTER TABLE CR_REL_RULE_AND_COMPONENT</v>
      </c>
      <c r="J389" t="str">
        <f t="shared" si="158"/>
        <v xml:space="preserve"> ADD  MODIFICATION_DATE VARCHAR(20);</v>
      </c>
      <c r="K389" s="21" t="str">
        <f t="shared" si="159"/>
        <v xml:space="preserve">  ALTER COLUMN   MODIFICATION_DATE VARCHAR(20);</v>
      </c>
      <c r="L389" s="12"/>
      <c r="M389" s="18" t="str">
        <f t="shared" si="160"/>
        <v>MODIFICATION_DATE,</v>
      </c>
      <c r="N389" s="5" t="str">
        <f t="shared" si="161"/>
        <v>MODIFICATION_DATE VARCHAR(20),</v>
      </c>
      <c r="O389" s="1" t="s">
        <v>9</v>
      </c>
      <c r="P389" t="s">
        <v>8</v>
      </c>
      <c r="W389" s="17" t="str">
        <f t="shared" si="162"/>
        <v>modificationDate</v>
      </c>
      <c r="X389" s="3" t="str">
        <f t="shared" si="163"/>
        <v>"modificationDate":"",</v>
      </c>
      <c r="Y389" s="22" t="str">
        <f t="shared" si="164"/>
        <v>public static String MODIFICATION_DATE="modificationDate";</v>
      </c>
      <c r="Z389" s="7" t="str">
        <f t="shared" si="165"/>
        <v>private String modificationDate="";</v>
      </c>
    </row>
    <row r="390" spans="2:26" ht="30.6" x14ac:dyDescent="0.45">
      <c r="B390" s="1" t="s">
        <v>110</v>
      </c>
      <c r="C390" s="1" t="s">
        <v>1</v>
      </c>
      <c r="D390" s="8">
        <v>500</v>
      </c>
      <c r="E390" s="24"/>
      <c r="F390" s="24"/>
      <c r="G390" s="24"/>
      <c r="I390" t="str">
        <f t="shared" si="157"/>
        <v>ALTER TABLE CR_REL_RULE_AND_COMPONENT</v>
      </c>
      <c r="J390" t="str">
        <f t="shared" si="158"/>
        <v xml:space="preserve"> ADD  LI_RULE_KEY VARCHAR(500);</v>
      </c>
      <c r="K390" s="21" t="str">
        <f t="shared" si="159"/>
        <v xml:space="preserve">  ALTER COLUMN   LI_RULE_KEY VARCHAR(500);</v>
      </c>
      <c r="M390" s="18" t="str">
        <f t="shared" si="160"/>
        <v>LI_RULE_KEY,</v>
      </c>
      <c r="N390" s="5" t="str">
        <f t="shared" si="161"/>
        <v>LI_RULE_KEY VARCHAR(500),</v>
      </c>
      <c r="O390" s="1" t="s">
        <v>66</v>
      </c>
      <c r="P390" t="s">
        <v>67</v>
      </c>
      <c r="Q390" t="s">
        <v>43</v>
      </c>
      <c r="W390" s="17" t="str">
        <f t="shared" si="162"/>
        <v>liRuleKey</v>
      </c>
      <c r="X390" s="3" t="str">
        <f t="shared" si="163"/>
        <v>"liRuleKey":"",</v>
      </c>
      <c r="Y390" s="22" t="str">
        <f t="shared" si="164"/>
        <v>public static String LI_RULE_KEY="liRuleKey";</v>
      </c>
      <c r="Z390" s="7" t="str">
        <f t="shared" si="165"/>
        <v>private String liRuleKey="";</v>
      </c>
    </row>
    <row r="391" spans="2:26" ht="45" x14ac:dyDescent="0.45">
      <c r="B391" s="1" t="s">
        <v>106</v>
      </c>
      <c r="C391" s="1" t="s">
        <v>1</v>
      </c>
      <c r="D391" s="8">
        <v>500</v>
      </c>
      <c r="E391" s="24"/>
      <c r="F391" s="24"/>
      <c r="G391" s="24"/>
      <c r="I391" t="str">
        <f t="shared" si="157"/>
        <v>ALTER TABLE CR_REL_RULE_AND_COMPONENT</v>
      </c>
      <c r="J391" t="str">
        <f t="shared" si="158"/>
        <v xml:space="preserve"> ADD  LI_COMPONENT_CODE VARCHAR(500);</v>
      </c>
      <c r="K391" s="21" t="str">
        <f t="shared" si="159"/>
        <v xml:space="preserve">  ALTER COLUMN   LI_COMPONENT_CODE VARCHAR(500);</v>
      </c>
      <c r="M391" s="18" t="str">
        <f t="shared" si="160"/>
        <v>LI_COMPONENT_CODE,</v>
      </c>
      <c r="N391" s="5" t="str">
        <f t="shared" si="161"/>
        <v>LI_COMPONENT_CODE VARCHAR(500),</v>
      </c>
      <c r="O391" s="1" t="s">
        <v>66</v>
      </c>
      <c r="P391" t="s">
        <v>49</v>
      </c>
      <c r="Q391" t="s">
        <v>18</v>
      </c>
      <c r="W391" s="17" t="str">
        <f t="shared" si="162"/>
        <v>liComponentCode</v>
      </c>
      <c r="X391" s="3" t="str">
        <f t="shared" si="163"/>
        <v>"liComponentCode":"",</v>
      </c>
      <c r="Y391" s="22" t="str">
        <f t="shared" si="164"/>
        <v>public static String LI_COMPONENT_CODE="liComponentCode";</v>
      </c>
      <c r="Z391" s="7" t="str">
        <f t="shared" si="165"/>
        <v>private String liComponentCode="";</v>
      </c>
    </row>
    <row r="392" spans="2:26" ht="45" x14ac:dyDescent="0.45">
      <c r="B392" s="1" t="s">
        <v>109</v>
      </c>
      <c r="C392" s="1" t="s">
        <v>1</v>
      </c>
      <c r="D392" s="8">
        <v>500</v>
      </c>
      <c r="E392" s="24"/>
      <c r="F392" s="24"/>
      <c r="G392" s="24"/>
      <c r="I392" t="str">
        <f t="shared" si="157"/>
        <v>ALTER TABLE CR_REL_RULE_AND_COMPONENT</v>
      </c>
      <c r="J392" t="str">
        <f t="shared" si="158"/>
        <v xml:space="preserve"> ADD  LI_COMPONENT_KEY VARCHAR(500);</v>
      </c>
      <c r="K392" s="21" t="str">
        <f t="shared" si="159"/>
        <v xml:space="preserve">  ALTER COLUMN   LI_COMPONENT_KEY VARCHAR(500);</v>
      </c>
      <c r="M392" s="18" t="str">
        <f t="shared" si="160"/>
        <v>LI_COMPONENT_KEY,</v>
      </c>
      <c r="N392" s="5" t="str">
        <f t="shared" si="161"/>
        <v>LI_COMPONENT_KEY VARCHAR(500),</v>
      </c>
      <c r="O392" s="1" t="s">
        <v>66</v>
      </c>
      <c r="P392" t="s">
        <v>49</v>
      </c>
      <c r="Q392" t="s">
        <v>43</v>
      </c>
      <c r="W392" s="17" t="str">
        <f t="shared" si="162"/>
        <v>liComponentKey</v>
      </c>
      <c r="X392" s="3" t="str">
        <f t="shared" si="163"/>
        <v>"liComponentKey":"",</v>
      </c>
      <c r="Y392" s="22" t="str">
        <f t="shared" si="164"/>
        <v>public static String LI_COMPONENT_KEY="liComponentKey";</v>
      </c>
      <c r="Z392" s="7" t="str">
        <f t="shared" si="165"/>
        <v>private String liComponentKey="";</v>
      </c>
    </row>
    <row r="393" spans="2:26" ht="30.6" x14ac:dyDescent="0.45">
      <c r="B393" s="1" t="s">
        <v>36</v>
      </c>
      <c r="C393" s="1" t="s">
        <v>1</v>
      </c>
      <c r="D393" s="4">
        <v>20</v>
      </c>
      <c r="E393" s="24"/>
      <c r="F393" s="24"/>
      <c r="G393" s="24"/>
      <c r="I393" t="str">
        <f t="shared" si="157"/>
        <v>ALTER TABLE CR_REL_RULE_AND_COMPONENT</v>
      </c>
      <c r="J393" t="str">
        <f t="shared" si="158"/>
        <v xml:space="preserve"> ADD  PERMISSION_TYPE VARCHAR(20);</v>
      </c>
      <c r="K393" s="21" t="str">
        <f t="shared" si="159"/>
        <v xml:space="preserve">  ALTER COLUMN   PERMISSION_TYPE VARCHAR(20);</v>
      </c>
      <c r="L393" s="12"/>
      <c r="M393" s="18" t="str">
        <f t="shared" si="160"/>
        <v>PERMISSION_TYPE,</v>
      </c>
      <c r="N393" s="5" t="s">
        <v>120</v>
      </c>
      <c r="O393" s="1" t="s">
        <v>50</v>
      </c>
      <c r="P393" t="s">
        <v>51</v>
      </c>
      <c r="W393" s="17" t="str">
        <f t="shared" si="162"/>
        <v>permissionType</v>
      </c>
      <c r="X393" s="3" t="str">
        <f t="shared" si="163"/>
        <v>"permissionType":"",</v>
      </c>
      <c r="Y393" s="22" t="str">
        <f t="shared" si="164"/>
        <v>public static String PERMISSION_TYPE="permissionType";</v>
      </c>
      <c r="Z393" s="7" t="str">
        <f t="shared" si="165"/>
        <v>private String permissionType="";</v>
      </c>
    </row>
    <row r="394" spans="2:26" ht="30.6" x14ac:dyDescent="0.45">
      <c r="B394" s="1" t="s">
        <v>47</v>
      </c>
      <c r="C394" s="1" t="s">
        <v>1</v>
      </c>
      <c r="D394" s="4">
        <v>4000</v>
      </c>
      <c r="E394" s="24"/>
      <c r="F394" s="24"/>
      <c r="G394" s="24"/>
      <c r="I394" t="str">
        <f t="shared" si="157"/>
        <v>ALTER TABLE CR_REL_RULE_AND_COMPONENT</v>
      </c>
      <c r="J394" t="str">
        <f t="shared" si="158"/>
        <v xml:space="preserve"> ADD  INPUT_KEY VARCHAR(4000);</v>
      </c>
      <c r="K394" s="21" t="str">
        <f t="shared" si="159"/>
        <v xml:space="preserve">  ALTER COLUMN   INPUT_KEY VARCHAR(4000);</v>
      </c>
      <c r="L394" s="12"/>
      <c r="M394" s="18" t="str">
        <f t="shared" si="160"/>
        <v>INPUT_KEY,</v>
      </c>
      <c r="N394" s="5" t="s">
        <v>121</v>
      </c>
      <c r="O394" s="1" t="s">
        <v>13</v>
      </c>
      <c r="P394" t="s">
        <v>43</v>
      </c>
      <c r="W394" s="17" t="str">
        <f t="shared" si="162"/>
        <v>inputKey</v>
      </c>
      <c r="X394" s="3" t="str">
        <f t="shared" si="163"/>
        <v>"inputKey":"",</v>
      </c>
      <c r="Y394" s="22" t="str">
        <f t="shared" si="164"/>
        <v>public static String INPUT_KEY="inputKey";</v>
      </c>
      <c r="Z394" s="7" t="str">
        <f t="shared" si="165"/>
        <v>private String inputKey="";</v>
      </c>
    </row>
    <row r="395" spans="2:26" ht="30.6" x14ac:dyDescent="0.45">
      <c r="B395" s="1" t="s">
        <v>48</v>
      </c>
      <c r="C395" s="1" t="s">
        <v>1</v>
      </c>
      <c r="D395" s="4">
        <v>4000</v>
      </c>
      <c r="E395" s="24"/>
      <c r="F395" s="24"/>
      <c r="G395" s="24"/>
      <c r="I395" t="str">
        <f t="shared" si="157"/>
        <v>ALTER TABLE CR_REL_RULE_AND_COMPONENT</v>
      </c>
      <c r="J395" t="str">
        <f t="shared" si="158"/>
        <v xml:space="preserve"> ADD  INPUT_VALUE VARCHAR(4000);</v>
      </c>
      <c r="K395" s="21" t="str">
        <f t="shared" si="159"/>
        <v xml:space="preserve">  ALTER COLUMN   INPUT_VALUE VARCHAR(4000);</v>
      </c>
      <c r="L395" s="12"/>
      <c r="M395" s="18" t="str">
        <f t="shared" si="160"/>
        <v>INPUT_VALUE,</v>
      </c>
      <c r="N395" s="5" t="s">
        <v>122</v>
      </c>
      <c r="O395" s="1" t="s">
        <v>13</v>
      </c>
      <c r="P395" t="s">
        <v>44</v>
      </c>
      <c r="W395" s="17" t="str">
        <f t="shared" si="162"/>
        <v>inputValue</v>
      </c>
      <c r="X395" s="3" t="str">
        <f t="shared" si="163"/>
        <v>"inputValue":"",</v>
      </c>
      <c r="Y395" s="22" t="str">
        <f t="shared" si="164"/>
        <v>public static String INPUT_VALUE="inputValue";</v>
      </c>
      <c r="Z395" s="7" t="str">
        <f t="shared" si="165"/>
        <v>private String inputValue="";</v>
      </c>
    </row>
    <row r="396" spans="2:26" ht="30.6" x14ac:dyDescent="0.45">
      <c r="B396" s="1" t="s">
        <v>14</v>
      </c>
      <c r="C396" s="1" t="s">
        <v>1</v>
      </c>
      <c r="D396" s="8">
        <v>4000</v>
      </c>
      <c r="E396" s="24"/>
      <c r="F396" s="24"/>
      <c r="G396" s="24"/>
      <c r="I396" t="str">
        <f t="shared" si="157"/>
        <v>ALTER TABLE CR_REL_RULE_AND_COMPONENT</v>
      </c>
      <c r="J396" t="str">
        <f t="shared" si="158"/>
        <v xml:space="preserve"> ADD  DESCRIPTION VARCHAR(4000);</v>
      </c>
      <c r="K396" s="21" t="str">
        <f t="shared" si="159"/>
        <v xml:space="preserve">  ALTER COLUMN   DESCRIPTION VARCHAR(4000);</v>
      </c>
      <c r="M396" s="18" t="str">
        <f t="shared" si="160"/>
        <v>DESCRIPTION,</v>
      </c>
      <c r="N396" s="5" t="str">
        <f>CONCATENATE(B396," ",C396,"(",D396,")",",")</f>
        <v>DESCRIPTION VARCHAR(4000),</v>
      </c>
      <c r="O396" s="1" t="s">
        <v>14</v>
      </c>
      <c r="W396" s="17" t="str">
        <f t="shared" si="162"/>
        <v>description</v>
      </c>
      <c r="X396" s="3" t="str">
        <f t="shared" si="163"/>
        <v>"description":"",</v>
      </c>
      <c r="Y396" s="22" t="str">
        <f t="shared" si="164"/>
        <v>public static String DESCRIPTION="description";</v>
      </c>
      <c r="Z396" s="7" t="str">
        <f t="shared" si="165"/>
        <v>private String description="";</v>
      </c>
    </row>
    <row r="397" spans="2:26" x14ac:dyDescent="0.3">
      <c r="E397" s="24"/>
      <c r="F397" s="24"/>
      <c r="G397" s="24"/>
      <c r="K397" s="21"/>
      <c r="M397" s="19"/>
      <c r="N397" s="5" t="s">
        <v>6</v>
      </c>
      <c r="W397" s="16"/>
      <c r="X397" s="3" t="s">
        <v>33</v>
      </c>
      <c r="Y397" s="22"/>
      <c r="Z397" s="7"/>
    </row>
    <row r="398" spans="2:26" x14ac:dyDescent="0.3">
      <c r="E398" s="24"/>
      <c r="F398" s="24"/>
      <c r="G398" s="24"/>
      <c r="K398" s="21"/>
      <c r="M398" s="19"/>
      <c r="N398" s="5"/>
      <c r="W398" s="16"/>
      <c r="X398" s="3"/>
      <c r="Y398" s="22"/>
      <c r="Z398" s="7"/>
    </row>
    <row r="399" spans="2:26" ht="43.2" x14ac:dyDescent="0.3">
      <c r="B399" s="2" t="s">
        <v>70</v>
      </c>
      <c r="E399" s="24"/>
      <c r="F399" s="24"/>
      <c r="G399" s="24"/>
      <c r="J399" t="s">
        <v>114</v>
      </c>
      <c r="K399" s="26" t="str">
        <f>CONCATENATE(J399," VIEW ",B399," AS SELECT")</f>
        <v>create VIEW CR_REL_RULE_AND_COMPONENT_LIST AS SELECT</v>
      </c>
      <c r="M399" s="19" t="str">
        <f>CONCATENATE("CREATE VIEW ",B399," AS SELECT ")</f>
        <v xml:space="preserve">CREATE VIEW CR_REL_RULE_AND_COMPONENT_LIST AS SELECT </v>
      </c>
      <c r="N399" s="5" t="str">
        <f>CONCATENATE("CREATE TABLE ",B399," ","(")</f>
        <v>CREATE TABLE CR_REL_RULE_AND_COMPONENT_LIST (</v>
      </c>
      <c r="W399" s="16"/>
      <c r="X399" s="3" t="s">
        <v>32</v>
      </c>
      <c r="Y399" s="22"/>
      <c r="Z399" s="7"/>
    </row>
    <row r="400" spans="2:26" ht="19.2" x14ac:dyDescent="0.45">
      <c r="B400" s="1" t="s">
        <v>2</v>
      </c>
      <c r="C400" s="1" t="s">
        <v>1</v>
      </c>
      <c r="D400" s="4">
        <v>20</v>
      </c>
      <c r="E400" s="24"/>
      <c r="F400" s="24"/>
      <c r="G400" s="24"/>
      <c r="K400" s="25" t="str">
        <f>CONCATENATE(B400,",")</f>
        <v>ID,</v>
      </c>
      <c r="L400" s="12"/>
      <c r="M400" s="18" t="str">
        <f t="shared" ref="M400:M410" si="166">CONCATENATE(B400,",")</f>
        <v>ID,</v>
      </c>
      <c r="N400" s="5" t="str">
        <f t="shared" ref="N400:N410" si="167">CONCATENATE(B400," ",C400,"(",D400,")",",")</f>
        <v>ID VARCHAR(20),</v>
      </c>
      <c r="O400" s="1" t="s">
        <v>2</v>
      </c>
      <c r="P400" s="6"/>
      <c r="Q400" s="6"/>
      <c r="R400" s="6"/>
      <c r="S400" s="6"/>
      <c r="T400" s="6"/>
      <c r="U400" s="6"/>
      <c r="V400" s="6"/>
      <c r="W400" s="17" t="str">
        <f t="shared" ref="W400:W410" si="168">CONCATENATE(,LOWER(O400),UPPER(LEFT(P400,1)),LOWER(RIGHT(P400,LEN(P400)-IF(LEN(P400)&gt;0,1,LEN(P400)))),UPPER(LEFT(Q400,1)),LOWER(RIGHT(Q400,LEN(Q400)-IF(LEN(Q400)&gt;0,1,LEN(Q400)))),UPPER(LEFT(R400,1)),LOWER(RIGHT(R400,LEN(R400)-IF(LEN(R400)&gt;0,1,LEN(R400)))),UPPER(LEFT(S400,1)),LOWER(RIGHT(S400,LEN(S400)-IF(LEN(S400)&gt;0,1,LEN(S400)))),UPPER(LEFT(T400,1)),LOWER(RIGHT(T400,LEN(T400)-IF(LEN(T400)&gt;0,1,LEN(T400)))),UPPER(LEFT(U400,1)),LOWER(RIGHT(U400,LEN(U400)-IF(LEN(U400)&gt;0,1,LEN(U400)))),UPPER(LEFT(V400,1)),LOWER(RIGHT(V400,LEN(V400)-IF(LEN(V400)&gt;0,1,LEN(V400)))))</f>
        <v>id</v>
      </c>
      <c r="X400" s="3" t="str">
        <f t="shared" ref="X400:X410" si="169">CONCATENATE("""",W400,"""",":","""","""",",")</f>
        <v>"id":"",</v>
      </c>
      <c r="Y400" s="22" t="str">
        <f t="shared" ref="Y400:Y410" si="170">CONCATENATE("public static String ",,B400,,"=","""",W400,""";")</f>
        <v>public static String ID="id";</v>
      </c>
      <c r="Z400" s="7" t="str">
        <f t="shared" ref="Z400:Z410" si="171">CONCATENATE("private String ",W400,"=","""""",";")</f>
        <v>private String id="";</v>
      </c>
    </row>
    <row r="401" spans="2:26" ht="19.2" x14ac:dyDescent="0.45">
      <c r="B401" s="1" t="s">
        <v>3</v>
      </c>
      <c r="C401" s="1" t="s">
        <v>1</v>
      </c>
      <c r="D401" s="4">
        <v>10</v>
      </c>
      <c r="E401" s="24"/>
      <c r="F401" s="24"/>
      <c r="G401" s="24"/>
      <c r="K401" s="25" t="str">
        <f>CONCATENATE(B401,",")</f>
        <v>STATUS,</v>
      </c>
      <c r="L401" s="12"/>
      <c r="M401" s="18" t="str">
        <f t="shared" si="166"/>
        <v>STATUS,</v>
      </c>
      <c r="N401" s="5" t="str">
        <f t="shared" si="167"/>
        <v>STATUS VARCHAR(10),</v>
      </c>
      <c r="O401" s="1" t="s">
        <v>3</v>
      </c>
      <c r="W401" s="17" t="str">
        <f t="shared" si="168"/>
        <v>status</v>
      </c>
      <c r="X401" s="3" t="str">
        <f t="shared" si="169"/>
        <v>"status":"",</v>
      </c>
      <c r="Y401" s="22" t="str">
        <f t="shared" si="170"/>
        <v>public static String STATUS="status";</v>
      </c>
      <c r="Z401" s="7" t="str">
        <f t="shared" si="171"/>
        <v>private String status="";</v>
      </c>
    </row>
    <row r="402" spans="2:26" ht="19.2" x14ac:dyDescent="0.45">
      <c r="B402" s="1" t="s">
        <v>4</v>
      </c>
      <c r="C402" s="1" t="s">
        <v>1</v>
      </c>
      <c r="D402" s="4">
        <v>20</v>
      </c>
      <c r="E402" s="24"/>
      <c r="F402" s="24"/>
      <c r="G402" s="24"/>
      <c r="K402" s="25" t="str">
        <f>CONCATENATE(B402,",")</f>
        <v>INSERT_DATE,</v>
      </c>
      <c r="L402" s="12"/>
      <c r="M402" s="18" t="str">
        <f t="shared" si="166"/>
        <v>INSERT_DATE,</v>
      </c>
      <c r="N402" s="5" t="str">
        <f t="shared" si="167"/>
        <v>INSERT_DATE VARCHAR(20),</v>
      </c>
      <c r="O402" s="1" t="s">
        <v>7</v>
      </c>
      <c r="P402" t="s">
        <v>8</v>
      </c>
      <c r="W402" s="17" t="str">
        <f t="shared" si="168"/>
        <v>insertDate</v>
      </c>
      <c r="X402" s="3" t="str">
        <f t="shared" si="169"/>
        <v>"insertDate":"",</v>
      </c>
      <c r="Y402" s="22" t="str">
        <f t="shared" si="170"/>
        <v>public static String INSERT_DATE="insertDate";</v>
      </c>
      <c r="Z402" s="7" t="str">
        <f t="shared" si="171"/>
        <v>private String insertDate="";</v>
      </c>
    </row>
    <row r="403" spans="2:26" ht="19.2" x14ac:dyDescent="0.45">
      <c r="B403" s="1" t="s">
        <v>5</v>
      </c>
      <c r="C403" s="1" t="s">
        <v>1</v>
      </c>
      <c r="D403" s="4">
        <v>20</v>
      </c>
      <c r="E403" s="24"/>
      <c r="F403" s="24"/>
      <c r="G403" s="24"/>
      <c r="K403" s="25" t="str">
        <f>CONCATENATE(B403,",")</f>
        <v>MODIFICATION_DATE,</v>
      </c>
      <c r="L403" s="12"/>
      <c r="M403" s="18" t="str">
        <f t="shared" si="166"/>
        <v>MODIFICATION_DATE,</v>
      </c>
      <c r="N403" s="5" t="str">
        <f t="shared" si="167"/>
        <v>MODIFICATION_DATE VARCHAR(20),</v>
      </c>
      <c r="O403" s="1" t="s">
        <v>9</v>
      </c>
      <c r="P403" t="s">
        <v>8</v>
      </c>
      <c r="W403" s="17" t="str">
        <f t="shared" si="168"/>
        <v>modificationDate</v>
      </c>
      <c r="X403" s="3" t="str">
        <f t="shared" si="169"/>
        <v>"modificationDate":"",</v>
      </c>
      <c r="Y403" s="22" t="str">
        <f t="shared" si="170"/>
        <v>public static String MODIFICATION_DATE="modificationDate";</v>
      </c>
      <c r="Z403" s="7" t="str">
        <f t="shared" si="171"/>
        <v>private String modificationDate="";</v>
      </c>
    </row>
    <row r="404" spans="2:26" ht="19.2" x14ac:dyDescent="0.45">
      <c r="B404" s="1" t="s">
        <v>110</v>
      </c>
      <c r="C404" s="1" t="s">
        <v>1</v>
      </c>
      <c r="D404" s="8">
        <v>500</v>
      </c>
      <c r="E404" s="24"/>
      <c r="F404" s="24"/>
      <c r="G404" s="24"/>
      <c r="K404" s="25" t="str">
        <f>CONCATENATE(B404,",")</f>
        <v>LI_RULE_KEY,</v>
      </c>
      <c r="M404" s="18" t="str">
        <f t="shared" si="166"/>
        <v>LI_RULE_KEY,</v>
      </c>
      <c r="N404" s="5" t="str">
        <f t="shared" si="167"/>
        <v>LI_RULE_KEY VARCHAR(500),</v>
      </c>
      <c r="O404" s="1" t="s">
        <v>66</v>
      </c>
      <c r="P404" t="s">
        <v>67</v>
      </c>
      <c r="Q404" t="s">
        <v>43</v>
      </c>
      <c r="W404" s="17" t="str">
        <f t="shared" si="168"/>
        <v>liRuleKey</v>
      </c>
      <c r="X404" s="3" t="str">
        <f t="shared" si="169"/>
        <v>"liRuleKey":"",</v>
      </c>
      <c r="Y404" s="22" t="str">
        <f t="shared" si="170"/>
        <v>public static String LI_RULE_KEY="liRuleKey";</v>
      </c>
      <c r="Z404" s="7" t="str">
        <f t="shared" si="171"/>
        <v>private String liRuleKey="";</v>
      </c>
    </row>
    <row r="405" spans="2:26" ht="62.4" x14ac:dyDescent="0.45">
      <c r="B405" s="1" t="s">
        <v>68</v>
      </c>
      <c r="C405" s="1" t="s">
        <v>1</v>
      </c>
      <c r="D405" s="8">
        <v>500</v>
      </c>
      <c r="E405" s="24"/>
      <c r="F405" s="24"/>
      <c r="G405" s="24"/>
      <c r="J405" s="23" t="s">
        <v>107</v>
      </c>
      <c r="K405" s="25" t="str">
        <f>CONCATENATE("ifnull((SELECT   ITEM_VALUE FROM CR_LIST_ITEM I WHERE I.ITEM_KEY=T.",B404," AND I.ITEM_CODE='",J405,"' AND I.STATUS='A'),'' ) AS ",B405,",")</f>
        <v>ifnull((SELECT   ITEM_VALUE FROM CR_LIST_ITEM I WHERE I.ITEM_KEY=T.LI_RULE_KEY AND I.ITEM_CODE='userCtrlPermissionRule' AND I.STATUS='A'),'' ) AS RULE_NAME,</v>
      </c>
      <c r="M405" s="18" t="str">
        <f t="shared" si="166"/>
        <v>RULE_NAME,</v>
      </c>
      <c r="N405" s="5" t="str">
        <f t="shared" si="167"/>
        <v>RULE_NAME VARCHAR(500),</v>
      </c>
      <c r="O405" s="1" t="s">
        <v>67</v>
      </c>
      <c r="P405" t="s">
        <v>0</v>
      </c>
      <c r="W405" s="17" t="str">
        <f t="shared" si="168"/>
        <v>ruleName</v>
      </c>
      <c r="X405" s="3" t="str">
        <f t="shared" si="169"/>
        <v>"ruleName":"",</v>
      </c>
      <c r="Y405" s="22" t="str">
        <f t="shared" si="170"/>
        <v>public static String RULE_NAME="ruleName";</v>
      </c>
      <c r="Z405" s="7" t="str">
        <f t="shared" si="171"/>
        <v>private String ruleName="";</v>
      </c>
    </row>
    <row r="406" spans="2:26" ht="19.2" x14ac:dyDescent="0.45">
      <c r="B406" s="1" t="s">
        <v>106</v>
      </c>
      <c r="C406" s="1" t="s">
        <v>1</v>
      </c>
      <c r="D406" s="8">
        <v>500</v>
      </c>
      <c r="E406" s="24"/>
      <c r="F406" s="24"/>
      <c r="G406" s="24"/>
      <c r="K406" s="25" t="str">
        <f>CONCATENATE(B406,",")</f>
        <v>LI_COMPONENT_CODE,</v>
      </c>
      <c r="M406" s="18" t="str">
        <f t="shared" si="166"/>
        <v>LI_COMPONENT_CODE,</v>
      </c>
      <c r="N406" s="5" t="str">
        <f t="shared" si="167"/>
        <v>LI_COMPONENT_CODE VARCHAR(500),</v>
      </c>
      <c r="O406" s="1" t="s">
        <v>66</v>
      </c>
      <c r="P406" t="s">
        <v>49</v>
      </c>
      <c r="Q406" t="s">
        <v>18</v>
      </c>
      <c r="W406" s="17" t="str">
        <f t="shared" si="168"/>
        <v>liComponentCode</v>
      </c>
      <c r="X406" s="3" t="str">
        <f t="shared" si="169"/>
        <v>"liComponentCode":"",</v>
      </c>
      <c r="Y406" s="22" t="str">
        <f t="shared" si="170"/>
        <v>public static String LI_COMPONENT_CODE="liComponentCode";</v>
      </c>
      <c r="Z406" s="7" t="str">
        <f t="shared" si="171"/>
        <v>private String liComponentCode="";</v>
      </c>
    </row>
    <row r="407" spans="2:26" ht="74.400000000000006" x14ac:dyDescent="0.45">
      <c r="B407" s="1" t="s">
        <v>108</v>
      </c>
      <c r="C407" s="1" t="s">
        <v>1</v>
      </c>
      <c r="D407" s="8">
        <v>500</v>
      </c>
      <c r="E407" s="24"/>
      <c r="F407" s="24"/>
      <c r="G407" s="24"/>
      <c r="J407" s="23" t="s">
        <v>94</v>
      </c>
      <c r="K407" s="25" t="str">
        <f>CONCATENATE("ifnull((SELECT   ITEM_VALUE FROM CR_LIST_ITEM I WHERE I.ITEM_KEY=T.",B406," AND I.ITEM_CODE='",J407,"' AND I.STATUS='A'),'' ) AS ",B407,",")</f>
        <v>ifnull((SELECT   ITEM_VALUE FROM CR_LIST_ITEM I WHERE I.ITEM_KEY=T.LI_COMPONENT_CODE AND I.ITEM_CODE='userPermissionComponentType' AND I.STATUS='A'),'' ) AS COMPONENT_CODE_NAME,</v>
      </c>
      <c r="M407" s="18" t="str">
        <f t="shared" si="166"/>
        <v>COMPONENT_CODE_NAME,</v>
      </c>
      <c r="N407" s="5" t="str">
        <f t="shared" si="167"/>
        <v>COMPONENT_CODE_NAME VARCHAR(500),</v>
      </c>
      <c r="O407" s="1" t="s">
        <v>49</v>
      </c>
      <c r="P407" t="s">
        <v>18</v>
      </c>
      <c r="Q407" t="s">
        <v>0</v>
      </c>
      <c r="W407" s="17" t="str">
        <f t="shared" si="168"/>
        <v>componentCodeName</v>
      </c>
      <c r="X407" s="3" t="str">
        <f t="shared" si="169"/>
        <v>"componentCodeName":"",</v>
      </c>
      <c r="Y407" s="22" t="str">
        <f t="shared" si="170"/>
        <v>public static String COMPONENT_CODE_NAME="componentCodeName";</v>
      </c>
      <c r="Z407" s="7" t="str">
        <f t="shared" si="171"/>
        <v>private String componentCodeName="";</v>
      </c>
    </row>
    <row r="408" spans="2:26" ht="19.2" x14ac:dyDescent="0.45">
      <c r="B408" s="1" t="s">
        <v>109</v>
      </c>
      <c r="C408" s="1" t="s">
        <v>1</v>
      </c>
      <c r="D408" s="8">
        <v>500</v>
      </c>
      <c r="E408" s="24"/>
      <c r="F408" s="24"/>
      <c r="G408" s="24"/>
      <c r="K408" s="25" t="str">
        <f>CONCATENATE(B408,",")</f>
        <v>LI_COMPONENT_KEY,</v>
      </c>
      <c r="M408" s="18" t="str">
        <f t="shared" si="166"/>
        <v>LI_COMPONENT_KEY,</v>
      </c>
      <c r="N408" s="5" t="str">
        <f t="shared" si="167"/>
        <v>LI_COMPONENT_KEY VARCHAR(500),</v>
      </c>
      <c r="O408" s="1" t="s">
        <v>66</v>
      </c>
      <c r="P408" t="s">
        <v>49</v>
      </c>
      <c r="Q408" t="s">
        <v>43</v>
      </c>
      <c r="W408" s="17" t="str">
        <f t="shared" si="168"/>
        <v>liComponentKey</v>
      </c>
      <c r="X408" s="3" t="str">
        <f t="shared" si="169"/>
        <v>"liComponentKey":"",</v>
      </c>
      <c r="Y408" s="22" t="str">
        <f t="shared" si="170"/>
        <v>public static String LI_COMPONENT_KEY="liComponentKey";</v>
      </c>
      <c r="Z408" s="7" t="str">
        <f t="shared" si="171"/>
        <v>private String liComponentKey="";</v>
      </c>
    </row>
    <row r="409" spans="2:26" ht="74.400000000000006" x14ac:dyDescent="0.45">
      <c r="B409" s="1" t="s">
        <v>111</v>
      </c>
      <c r="C409" s="1" t="s">
        <v>1</v>
      </c>
      <c r="D409" s="8">
        <v>500</v>
      </c>
      <c r="E409" s="24"/>
      <c r="F409" s="24"/>
      <c r="G409" s="24"/>
      <c r="J409" s="23" t="str">
        <f>CONCATENATE(" T.",B406)</f>
        <v xml:space="preserve"> T.LI_COMPONENT_CODE</v>
      </c>
      <c r="K409" s="25" t="str">
        <f>CONCATENATE("ifnull((SELECT   ITEM_VALUE FROM CR_LIST_ITEM I WHERE I.ITEM_KEY=T.",B408," AND I.ITEM_CODE=",J409," AND I.STATUS='A'),'' ) AS ",B409,",")</f>
        <v>ifnull((SELECT   ITEM_VALUE FROM CR_LIST_ITEM I WHERE I.ITEM_KEY=T.LI_COMPONENT_KEY AND I.ITEM_CODE= T.LI_COMPONENT_CODE AND I.STATUS='A'),'' ) AS COMPONENT_KEY_NAME,</v>
      </c>
      <c r="M409" s="18" t="str">
        <f t="shared" si="166"/>
        <v>COMPONENT_KEY_NAME,</v>
      </c>
      <c r="N409" s="5" t="str">
        <f t="shared" si="167"/>
        <v>COMPONENT_KEY_NAME VARCHAR(500),</v>
      </c>
      <c r="O409" s="1" t="s">
        <v>49</v>
      </c>
      <c r="P409" t="s">
        <v>43</v>
      </c>
      <c r="Q409" t="s">
        <v>0</v>
      </c>
      <c r="W409" s="17" t="str">
        <f t="shared" si="168"/>
        <v>componentKeyName</v>
      </c>
      <c r="X409" s="3" t="str">
        <f t="shared" si="169"/>
        <v>"componentKeyName":"",</v>
      </c>
      <c r="Y409" s="22" t="str">
        <f t="shared" si="170"/>
        <v>public static String COMPONENT_KEY_NAME="componentKeyName";</v>
      </c>
      <c r="Z409" s="7" t="str">
        <f t="shared" si="171"/>
        <v>private String componentKeyName="";</v>
      </c>
    </row>
    <row r="410" spans="2:26" ht="19.2" x14ac:dyDescent="0.45">
      <c r="B410" s="1" t="s">
        <v>14</v>
      </c>
      <c r="C410" s="1" t="s">
        <v>1</v>
      </c>
      <c r="D410" s="8">
        <v>4000</v>
      </c>
      <c r="E410" s="24"/>
      <c r="F410" s="24"/>
      <c r="G410" s="24"/>
      <c r="K410" s="25" t="str">
        <f>CONCATENATE(B410,",")</f>
        <v>DESCRIPTION,</v>
      </c>
      <c r="M410" s="18" t="str">
        <f t="shared" si="166"/>
        <v>DESCRIPTION,</v>
      </c>
      <c r="N410" s="5" t="str">
        <f t="shared" si="167"/>
        <v>DESCRIPTION VARCHAR(4000),</v>
      </c>
      <c r="O410" s="1" t="s">
        <v>14</v>
      </c>
      <c r="W410" s="17" t="str">
        <f t="shared" si="168"/>
        <v>description</v>
      </c>
      <c r="X410" s="3" t="str">
        <f t="shared" si="169"/>
        <v>"description":"",</v>
      </c>
      <c r="Y410" s="22" t="str">
        <f t="shared" si="170"/>
        <v>public static String DESCRIPTION="description";</v>
      </c>
      <c r="Z410" s="7" t="str">
        <f t="shared" si="171"/>
        <v>private String description="";</v>
      </c>
    </row>
    <row r="411" spans="2:26" ht="19.2" x14ac:dyDescent="0.45">
      <c r="B411" s="1" t="s">
        <v>36</v>
      </c>
      <c r="C411" s="1" t="s">
        <v>1</v>
      </c>
      <c r="D411" s="4">
        <v>20</v>
      </c>
      <c r="E411" s="24"/>
      <c r="F411" s="24"/>
      <c r="G411" s="24"/>
      <c r="K411" s="25" t="str">
        <f>CONCATENATE(B411,",")</f>
        <v>PERMISSION_TYPE,</v>
      </c>
      <c r="L411" s="12"/>
      <c r="M411" s="18" t="s">
        <v>83</v>
      </c>
      <c r="N411" s="5" t="s">
        <v>120</v>
      </c>
      <c r="O411" s="1" t="s">
        <v>50</v>
      </c>
      <c r="P411" t="s">
        <v>51</v>
      </c>
      <c r="W411" s="17" t="s">
        <v>71</v>
      </c>
      <c r="X411" s="3" t="s">
        <v>73</v>
      </c>
      <c r="Y411" s="22" t="s">
        <v>74</v>
      </c>
      <c r="Z411" s="7" t="s">
        <v>72</v>
      </c>
    </row>
    <row r="412" spans="2:26" ht="74.400000000000006" x14ac:dyDescent="0.45">
      <c r="B412" s="1" t="s">
        <v>63</v>
      </c>
      <c r="C412" s="1" t="s">
        <v>1</v>
      </c>
      <c r="D412" s="4">
        <v>30</v>
      </c>
      <c r="E412" s="24"/>
      <c r="F412" s="24"/>
      <c r="G412" s="24"/>
      <c r="J412" s="23" t="s">
        <v>93</v>
      </c>
      <c r="K412" s="25" t="str">
        <f>CONCATENATE("ifnull((SELECT   ITEM_VALUE FROM CR_LIST_ITEM I WHERE I.ITEM_KEY=T.",B411," AND I.ITEM_CODE='",J412,"' AND I.STATUS='A'),'' ) AS ",B412,",")</f>
        <v>ifnull((SELECT   ITEM_VALUE FROM CR_LIST_ITEM I WHERE I.ITEM_KEY=T.PERMISSION_TYPE AND I.ITEM_CODE='userControllerPermissionType' AND I.STATUS='A'),'' ) AS PERMISSION_TYPE_NAME,</v>
      </c>
      <c r="L412" s="12"/>
      <c r="M412" s="18" t="s">
        <v>84</v>
      </c>
      <c r="N412" s="5" t="s">
        <v>123</v>
      </c>
      <c r="O412" s="1" t="s">
        <v>50</v>
      </c>
      <c r="P412" t="s">
        <v>51</v>
      </c>
      <c r="Q412" t="s">
        <v>0</v>
      </c>
      <c r="R412" t="s">
        <v>0</v>
      </c>
      <c r="W412" s="17" t="s">
        <v>85</v>
      </c>
      <c r="X412" s="3" t="s">
        <v>87</v>
      </c>
      <c r="Y412" s="22" t="s">
        <v>88</v>
      </c>
      <c r="Z412" s="7" t="s">
        <v>86</v>
      </c>
    </row>
    <row r="413" spans="2:26" ht="19.2" x14ac:dyDescent="0.45">
      <c r="B413" s="1" t="s">
        <v>47</v>
      </c>
      <c r="C413" s="1" t="s">
        <v>1</v>
      </c>
      <c r="D413" s="4">
        <v>4000</v>
      </c>
      <c r="E413" s="24"/>
      <c r="F413" s="24"/>
      <c r="G413" s="24"/>
      <c r="K413" s="25" t="str">
        <f>CONCATENATE(B413,",")</f>
        <v>INPUT_KEY,</v>
      </c>
      <c r="L413" s="12"/>
      <c r="M413" s="18" t="s">
        <v>89</v>
      </c>
      <c r="N413" s="5" t="s">
        <v>121</v>
      </c>
      <c r="O413" s="1" t="s">
        <v>13</v>
      </c>
      <c r="P413" t="s">
        <v>43</v>
      </c>
      <c r="W413" s="17" t="s">
        <v>75</v>
      </c>
      <c r="X413" s="3" t="s">
        <v>77</v>
      </c>
      <c r="Y413" s="22" t="s">
        <v>78</v>
      </c>
      <c r="Z413" s="7" t="s">
        <v>76</v>
      </c>
    </row>
    <row r="414" spans="2:26" ht="19.2" x14ac:dyDescent="0.45">
      <c r="B414" s="1" t="s">
        <v>48</v>
      </c>
      <c r="C414" s="1" t="s">
        <v>1</v>
      </c>
      <c r="D414" s="4">
        <v>4000</v>
      </c>
      <c r="E414" s="24"/>
      <c r="F414" s="24"/>
      <c r="G414" s="24"/>
      <c r="K414" s="25" t="str">
        <f>CONCATENATE(B414,",")</f>
        <v>INPUT_VALUE,</v>
      </c>
      <c r="L414" s="12"/>
      <c r="M414" s="18" t="s">
        <v>90</v>
      </c>
      <c r="N414" s="5" t="s">
        <v>122</v>
      </c>
      <c r="O414" s="1" t="s">
        <v>13</v>
      </c>
      <c r="P414" t="s">
        <v>44</v>
      </c>
      <c r="W414" s="17" t="s">
        <v>79</v>
      </c>
      <c r="X414" s="3" t="s">
        <v>81</v>
      </c>
      <c r="Y414" s="22" t="s">
        <v>82</v>
      </c>
      <c r="Z414" s="7" t="s">
        <v>80</v>
      </c>
    </row>
    <row r="415" spans="2:26" x14ac:dyDescent="0.3">
      <c r="E415" s="24"/>
      <c r="F415" s="24"/>
      <c r="G415" s="24"/>
      <c r="K415" s="29" t="str">
        <f>CONCATENATE(" FROM ",LEFT(B399,LEN(B399)-5)," T")</f>
        <v xml:space="preserve"> FROM CR_REL_RULE_AND_COMPONENT T</v>
      </c>
      <c r="M415" s="19"/>
      <c r="N415" s="5"/>
      <c r="W415" s="16"/>
      <c r="X415" s="3"/>
      <c r="Y415" s="22"/>
      <c r="Z415" s="7"/>
    </row>
    <row r="416" spans="2:26" x14ac:dyDescent="0.3">
      <c r="B416" s="2" t="s">
        <v>174</v>
      </c>
      <c r="E416" s="24"/>
      <c r="F416" s="24"/>
      <c r="G416" s="24"/>
      <c r="I416" t="str">
        <f>CONCATENATE("ALTER TABLE"," ",B416)</f>
        <v>ALTER TABLE CR_LANG_REL</v>
      </c>
      <c r="K416" s="21"/>
      <c r="M416" s="19"/>
      <c r="N416" s="5" t="str">
        <f>CONCATENATE("CREATE TABLE ",B416," ","(")</f>
        <v>CREATE TABLE CR_LANG_REL (</v>
      </c>
      <c r="W416" s="16"/>
      <c r="X416" s="3"/>
      <c r="Y416" s="22"/>
      <c r="Z416" s="7"/>
    </row>
    <row r="417" spans="2:26" ht="30.6" x14ac:dyDescent="0.45">
      <c r="B417" s="1" t="s">
        <v>2</v>
      </c>
      <c r="C417" s="1" t="s">
        <v>1</v>
      </c>
      <c r="D417" s="4">
        <v>20</v>
      </c>
      <c r="E417" s="24" t="s">
        <v>113</v>
      </c>
      <c r="F417" s="24"/>
      <c r="G417" s="24"/>
      <c r="I417" t="str">
        <f>I416</f>
        <v>ALTER TABLE CR_LANG_REL</v>
      </c>
      <c r="J417" t="str">
        <f t="shared" ref="J417:J425" si="172">CONCATENATE(LEFT(CONCATENATE(" ADD "," ",N417,";"),LEN(CONCATENATE(" ADD "," ",N417,";"))-2),";")</f>
        <v xml:space="preserve"> ADD  ID VARCHAR(20) NOT NULL ;</v>
      </c>
      <c r="K417" s="21" t="str">
        <f t="shared" ref="K417:K425" si="173">CONCATENATE(LEFT(CONCATENATE("  ALTER COLUMN  "," ",N417,";"),LEN(CONCATENATE("  ALTER COLUMN  "," ",N417,";"))-2),";")</f>
        <v xml:space="preserve">  ALTER COLUMN   ID VARCHAR(20) NOT NULL ;</v>
      </c>
      <c r="L417" s="12"/>
      <c r="M417" s="18" t="str">
        <f t="shared" ref="M417:M424" si="174">CONCATENATE(B417,",")</f>
        <v>ID,</v>
      </c>
      <c r="N417" s="5" t="str">
        <f>CONCATENATE(B417," ",C417,"(",D417,") ",E417," ,")</f>
        <v>ID VARCHAR(20) NOT NULL ,</v>
      </c>
      <c r="O417" s="1" t="s">
        <v>2</v>
      </c>
      <c r="P417" s="6"/>
      <c r="Q417" s="6"/>
      <c r="R417" s="6"/>
      <c r="S417" s="6"/>
      <c r="T417" s="6"/>
      <c r="U417" s="6"/>
      <c r="V417" s="6"/>
      <c r="W417" s="17" t="str">
        <f t="shared" ref="W417:W424" si="175">CONCATENATE(,LOWER(O417),UPPER(LEFT(P417,1)),LOWER(RIGHT(P417,LEN(P417)-IF(LEN(P417)&gt;0,1,LEN(P417)))),UPPER(LEFT(Q417,1)),LOWER(RIGHT(Q417,LEN(Q417)-IF(LEN(Q417)&gt;0,1,LEN(Q417)))),UPPER(LEFT(R417,1)),LOWER(RIGHT(R417,LEN(R417)-IF(LEN(R417)&gt;0,1,LEN(R417)))),UPPER(LEFT(S417,1)),LOWER(RIGHT(S417,LEN(S417)-IF(LEN(S417)&gt;0,1,LEN(S417)))),UPPER(LEFT(T417,1)),LOWER(RIGHT(T417,LEN(T417)-IF(LEN(T417)&gt;0,1,LEN(T417)))),UPPER(LEFT(U417,1)),LOWER(RIGHT(U417,LEN(U417)-IF(LEN(U417)&gt;0,1,LEN(U417)))),UPPER(LEFT(V417,1)),LOWER(RIGHT(V417,LEN(V417)-IF(LEN(V417)&gt;0,1,LEN(V417)))))</f>
        <v>id</v>
      </c>
      <c r="X417" s="3" t="str">
        <f t="shared" ref="X417:X425" si="176">CONCATENATE("""",W417,"""",":","""","""",",")</f>
        <v>"id":"",</v>
      </c>
      <c r="Y417" s="22" t="str">
        <f t="shared" ref="Y417:Y425" si="177">CONCATENATE("public static String ",,B417,,"=","""",W417,""";")</f>
        <v>public static String ID="id";</v>
      </c>
      <c r="Z417" s="7" t="str">
        <f t="shared" ref="Z417:Z425" si="178">CONCATENATE("private String ",W417,"=","""""",";")</f>
        <v>private String id="";</v>
      </c>
    </row>
    <row r="418" spans="2:26" ht="30.6" x14ac:dyDescent="0.45">
      <c r="B418" s="1" t="s">
        <v>3</v>
      </c>
      <c r="C418" s="1" t="s">
        <v>1</v>
      </c>
      <c r="D418" s="4">
        <v>10</v>
      </c>
      <c r="E418" s="24"/>
      <c r="F418" s="24"/>
      <c r="G418" s="24"/>
      <c r="I418" t="str">
        <f>I417</f>
        <v>ALTER TABLE CR_LANG_REL</v>
      </c>
      <c r="J418" t="str">
        <f t="shared" si="172"/>
        <v xml:space="preserve"> ADD  STATUS VARCHAR(10);</v>
      </c>
      <c r="K418" s="21" t="str">
        <f t="shared" si="173"/>
        <v xml:space="preserve">  ALTER COLUMN   STATUS VARCHAR(10);</v>
      </c>
      <c r="L418" s="12"/>
      <c r="M418" s="18" t="str">
        <f t="shared" si="174"/>
        <v>STATUS,</v>
      </c>
      <c r="N418" s="5" t="str">
        <f t="shared" ref="N418:N425" si="179">CONCATENATE(B418," ",C418,"(",D418,")",",")</f>
        <v>STATUS VARCHAR(10),</v>
      </c>
      <c r="O418" s="1" t="s">
        <v>3</v>
      </c>
      <c r="W418" s="17" t="str">
        <f t="shared" si="175"/>
        <v>status</v>
      </c>
      <c r="X418" s="3" t="str">
        <f t="shared" si="176"/>
        <v>"status":"",</v>
      </c>
      <c r="Y418" s="22" t="str">
        <f t="shared" si="177"/>
        <v>public static String STATUS="status";</v>
      </c>
      <c r="Z418" s="7" t="str">
        <f t="shared" si="178"/>
        <v>private String status="";</v>
      </c>
    </row>
    <row r="419" spans="2:26" ht="30.6" x14ac:dyDescent="0.45">
      <c r="B419" s="1" t="s">
        <v>4</v>
      </c>
      <c r="C419" s="1" t="s">
        <v>1</v>
      </c>
      <c r="D419" s="4">
        <v>20</v>
      </c>
      <c r="E419" s="24"/>
      <c r="F419" s="24"/>
      <c r="G419" s="24"/>
      <c r="I419" t="str">
        <f>I418</f>
        <v>ALTER TABLE CR_LANG_REL</v>
      </c>
      <c r="J419" t="str">
        <f t="shared" si="172"/>
        <v xml:space="preserve"> ADD  INSERT_DATE VARCHAR(20);</v>
      </c>
      <c r="K419" s="21" t="str">
        <f t="shared" si="173"/>
        <v xml:space="preserve">  ALTER COLUMN   INSERT_DATE VARCHAR(20);</v>
      </c>
      <c r="L419" s="12"/>
      <c r="M419" s="18" t="str">
        <f t="shared" si="174"/>
        <v>INSERT_DATE,</v>
      </c>
      <c r="N419" s="5" t="str">
        <f t="shared" si="179"/>
        <v>INSERT_DATE VARCHAR(20),</v>
      </c>
      <c r="O419" s="1" t="s">
        <v>7</v>
      </c>
      <c r="P419" t="s">
        <v>8</v>
      </c>
      <c r="W419" s="17" t="str">
        <f t="shared" si="175"/>
        <v>insertDate</v>
      </c>
      <c r="X419" s="3" t="str">
        <f t="shared" si="176"/>
        <v>"insertDate":"",</v>
      </c>
      <c r="Y419" s="22" t="str">
        <f t="shared" si="177"/>
        <v>public static String INSERT_DATE="insertDate";</v>
      </c>
      <c r="Z419" s="7" t="str">
        <f t="shared" si="178"/>
        <v>private String insertDate="";</v>
      </c>
    </row>
    <row r="420" spans="2:26" ht="45" x14ac:dyDescent="0.45">
      <c r="B420" s="1" t="s">
        <v>5</v>
      </c>
      <c r="C420" s="1" t="s">
        <v>1</v>
      </c>
      <c r="D420" s="4">
        <v>20</v>
      </c>
      <c r="E420" s="24"/>
      <c r="F420" s="24"/>
      <c r="G420" s="24"/>
      <c r="I420" t="str">
        <f>I419</f>
        <v>ALTER TABLE CR_LANG_REL</v>
      </c>
      <c r="J420" t="str">
        <f t="shared" si="172"/>
        <v xml:space="preserve"> ADD  MODIFICATION_DATE VARCHAR(20);</v>
      </c>
      <c r="K420" s="21" t="str">
        <f t="shared" si="173"/>
        <v xml:space="preserve">  ALTER COLUMN   MODIFICATION_DATE VARCHAR(20);</v>
      </c>
      <c r="L420" s="12"/>
      <c r="M420" s="18" t="str">
        <f t="shared" si="174"/>
        <v>MODIFICATION_DATE,</v>
      </c>
      <c r="N420" s="5" t="str">
        <f t="shared" si="179"/>
        <v>MODIFICATION_DATE VARCHAR(20),</v>
      </c>
      <c r="O420" s="1" t="s">
        <v>9</v>
      </c>
      <c r="P420" t="s">
        <v>8</v>
      </c>
      <c r="W420" s="17" t="str">
        <f t="shared" si="175"/>
        <v>modificationDate</v>
      </c>
      <c r="X420" s="3" t="str">
        <f t="shared" si="176"/>
        <v>"modificationDate":"",</v>
      </c>
      <c r="Y420" s="22" t="str">
        <f t="shared" si="177"/>
        <v>public static String MODIFICATION_DATE="modificationDate";</v>
      </c>
      <c r="Z420" s="7" t="str">
        <f t="shared" si="178"/>
        <v>private String modificationDate="";</v>
      </c>
    </row>
    <row r="421" spans="2:26" ht="30.6" x14ac:dyDescent="0.45">
      <c r="B421" s="30" t="s">
        <v>175</v>
      </c>
      <c r="C421" s="1" t="s">
        <v>1</v>
      </c>
      <c r="D421" s="8">
        <v>30</v>
      </c>
      <c r="E421" s="24"/>
      <c r="F421" s="24"/>
      <c r="G421" s="24"/>
      <c r="I421" t="str">
        <f>I419</f>
        <v>ALTER TABLE CR_LANG_REL</v>
      </c>
      <c r="J421" t="str">
        <f t="shared" si="172"/>
        <v xml:space="preserve"> ADD  REL_ID VARCHAR(30);</v>
      </c>
      <c r="K421" s="21" t="str">
        <f t="shared" si="173"/>
        <v xml:space="preserve">  ALTER COLUMN   REL_ID VARCHAR(30);</v>
      </c>
      <c r="M421" s="18" t="str">
        <f t="shared" si="174"/>
        <v>REL_ID,</v>
      </c>
      <c r="N421" s="5" t="str">
        <f t="shared" si="179"/>
        <v>REL_ID VARCHAR(30),</v>
      </c>
      <c r="O421" s="1" t="s">
        <v>178</v>
      </c>
      <c r="P421" t="s">
        <v>2</v>
      </c>
      <c r="W421" s="17" t="str">
        <f t="shared" si="175"/>
        <v>relId</v>
      </c>
      <c r="X421" s="3" t="str">
        <f t="shared" si="176"/>
        <v>"relId":"",</v>
      </c>
      <c r="Y421" s="22" t="str">
        <f t="shared" si="177"/>
        <v>public static String REL_ID="relId";</v>
      </c>
      <c r="Z421" s="7" t="str">
        <f t="shared" si="178"/>
        <v>private String relId="";</v>
      </c>
    </row>
    <row r="422" spans="2:26" ht="30.6" x14ac:dyDescent="0.45">
      <c r="B422" s="30" t="s">
        <v>177</v>
      </c>
      <c r="C422" s="1" t="s">
        <v>1</v>
      </c>
      <c r="D422" s="8">
        <v>30</v>
      </c>
      <c r="E422" s="24"/>
      <c r="F422" s="24"/>
      <c r="G422" s="24"/>
      <c r="I422" t="e">
        <f>#REF!</f>
        <v>#REF!</v>
      </c>
      <c r="J422" t="str">
        <f t="shared" si="172"/>
        <v xml:space="preserve"> ADD  LANG_TYPE VARCHAR(30);</v>
      </c>
      <c r="K422" s="21" t="str">
        <f t="shared" si="173"/>
        <v xml:space="preserve">  ALTER COLUMN   LANG_TYPE VARCHAR(30);</v>
      </c>
      <c r="M422" s="18" t="str">
        <f t="shared" si="174"/>
        <v>LANG_TYPE,</v>
      </c>
      <c r="N422" s="5" t="str">
        <f t="shared" si="179"/>
        <v>LANG_TYPE VARCHAR(30),</v>
      </c>
      <c r="O422" s="1" t="s">
        <v>29</v>
      </c>
      <c r="P422" t="s">
        <v>51</v>
      </c>
      <c r="W422" s="17" t="str">
        <f t="shared" si="175"/>
        <v>langType</v>
      </c>
      <c r="X422" s="3" t="str">
        <f t="shared" si="176"/>
        <v>"langType":"",</v>
      </c>
      <c r="Y422" s="22" t="str">
        <f t="shared" si="177"/>
        <v>public static String LANG_TYPE="langType";</v>
      </c>
      <c r="Z422" s="7" t="str">
        <f t="shared" si="178"/>
        <v>private String langType="";</v>
      </c>
    </row>
    <row r="423" spans="2:26" ht="30.6" x14ac:dyDescent="0.45">
      <c r="B423" s="30" t="s">
        <v>180</v>
      </c>
      <c r="C423" s="1" t="s">
        <v>1</v>
      </c>
      <c r="D423" s="8">
        <v>40</v>
      </c>
      <c r="E423" s="24"/>
      <c r="F423" s="24"/>
      <c r="G423" s="24"/>
      <c r="I423" t="e">
        <f>I422</f>
        <v>#REF!</v>
      </c>
      <c r="J423" t="str">
        <f t="shared" si="172"/>
        <v xml:space="preserve"> ADD  LANG_FIELD VARCHAR(40);</v>
      </c>
      <c r="K423" s="21" t="str">
        <f t="shared" si="173"/>
        <v xml:space="preserve">  ALTER COLUMN   LANG_FIELD VARCHAR(40);</v>
      </c>
      <c r="M423" s="18" t="str">
        <f t="shared" si="174"/>
        <v>LANG_FIELD,</v>
      </c>
      <c r="N423" s="5" t="str">
        <f t="shared" si="179"/>
        <v>LANG_FIELD VARCHAR(40),</v>
      </c>
      <c r="O423" s="1" t="s">
        <v>29</v>
      </c>
      <c r="P423" t="s">
        <v>60</v>
      </c>
      <c r="W423" s="17" t="str">
        <f t="shared" si="175"/>
        <v>langField</v>
      </c>
      <c r="X423" s="3" t="str">
        <f t="shared" si="176"/>
        <v>"langField":"",</v>
      </c>
      <c r="Y423" s="22" t="str">
        <f t="shared" si="177"/>
        <v>public static String LANG_FIELD="langField";</v>
      </c>
      <c r="Z423" s="7" t="str">
        <f t="shared" si="178"/>
        <v>private String langField="";</v>
      </c>
    </row>
    <row r="424" spans="2:26" ht="30.6" x14ac:dyDescent="0.45">
      <c r="B424" s="30" t="s">
        <v>176</v>
      </c>
      <c r="C424" s="1" t="s">
        <v>1</v>
      </c>
      <c r="D424" s="8">
        <v>500</v>
      </c>
      <c r="E424" s="24"/>
      <c r="F424" s="24"/>
      <c r="G424" s="24"/>
      <c r="I424" t="e">
        <f>#REF!</f>
        <v>#REF!</v>
      </c>
      <c r="J424" t="str">
        <f t="shared" si="172"/>
        <v xml:space="preserve"> ADD  LANG_DEF VARCHAR(500);</v>
      </c>
      <c r="K424" s="21" t="str">
        <f t="shared" si="173"/>
        <v xml:space="preserve">  ALTER COLUMN   LANG_DEF VARCHAR(500);</v>
      </c>
      <c r="M424" s="18" t="str">
        <f t="shared" si="174"/>
        <v>LANG_DEF,</v>
      </c>
      <c r="N424" s="5" t="str">
        <f t="shared" si="179"/>
        <v>LANG_DEF VARCHAR(500),</v>
      </c>
      <c r="O424" s="1" t="s">
        <v>29</v>
      </c>
      <c r="P424" t="s">
        <v>179</v>
      </c>
      <c r="W424" s="17" t="str">
        <f t="shared" si="175"/>
        <v>langDef</v>
      </c>
      <c r="X424" s="3" t="str">
        <f t="shared" si="176"/>
        <v>"langDef":"",</v>
      </c>
      <c r="Y424" s="22" t="str">
        <f t="shared" si="177"/>
        <v>public static String LANG_DEF="langDef";</v>
      </c>
      <c r="Z424" s="7" t="str">
        <f t="shared" si="178"/>
        <v>private String langDef="";</v>
      </c>
    </row>
    <row r="425" spans="2:26" ht="28.8" x14ac:dyDescent="0.3">
      <c r="B425" s="30" t="s">
        <v>29</v>
      </c>
      <c r="C425" s="1" t="s">
        <v>1</v>
      </c>
      <c r="D425" s="8">
        <v>5</v>
      </c>
      <c r="E425" s="24"/>
      <c r="F425" s="24"/>
      <c r="G425" s="24"/>
      <c r="I425" t="e">
        <f>#REF!</f>
        <v>#REF!</v>
      </c>
      <c r="J425" t="str">
        <f t="shared" si="172"/>
        <v xml:space="preserve"> ADD  LANG VARCHAR(5);</v>
      </c>
      <c r="K425" s="21" t="str">
        <f t="shared" si="173"/>
        <v xml:space="preserve">  ALTER COLUMN   LANG VARCHAR(5);</v>
      </c>
      <c r="M425" s="19"/>
      <c r="N425" s="5" t="str">
        <f t="shared" si="179"/>
        <v>LANG VARCHAR(5),</v>
      </c>
      <c r="O425" t="s">
        <v>29</v>
      </c>
      <c r="W425" s="16" t="s">
        <v>125</v>
      </c>
      <c r="X425" s="3" t="str">
        <f t="shared" si="176"/>
        <v>"lang":"",</v>
      </c>
      <c r="Y425" s="22" t="str">
        <f t="shared" si="177"/>
        <v>public static String LANG="lang";</v>
      </c>
      <c r="Z425" s="7" t="str">
        <f t="shared" si="178"/>
        <v>private String lang="";</v>
      </c>
    </row>
    <row r="426" spans="2:26" ht="15.6" x14ac:dyDescent="0.3">
      <c r="E426" s="24"/>
      <c r="F426" s="24"/>
      <c r="G426" s="24"/>
      <c r="K426" s="21"/>
      <c r="M426" s="19"/>
      <c r="N426" s="33" t="s">
        <v>130</v>
      </c>
      <c r="W426" s="16"/>
      <c r="X426" s="3"/>
      <c r="Y426" s="22"/>
      <c r="Z426" s="7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2020-07-10T16:47:59Z</dcterms:modified>
</cp:coreProperties>
</file>