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K114" i="1" l="1"/>
  <c r="K113" i="1"/>
  <c r="K112" i="1"/>
  <c r="K111" i="1"/>
  <c r="X114" i="1"/>
  <c r="W114" i="1"/>
  <c r="Z114" i="1" s="1"/>
  <c r="N114" i="1"/>
  <c r="M114" i="1"/>
  <c r="J114" i="1"/>
  <c r="I114" i="1"/>
  <c r="W113" i="1"/>
  <c r="X113" i="1" s="1"/>
  <c r="N113" i="1"/>
  <c r="M113" i="1"/>
  <c r="J113" i="1"/>
  <c r="I113" i="1"/>
  <c r="Z112" i="1"/>
  <c r="Y112" i="1"/>
  <c r="W112" i="1"/>
  <c r="X112" i="1" s="1"/>
  <c r="N112" i="1"/>
  <c r="M112" i="1"/>
  <c r="J112" i="1"/>
  <c r="I112" i="1"/>
  <c r="W111" i="1"/>
  <c r="Y111" i="1" s="1"/>
  <c r="N111" i="1"/>
  <c r="M111" i="1"/>
  <c r="I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Y113" i="1" l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188" i="1"/>
  <c r="Z1188" i="1" s="1"/>
  <c r="N1188" i="1"/>
  <c r="K1188" i="1" s="1"/>
  <c r="M1188" i="1"/>
  <c r="I1188" i="1"/>
  <c r="M1193" i="1"/>
  <c r="W1192" i="1"/>
  <c r="Z1192" i="1" s="1"/>
  <c r="N1192" i="1"/>
  <c r="K1192" i="1" s="1"/>
  <c r="M1192" i="1"/>
  <c r="W1191" i="1"/>
  <c r="X1191" i="1" s="1"/>
  <c r="N1191" i="1"/>
  <c r="K1191" i="1" s="1"/>
  <c r="M1191" i="1"/>
  <c r="W1190" i="1"/>
  <c r="Z1190" i="1" s="1"/>
  <c r="N1190" i="1"/>
  <c r="J1190" i="1" s="1"/>
  <c r="M1190" i="1"/>
  <c r="W1189" i="1"/>
  <c r="Y1189" i="1" s="1"/>
  <c r="N1189" i="1"/>
  <c r="K1189" i="1" s="1"/>
  <c r="M1189" i="1"/>
  <c r="W1187" i="1"/>
  <c r="X1187" i="1" s="1"/>
  <c r="N1187" i="1"/>
  <c r="J1187" i="1" s="1"/>
  <c r="M1187" i="1"/>
  <c r="K1187" i="1"/>
  <c r="W1186" i="1"/>
  <c r="Z1186" i="1" s="1"/>
  <c r="N1186" i="1"/>
  <c r="J1186" i="1" s="1"/>
  <c r="M1186" i="1"/>
  <c r="W1185" i="1"/>
  <c r="Y1185" i="1" s="1"/>
  <c r="N1185" i="1"/>
  <c r="M1185" i="1"/>
  <c r="W1184" i="1"/>
  <c r="Y1184" i="1" s="1"/>
  <c r="N1184" i="1"/>
  <c r="M1184" i="1"/>
  <c r="N1183" i="1"/>
  <c r="I1183" i="1"/>
  <c r="I1184" i="1" s="1"/>
  <c r="I1185" i="1" s="1"/>
  <c r="J1191" i="1" l="1"/>
  <c r="J1189" i="1"/>
  <c r="J1188" i="1"/>
  <c r="X1188" i="1"/>
  <c r="Y1188" i="1"/>
  <c r="K1190" i="1"/>
  <c r="X1192" i="1"/>
  <c r="X1184" i="1"/>
  <c r="Z1185" i="1"/>
  <c r="K1186" i="1"/>
  <c r="Z1189" i="1"/>
  <c r="Z1184" i="1"/>
  <c r="Y1187" i="1"/>
  <c r="Y1191" i="1"/>
  <c r="Z1187" i="1"/>
  <c r="Z1191" i="1"/>
  <c r="X1186" i="1"/>
  <c r="X1190" i="1"/>
  <c r="Y1186" i="1"/>
  <c r="Y1190" i="1"/>
  <c r="J1192" i="1"/>
  <c r="X1185" i="1"/>
  <c r="X1189" i="1"/>
  <c r="Y1192" i="1"/>
  <c r="W653" i="1"/>
  <c r="X653" i="1" s="1"/>
  <c r="W655" i="1"/>
  <c r="Z655" i="1" s="1"/>
  <c r="N655" i="1"/>
  <c r="K655" i="1" s="1"/>
  <c r="M655" i="1"/>
  <c r="J655" i="1"/>
  <c r="W654" i="1"/>
  <c r="Z654" i="1" s="1"/>
  <c r="N654" i="1"/>
  <c r="K654" i="1" s="1"/>
  <c r="M654" i="1"/>
  <c r="N653" i="1"/>
  <c r="K653" i="1" s="1"/>
  <c r="M653" i="1"/>
  <c r="W658" i="1"/>
  <c r="Z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J656" i="1" s="1"/>
  <c r="M656" i="1"/>
  <c r="W1175" i="1"/>
  <c r="X1175" i="1" s="1"/>
  <c r="N1175" i="1"/>
  <c r="K1175" i="1" s="1"/>
  <c r="M1175" i="1"/>
  <c r="M1179" i="1"/>
  <c r="W1178" i="1"/>
  <c r="X1178" i="1" s="1"/>
  <c r="N1178" i="1"/>
  <c r="M1178" i="1"/>
  <c r="K1178" i="1"/>
  <c r="J1178" i="1"/>
  <c r="W1177" i="1"/>
  <c r="Z1177" i="1" s="1"/>
  <c r="N1177" i="1"/>
  <c r="K1177" i="1" s="1"/>
  <c r="M1177" i="1"/>
  <c r="W1176" i="1"/>
  <c r="Z1176" i="1" s="1"/>
  <c r="N1176" i="1"/>
  <c r="J1176" i="1" s="1"/>
  <c r="M1176" i="1"/>
  <c r="W1174" i="1"/>
  <c r="Z1174" i="1" s="1"/>
  <c r="N1174" i="1"/>
  <c r="K1174" i="1" s="1"/>
  <c r="M1174" i="1"/>
  <c r="W1173" i="1"/>
  <c r="X1173" i="1" s="1"/>
  <c r="N1173" i="1"/>
  <c r="M1173" i="1"/>
  <c r="K1173" i="1"/>
  <c r="J1173" i="1"/>
  <c r="W1172" i="1"/>
  <c r="Z1172" i="1" s="1"/>
  <c r="N1172" i="1"/>
  <c r="K1172" i="1" s="1"/>
  <c r="M1172" i="1"/>
  <c r="Z1171" i="1"/>
  <c r="W1171" i="1"/>
  <c r="X1171" i="1" s="1"/>
  <c r="N1171" i="1"/>
  <c r="M1171" i="1"/>
  <c r="W1170" i="1"/>
  <c r="Y1170" i="1" s="1"/>
  <c r="N1170" i="1"/>
  <c r="M1170" i="1"/>
  <c r="N1169" i="1"/>
  <c r="I1169" i="1"/>
  <c r="I1170" i="1" s="1"/>
  <c r="I1171" i="1" s="1"/>
  <c r="W1164" i="1"/>
  <c r="Z1164" i="1" s="1"/>
  <c r="N1164" i="1"/>
  <c r="K1164" i="1" s="1"/>
  <c r="M1164" i="1"/>
  <c r="W1163" i="1"/>
  <c r="X1163" i="1" s="1"/>
  <c r="N1163" i="1"/>
  <c r="M1163" i="1"/>
  <c r="K1163" i="1"/>
  <c r="J1163" i="1"/>
  <c r="M1166" i="1"/>
  <c r="W1165" i="1"/>
  <c r="Z1165" i="1" s="1"/>
  <c r="N1165" i="1"/>
  <c r="J1165" i="1" s="1"/>
  <c r="M1165" i="1"/>
  <c r="W1162" i="1"/>
  <c r="X1162" i="1" s="1"/>
  <c r="N1162" i="1"/>
  <c r="J1162" i="1" s="1"/>
  <c r="M1162" i="1"/>
  <c r="W1161" i="1"/>
  <c r="Z1161" i="1" s="1"/>
  <c r="N1161" i="1"/>
  <c r="K1161" i="1" s="1"/>
  <c r="M1161" i="1"/>
  <c r="J1161" i="1"/>
  <c r="W1160" i="1"/>
  <c r="Z1160" i="1" s="1"/>
  <c r="N1160" i="1"/>
  <c r="K1160" i="1" s="1"/>
  <c r="M1160" i="1"/>
  <c r="I1160" i="1"/>
  <c r="I1161" i="1" s="1"/>
  <c r="I1162" i="1" s="1"/>
  <c r="I1163" i="1" s="1"/>
  <c r="I1164" i="1" s="1"/>
  <c r="I1172" i="1" s="1"/>
  <c r="I1173" i="1" s="1"/>
  <c r="W1159" i="1"/>
  <c r="Z1159" i="1" s="1"/>
  <c r="N1159" i="1"/>
  <c r="M1159" i="1"/>
  <c r="W1158" i="1"/>
  <c r="Z1158" i="1" s="1"/>
  <c r="N1158" i="1"/>
  <c r="M1158" i="1"/>
  <c r="N1157" i="1"/>
  <c r="I1157" i="1"/>
  <c r="I1158" i="1" s="1"/>
  <c r="I1159" i="1" s="1"/>
  <c r="M1152" i="1"/>
  <c r="W1151" i="1"/>
  <c r="X1151" i="1" s="1"/>
  <c r="N1151" i="1"/>
  <c r="K1151" i="1" s="1"/>
  <c r="M1151" i="1"/>
  <c r="W1150" i="1"/>
  <c r="Z1150" i="1" s="1"/>
  <c r="N1150" i="1"/>
  <c r="J1150" i="1" s="1"/>
  <c r="M1150" i="1"/>
  <c r="W1149" i="1"/>
  <c r="Z1149" i="1" s="1"/>
  <c r="N1149" i="1"/>
  <c r="K1149" i="1" s="1"/>
  <c r="M1149" i="1"/>
  <c r="W1148" i="1"/>
  <c r="Y1148" i="1" s="1"/>
  <c r="N1148" i="1"/>
  <c r="K1148" i="1" s="1"/>
  <c r="M1148" i="1"/>
  <c r="W1147" i="1"/>
  <c r="X1147" i="1" s="1"/>
  <c r="N1147" i="1"/>
  <c r="M1147" i="1"/>
  <c r="W1146" i="1"/>
  <c r="X1146" i="1" s="1"/>
  <c r="N1146" i="1"/>
  <c r="M1146" i="1"/>
  <c r="N1145" i="1"/>
  <c r="I1145" i="1"/>
  <c r="I1146" i="1" s="1"/>
  <c r="I1147" i="1" s="1"/>
  <c r="W652" i="1"/>
  <c r="Y652" i="1" s="1"/>
  <c r="N652" i="1"/>
  <c r="K652" i="1" s="1"/>
  <c r="M652" i="1"/>
  <c r="W651" i="1"/>
  <c r="Y651" i="1" s="1"/>
  <c r="N651" i="1"/>
  <c r="J651" i="1" s="1"/>
  <c r="M651" i="1"/>
  <c r="W650" i="1"/>
  <c r="Z650" i="1" s="1"/>
  <c r="N650" i="1"/>
  <c r="K650" i="1" s="1"/>
  <c r="M650" i="1"/>
  <c r="W649" i="1"/>
  <c r="Z649" i="1" s="1"/>
  <c r="N649" i="1"/>
  <c r="K649" i="1" s="1"/>
  <c r="M649" i="1"/>
  <c r="W648" i="1"/>
  <c r="Z648" i="1" s="1"/>
  <c r="N648" i="1"/>
  <c r="J648" i="1" s="1"/>
  <c r="M648" i="1"/>
  <c r="W647" i="1"/>
  <c r="Z647" i="1" s="1"/>
  <c r="N647" i="1"/>
  <c r="K647" i="1" s="1"/>
  <c r="M647" i="1"/>
  <c r="X1170" i="1" l="1"/>
  <c r="J653" i="1"/>
  <c r="I1178" i="1"/>
  <c r="I1186" i="1" s="1"/>
  <c r="I1187" i="1" s="1"/>
  <c r="I1190" i="1" s="1"/>
  <c r="I1191" i="1" s="1"/>
  <c r="I1174" i="1"/>
  <c r="I1176" i="1" s="1"/>
  <c r="I1177" i="1" s="1"/>
  <c r="I1175" i="1"/>
  <c r="K1176" i="1"/>
  <c r="Z1170" i="1"/>
  <c r="K1162" i="1"/>
  <c r="J1160" i="1"/>
  <c r="Y1171" i="1"/>
  <c r="Y1173" i="1"/>
  <c r="Y658" i="1"/>
  <c r="X658" i="1"/>
  <c r="Y656" i="1"/>
  <c r="X656" i="1"/>
  <c r="X655" i="1"/>
  <c r="Y655" i="1"/>
  <c r="Y653" i="1"/>
  <c r="Z653" i="1"/>
  <c r="K656" i="1"/>
  <c r="X654" i="1"/>
  <c r="Y654" i="1"/>
  <c r="J654" i="1"/>
  <c r="J658" i="1"/>
  <c r="X657" i="1"/>
  <c r="Y657" i="1"/>
  <c r="J657" i="1"/>
  <c r="Y1178" i="1"/>
  <c r="Z1178" i="1"/>
  <c r="Y1176" i="1"/>
  <c r="Y1175" i="1"/>
  <c r="Z1175" i="1"/>
  <c r="Z1163" i="1"/>
  <c r="Y1163" i="1"/>
  <c r="J1175" i="1"/>
  <c r="X1177" i="1"/>
  <c r="Y1172" i="1"/>
  <c r="J1174" i="1"/>
  <c r="Y1177" i="1"/>
  <c r="Z1173" i="1"/>
  <c r="X1172" i="1"/>
  <c r="X1176" i="1"/>
  <c r="X1174" i="1"/>
  <c r="J1172" i="1"/>
  <c r="Y1174" i="1"/>
  <c r="J1177" i="1"/>
  <c r="J1164" i="1"/>
  <c r="K1165" i="1"/>
  <c r="X1164" i="1"/>
  <c r="Y1164" i="1"/>
  <c r="Z1162" i="1"/>
  <c r="Y1162" i="1"/>
  <c r="X1158" i="1"/>
  <c r="Y1158" i="1"/>
  <c r="X1161" i="1"/>
  <c r="I1165" i="1"/>
  <c r="Y1161" i="1"/>
  <c r="X1160" i="1"/>
  <c r="Y1160" i="1"/>
  <c r="X1159" i="1"/>
  <c r="Y1165" i="1"/>
  <c r="X1165" i="1"/>
  <c r="Y1159" i="1"/>
  <c r="Z1147" i="1"/>
  <c r="Y1147" i="1"/>
  <c r="J647" i="1"/>
  <c r="J1148" i="1"/>
  <c r="Y1151" i="1"/>
  <c r="J1149" i="1"/>
  <c r="Z1151" i="1"/>
  <c r="X1150" i="1"/>
  <c r="Y1150" i="1"/>
  <c r="Y1146" i="1"/>
  <c r="X1149" i="1"/>
  <c r="Z1146" i="1"/>
  <c r="Y1149" i="1"/>
  <c r="J1151" i="1"/>
  <c r="X1148" i="1"/>
  <c r="Z1148" i="1"/>
  <c r="K1150" i="1"/>
  <c r="J649" i="1"/>
  <c r="Z651" i="1"/>
  <c r="J652" i="1"/>
  <c r="J650" i="1"/>
  <c r="K651" i="1"/>
  <c r="Z652" i="1"/>
  <c r="X651" i="1"/>
  <c r="Y650" i="1"/>
  <c r="X650" i="1"/>
  <c r="X652" i="1"/>
  <c r="X649" i="1"/>
  <c r="Y649" i="1"/>
  <c r="X648" i="1"/>
  <c r="Y648" i="1"/>
  <c r="X647" i="1"/>
  <c r="Y647" i="1"/>
  <c r="K648" i="1"/>
  <c r="N1128" i="1"/>
  <c r="K1128" i="1" s="1"/>
  <c r="N1131" i="1"/>
  <c r="K1131" i="1" s="1"/>
  <c r="N1139" i="1"/>
  <c r="J1139" i="1" s="1"/>
  <c r="M1131" i="1"/>
  <c r="M1132" i="1"/>
  <c r="M1133" i="1"/>
  <c r="M1134" i="1"/>
  <c r="M1135" i="1"/>
  <c r="M1136" i="1"/>
  <c r="M1137" i="1"/>
  <c r="M1138" i="1"/>
  <c r="M1139" i="1"/>
  <c r="M1140" i="1"/>
  <c r="M1141" i="1"/>
  <c r="M1126" i="1"/>
  <c r="N1126" i="1"/>
  <c r="K1126" i="1" s="1"/>
  <c r="M1127" i="1"/>
  <c r="N1127" i="1"/>
  <c r="J1127" i="1" s="1"/>
  <c r="M1128" i="1"/>
  <c r="M1129" i="1"/>
  <c r="N1129" i="1"/>
  <c r="K1129" i="1" s="1"/>
  <c r="M1130" i="1"/>
  <c r="N1130" i="1"/>
  <c r="J1130" i="1" s="1"/>
  <c r="N1132" i="1"/>
  <c r="K1132" i="1" s="1"/>
  <c r="N1133" i="1"/>
  <c r="K1133" i="1" s="1"/>
  <c r="N1134" i="1"/>
  <c r="K1134" i="1" s="1"/>
  <c r="N1135" i="1"/>
  <c r="K1135" i="1" s="1"/>
  <c r="N1136" i="1"/>
  <c r="K1136" i="1" s="1"/>
  <c r="N1137" i="1"/>
  <c r="J1137" i="1" s="1"/>
  <c r="N1138" i="1"/>
  <c r="J1138" i="1" s="1"/>
  <c r="N1140" i="1"/>
  <c r="K1140" i="1" s="1"/>
  <c r="W1139" i="1"/>
  <c r="Y1139" i="1" s="1"/>
  <c r="I1139" i="1"/>
  <c r="W1138" i="1"/>
  <c r="Z1138" i="1" s="1"/>
  <c r="W1137" i="1"/>
  <c r="Z1137" i="1" s="1"/>
  <c r="W1136" i="1"/>
  <c r="Y1136" i="1" s="1"/>
  <c r="W1140" i="1"/>
  <c r="Z1140" i="1" s="1"/>
  <c r="W1135" i="1"/>
  <c r="X1135" i="1" s="1"/>
  <c r="W1134" i="1"/>
  <c r="Z1134" i="1" s="1"/>
  <c r="W1133" i="1"/>
  <c r="Y1133" i="1" s="1"/>
  <c r="W1132" i="1"/>
  <c r="Y1132" i="1" s="1"/>
  <c r="W1131" i="1"/>
  <c r="X1131" i="1" s="1"/>
  <c r="W1130" i="1"/>
  <c r="Z1130" i="1" s="1"/>
  <c r="I1130" i="1"/>
  <c r="W1129" i="1"/>
  <c r="Z1129" i="1" s="1"/>
  <c r="I1129" i="1"/>
  <c r="W1128" i="1"/>
  <c r="Y1128" i="1" s="1"/>
  <c r="W1127" i="1"/>
  <c r="Z1127" i="1" s="1"/>
  <c r="W1126" i="1"/>
  <c r="Z1126" i="1" s="1"/>
  <c r="W1125" i="1"/>
  <c r="Z1125" i="1" s="1"/>
  <c r="N1125" i="1"/>
  <c r="K1125" i="1" s="1"/>
  <c r="M1125" i="1"/>
  <c r="W1124" i="1"/>
  <c r="Z1124" i="1" s="1"/>
  <c r="N1124" i="1"/>
  <c r="K1124" i="1" s="1"/>
  <c r="M1124" i="1"/>
  <c r="I1124" i="1"/>
  <c r="I1125" i="1" s="1"/>
  <c r="W1123" i="1"/>
  <c r="Y1123" i="1" s="1"/>
  <c r="N1123" i="1"/>
  <c r="M1123" i="1"/>
  <c r="W1122" i="1"/>
  <c r="Z1122" i="1" s="1"/>
  <c r="N1122" i="1"/>
  <c r="M1122" i="1"/>
  <c r="N1121" i="1"/>
  <c r="I1121" i="1"/>
  <c r="I1122" i="1" s="1"/>
  <c r="I1189" i="1" l="1"/>
  <c r="I1192" i="1"/>
  <c r="Y1131" i="1"/>
  <c r="K1139" i="1"/>
  <c r="I1138" i="1"/>
  <c r="J1124" i="1"/>
  <c r="J1136" i="1"/>
  <c r="Z1133" i="1"/>
  <c r="K1137" i="1"/>
  <c r="K1138" i="1"/>
  <c r="Z1136" i="1"/>
  <c r="X1133" i="1"/>
  <c r="Y1135" i="1"/>
  <c r="Z1139" i="1"/>
  <c r="X1138" i="1"/>
  <c r="Y1138" i="1"/>
  <c r="X1139" i="1"/>
  <c r="X1137" i="1"/>
  <c r="Y1137" i="1"/>
  <c r="X1136" i="1"/>
  <c r="Z1131" i="1"/>
  <c r="J1133" i="1"/>
  <c r="J1135" i="1"/>
  <c r="J1131" i="1"/>
  <c r="Z1135" i="1"/>
  <c r="X1132" i="1"/>
  <c r="X1140" i="1"/>
  <c r="J1134" i="1"/>
  <c r="Y1140" i="1"/>
  <c r="K1130" i="1"/>
  <c r="Z1132" i="1"/>
  <c r="Y1130" i="1"/>
  <c r="J1132" i="1"/>
  <c r="Y1134" i="1"/>
  <c r="J1140" i="1"/>
  <c r="X1130" i="1"/>
  <c r="X1134" i="1"/>
  <c r="K1127" i="1"/>
  <c r="X1126" i="1"/>
  <c r="X1128" i="1"/>
  <c r="Y1126" i="1"/>
  <c r="J1126" i="1"/>
  <c r="J1128" i="1"/>
  <c r="I1126" i="1"/>
  <c r="I1127" i="1"/>
  <c r="X1125" i="1"/>
  <c r="X1129" i="1"/>
  <c r="Y1125" i="1"/>
  <c r="Y1129" i="1"/>
  <c r="X1124" i="1"/>
  <c r="Z1128" i="1"/>
  <c r="X1127" i="1"/>
  <c r="Y1124" i="1"/>
  <c r="J1125" i="1"/>
  <c r="Y1127" i="1"/>
  <c r="J1129" i="1"/>
  <c r="I1123" i="1"/>
  <c r="Y1122" i="1"/>
  <c r="X1122" i="1"/>
  <c r="Z1123" i="1"/>
  <c r="X1123" i="1"/>
  <c r="K108" i="1"/>
  <c r="W108" i="1"/>
  <c r="Y108" i="1" s="1"/>
  <c r="N108" i="1"/>
  <c r="J108" i="1" s="1"/>
  <c r="M108" i="1"/>
  <c r="W57" i="1"/>
  <c r="Z57" i="1" s="1"/>
  <c r="N57" i="1"/>
  <c r="K57" i="1" s="1"/>
  <c r="M57" i="1"/>
  <c r="X108" i="1" l="1"/>
  <c r="Z108" i="1"/>
  <c r="X57" i="1"/>
  <c r="J57" i="1"/>
  <c r="Y57" i="1"/>
  <c r="W1115" i="1"/>
  <c r="Z1115" i="1" s="1"/>
  <c r="N1115" i="1"/>
  <c r="K1115" i="1" s="1"/>
  <c r="M1115" i="1"/>
  <c r="W1114" i="1"/>
  <c r="Z1114" i="1" s="1"/>
  <c r="N1114" i="1"/>
  <c r="J1114" i="1" s="1"/>
  <c r="M1114" i="1"/>
  <c r="W1113" i="1"/>
  <c r="Y1113" i="1" s="1"/>
  <c r="N1113" i="1"/>
  <c r="K1113" i="1" s="1"/>
  <c r="M1113" i="1"/>
  <c r="W1112" i="1"/>
  <c r="X1112" i="1" s="1"/>
  <c r="N1112" i="1"/>
  <c r="J1112" i="1" s="1"/>
  <c r="M1112" i="1"/>
  <c r="W1111" i="1"/>
  <c r="Z1111" i="1" s="1"/>
  <c r="N1111" i="1"/>
  <c r="J1111" i="1" s="1"/>
  <c r="M1111" i="1"/>
  <c r="W1110" i="1"/>
  <c r="Z1110" i="1" s="1"/>
  <c r="N1110" i="1"/>
  <c r="J1110" i="1" s="1"/>
  <c r="M1110" i="1"/>
  <c r="W1109" i="1"/>
  <c r="Y1109" i="1" s="1"/>
  <c r="N1109" i="1"/>
  <c r="J1109" i="1" s="1"/>
  <c r="M1109" i="1"/>
  <c r="W1108" i="1"/>
  <c r="X1108" i="1" s="1"/>
  <c r="N1108" i="1"/>
  <c r="M1108" i="1"/>
  <c r="W1107" i="1"/>
  <c r="Z1107" i="1" s="1"/>
  <c r="N1107" i="1"/>
  <c r="M1107" i="1"/>
  <c r="N1106" i="1"/>
  <c r="I1106" i="1"/>
  <c r="I1107" i="1" s="1"/>
  <c r="W1103" i="1"/>
  <c r="Z1103" i="1" s="1"/>
  <c r="N1103" i="1"/>
  <c r="K1103" i="1" s="1"/>
  <c r="M1103" i="1"/>
  <c r="W1102" i="1"/>
  <c r="Z1102" i="1" s="1"/>
  <c r="N1102" i="1"/>
  <c r="J1102" i="1" s="1"/>
  <c r="M1102" i="1"/>
  <c r="W1101" i="1"/>
  <c r="X1101" i="1" s="1"/>
  <c r="N1101" i="1"/>
  <c r="K1101" i="1" s="1"/>
  <c r="M1101" i="1"/>
  <c r="W1100" i="1"/>
  <c r="Y1100" i="1" s="1"/>
  <c r="N1100" i="1"/>
  <c r="J1100" i="1" s="1"/>
  <c r="M1100" i="1"/>
  <c r="W1099" i="1"/>
  <c r="Z1099" i="1" s="1"/>
  <c r="N1099" i="1"/>
  <c r="K1099" i="1" s="1"/>
  <c r="M1099" i="1"/>
  <c r="W1098" i="1"/>
  <c r="Z1098" i="1" s="1"/>
  <c r="N1098" i="1"/>
  <c r="J1098" i="1" s="1"/>
  <c r="M1098" i="1"/>
  <c r="W1097" i="1"/>
  <c r="X1097" i="1" s="1"/>
  <c r="N1097" i="1"/>
  <c r="M1097" i="1"/>
  <c r="W1096" i="1"/>
  <c r="Y1096" i="1" s="1"/>
  <c r="N1096" i="1"/>
  <c r="M1096" i="1"/>
  <c r="N1095" i="1"/>
  <c r="I1095" i="1"/>
  <c r="I1096" i="1" s="1"/>
  <c r="K1111" i="1" l="1"/>
  <c r="K1110" i="1"/>
  <c r="K1114" i="1"/>
  <c r="K1100" i="1"/>
  <c r="Z1109" i="1"/>
  <c r="J1099" i="1"/>
  <c r="K1112" i="1"/>
  <c r="Y1110" i="1"/>
  <c r="Y1114" i="1"/>
  <c r="Z1113" i="1"/>
  <c r="J1115" i="1"/>
  <c r="J1101" i="1"/>
  <c r="I1108" i="1"/>
  <c r="I1113" i="1"/>
  <c r="I1115" i="1" s="1"/>
  <c r="X1111" i="1"/>
  <c r="Y1111" i="1"/>
  <c r="J1113" i="1"/>
  <c r="X1107" i="1"/>
  <c r="K1109" i="1"/>
  <c r="Y1107" i="1"/>
  <c r="X1110" i="1"/>
  <c r="X1114" i="1"/>
  <c r="Y1108" i="1"/>
  <c r="Y1112" i="1"/>
  <c r="Z1108" i="1"/>
  <c r="Z1112" i="1"/>
  <c r="X1109" i="1"/>
  <c r="X1113" i="1"/>
  <c r="X1115" i="1"/>
  <c r="Y1115" i="1"/>
  <c r="X1096" i="1"/>
  <c r="K1102" i="1"/>
  <c r="Y1102" i="1"/>
  <c r="Z1096" i="1"/>
  <c r="K1098" i="1"/>
  <c r="J1103" i="1"/>
  <c r="Z1100" i="1"/>
  <c r="I1097" i="1"/>
  <c r="I1103" i="1"/>
  <c r="X1098" i="1"/>
  <c r="X1102" i="1"/>
  <c r="Y1097" i="1"/>
  <c r="Y1098" i="1"/>
  <c r="Z1097" i="1"/>
  <c r="Z1101" i="1"/>
  <c r="Y1101" i="1"/>
  <c r="X1100" i="1"/>
  <c r="X1099" i="1"/>
  <c r="X1103" i="1"/>
  <c r="Y1099" i="1"/>
  <c r="Y1103" i="1"/>
  <c r="W1087" i="1"/>
  <c r="Z1087" i="1" s="1"/>
  <c r="N1087" i="1"/>
  <c r="J1087" i="1" s="1"/>
  <c r="M1087" i="1"/>
  <c r="W1070" i="1"/>
  <c r="Z1070" i="1" s="1"/>
  <c r="N1070" i="1"/>
  <c r="J1070" i="1" s="1"/>
  <c r="M1070" i="1"/>
  <c r="W1071" i="1"/>
  <c r="Z1071" i="1" s="1"/>
  <c r="N1071" i="1"/>
  <c r="K1071" i="1" s="1"/>
  <c r="M1071" i="1"/>
  <c r="W1061" i="1"/>
  <c r="Z1061" i="1" s="1"/>
  <c r="N1061" i="1"/>
  <c r="K1061" i="1" s="1"/>
  <c r="M1061" i="1"/>
  <c r="W630" i="1"/>
  <c r="Y630" i="1" s="1"/>
  <c r="N630" i="1"/>
  <c r="N1088" i="1"/>
  <c r="K1088" i="1" s="1"/>
  <c r="N1086" i="1"/>
  <c r="J1086" i="1" s="1"/>
  <c r="N1085" i="1"/>
  <c r="K1085" i="1" s="1"/>
  <c r="W1088" i="1"/>
  <c r="Y1088" i="1" s="1"/>
  <c r="M1088" i="1"/>
  <c r="W1086" i="1"/>
  <c r="Z1086" i="1" s="1"/>
  <c r="M1086" i="1"/>
  <c r="W1085" i="1"/>
  <c r="Z1085" i="1" s="1"/>
  <c r="M1085" i="1"/>
  <c r="W1084" i="1"/>
  <c r="X1084" i="1" s="1"/>
  <c r="N1084" i="1"/>
  <c r="K1084" i="1" s="1"/>
  <c r="M1084" i="1"/>
  <c r="W1083" i="1"/>
  <c r="Z1083" i="1" s="1"/>
  <c r="N1083" i="1"/>
  <c r="J1083" i="1" s="1"/>
  <c r="M1083" i="1"/>
  <c r="W1082" i="1"/>
  <c r="Z1082" i="1" s="1"/>
  <c r="N1082" i="1"/>
  <c r="K1082" i="1" s="1"/>
  <c r="M1082" i="1"/>
  <c r="W1081" i="1"/>
  <c r="Z1081" i="1" s="1"/>
  <c r="N1081" i="1"/>
  <c r="J1081" i="1" s="1"/>
  <c r="M1081" i="1"/>
  <c r="W1080" i="1"/>
  <c r="X1080" i="1" s="1"/>
  <c r="N1080" i="1"/>
  <c r="M1080" i="1"/>
  <c r="W1079" i="1"/>
  <c r="Z1079" i="1" s="1"/>
  <c r="N1079" i="1"/>
  <c r="M1079" i="1"/>
  <c r="N1078" i="1"/>
  <c r="I1078" i="1"/>
  <c r="I1079" i="1" s="1"/>
  <c r="I1080" i="1" s="1"/>
  <c r="N1065" i="1"/>
  <c r="N1066" i="1"/>
  <c r="N1067" i="1"/>
  <c r="N1068" i="1"/>
  <c r="N1069" i="1"/>
  <c r="N1064" i="1"/>
  <c r="I1128" i="1" l="1"/>
  <c r="I1131" i="1"/>
  <c r="I1140" i="1"/>
  <c r="I1148" i="1" s="1"/>
  <c r="I1149" i="1" s="1"/>
  <c r="Y1061" i="1"/>
  <c r="I1114" i="1"/>
  <c r="I1135" i="1" s="1"/>
  <c r="I1109" i="1"/>
  <c r="I1110" i="1" s="1"/>
  <c r="J1082" i="1"/>
  <c r="K1081" i="1"/>
  <c r="I1098" i="1"/>
  <c r="X1087" i="1"/>
  <c r="Y1087" i="1"/>
  <c r="K1087" i="1"/>
  <c r="K1070" i="1"/>
  <c r="Y1070" i="1"/>
  <c r="X1070" i="1"/>
  <c r="J1071" i="1"/>
  <c r="X1071" i="1"/>
  <c r="Y1071" i="1"/>
  <c r="J1061" i="1"/>
  <c r="X1061" i="1"/>
  <c r="Y1081" i="1"/>
  <c r="Z630" i="1"/>
  <c r="X630" i="1"/>
  <c r="K1086" i="1"/>
  <c r="Y1084" i="1"/>
  <c r="Z1084" i="1"/>
  <c r="Z1080" i="1"/>
  <c r="Y1080" i="1"/>
  <c r="X1085" i="1"/>
  <c r="Y1085" i="1"/>
  <c r="X1081" i="1"/>
  <c r="J1085" i="1"/>
  <c r="I1081" i="1"/>
  <c r="I1082" i="1" s="1"/>
  <c r="I1086" i="1"/>
  <c r="Y1083" i="1"/>
  <c r="X1079" i="1"/>
  <c r="Z1088" i="1"/>
  <c r="Y1079" i="1"/>
  <c r="X1082" i="1"/>
  <c r="X1086" i="1"/>
  <c r="Y1082" i="1"/>
  <c r="J1084" i="1"/>
  <c r="Y1086" i="1"/>
  <c r="I1085" i="1"/>
  <c r="I1088" i="1" s="1"/>
  <c r="K1083" i="1"/>
  <c r="J1088" i="1"/>
  <c r="X1083" i="1"/>
  <c r="X1088" i="1"/>
  <c r="W1067" i="1"/>
  <c r="Z1067" i="1" s="1"/>
  <c r="K1067" i="1"/>
  <c r="M1067" i="1"/>
  <c r="W1066" i="1"/>
  <c r="Z1066" i="1" s="1"/>
  <c r="K1066" i="1"/>
  <c r="M1066" i="1"/>
  <c r="W1065" i="1"/>
  <c r="Z1065" i="1" s="1"/>
  <c r="K1065" i="1"/>
  <c r="M1065" i="1"/>
  <c r="W1064" i="1"/>
  <c r="Y1064" i="1" s="1"/>
  <c r="K1064" i="1"/>
  <c r="M1064" i="1"/>
  <c r="W1072" i="1"/>
  <c r="Z1072" i="1" s="1"/>
  <c r="N1072" i="1"/>
  <c r="K1072" i="1" s="1"/>
  <c r="M1072" i="1"/>
  <c r="W1069" i="1"/>
  <c r="Z1069" i="1" s="1"/>
  <c r="K1069" i="1"/>
  <c r="M1069" i="1"/>
  <c r="W1068" i="1"/>
  <c r="Z1068" i="1" s="1"/>
  <c r="J1068" i="1"/>
  <c r="M1068" i="1"/>
  <c r="W1063" i="1"/>
  <c r="Z1063" i="1" s="1"/>
  <c r="N1063" i="1"/>
  <c r="K1063" i="1" s="1"/>
  <c r="M1063" i="1"/>
  <c r="W1062" i="1"/>
  <c r="Z1062" i="1" s="1"/>
  <c r="N1062" i="1"/>
  <c r="K1062" i="1" s="1"/>
  <c r="M1062" i="1"/>
  <c r="W1060" i="1"/>
  <c r="Z1060" i="1" s="1"/>
  <c r="N1060" i="1"/>
  <c r="K1060" i="1" s="1"/>
  <c r="M1060" i="1"/>
  <c r="W1059" i="1"/>
  <c r="Z1059" i="1" s="1"/>
  <c r="N1059" i="1"/>
  <c r="K1059" i="1" s="1"/>
  <c r="M1059" i="1"/>
  <c r="W1058" i="1"/>
  <c r="Z1058" i="1" s="1"/>
  <c r="N1058" i="1"/>
  <c r="M1058" i="1"/>
  <c r="W1057" i="1"/>
  <c r="X1057" i="1" s="1"/>
  <c r="N1057" i="1"/>
  <c r="M1057" i="1"/>
  <c r="N1056" i="1"/>
  <c r="I1056" i="1"/>
  <c r="I1057" i="1" s="1"/>
  <c r="I1058" i="1" s="1"/>
  <c r="I1059" i="1" s="1"/>
  <c r="I1150" i="1" l="1"/>
  <c r="I1151" i="1"/>
  <c r="I1132" i="1"/>
  <c r="I1133" i="1" s="1"/>
  <c r="I1137" i="1"/>
  <c r="I1111" i="1"/>
  <c r="I1136" i="1" s="1"/>
  <c r="I1112" i="1"/>
  <c r="I1060" i="1"/>
  <c r="I1062" i="1" s="1"/>
  <c r="I1068" i="1" s="1"/>
  <c r="I1072" i="1" s="1"/>
  <c r="I1061" i="1"/>
  <c r="I1099" i="1"/>
  <c r="I1100" i="1"/>
  <c r="J1062" i="1"/>
  <c r="I1083" i="1"/>
  <c r="I1084" i="1"/>
  <c r="I1087" i="1" s="1"/>
  <c r="X1064" i="1"/>
  <c r="Z1064" i="1"/>
  <c r="J1065" i="1"/>
  <c r="X1059" i="1"/>
  <c r="I1064" i="1"/>
  <c r="I1066" i="1" s="1"/>
  <c r="I1070" i="1" s="1"/>
  <c r="Y1059" i="1"/>
  <c r="J1060" i="1"/>
  <c r="K1068" i="1"/>
  <c r="J1066" i="1"/>
  <c r="J1059" i="1"/>
  <c r="I1065" i="1"/>
  <c r="I1067" i="1" s="1"/>
  <c r="I1071" i="1" s="1"/>
  <c r="X1067" i="1"/>
  <c r="Y1067" i="1"/>
  <c r="X1066" i="1"/>
  <c r="J1064" i="1"/>
  <c r="Y1066" i="1"/>
  <c r="Y1065" i="1"/>
  <c r="J1067" i="1"/>
  <c r="X1065" i="1"/>
  <c r="Y1068" i="1"/>
  <c r="X1068" i="1"/>
  <c r="J1069" i="1"/>
  <c r="X1072" i="1"/>
  <c r="Y1072" i="1"/>
  <c r="X1058" i="1"/>
  <c r="X1063" i="1"/>
  <c r="Y1058" i="1"/>
  <c r="Y1063" i="1"/>
  <c r="X1062" i="1"/>
  <c r="Y1062" i="1"/>
  <c r="Y1057" i="1"/>
  <c r="X1060" i="1"/>
  <c r="X1069" i="1"/>
  <c r="Z1057" i="1"/>
  <c r="Y1060" i="1"/>
  <c r="J1063" i="1"/>
  <c r="Y1069" i="1"/>
  <c r="J1072" i="1"/>
  <c r="W543" i="1"/>
  <c r="Z543" i="1" s="1"/>
  <c r="N543" i="1"/>
  <c r="J543" i="1" s="1"/>
  <c r="M543" i="1"/>
  <c r="I1134" i="1" l="1"/>
  <c r="I1063" i="1"/>
  <c r="I1069" i="1" s="1"/>
  <c r="I1101" i="1"/>
  <c r="I1102" i="1"/>
  <c r="X543" i="1"/>
  <c r="Y543" i="1"/>
  <c r="W544" i="1"/>
  <c r="Z544" i="1" s="1"/>
  <c r="N544" i="1"/>
  <c r="J544" i="1" s="1"/>
  <c r="M544" i="1"/>
  <c r="W545" i="1"/>
  <c r="Y545" i="1" s="1"/>
  <c r="N545" i="1"/>
  <c r="J545" i="1" s="1"/>
  <c r="M545" i="1"/>
  <c r="W540" i="1"/>
  <c r="X540" i="1" s="1"/>
  <c r="N540" i="1"/>
  <c r="J540" i="1" s="1"/>
  <c r="M540" i="1"/>
  <c r="W542" i="1"/>
  <c r="Z542" i="1" s="1"/>
  <c r="N542" i="1"/>
  <c r="J542" i="1" s="1"/>
  <c r="M542" i="1"/>
  <c r="W541" i="1"/>
  <c r="Z541" i="1" s="1"/>
  <c r="N541" i="1"/>
  <c r="J541" i="1" s="1"/>
  <c r="M541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44" i="1"/>
  <c r="Y544" i="1"/>
  <c r="X545" i="1"/>
  <c r="Z545" i="1"/>
  <c r="Y540" i="1"/>
  <c r="Z540" i="1"/>
  <c r="Y542" i="1"/>
  <c r="X542" i="1"/>
  <c r="X541" i="1"/>
  <c r="Y541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71" i="1"/>
  <c r="Z671" i="1" s="1"/>
  <c r="N671" i="1"/>
  <c r="J671" i="1" s="1"/>
  <c r="M671" i="1"/>
  <c r="W1052" i="1"/>
  <c r="Z1052" i="1" s="1"/>
  <c r="N1052" i="1"/>
  <c r="K1052" i="1" s="1"/>
  <c r="M1052" i="1"/>
  <c r="W1051" i="1"/>
  <c r="Y1051" i="1" s="1"/>
  <c r="N1051" i="1"/>
  <c r="J1051" i="1" s="1"/>
  <c r="M1051" i="1"/>
  <c r="W1050" i="1"/>
  <c r="Y1050" i="1" s="1"/>
  <c r="N1050" i="1"/>
  <c r="J1050" i="1" s="1"/>
  <c r="M1050" i="1"/>
  <c r="W1049" i="1"/>
  <c r="Z1049" i="1" s="1"/>
  <c r="N1049" i="1"/>
  <c r="J1049" i="1" s="1"/>
  <c r="M1049" i="1"/>
  <c r="W1048" i="1"/>
  <c r="Z1048" i="1" s="1"/>
  <c r="N1048" i="1"/>
  <c r="J1048" i="1" s="1"/>
  <c r="M1048" i="1"/>
  <c r="W1047" i="1"/>
  <c r="Y1047" i="1" s="1"/>
  <c r="N1047" i="1"/>
  <c r="J1047" i="1" s="1"/>
  <c r="M1047" i="1"/>
  <c r="W1046" i="1"/>
  <c r="Y1046" i="1" s="1"/>
  <c r="N1046" i="1"/>
  <c r="J1046" i="1" s="1"/>
  <c r="M1046" i="1"/>
  <c r="W1045" i="1"/>
  <c r="Z1045" i="1" s="1"/>
  <c r="N1045" i="1"/>
  <c r="J1045" i="1" s="1"/>
  <c r="M1045" i="1"/>
  <c r="W1044" i="1"/>
  <c r="Y1044" i="1" s="1"/>
  <c r="N1044" i="1"/>
  <c r="M1044" i="1"/>
  <c r="W1043" i="1"/>
  <c r="Z1043" i="1" s="1"/>
  <c r="N1043" i="1"/>
  <c r="M1043" i="1"/>
  <c r="N1042" i="1"/>
  <c r="I1042" i="1"/>
  <c r="I1043" i="1" s="1"/>
  <c r="I1044" i="1" s="1"/>
  <c r="I1045" i="1" s="1"/>
  <c r="I1046" i="1" s="1"/>
  <c r="K375" i="1" l="1"/>
  <c r="K671" i="1"/>
  <c r="K1047" i="1"/>
  <c r="Z375" i="1"/>
  <c r="X375" i="1"/>
  <c r="J88" i="1"/>
  <c r="X88" i="1"/>
  <c r="Y88" i="1"/>
  <c r="X39" i="1"/>
  <c r="Y39" i="1"/>
  <c r="J39" i="1"/>
  <c r="X671" i="1"/>
  <c r="Y671" i="1"/>
  <c r="K1045" i="1"/>
  <c r="Z1050" i="1"/>
  <c r="X1043" i="1"/>
  <c r="Z1046" i="1"/>
  <c r="J1052" i="1"/>
  <c r="K1046" i="1"/>
  <c r="K1051" i="1"/>
  <c r="K1050" i="1"/>
  <c r="K1049" i="1"/>
  <c r="K1048" i="1"/>
  <c r="I1047" i="1"/>
  <c r="I1049" i="1" s="1"/>
  <c r="I1051" i="1" s="1"/>
  <c r="I1048" i="1"/>
  <c r="I1050" i="1" s="1"/>
  <c r="I1052" i="1" s="1"/>
  <c r="Z1044" i="1"/>
  <c r="Z1051" i="1"/>
  <c r="Y1043" i="1"/>
  <c r="X1046" i="1"/>
  <c r="X1050" i="1"/>
  <c r="Z1047" i="1"/>
  <c r="X1045" i="1"/>
  <c r="X1049" i="1"/>
  <c r="Y1045" i="1"/>
  <c r="Y1049" i="1"/>
  <c r="X1044" i="1"/>
  <c r="X1048" i="1"/>
  <c r="X1052" i="1"/>
  <c r="Y1048" i="1"/>
  <c r="Y1052" i="1"/>
  <c r="X1047" i="1"/>
  <c r="X1051" i="1"/>
  <c r="W749" i="1"/>
  <c r="Z749" i="1" s="1"/>
  <c r="N749" i="1"/>
  <c r="K749" i="1" s="1"/>
  <c r="M749" i="1"/>
  <c r="W723" i="1"/>
  <c r="Z723" i="1" s="1"/>
  <c r="N723" i="1"/>
  <c r="K723" i="1" s="1"/>
  <c r="M723" i="1"/>
  <c r="J749" i="1" l="1"/>
  <c r="X749" i="1"/>
  <c r="Y749" i="1"/>
  <c r="X723" i="1"/>
  <c r="J723" i="1"/>
  <c r="Y723" i="1"/>
  <c r="W642" i="1"/>
  <c r="Y642" i="1" s="1"/>
  <c r="N642" i="1"/>
  <c r="K642" i="1" s="1"/>
  <c r="M642" i="1"/>
  <c r="W641" i="1"/>
  <c r="Z641" i="1" s="1"/>
  <c r="N641" i="1"/>
  <c r="K641" i="1" s="1"/>
  <c r="M641" i="1"/>
  <c r="W640" i="1"/>
  <c r="Z640" i="1" s="1"/>
  <c r="N640" i="1"/>
  <c r="K640" i="1" s="1"/>
  <c r="M640" i="1"/>
  <c r="W639" i="1"/>
  <c r="Z639" i="1" s="1"/>
  <c r="N639" i="1"/>
  <c r="K639" i="1" s="1"/>
  <c r="M639" i="1"/>
  <c r="X640" i="1" l="1"/>
  <c r="Y640" i="1"/>
  <c r="J642" i="1"/>
  <c r="J641" i="1"/>
  <c r="J640" i="1"/>
  <c r="Z642" i="1"/>
  <c r="X641" i="1"/>
  <c r="X642" i="1"/>
  <c r="J639" i="1"/>
  <c r="Y641" i="1"/>
  <c r="X639" i="1"/>
  <c r="Y639" i="1"/>
  <c r="K570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593" i="1"/>
  <c r="K592" i="1"/>
  <c r="W593" i="1"/>
  <c r="Z593" i="1" s="1"/>
  <c r="N593" i="1"/>
  <c r="J593" i="1" s="1"/>
  <c r="M593" i="1"/>
  <c r="W592" i="1"/>
  <c r="Z592" i="1" s="1"/>
  <c r="N592" i="1"/>
  <c r="J592" i="1" s="1"/>
  <c r="M592" i="1"/>
  <c r="I592" i="1"/>
  <c r="W547" i="1"/>
  <c r="Z547" i="1" s="1"/>
  <c r="N547" i="1"/>
  <c r="J547" i="1" s="1"/>
  <c r="M547" i="1"/>
  <c r="W548" i="1"/>
  <c r="X548" i="1" s="1"/>
  <c r="N548" i="1"/>
  <c r="J548" i="1" s="1"/>
  <c r="M548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61" i="1"/>
  <c r="Z961" i="1" s="1"/>
  <c r="N961" i="1"/>
  <c r="J961" i="1" s="1"/>
  <c r="M961" i="1"/>
  <c r="W962" i="1"/>
  <c r="Z962" i="1" s="1"/>
  <c r="N962" i="1"/>
  <c r="K962" i="1" s="1"/>
  <c r="M962" i="1"/>
  <c r="W960" i="1"/>
  <c r="Z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K958" i="1" s="1"/>
  <c r="M958" i="1"/>
  <c r="W957" i="1"/>
  <c r="Y957" i="1" s="1"/>
  <c r="N957" i="1"/>
  <c r="K957" i="1" s="1"/>
  <c r="M957" i="1"/>
  <c r="W956" i="1"/>
  <c r="Z956" i="1" s="1"/>
  <c r="N956" i="1"/>
  <c r="K956" i="1" s="1"/>
  <c r="M956" i="1"/>
  <c r="W955" i="1"/>
  <c r="Z955" i="1" s="1"/>
  <c r="N955" i="1"/>
  <c r="K955" i="1" s="1"/>
  <c r="M955" i="1"/>
  <c r="W954" i="1"/>
  <c r="Z954" i="1" s="1"/>
  <c r="N954" i="1"/>
  <c r="J954" i="1" s="1"/>
  <c r="M954" i="1"/>
  <c r="W953" i="1"/>
  <c r="Y953" i="1" s="1"/>
  <c r="N953" i="1"/>
  <c r="J953" i="1" s="1"/>
  <c r="M953" i="1"/>
  <c r="W952" i="1"/>
  <c r="Z952" i="1" s="1"/>
  <c r="N952" i="1"/>
  <c r="J952" i="1" s="1"/>
  <c r="M952" i="1"/>
  <c r="W951" i="1"/>
  <c r="Z951" i="1" s="1"/>
  <c r="N951" i="1"/>
  <c r="M951" i="1"/>
  <c r="W950" i="1"/>
  <c r="X950" i="1" s="1"/>
  <c r="N950" i="1"/>
  <c r="M950" i="1"/>
  <c r="N949" i="1"/>
  <c r="I949" i="1"/>
  <c r="I950" i="1" s="1"/>
  <c r="I951" i="1" s="1"/>
  <c r="I952" i="1" s="1"/>
  <c r="I953" i="1" s="1"/>
  <c r="K953" i="1" l="1"/>
  <c r="X593" i="1"/>
  <c r="Y593" i="1"/>
  <c r="X592" i="1"/>
  <c r="Y592" i="1"/>
  <c r="X437" i="1"/>
  <c r="Y437" i="1"/>
  <c r="X436" i="1"/>
  <c r="Y436" i="1"/>
  <c r="X401" i="1"/>
  <c r="Y401" i="1"/>
  <c r="X402" i="1"/>
  <c r="Y402" i="1"/>
  <c r="Y547" i="1"/>
  <c r="X547" i="1"/>
  <c r="K49" i="1"/>
  <c r="Z102" i="1"/>
  <c r="X105" i="1"/>
  <c r="Y548" i="1"/>
  <c r="Y105" i="1"/>
  <c r="Z548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61" i="1"/>
  <c r="Y961" i="1"/>
  <c r="X961" i="1"/>
  <c r="K952" i="1"/>
  <c r="J960" i="1"/>
  <c r="J959" i="1"/>
  <c r="J956" i="1"/>
  <c r="J955" i="1"/>
  <c r="K954" i="1"/>
  <c r="I955" i="1"/>
  <c r="I957" i="1" s="1"/>
  <c r="I959" i="1" s="1"/>
  <c r="I962" i="1" s="1"/>
  <c r="I954" i="1"/>
  <c r="I956" i="1" s="1"/>
  <c r="I958" i="1" s="1"/>
  <c r="Z953" i="1"/>
  <c r="X960" i="1"/>
  <c r="Z957" i="1"/>
  <c r="X952" i="1"/>
  <c r="X956" i="1"/>
  <c r="Y952" i="1"/>
  <c r="Y956" i="1"/>
  <c r="J958" i="1"/>
  <c r="Y960" i="1"/>
  <c r="X951" i="1"/>
  <c r="X955" i="1"/>
  <c r="X959" i="1"/>
  <c r="Y951" i="1"/>
  <c r="Y955" i="1"/>
  <c r="J957" i="1"/>
  <c r="Y959" i="1"/>
  <c r="J962" i="1"/>
  <c r="X954" i="1"/>
  <c r="X958" i="1"/>
  <c r="Y954" i="1"/>
  <c r="Y958" i="1"/>
  <c r="Y950" i="1"/>
  <c r="X953" i="1"/>
  <c r="X957" i="1"/>
  <c r="X962" i="1"/>
  <c r="Z950" i="1"/>
  <c r="Y962" i="1"/>
  <c r="W397" i="1"/>
  <c r="Z397" i="1" s="1"/>
  <c r="N397" i="1"/>
  <c r="K397" i="1" s="1"/>
  <c r="W396" i="1"/>
  <c r="Y396" i="1" s="1"/>
  <c r="N396" i="1"/>
  <c r="K396" i="1" s="1"/>
  <c r="W945" i="1"/>
  <c r="Z945" i="1" s="1"/>
  <c r="N945" i="1"/>
  <c r="K945" i="1" s="1"/>
  <c r="M945" i="1"/>
  <c r="W944" i="1"/>
  <c r="Z944" i="1" s="1"/>
  <c r="N944" i="1"/>
  <c r="K944" i="1" s="1"/>
  <c r="M944" i="1"/>
  <c r="W943" i="1"/>
  <c r="X943" i="1" s="1"/>
  <c r="N943" i="1"/>
  <c r="K943" i="1" s="1"/>
  <c r="M943" i="1"/>
  <c r="W942" i="1"/>
  <c r="Z942" i="1" s="1"/>
  <c r="N942" i="1"/>
  <c r="K942" i="1" s="1"/>
  <c r="M942" i="1"/>
  <c r="W941" i="1"/>
  <c r="Z941" i="1" s="1"/>
  <c r="N941" i="1"/>
  <c r="J941" i="1" s="1"/>
  <c r="M941" i="1"/>
  <c r="W940" i="1"/>
  <c r="Z940" i="1" s="1"/>
  <c r="N940" i="1"/>
  <c r="J940" i="1" s="1"/>
  <c r="M940" i="1"/>
  <c r="W939" i="1"/>
  <c r="X939" i="1" s="1"/>
  <c r="N939" i="1"/>
  <c r="K939" i="1" s="1"/>
  <c r="M939" i="1"/>
  <c r="W938" i="1"/>
  <c r="Z938" i="1" s="1"/>
  <c r="N938" i="1"/>
  <c r="K938" i="1" s="1"/>
  <c r="M938" i="1"/>
  <c r="W937" i="1"/>
  <c r="Z937" i="1" s="1"/>
  <c r="N937" i="1"/>
  <c r="K937" i="1" s="1"/>
  <c r="M937" i="1"/>
  <c r="W936" i="1"/>
  <c r="Z936" i="1" s="1"/>
  <c r="N936" i="1"/>
  <c r="J936" i="1" s="1"/>
  <c r="M936" i="1"/>
  <c r="W935" i="1"/>
  <c r="X935" i="1" s="1"/>
  <c r="N935" i="1"/>
  <c r="M935" i="1"/>
  <c r="W934" i="1"/>
  <c r="Z934" i="1" s="1"/>
  <c r="N934" i="1"/>
  <c r="M934" i="1"/>
  <c r="N933" i="1"/>
  <c r="I933" i="1"/>
  <c r="I934" i="1" s="1"/>
  <c r="I935" i="1" s="1"/>
  <c r="I936" i="1" s="1"/>
  <c r="I937" i="1" s="1"/>
  <c r="J397" i="1" l="1"/>
  <c r="I960" i="1"/>
  <c r="I961" i="1"/>
  <c r="J396" i="1"/>
  <c r="K941" i="1"/>
  <c r="X397" i="1"/>
  <c r="Y397" i="1"/>
  <c r="Z396" i="1"/>
  <c r="X396" i="1"/>
  <c r="J937" i="1"/>
  <c r="Z939" i="1"/>
  <c r="Y939" i="1"/>
  <c r="K940" i="1"/>
  <c r="Z943" i="1"/>
  <c r="Y935" i="1"/>
  <c r="Z935" i="1"/>
  <c r="Y943" i="1"/>
  <c r="K936" i="1"/>
  <c r="J945" i="1"/>
  <c r="J944" i="1"/>
  <c r="J943" i="1"/>
  <c r="J939" i="1"/>
  <c r="I938" i="1"/>
  <c r="I940" i="1" s="1"/>
  <c r="I942" i="1" s="1"/>
  <c r="I944" i="1" s="1"/>
  <c r="I939" i="1"/>
  <c r="I941" i="1" s="1"/>
  <c r="I943" i="1" s="1"/>
  <c r="I945" i="1" s="1"/>
  <c r="X938" i="1"/>
  <c r="X942" i="1"/>
  <c r="Y938" i="1"/>
  <c r="Y942" i="1"/>
  <c r="X934" i="1"/>
  <c r="Y934" i="1"/>
  <c r="X937" i="1"/>
  <c r="X941" i="1"/>
  <c r="X945" i="1"/>
  <c r="Y937" i="1"/>
  <c r="Y941" i="1"/>
  <c r="Y945" i="1"/>
  <c r="X936" i="1"/>
  <c r="X940" i="1"/>
  <c r="X944" i="1"/>
  <c r="Y936" i="1"/>
  <c r="J938" i="1"/>
  <c r="Y940" i="1"/>
  <c r="J942" i="1"/>
  <c r="Y944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47" i="1" l="1"/>
  <c r="X847" i="1" s="1"/>
  <c r="N847" i="1"/>
  <c r="K847" i="1" s="1"/>
  <c r="M847" i="1"/>
  <c r="W849" i="1"/>
  <c r="Y849" i="1" s="1"/>
  <c r="N849" i="1"/>
  <c r="K849" i="1" s="1"/>
  <c r="M849" i="1"/>
  <c r="W848" i="1"/>
  <c r="Y848" i="1" s="1"/>
  <c r="N848" i="1"/>
  <c r="K848" i="1" s="1"/>
  <c r="M848" i="1"/>
  <c r="W845" i="1"/>
  <c r="Y845" i="1" s="1"/>
  <c r="N845" i="1"/>
  <c r="J845" i="1" s="1"/>
  <c r="M845" i="1"/>
  <c r="Z847" i="1" l="1"/>
  <c r="Y847" i="1"/>
  <c r="J847" i="1"/>
  <c r="Z849" i="1"/>
  <c r="J849" i="1"/>
  <c r="X849" i="1"/>
  <c r="Z848" i="1"/>
  <c r="J848" i="1"/>
  <c r="X848" i="1"/>
  <c r="Z845" i="1"/>
  <c r="K845" i="1"/>
  <c r="X845" i="1"/>
  <c r="K94" i="11"/>
  <c r="W94" i="11"/>
  <c r="Z94" i="11" s="1"/>
  <c r="N94" i="11"/>
  <c r="K430" i="1"/>
  <c r="W430" i="1"/>
  <c r="X430" i="1" s="1"/>
  <c r="N430" i="1"/>
  <c r="K774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588" i="1"/>
  <c r="K587" i="1"/>
  <c r="K586" i="1"/>
  <c r="W588" i="1"/>
  <c r="X588" i="1" s="1"/>
  <c r="N588" i="1"/>
  <c r="J588" i="1" s="1"/>
  <c r="M588" i="1"/>
  <c r="I588" i="1"/>
  <c r="W587" i="1"/>
  <c r="Y587" i="1" s="1"/>
  <c r="N587" i="1"/>
  <c r="J587" i="1" s="1"/>
  <c r="M587" i="1"/>
  <c r="I587" i="1"/>
  <c r="W586" i="1"/>
  <c r="Y586" i="1" s="1"/>
  <c r="N586" i="1"/>
  <c r="J586" i="1" s="1"/>
  <c r="M586" i="1"/>
  <c r="I586" i="1"/>
  <c r="I593" i="1" s="1"/>
  <c r="W538" i="1"/>
  <c r="Z538" i="1" s="1"/>
  <c r="N538" i="1"/>
  <c r="J538" i="1" s="1"/>
  <c r="M538" i="1"/>
  <c r="W537" i="1"/>
  <c r="Z537" i="1" s="1"/>
  <c r="N537" i="1"/>
  <c r="J537" i="1" s="1"/>
  <c r="M537" i="1"/>
  <c r="W539" i="1"/>
  <c r="Z539" i="1" s="1"/>
  <c r="N539" i="1"/>
  <c r="J539" i="1" s="1"/>
  <c r="M539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86" i="1"/>
  <c r="X327" i="1"/>
  <c r="X312" i="1"/>
  <c r="Y312" i="1"/>
  <c r="X587" i="1"/>
  <c r="Z587" i="1"/>
  <c r="K54" i="1"/>
  <c r="X586" i="1"/>
  <c r="Z588" i="1"/>
  <c r="Y588" i="1"/>
  <c r="Y538" i="1"/>
  <c r="X537" i="1"/>
  <c r="X538" i="1"/>
  <c r="Y537" i="1"/>
  <c r="X539" i="1"/>
  <c r="Y539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987" i="1"/>
  <c r="Z987" i="1" s="1"/>
  <c r="N987" i="1"/>
  <c r="W566" i="1"/>
  <c r="Y566" i="1" s="1"/>
  <c r="N566" i="1"/>
  <c r="Y987" i="1" l="1"/>
  <c r="X987" i="1"/>
  <c r="Z566" i="1"/>
  <c r="X566" i="1"/>
  <c r="K928" i="1"/>
  <c r="K927" i="1"/>
  <c r="W928" i="1"/>
  <c r="X928" i="1" s="1"/>
  <c r="N928" i="1"/>
  <c r="J928" i="1" s="1"/>
  <c r="M928" i="1"/>
  <c r="I928" i="1"/>
  <c r="W927" i="1"/>
  <c r="X927" i="1" s="1"/>
  <c r="N927" i="1"/>
  <c r="M927" i="1"/>
  <c r="I927" i="1"/>
  <c r="W867" i="1"/>
  <c r="X867" i="1" s="1"/>
  <c r="N867" i="1"/>
  <c r="J867" i="1" s="1"/>
  <c r="M867" i="1"/>
  <c r="W868" i="1"/>
  <c r="X868" i="1" s="1"/>
  <c r="N868" i="1"/>
  <c r="J868" i="1" s="1"/>
  <c r="M868" i="1"/>
  <c r="J927" i="1" l="1"/>
  <c r="Z927" i="1"/>
  <c r="Y928" i="1"/>
  <c r="Z928" i="1"/>
  <c r="Y927" i="1"/>
  <c r="Z867" i="1"/>
  <c r="Y867" i="1"/>
  <c r="K867" i="1"/>
  <c r="Z868" i="1"/>
  <c r="Y868" i="1"/>
  <c r="K868" i="1"/>
  <c r="K589" i="1"/>
  <c r="W589" i="1"/>
  <c r="Z589" i="1" s="1"/>
  <c r="N589" i="1"/>
  <c r="J589" i="1" s="1"/>
  <c r="M589" i="1"/>
  <c r="I589" i="1"/>
  <c r="W549" i="1"/>
  <c r="Z549" i="1" s="1"/>
  <c r="N549" i="1"/>
  <c r="J549" i="1" s="1"/>
  <c r="M549" i="1"/>
  <c r="Y589" i="1" l="1"/>
  <c r="X589" i="1"/>
  <c r="X549" i="1"/>
  <c r="Y549" i="1"/>
  <c r="W920" i="1"/>
  <c r="Y920" i="1" s="1"/>
  <c r="N920" i="1"/>
  <c r="J920" i="1" s="1"/>
  <c r="M920" i="1"/>
  <c r="K930" i="1"/>
  <c r="K919" i="1"/>
  <c r="W919" i="1"/>
  <c r="Z919" i="1" s="1"/>
  <c r="N919" i="1"/>
  <c r="J919" i="1" s="1"/>
  <c r="M919" i="1"/>
  <c r="W921" i="1"/>
  <c r="Z921" i="1" s="1"/>
  <c r="N921" i="1"/>
  <c r="M921" i="1"/>
  <c r="W861" i="1"/>
  <c r="Z861" i="1" s="1"/>
  <c r="N861" i="1"/>
  <c r="K861" i="1" s="1"/>
  <c r="M861" i="1"/>
  <c r="W841" i="1"/>
  <c r="Z841" i="1" s="1"/>
  <c r="N841" i="1"/>
  <c r="K841" i="1" s="1"/>
  <c r="M841" i="1"/>
  <c r="K914" i="1"/>
  <c r="K915" i="1"/>
  <c r="K916" i="1"/>
  <c r="K917" i="1"/>
  <c r="K918" i="1"/>
  <c r="K922" i="1"/>
  <c r="K923" i="1"/>
  <c r="K924" i="1"/>
  <c r="K925" i="1"/>
  <c r="K926" i="1"/>
  <c r="K929" i="1"/>
  <c r="W930" i="1"/>
  <c r="Z930" i="1" s="1"/>
  <c r="N930" i="1"/>
  <c r="J930" i="1" s="1"/>
  <c r="M930" i="1"/>
  <c r="I930" i="1"/>
  <c r="W929" i="1"/>
  <c r="Z929" i="1" s="1"/>
  <c r="N929" i="1"/>
  <c r="J929" i="1" s="1"/>
  <c r="M929" i="1"/>
  <c r="W926" i="1"/>
  <c r="Z926" i="1" s="1"/>
  <c r="N926" i="1"/>
  <c r="J926" i="1" s="1"/>
  <c r="M926" i="1"/>
  <c r="W925" i="1"/>
  <c r="Z925" i="1" s="1"/>
  <c r="N925" i="1"/>
  <c r="M925" i="1"/>
  <c r="W924" i="1"/>
  <c r="Z924" i="1" s="1"/>
  <c r="N924" i="1"/>
  <c r="J924" i="1" s="1"/>
  <c r="M924" i="1"/>
  <c r="I924" i="1"/>
  <c r="W923" i="1"/>
  <c r="Z923" i="1" s="1"/>
  <c r="N923" i="1"/>
  <c r="J923" i="1" s="1"/>
  <c r="M923" i="1"/>
  <c r="W922" i="1"/>
  <c r="Z922" i="1" s="1"/>
  <c r="N922" i="1"/>
  <c r="J922" i="1" s="1"/>
  <c r="M922" i="1"/>
  <c r="I922" i="1"/>
  <c r="W918" i="1"/>
  <c r="X918" i="1" s="1"/>
  <c r="N918" i="1"/>
  <c r="M918" i="1"/>
  <c r="W917" i="1"/>
  <c r="Z917" i="1" s="1"/>
  <c r="N917" i="1"/>
  <c r="J917" i="1" s="1"/>
  <c r="M917" i="1"/>
  <c r="W916" i="1"/>
  <c r="Z916" i="1" s="1"/>
  <c r="N916" i="1"/>
  <c r="J916" i="1" s="1"/>
  <c r="M916" i="1"/>
  <c r="W915" i="1"/>
  <c r="Z915" i="1" s="1"/>
  <c r="N915" i="1"/>
  <c r="M915" i="1"/>
  <c r="W914" i="1"/>
  <c r="Z914" i="1" s="1"/>
  <c r="N914" i="1"/>
  <c r="M914" i="1"/>
  <c r="K931" i="1"/>
  <c r="N913" i="1"/>
  <c r="K913" i="1"/>
  <c r="I913" i="1"/>
  <c r="I914" i="1" s="1"/>
  <c r="I915" i="1" s="1"/>
  <c r="I916" i="1" s="1"/>
  <c r="I920" i="1" s="1"/>
  <c r="K477" i="1"/>
  <c r="Y926" i="1" l="1"/>
  <c r="Y925" i="1"/>
  <c r="Y922" i="1"/>
  <c r="X925" i="1"/>
  <c r="Z918" i="1"/>
  <c r="Y918" i="1"/>
  <c r="X926" i="1"/>
  <c r="X929" i="1"/>
  <c r="Z920" i="1"/>
  <c r="X920" i="1"/>
  <c r="I917" i="1"/>
  <c r="I919" i="1"/>
  <c r="X914" i="1"/>
  <c r="X915" i="1"/>
  <c r="X923" i="1"/>
  <c r="J861" i="1"/>
  <c r="Y915" i="1"/>
  <c r="X916" i="1"/>
  <c r="X922" i="1"/>
  <c r="J921" i="1"/>
  <c r="X919" i="1"/>
  <c r="Y919" i="1"/>
  <c r="X921" i="1"/>
  <c r="Y921" i="1"/>
  <c r="X861" i="1"/>
  <c r="Y861" i="1"/>
  <c r="J841" i="1"/>
  <c r="X841" i="1"/>
  <c r="Y841" i="1"/>
  <c r="Y914" i="1"/>
  <c r="Y916" i="1"/>
  <c r="X917" i="1"/>
  <c r="J918" i="1"/>
  <c r="Y923" i="1"/>
  <c r="X924" i="1"/>
  <c r="J925" i="1"/>
  <c r="Y929" i="1"/>
  <c r="X930" i="1"/>
  <c r="Y917" i="1"/>
  <c r="Y924" i="1"/>
  <c r="Y930" i="1"/>
  <c r="W870" i="1"/>
  <c r="Z870" i="1" s="1"/>
  <c r="N870" i="1"/>
  <c r="K870" i="1" s="1"/>
  <c r="M870" i="1"/>
  <c r="W869" i="1"/>
  <c r="Z869" i="1" s="1"/>
  <c r="N869" i="1"/>
  <c r="K869" i="1" s="1"/>
  <c r="M869" i="1"/>
  <c r="W866" i="1"/>
  <c r="Z866" i="1" s="1"/>
  <c r="N866" i="1"/>
  <c r="K866" i="1" s="1"/>
  <c r="M866" i="1"/>
  <c r="W865" i="1"/>
  <c r="Z865" i="1" s="1"/>
  <c r="N865" i="1"/>
  <c r="K865" i="1" s="1"/>
  <c r="M865" i="1"/>
  <c r="W864" i="1"/>
  <c r="Z864" i="1" s="1"/>
  <c r="N864" i="1"/>
  <c r="K864" i="1" s="1"/>
  <c r="M864" i="1"/>
  <c r="W863" i="1"/>
  <c r="Z863" i="1" s="1"/>
  <c r="N863" i="1"/>
  <c r="K863" i="1" s="1"/>
  <c r="M863" i="1"/>
  <c r="W862" i="1"/>
  <c r="Z862" i="1" s="1"/>
  <c r="N862" i="1"/>
  <c r="K862" i="1" s="1"/>
  <c r="M862" i="1"/>
  <c r="W860" i="1"/>
  <c r="X860" i="1" s="1"/>
  <c r="N860" i="1"/>
  <c r="K860" i="1" s="1"/>
  <c r="M860" i="1"/>
  <c r="W859" i="1"/>
  <c r="Z859" i="1" s="1"/>
  <c r="N859" i="1"/>
  <c r="K859" i="1" s="1"/>
  <c r="M859" i="1"/>
  <c r="W858" i="1"/>
  <c r="Z858" i="1" s="1"/>
  <c r="N858" i="1"/>
  <c r="K858" i="1" s="1"/>
  <c r="M858" i="1"/>
  <c r="W857" i="1"/>
  <c r="Z857" i="1" s="1"/>
  <c r="N857" i="1"/>
  <c r="M857" i="1"/>
  <c r="W856" i="1"/>
  <c r="Z856" i="1" s="1"/>
  <c r="N856" i="1"/>
  <c r="M856" i="1"/>
  <c r="N855" i="1"/>
  <c r="I855" i="1"/>
  <c r="I856" i="1" s="1"/>
  <c r="I857" i="1" s="1"/>
  <c r="I858" i="1" s="1"/>
  <c r="I859" i="1" s="1"/>
  <c r="W844" i="1"/>
  <c r="Z844" i="1" s="1"/>
  <c r="N844" i="1"/>
  <c r="K844" i="1" s="1"/>
  <c r="M844" i="1"/>
  <c r="W846" i="1"/>
  <c r="Z846" i="1" s="1"/>
  <c r="N846" i="1"/>
  <c r="K846" i="1" s="1"/>
  <c r="M846" i="1"/>
  <c r="J844" i="1" l="1"/>
  <c r="J858" i="1"/>
  <c r="X857" i="1"/>
  <c r="J870" i="1"/>
  <c r="I860" i="1"/>
  <c r="I862" i="1" s="1"/>
  <c r="I864" i="1" s="1"/>
  <c r="I866" i="1" s="1"/>
  <c r="I868" i="1" s="1"/>
  <c r="I861" i="1"/>
  <c r="I863" i="1" s="1"/>
  <c r="I865" i="1" s="1"/>
  <c r="I867" i="1" s="1"/>
  <c r="I869" i="1" s="1"/>
  <c r="J859" i="1"/>
  <c r="Y857" i="1"/>
  <c r="J864" i="1"/>
  <c r="I918" i="1"/>
  <c r="I921" i="1"/>
  <c r="X869" i="1"/>
  <c r="Y866" i="1"/>
  <c r="X866" i="1"/>
  <c r="X865" i="1"/>
  <c r="Y865" i="1"/>
  <c r="X863" i="1"/>
  <c r="X862" i="1"/>
  <c r="Y862" i="1"/>
  <c r="Y860" i="1"/>
  <c r="Z860" i="1"/>
  <c r="J866" i="1"/>
  <c r="J869" i="1"/>
  <c r="J863" i="1"/>
  <c r="J862" i="1"/>
  <c r="Y856" i="1"/>
  <c r="Y858" i="1"/>
  <c r="X859" i="1"/>
  <c r="J860" i="1"/>
  <c r="Y863" i="1"/>
  <c r="X864" i="1"/>
  <c r="J865" i="1"/>
  <c r="Y869" i="1"/>
  <c r="X870" i="1"/>
  <c r="X856" i="1"/>
  <c r="X858" i="1"/>
  <c r="Y859" i="1"/>
  <c r="Y864" i="1"/>
  <c r="Y870" i="1"/>
  <c r="X844" i="1"/>
  <c r="Y844" i="1"/>
  <c r="J846" i="1"/>
  <c r="X846" i="1"/>
  <c r="Y846" i="1"/>
  <c r="W850" i="1"/>
  <c r="Z850" i="1" s="1"/>
  <c r="N850" i="1"/>
  <c r="K850" i="1" s="1"/>
  <c r="M850" i="1"/>
  <c r="W842" i="1"/>
  <c r="Z842" i="1" s="1"/>
  <c r="N842" i="1"/>
  <c r="J842" i="1" s="1"/>
  <c r="M842" i="1"/>
  <c r="W840" i="1"/>
  <c r="Z840" i="1" s="1"/>
  <c r="N840" i="1"/>
  <c r="K840" i="1" s="1"/>
  <c r="M840" i="1"/>
  <c r="W851" i="1"/>
  <c r="Z851" i="1" s="1"/>
  <c r="N851" i="1"/>
  <c r="K851" i="1" s="1"/>
  <c r="M851" i="1"/>
  <c r="W843" i="1"/>
  <c r="Z843" i="1" s="1"/>
  <c r="N843" i="1"/>
  <c r="K843" i="1" s="1"/>
  <c r="M843" i="1"/>
  <c r="W839" i="1"/>
  <c r="Z839" i="1" s="1"/>
  <c r="N839" i="1"/>
  <c r="K839" i="1" s="1"/>
  <c r="M839" i="1"/>
  <c r="W838" i="1"/>
  <c r="Z838" i="1" s="1"/>
  <c r="N838" i="1"/>
  <c r="K838" i="1" s="1"/>
  <c r="M838" i="1"/>
  <c r="W837" i="1"/>
  <c r="Z837" i="1" s="1"/>
  <c r="N837" i="1"/>
  <c r="J837" i="1" s="1"/>
  <c r="M837" i="1"/>
  <c r="W836" i="1"/>
  <c r="X836" i="1" s="1"/>
  <c r="N836" i="1"/>
  <c r="M836" i="1"/>
  <c r="W835" i="1"/>
  <c r="Z835" i="1" s="1"/>
  <c r="N835" i="1"/>
  <c r="M835" i="1"/>
  <c r="N834" i="1"/>
  <c r="I834" i="1"/>
  <c r="I835" i="1" s="1"/>
  <c r="I836" i="1" s="1"/>
  <c r="I837" i="1" s="1"/>
  <c r="I838" i="1" s="1"/>
  <c r="I839" i="1" s="1"/>
  <c r="I841" i="1" l="1"/>
  <c r="I840" i="1"/>
  <c r="I842" i="1" s="1"/>
  <c r="I843" i="1" s="1"/>
  <c r="J838" i="1"/>
  <c r="J839" i="1"/>
  <c r="X835" i="1"/>
  <c r="Z836" i="1"/>
  <c r="K837" i="1"/>
  <c r="X837" i="1"/>
  <c r="J850" i="1"/>
  <c r="Y835" i="1"/>
  <c r="Y837" i="1"/>
  <c r="J840" i="1"/>
  <c r="Y836" i="1"/>
  <c r="Y840" i="1"/>
  <c r="X840" i="1"/>
  <c r="J843" i="1"/>
  <c r="K842" i="1"/>
  <c r="J851" i="1"/>
  <c r="X850" i="1"/>
  <c r="Y850" i="1"/>
  <c r="Y842" i="1"/>
  <c r="X842" i="1"/>
  <c r="X838" i="1"/>
  <c r="Y838" i="1"/>
  <c r="X839" i="1"/>
  <c r="Y839" i="1"/>
  <c r="X843" i="1"/>
  <c r="Y843" i="1"/>
  <c r="X851" i="1"/>
  <c r="Y851" i="1"/>
  <c r="I844" i="1" l="1"/>
  <c r="I847" i="1" s="1"/>
  <c r="I666" i="1"/>
  <c r="W644" i="1"/>
  <c r="Z644" i="1" s="1"/>
  <c r="N644" i="1"/>
  <c r="M644" i="1"/>
  <c r="W643" i="1"/>
  <c r="Z643" i="1" s="1"/>
  <c r="N643" i="1"/>
  <c r="K643" i="1" s="1"/>
  <c r="M643" i="1"/>
  <c r="W645" i="1"/>
  <c r="Z645" i="1" s="1"/>
  <c r="N645" i="1"/>
  <c r="M645" i="1"/>
  <c r="W637" i="1"/>
  <c r="Z637" i="1" s="1"/>
  <c r="N637" i="1"/>
  <c r="J637" i="1" s="1"/>
  <c r="M637" i="1"/>
  <c r="W636" i="1"/>
  <c r="Z636" i="1" s="1"/>
  <c r="N636" i="1"/>
  <c r="K636" i="1" s="1"/>
  <c r="M636" i="1"/>
  <c r="W635" i="1"/>
  <c r="Y635" i="1" s="1"/>
  <c r="N635" i="1"/>
  <c r="K635" i="1" s="1"/>
  <c r="M635" i="1"/>
  <c r="W638" i="1"/>
  <c r="Z638" i="1" s="1"/>
  <c r="N638" i="1"/>
  <c r="J638" i="1" s="1"/>
  <c r="M638" i="1"/>
  <c r="W634" i="1"/>
  <c r="Y634" i="1" s="1"/>
  <c r="N634" i="1"/>
  <c r="J634" i="1" s="1"/>
  <c r="M634" i="1"/>
  <c r="W646" i="1"/>
  <c r="Y646" i="1" s="1"/>
  <c r="N646" i="1"/>
  <c r="J646" i="1" s="1"/>
  <c r="M646" i="1"/>
  <c r="K645" i="1" l="1"/>
  <c r="J645" i="1"/>
  <c r="K644" i="1"/>
  <c r="J644" i="1"/>
  <c r="I846" i="1"/>
  <c r="I850" i="1" s="1"/>
  <c r="I851" i="1" s="1"/>
  <c r="I845" i="1"/>
  <c r="J643" i="1"/>
  <c r="Y643" i="1"/>
  <c r="X644" i="1"/>
  <c r="X643" i="1"/>
  <c r="Y644" i="1"/>
  <c r="X645" i="1"/>
  <c r="Y645" i="1"/>
  <c r="Y636" i="1"/>
  <c r="X635" i="1"/>
  <c r="Z635" i="1"/>
  <c r="J636" i="1"/>
  <c r="X636" i="1"/>
  <c r="K637" i="1"/>
  <c r="X637" i="1"/>
  <c r="J635" i="1"/>
  <c r="Y637" i="1"/>
  <c r="X634" i="1"/>
  <c r="Z634" i="1"/>
  <c r="K638" i="1"/>
  <c r="K634" i="1"/>
  <c r="X638" i="1"/>
  <c r="Y638" i="1"/>
  <c r="K646" i="1"/>
  <c r="X646" i="1"/>
  <c r="Z646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48" i="1" l="1"/>
  <c r="I849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29" i="1"/>
  <c r="K827" i="1"/>
  <c r="K826" i="1"/>
  <c r="K825" i="1"/>
  <c r="K824" i="1"/>
  <c r="K823" i="1"/>
  <c r="K822" i="1"/>
  <c r="K821" i="1"/>
  <c r="W829" i="1"/>
  <c r="Z829" i="1" s="1"/>
  <c r="N829" i="1"/>
  <c r="M829" i="1"/>
  <c r="W827" i="1"/>
  <c r="Z827" i="1" s="1"/>
  <c r="N827" i="1"/>
  <c r="M827" i="1"/>
  <c r="I827" i="1"/>
  <c r="W830" i="1"/>
  <c r="Z830" i="1" s="1"/>
  <c r="N830" i="1"/>
  <c r="M830" i="1"/>
  <c r="W828" i="1"/>
  <c r="Z828" i="1" s="1"/>
  <c r="N828" i="1"/>
  <c r="M828" i="1"/>
  <c r="I828" i="1"/>
  <c r="W826" i="1"/>
  <c r="Y826" i="1" s="1"/>
  <c r="N826" i="1"/>
  <c r="M826" i="1"/>
  <c r="W825" i="1"/>
  <c r="Y825" i="1" s="1"/>
  <c r="N825" i="1"/>
  <c r="M825" i="1"/>
  <c r="W824" i="1"/>
  <c r="Z824" i="1" s="1"/>
  <c r="N824" i="1"/>
  <c r="M824" i="1"/>
  <c r="W823" i="1"/>
  <c r="Z823" i="1" s="1"/>
  <c r="N823" i="1"/>
  <c r="M823" i="1"/>
  <c r="W822" i="1"/>
  <c r="Z822" i="1" s="1"/>
  <c r="N822" i="1"/>
  <c r="M822" i="1"/>
  <c r="N821" i="1"/>
  <c r="I821" i="1"/>
  <c r="I822" i="1" s="1"/>
  <c r="I823" i="1" s="1"/>
  <c r="I824" i="1" s="1"/>
  <c r="I825" i="1" s="1"/>
  <c r="I826" i="1" s="1"/>
  <c r="W815" i="1"/>
  <c r="Z815" i="1" s="1"/>
  <c r="N815" i="1"/>
  <c r="K815" i="1" s="1"/>
  <c r="M815" i="1"/>
  <c r="W814" i="1"/>
  <c r="Z814" i="1" s="1"/>
  <c r="N814" i="1"/>
  <c r="J814" i="1" s="1"/>
  <c r="M814" i="1"/>
  <c r="W813" i="1"/>
  <c r="X813" i="1" s="1"/>
  <c r="N813" i="1"/>
  <c r="K813" i="1" s="1"/>
  <c r="M813" i="1"/>
  <c r="W812" i="1"/>
  <c r="Z812" i="1" s="1"/>
  <c r="N812" i="1"/>
  <c r="K812" i="1" s="1"/>
  <c r="M812" i="1"/>
  <c r="W811" i="1"/>
  <c r="Z811" i="1" s="1"/>
  <c r="N811" i="1"/>
  <c r="K811" i="1" s="1"/>
  <c r="M811" i="1"/>
  <c r="W810" i="1"/>
  <c r="X810" i="1" s="1"/>
  <c r="N810" i="1"/>
  <c r="M810" i="1"/>
  <c r="W809" i="1"/>
  <c r="Z809" i="1" s="1"/>
  <c r="N809" i="1"/>
  <c r="M809" i="1"/>
  <c r="N808" i="1"/>
  <c r="I808" i="1"/>
  <c r="Z826" i="1" l="1"/>
  <c r="X823" i="1"/>
  <c r="Z825" i="1"/>
  <c r="X826" i="1"/>
  <c r="Y810" i="1"/>
  <c r="Y823" i="1"/>
  <c r="X828" i="1"/>
  <c r="Y828" i="1"/>
  <c r="J815" i="1"/>
  <c r="X829" i="1"/>
  <c r="Y829" i="1"/>
  <c r="Y827" i="1"/>
  <c r="X827" i="1"/>
  <c r="X822" i="1"/>
  <c r="X824" i="1"/>
  <c r="X830" i="1"/>
  <c r="Y822" i="1"/>
  <c r="Y824" i="1"/>
  <c r="X825" i="1"/>
  <c r="Y830" i="1"/>
  <c r="Z810" i="1"/>
  <c r="K814" i="1"/>
  <c r="X814" i="1"/>
  <c r="Y814" i="1"/>
  <c r="J811" i="1"/>
  <c r="Z813" i="1"/>
  <c r="Y813" i="1"/>
  <c r="I809" i="1"/>
  <c r="I810" i="1" s="1"/>
  <c r="I811" i="1" s="1"/>
  <c r="I812" i="1" s="1"/>
  <c r="I813" i="1" s="1"/>
  <c r="X811" i="1"/>
  <c r="J812" i="1"/>
  <c r="Y809" i="1"/>
  <c r="Y811" i="1"/>
  <c r="X812" i="1"/>
  <c r="J813" i="1"/>
  <c r="Y815" i="1"/>
  <c r="X809" i="1"/>
  <c r="X815" i="1"/>
  <c r="Y812" i="1"/>
  <c r="W700" i="1"/>
  <c r="Y700" i="1" s="1"/>
  <c r="N700" i="1"/>
  <c r="J700" i="1" s="1"/>
  <c r="M700" i="1"/>
  <c r="K700" i="1"/>
  <c r="W701" i="1"/>
  <c r="Z701" i="1" s="1"/>
  <c r="N701" i="1"/>
  <c r="J701" i="1" s="1"/>
  <c r="M701" i="1"/>
  <c r="W682" i="1"/>
  <c r="Y682" i="1" s="1"/>
  <c r="N682" i="1"/>
  <c r="K682" i="1" s="1"/>
  <c r="M682" i="1"/>
  <c r="K712" i="1"/>
  <c r="K711" i="1"/>
  <c r="K710" i="1"/>
  <c r="W712" i="1"/>
  <c r="Z712" i="1" s="1"/>
  <c r="N712" i="1"/>
  <c r="J712" i="1" s="1"/>
  <c r="M712" i="1"/>
  <c r="W711" i="1"/>
  <c r="Z711" i="1" s="1"/>
  <c r="N711" i="1"/>
  <c r="J711" i="1" s="1"/>
  <c r="M711" i="1"/>
  <c r="W710" i="1"/>
  <c r="X710" i="1" s="1"/>
  <c r="N710" i="1"/>
  <c r="M710" i="1"/>
  <c r="W688" i="1"/>
  <c r="Z688" i="1" s="1"/>
  <c r="N688" i="1"/>
  <c r="K688" i="1" s="1"/>
  <c r="M688" i="1"/>
  <c r="W689" i="1"/>
  <c r="Z689" i="1" s="1"/>
  <c r="N689" i="1"/>
  <c r="K689" i="1" s="1"/>
  <c r="M689" i="1"/>
  <c r="W690" i="1"/>
  <c r="Z690" i="1" s="1"/>
  <c r="N690" i="1"/>
  <c r="J690" i="1" s="1"/>
  <c r="M690" i="1"/>
  <c r="W76" i="1"/>
  <c r="Z76" i="1" s="1"/>
  <c r="N76" i="1"/>
  <c r="W77" i="1"/>
  <c r="Z77" i="1" s="1"/>
  <c r="N77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Z710" i="1" l="1"/>
  <c r="X711" i="1"/>
  <c r="Y711" i="1"/>
  <c r="Y710" i="1"/>
  <c r="X700" i="1"/>
  <c r="Z700" i="1"/>
  <c r="X701" i="1"/>
  <c r="Y701" i="1"/>
  <c r="Z682" i="1"/>
  <c r="J682" i="1"/>
  <c r="X682" i="1"/>
  <c r="X712" i="1"/>
  <c r="J710" i="1"/>
  <c r="Y712" i="1"/>
  <c r="J689" i="1"/>
  <c r="J688" i="1"/>
  <c r="X688" i="1"/>
  <c r="Y688" i="1"/>
  <c r="X689" i="1"/>
  <c r="Y689" i="1"/>
  <c r="K690" i="1"/>
  <c r="X690" i="1"/>
  <c r="Y690" i="1"/>
  <c r="X76" i="1"/>
  <c r="Y76" i="1"/>
  <c r="X77" i="1"/>
  <c r="Y77" i="1"/>
  <c r="M796" i="1"/>
  <c r="N796" i="1"/>
  <c r="J796" i="1" s="1"/>
  <c r="W796" i="1"/>
  <c r="Z796" i="1" s="1"/>
  <c r="W804" i="1"/>
  <c r="Z804" i="1" s="1"/>
  <c r="N804" i="1"/>
  <c r="K804" i="1" s="1"/>
  <c r="M804" i="1"/>
  <c r="W803" i="1"/>
  <c r="Z803" i="1" s="1"/>
  <c r="N803" i="1"/>
  <c r="K803" i="1" s="1"/>
  <c r="M803" i="1"/>
  <c r="W802" i="1"/>
  <c r="Z802" i="1" s="1"/>
  <c r="N802" i="1"/>
  <c r="K802" i="1" s="1"/>
  <c r="M802" i="1"/>
  <c r="W801" i="1"/>
  <c r="Z801" i="1" s="1"/>
  <c r="N801" i="1"/>
  <c r="K801" i="1" s="1"/>
  <c r="M801" i="1"/>
  <c r="W800" i="1"/>
  <c r="Z800" i="1" s="1"/>
  <c r="N800" i="1"/>
  <c r="K800" i="1" s="1"/>
  <c r="M800" i="1"/>
  <c r="I800" i="1"/>
  <c r="W799" i="1"/>
  <c r="Z799" i="1" s="1"/>
  <c r="N799" i="1"/>
  <c r="K799" i="1" s="1"/>
  <c r="M799" i="1"/>
  <c r="I799" i="1"/>
  <c r="W798" i="1"/>
  <c r="Z798" i="1" s="1"/>
  <c r="N798" i="1"/>
  <c r="K798" i="1" s="1"/>
  <c r="M798" i="1"/>
  <c r="I798" i="1"/>
  <c r="W797" i="1"/>
  <c r="Z797" i="1" s="1"/>
  <c r="N797" i="1"/>
  <c r="K797" i="1" s="1"/>
  <c r="M797" i="1"/>
  <c r="I797" i="1"/>
  <c r="W795" i="1"/>
  <c r="X795" i="1" s="1"/>
  <c r="N795" i="1"/>
  <c r="J795" i="1" s="1"/>
  <c r="M795" i="1"/>
  <c r="W794" i="1"/>
  <c r="Y794" i="1" s="1"/>
  <c r="N794" i="1"/>
  <c r="K794" i="1" s="1"/>
  <c r="M794" i="1"/>
  <c r="W793" i="1"/>
  <c r="Z793" i="1" s="1"/>
  <c r="N793" i="1"/>
  <c r="M793" i="1"/>
  <c r="W792" i="1"/>
  <c r="Y792" i="1" s="1"/>
  <c r="N792" i="1"/>
  <c r="M792" i="1"/>
  <c r="N791" i="1"/>
  <c r="I791" i="1"/>
  <c r="I792" i="1" s="1"/>
  <c r="I793" i="1" s="1"/>
  <c r="I794" i="1" s="1"/>
  <c r="I795" i="1" s="1"/>
  <c r="I796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73" i="1"/>
  <c r="W761" i="1"/>
  <c r="Z761" i="1" s="1"/>
  <c r="N761" i="1"/>
  <c r="M761" i="1"/>
  <c r="I761" i="1"/>
  <c r="W100" i="1"/>
  <c r="X100" i="1" s="1"/>
  <c r="N100" i="1"/>
  <c r="M100" i="1"/>
  <c r="I100" i="1"/>
  <c r="W786" i="1"/>
  <c r="Z786" i="1" s="1"/>
  <c r="N786" i="1"/>
  <c r="M786" i="1"/>
  <c r="I786" i="1"/>
  <c r="W785" i="1"/>
  <c r="Y785" i="1" s="1"/>
  <c r="N785" i="1"/>
  <c r="M785" i="1"/>
  <c r="W784" i="1"/>
  <c r="Z784" i="1" s="1"/>
  <c r="N784" i="1"/>
  <c r="M784" i="1"/>
  <c r="I784" i="1"/>
  <c r="W783" i="1"/>
  <c r="Z783" i="1" s="1"/>
  <c r="N783" i="1"/>
  <c r="M783" i="1"/>
  <c r="W782" i="1"/>
  <c r="Z782" i="1" s="1"/>
  <c r="N782" i="1"/>
  <c r="M782" i="1"/>
  <c r="I782" i="1"/>
  <c r="W781" i="1"/>
  <c r="Y781" i="1" s="1"/>
  <c r="N781" i="1"/>
  <c r="M781" i="1"/>
  <c r="W780" i="1"/>
  <c r="Z780" i="1" s="1"/>
  <c r="N780" i="1"/>
  <c r="M780" i="1"/>
  <c r="I780" i="1"/>
  <c r="W779" i="1"/>
  <c r="Z779" i="1" s="1"/>
  <c r="N779" i="1"/>
  <c r="M779" i="1"/>
  <c r="I779" i="1"/>
  <c r="W778" i="1"/>
  <c r="Z778" i="1" s="1"/>
  <c r="N778" i="1"/>
  <c r="M778" i="1"/>
  <c r="I778" i="1"/>
  <c r="W777" i="1"/>
  <c r="Z777" i="1" s="1"/>
  <c r="N777" i="1"/>
  <c r="M777" i="1"/>
  <c r="W776" i="1"/>
  <c r="Z776" i="1" s="1"/>
  <c r="N776" i="1"/>
  <c r="M776" i="1"/>
  <c r="W775" i="1"/>
  <c r="Z775" i="1" s="1"/>
  <c r="N775" i="1"/>
  <c r="M775" i="1"/>
  <c r="W774" i="1"/>
  <c r="Z774" i="1" s="1"/>
  <c r="N774" i="1"/>
  <c r="M774" i="1"/>
  <c r="N773" i="1"/>
  <c r="I773" i="1"/>
  <c r="I774" i="1" s="1"/>
  <c r="I775" i="1" s="1"/>
  <c r="I776" i="1" s="1"/>
  <c r="I777" i="1" s="1"/>
  <c r="K556" i="1"/>
  <c r="K557" i="1"/>
  <c r="K558" i="1"/>
  <c r="K559" i="1"/>
  <c r="K560" i="1"/>
  <c r="K561" i="1"/>
  <c r="K562" i="1"/>
  <c r="K563" i="1"/>
  <c r="K565" i="1"/>
  <c r="K572" i="1"/>
  <c r="K573" i="1"/>
  <c r="K574" i="1"/>
  <c r="K575" i="1"/>
  <c r="K576" i="1"/>
  <c r="K577" i="1"/>
  <c r="K580" i="1"/>
  <c r="K581" i="1"/>
  <c r="K583" i="1"/>
  <c r="K584" i="1"/>
  <c r="K585" i="1"/>
  <c r="K590" i="1"/>
  <c r="K591" i="1"/>
  <c r="K594" i="1"/>
  <c r="W101" i="1"/>
  <c r="Z101" i="1" s="1"/>
  <c r="N101" i="1"/>
  <c r="M101" i="1"/>
  <c r="I101" i="1"/>
  <c r="W95" i="1"/>
  <c r="Z95" i="1" s="1"/>
  <c r="N95" i="1"/>
  <c r="M95" i="1"/>
  <c r="I95" i="1"/>
  <c r="I108" i="1" s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I103" i="1" s="1"/>
  <c r="I105" i="1" s="1"/>
  <c r="W591" i="1"/>
  <c r="Z591" i="1" s="1"/>
  <c r="N591" i="1"/>
  <c r="J591" i="1" s="1"/>
  <c r="M591" i="1"/>
  <c r="I591" i="1"/>
  <c r="W536" i="1"/>
  <c r="Z536" i="1" s="1"/>
  <c r="N536" i="1"/>
  <c r="J536" i="1" s="1"/>
  <c r="M536" i="1"/>
  <c r="Y796" i="1" l="1"/>
  <c r="X796" i="1"/>
  <c r="K796" i="1"/>
  <c r="J798" i="1"/>
  <c r="J804" i="1"/>
  <c r="K795" i="1"/>
  <c r="X797" i="1"/>
  <c r="I801" i="1"/>
  <c r="X792" i="1"/>
  <c r="X794" i="1"/>
  <c r="J797" i="1"/>
  <c r="Z792" i="1"/>
  <c r="Z794" i="1"/>
  <c r="I803" i="1"/>
  <c r="Y320" i="1"/>
  <c r="Y321" i="1"/>
  <c r="X803" i="1"/>
  <c r="X802" i="1"/>
  <c r="Y802" i="1"/>
  <c r="X801" i="1"/>
  <c r="Y801" i="1"/>
  <c r="X799" i="1"/>
  <c r="J803" i="1"/>
  <c r="J802" i="1"/>
  <c r="J800" i="1"/>
  <c r="J799" i="1"/>
  <c r="J801" i="1"/>
  <c r="Y803" i="1"/>
  <c r="X804" i="1"/>
  <c r="Y804" i="1"/>
  <c r="Y799" i="1"/>
  <c r="X800" i="1"/>
  <c r="Y800" i="1"/>
  <c r="Y795" i="1"/>
  <c r="X793" i="1"/>
  <c r="J794" i="1"/>
  <c r="Z795" i="1"/>
  <c r="Y797" i="1"/>
  <c r="X798" i="1"/>
  <c r="Y798" i="1"/>
  <c r="Y793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61" i="1"/>
  <c r="Z350" i="1"/>
  <c r="Y761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785" i="1"/>
  <c r="Y784" i="1"/>
  <c r="X784" i="1"/>
  <c r="Z781" i="1"/>
  <c r="X780" i="1"/>
  <c r="X783" i="1"/>
  <c r="Y783" i="1"/>
  <c r="X779" i="1"/>
  <c r="X786" i="1"/>
  <c r="X785" i="1"/>
  <c r="Y786" i="1"/>
  <c r="X774" i="1"/>
  <c r="X775" i="1"/>
  <c r="X776" i="1"/>
  <c r="X777" i="1"/>
  <c r="X778" i="1"/>
  <c r="Y779" i="1"/>
  <c r="Y780" i="1"/>
  <c r="X782" i="1"/>
  <c r="Y774" i="1"/>
  <c r="Y775" i="1"/>
  <c r="Y776" i="1"/>
  <c r="Y777" i="1"/>
  <c r="Y778" i="1"/>
  <c r="X781" i="1"/>
  <c r="Y782" i="1"/>
  <c r="X101" i="1"/>
  <c r="Y101" i="1"/>
  <c r="X95" i="1"/>
  <c r="Y95" i="1"/>
  <c r="X96" i="1"/>
  <c r="Y96" i="1"/>
  <c r="X97" i="1"/>
  <c r="Y97" i="1"/>
  <c r="X90" i="1"/>
  <c r="Y90" i="1"/>
  <c r="X591" i="1"/>
  <c r="Y591" i="1"/>
  <c r="X536" i="1"/>
  <c r="Y536" i="1"/>
  <c r="W561" i="1"/>
  <c r="Z561" i="1" s="1"/>
  <c r="N561" i="1"/>
  <c r="M561" i="1"/>
  <c r="X561" i="1" l="1"/>
  <c r="Y561" i="1"/>
  <c r="W765" i="1"/>
  <c r="Y765" i="1" s="1"/>
  <c r="N765" i="1"/>
  <c r="M765" i="1"/>
  <c r="I765" i="1"/>
  <c r="W764" i="1"/>
  <c r="Y764" i="1" s="1"/>
  <c r="N764" i="1"/>
  <c r="M764" i="1"/>
  <c r="W763" i="1"/>
  <c r="Z763" i="1" s="1"/>
  <c r="N763" i="1"/>
  <c r="M763" i="1"/>
  <c r="K763" i="1"/>
  <c r="I763" i="1"/>
  <c r="W762" i="1"/>
  <c r="Z762" i="1" s="1"/>
  <c r="N762" i="1"/>
  <c r="M762" i="1"/>
  <c r="W760" i="1"/>
  <c r="Z760" i="1" s="1"/>
  <c r="N760" i="1"/>
  <c r="M760" i="1"/>
  <c r="K760" i="1"/>
  <c r="I760" i="1"/>
  <c r="W759" i="1"/>
  <c r="Z759" i="1" s="1"/>
  <c r="N759" i="1"/>
  <c r="M759" i="1"/>
  <c r="K759" i="1"/>
  <c r="W758" i="1"/>
  <c r="Z758" i="1" s="1"/>
  <c r="N758" i="1"/>
  <c r="M758" i="1"/>
  <c r="K758" i="1"/>
  <c r="W757" i="1"/>
  <c r="Z757" i="1" s="1"/>
  <c r="N757" i="1"/>
  <c r="M757" i="1"/>
  <c r="K757" i="1"/>
  <c r="W756" i="1"/>
  <c r="Z756" i="1" s="1"/>
  <c r="N756" i="1"/>
  <c r="M756" i="1"/>
  <c r="K756" i="1"/>
  <c r="N755" i="1"/>
  <c r="K755" i="1"/>
  <c r="I755" i="1"/>
  <c r="I756" i="1" s="1"/>
  <c r="I757" i="1" s="1"/>
  <c r="W738" i="1"/>
  <c r="Z738" i="1" s="1"/>
  <c r="N738" i="1"/>
  <c r="M738" i="1"/>
  <c r="J743" i="1"/>
  <c r="K737" i="1"/>
  <c r="K735" i="1"/>
  <c r="K734" i="1"/>
  <c r="K733" i="1"/>
  <c r="K732" i="1"/>
  <c r="K731" i="1"/>
  <c r="K730" i="1"/>
  <c r="W735" i="1"/>
  <c r="Z735" i="1" s="1"/>
  <c r="N735" i="1"/>
  <c r="M735" i="1"/>
  <c r="W737" i="1"/>
  <c r="Z737" i="1" s="1"/>
  <c r="N737" i="1"/>
  <c r="M737" i="1"/>
  <c r="W725" i="1"/>
  <c r="Y725" i="1" s="1"/>
  <c r="N725" i="1"/>
  <c r="K725" i="1" s="1"/>
  <c r="M725" i="1"/>
  <c r="W724" i="1"/>
  <c r="Z724" i="1" s="1"/>
  <c r="N724" i="1"/>
  <c r="K724" i="1" s="1"/>
  <c r="M724" i="1"/>
  <c r="W722" i="1"/>
  <c r="Z722" i="1" s="1"/>
  <c r="N722" i="1"/>
  <c r="K722" i="1" s="1"/>
  <c r="M722" i="1"/>
  <c r="W721" i="1"/>
  <c r="X721" i="1" s="1"/>
  <c r="N721" i="1"/>
  <c r="K721" i="1" s="1"/>
  <c r="M721" i="1"/>
  <c r="W720" i="1"/>
  <c r="Y720" i="1" s="1"/>
  <c r="N720" i="1"/>
  <c r="K720" i="1" s="1"/>
  <c r="M720" i="1"/>
  <c r="W719" i="1"/>
  <c r="Z719" i="1" s="1"/>
  <c r="N719" i="1"/>
  <c r="K719" i="1" s="1"/>
  <c r="M719" i="1"/>
  <c r="N718" i="1"/>
  <c r="I718" i="1"/>
  <c r="I719" i="1" s="1"/>
  <c r="I720" i="1" s="1"/>
  <c r="I721" i="1" s="1"/>
  <c r="I722" i="1" s="1"/>
  <c r="W751" i="1"/>
  <c r="Z751" i="1" s="1"/>
  <c r="N751" i="1"/>
  <c r="K751" i="1" s="1"/>
  <c r="M751" i="1"/>
  <c r="I751" i="1"/>
  <c r="W750" i="1"/>
  <c r="Y750" i="1" s="1"/>
  <c r="N750" i="1"/>
  <c r="J750" i="1" s="1"/>
  <c r="M750" i="1"/>
  <c r="I750" i="1"/>
  <c r="W748" i="1"/>
  <c r="X748" i="1" s="1"/>
  <c r="N748" i="1"/>
  <c r="J748" i="1" s="1"/>
  <c r="M748" i="1"/>
  <c r="W747" i="1"/>
  <c r="Z747" i="1" s="1"/>
  <c r="N747" i="1"/>
  <c r="K747" i="1" s="1"/>
  <c r="M747" i="1"/>
  <c r="W746" i="1"/>
  <c r="Z746" i="1" s="1"/>
  <c r="N746" i="1"/>
  <c r="M746" i="1"/>
  <c r="W745" i="1"/>
  <c r="Y745" i="1" s="1"/>
  <c r="N745" i="1"/>
  <c r="M745" i="1"/>
  <c r="N744" i="1"/>
  <c r="I744" i="1"/>
  <c r="I745" i="1" s="1"/>
  <c r="I746" i="1" s="1"/>
  <c r="I747" i="1" s="1"/>
  <c r="I748" i="1" s="1"/>
  <c r="I749" i="1" s="1"/>
  <c r="W739" i="1"/>
  <c r="Z739" i="1" s="1"/>
  <c r="N739" i="1"/>
  <c r="M739" i="1"/>
  <c r="W736" i="1"/>
  <c r="Z736" i="1" s="1"/>
  <c r="N736" i="1"/>
  <c r="M736" i="1"/>
  <c r="I736" i="1"/>
  <c r="W734" i="1"/>
  <c r="Y734" i="1" s="1"/>
  <c r="N734" i="1"/>
  <c r="M734" i="1"/>
  <c r="W733" i="1"/>
  <c r="Z733" i="1" s="1"/>
  <c r="N733" i="1"/>
  <c r="M733" i="1"/>
  <c r="W732" i="1"/>
  <c r="Z732" i="1" s="1"/>
  <c r="N732" i="1"/>
  <c r="M732" i="1"/>
  <c r="W731" i="1"/>
  <c r="Z731" i="1" s="1"/>
  <c r="N731" i="1"/>
  <c r="M731" i="1"/>
  <c r="N730" i="1"/>
  <c r="I730" i="1"/>
  <c r="I731" i="1" s="1"/>
  <c r="I732" i="1" s="1"/>
  <c r="I733" i="1" s="1"/>
  <c r="I734" i="1" s="1"/>
  <c r="K709" i="1"/>
  <c r="W709" i="1"/>
  <c r="Y709" i="1" s="1"/>
  <c r="N709" i="1"/>
  <c r="J709" i="1" s="1"/>
  <c r="M709" i="1"/>
  <c r="W691" i="1"/>
  <c r="X691" i="1" s="1"/>
  <c r="N691" i="1"/>
  <c r="K691" i="1" s="1"/>
  <c r="M691" i="1"/>
  <c r="W568" i="1"/>
  <c r="Z568" i="1" s="1"/>
  <c r="N568" i="1"/>
  <c r="M568" i="1"/>
  <c r="W569" i="1"/>
  <c r="Z569" i="1" s="1"/>
  <c r="N569" i="1"/>
  <c r="M569" i="1"/>
  <c r="W93" i="1"/>
  <c r="Z93" i="1" s="1"/>
  <c r="N93" i="1"/>
  <c r="M93" i="1"/>
  <c r="I93" i="1"/>
  <c r="W94" i="1"/>
  <c r="Z94" i="1" s="1"/>
  <c r="N94" i="1"/>
  <c r="M94" i="1"/>
  <c r="I925" i="1" l="1"/>
  <c r="I723" i="1"/>
  <c r="I724" i="1" s="1"/>
  <c r="I725" i="1" s="1"/>
  <c r="I929" i="1" s="1"/>
  <c r="K748" i="1"/>
  <c r="I758" i="1"/>
  <c r="I759" i="1" s="1"/>
  <c r="I783" i="1"/>
  <c r="X745" i="1"/>
  <c r="Y748" i="1"/>
  <c r="Z721" i="1"/>
  <c r="Y763" i="1"/>
  <c r="Z765" i="1"/>
  <c r="J722" i="1"/>
  <c r="J724" i="1"/>
  <c r="X758" i="1"/>
  <c r="X747" i="1"/>
  <c r="X762" i="1"/>
  <c r="Z745" i="1"/>
  <c r="Y747" i="1"/>
  <c r="X722" i="1"/>
  <c r="Z725" i="1"/>
  <c r="X759" i="1"/>
  <c r="Y762" i="1"/>
  <c r="K750" i="1"/>
  <c r="X750" i="1"/>
  <c r="J719" i="1"/>
  <c r="Z720" i="1"/>
  <c r="Y721" i="1"/>
  <c r="Y722" i="1"/>
  <c r="Z750" i="1"/>
  <c r="X760" i="1"/>
  <c r="X763" i="1"/>
  <c r="Z764" i="1"/>
  <c r="X757" i="1"/>
  <c r="X765" i="1"/>
  <c r="Z734" i="1"/>
  <c r="Y756" i="1"/>
  <c r="Y757" i="1"/>
  <c r="Y758" i="1"/>
  <c r="Y759" i="1"/>
  <c r="Y760" i="1"/>
  <c r="X764" i="1"/>
  <c r="X756" i="1"/>
  <c r="Y736" i="1"/>
  <c r="X738" i="1"/>
  <c r="X734" i="1"/>
  <c r="Y738" i="1"/>
  <c r="X735" i="1"/>
  <c r="Y735" i="1"/>
  <c r="X732" i="1"/>
  <c r="X736" i="1"/>
  <c r="X737" i="1"/>
  <c r="Y737" i="1"/>
  <c r="X719" i="1"/>
  <c r="J720" i="1"/>
  <c r="X724" i="1"/>
  <c r="J725" i="1"/>
  <c r="Y731" i="1"/>
  <c r="Y719" i="1"/>
  <c r="X720" i="1"/>
  <c r="J721" i="1"/>
  <c r="Y724" i="1"/>
  <c r="X725" i="1"/>
  <c r="X731" i="1"/>
  <c r="J751" i="1"/>
  <c r="X746" i="1"/>
  <c r="J747" i="1"/>
  <c r="Z748" i="1"/>
  <c r="X751" i="1"/>
  <c r="Y746" i="1"/>
  <c r="Y751" i="1"/>
  <c r="X739" i="1"/>
  <c r="Y732" i="1"/>
  <c r="X733" i="1"/>
  <c r="Y739" i="1"/>
  <c r="Y733" i="1"/>
  <c r="X709" i="1"/>
  <c r="Z709" i="1"/>
  <c r="Y691" i="1"/>
  <c r="Z691" i="1"/>
  <c r="J691" i="1"/>
  <c r="X568" i="1"/>
  <c r="Y568" i="1"/>
  <c r="X569" i="1"/>
  <c r="Y569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13" i="1"/>
  <c r="K697" i="1"/>
  <c r="K698" i="1"/>
  <c r="K699" i="1"/>
  <c r="K702" i="1"/>
  <c r="K703" i="1"/>
  <c r="K704" i="1"/>
  <c r="K705" i="1"/>
  <c r="K706" i="1"/>
  <c r="K696" i="1"/>
  <c r="W707" i="1"/>
  <c r="Z707" i="1" s="1"/>
  <c r="N707" i="1"/>
  <c r="M707" i="1"/>
  <c r="W706" i="1"/>
  <c r="Z706" i="1" s="1"/>
  <c r="N706" i="1"/>
  <c r="M706" i="1"/>
  <c r="K695" i="1"/>
  <c r="W713" i="1"/>
  <c r="Z713" i="1" s="1"/>
  <c r="N713" i="1"/>
  <c r="M713" i="1"/>
  <c r="I713" i="1"/>
  <c r="I735" i="1" s="1"/>
  <c r="W708" i="1"/>
  <c r="Z708" i="1" s="1"/>
  <c r="N708" i="1"/>
  <c r="M708" i="1"/>
  <c r="W705" i="1"/>
  <c r="X705" i="1" s="1"/>
  <c r="N705" i="1"/>
  <c r="M705" i="1"/>
  <c r="I705" i="1"/>
  <c r="W704" i="1"/>
  <c r="Y704" i="1" s="1"/>
  <c r="N704" i="1"/>
  <c r="M704" i="1"/>
  <c r="I704" i="1"/>
  <c r="W703" i="1"/>
  <c r="Z703" i="1" s="1"/>
  <c r="N703" i="1"/>
  <c r="M703" i="1"/>
  <c r="I703" i="1"/>
  <c r="W702" i="1"/>
  <c r="Z702" i="1" s="1"/>
  <c r="N702" i="1"/>
  <c r="M702" i="1"/>
  <c r="W699" i="1"/>
  <c r="Y699" i="1" s="1"/>
  <c r="N699" i="1"/>
  <c r="M699" i="1"/>
  <c r="W698" i="1"/>
  <c r="Y698" i="1" s="1"/>
  <c r="N698" i="1"/>
  <c r="M698" i="1"/>
  <c r="W697" i="1"/>
  <c r="Z697" i="1" s="1"/>
  <c r="N697" i="1"/>
  <c r="M697" i="1"/>
  <c r="W696" i="1"/>
  <c r="Z696" i="1" s="1"/>
  <c r="N696" i="1"/>
  <c r="M696" i="1"/>
  <c r="N695" i="1"/>
  <c r="I695" i="1"/>
  <c r="I696" i="1" s="1"/>
  <c r="W686" i="1"/>
  <c r="Z686" i="1" s="1"/>
  <c r="N686" i="1"/>
  <c r="K686" i="1" s="1"/>
  <c r="M686" i="1"/>
  <c r="I686" i="1"/>
  <c r="W685" i="1"/>
  <c r="Z685" i="1" s="1"/>
  <c r="N685" i="1"/>
  <c r="K685" i="1" s="1"/>
  <c r="M685" i="1"/>
  <c r="I685" i="1"/>
  <c r="W684" i="1"/>
  <c r="Z684" i="1" s="1"/>
  <c r="N684" i="1"/>
  <c r="J684" i="1" s="1"/>
  <c r="M684" i="1"/>
  <c r="I684" i="1"/>
  <c r="W683" i="1"/>
  <c r="Z683" i="1" s="1"/>
  <c r="N683" i="1"/>
  <c r="K683" i="1" s="1"/>
  <c r="M683" i="1"/>
  <c r="W692" i="1"/>
  <c r="Z692" i="1" s="1"/>
  <c r="N692" i="1"/>
  <c r="J692" i="1" s="1"/>
  <c r="M692" i="1"/>
  <c r="I692" i="1"/>
  <c r="W687" i="1"/>
  <c r="Z687" i="1" s="1"/>
  <c r="N687" i="1"/>
  <c r="J687" i="1" s="1"/>
  <c r="M687" i="1"/>
  <c r="W681" i="1"/>
  <c r="X681" i="1" s="1"/>
  <c r="N681" i="1"/>
  <c r="J681" i="1" s="1"/>
  <c r="M681" i="1"/>
  <c r="W680" i="1"/>
  <c r="Y680" i="1" s="1"/>
  <c r="N680" i="1"/>
  <c r="J680" i="1" s="1"/>
  <c r="M680" i="1"/>
  <c r="W679" i="1"/>
  <c r="Z679" i="1" s="1"/>
  <c r="N679" i="1"/>
  <c r="K679" i="1" s="1"/>
  <c r="M679" i="1"/>
  <c r="W678" i="1"/>
  <c r="Y678" i="1" s="1"/>
  <c r="N678" i="1"/>
  <c r="J678" i="1" s="1"/>
  <c r="M678" i="1"/>
  <c r="N677" i="1"/>
  <c r="I677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81" i="1"/>
  <c r="Z581" i="1" s="1"/>
  <c r="N581" i="1"/>
  <c r="M581" i="1"/>
  <c r="W577" i="1"/>
  <c r="Z577" i="1" s="1"/>
  <c r="N577" i="1"/>
  <c r="M577" i="1"/>
  <c r="W576" i="1"/>
  <c r="Y576" i="1" s="1"/>
  <c r="N576" i="1"/>
  <c r="W570" i="1"/>
  <c r="Z570" i="1" s="1"/>
  <c r="N570" i="1"/>
  <c r="M570" i="1"/>
  <c r="W565" i="1"/>
  <c r="Z565" i="1" s="1"/>
  <c r="N565" i="1"/>
  <c r="W563" i="1"/>
  <c r="Z563" i="1" s="1"/>
  <c r="N563" i="1"/>
  <c r="M563" i="1"/>
  <c r="W594" i="1"/>
  <c r="Z594" i="1" s="1"/>
  <c r="N594" i="1"/>
  <c r="M594" i="1"/>
  <c r="W590" i="1"/>
  <c r="Z590" i="1" s="1"/>
  <c r="N590" i="1"/>
  <c r="M590" i="1"/>
  <c r="W585" i="1"/>
  <c r="Z585" i="1" s="1"/>
  <c r="N585" i="1"/>
  <c r="M585" i="1"/>
  <c r="W584" i="1"/>
  <c r="Z584" i="1" s="1"/>
  <c r="N584" i="1"/>
  <c r="M584" i="1"/>
  <c r="W583" i="1"/>
  <c r="Z583" i="1" s="1"/>
  <c r="N583" i="1"/>
  <c r="M583" i="1"/>
  <c r="W582" i="1"/>
  <c r="Y582" i="1" s="1"/>
  <c r="N582" i="1"/>
  <c r="M582" i="1"/>
  <c r="W580" i="1"/>
  <c r="X580" i="1" s="1"/>
  <c r="N580" i="1"/>
  <c r="M580" i="1"/>
  <c r="W579" i="1"/>
  <c r="Y579" i="1" s="1"/>
  <c r="N579" i="1"/>
  <c r="M579" i="1"/>
  <c r="W578" i="1"/>
  <c r="Z578" i="1" s="1"/>
  <c r="N578" i="1"/>
  <c r="W575" i="1"/>
  <c r="Z575" i="1" s="1"/>
  <c r="N575" i="1"/>
  <c r="M575" i="1"/>
  <c r="W574" i="1"/>
  <c r="Y574" i="1" s="1"/>
  <c r="N574" i="1"/>
  <c r="M574" i="1"/>
  <c r="W573" i="1"/>
  <c r="X573" i="1" s="1"/>
  <c r="N573" i="1"/>
  <c r="W572" i="1"/>
  <c r="Y572" i="1" s="1"/>
  <c r="N572" i="1"/>
  <c r="M572" i="1"/>
  <c r="W571" i="1"/>
  <c r="Z571" i="1" s="1"/>
  <c r="N571" i="1"/>
  <c r="M571" i="1"/>
  <c r="W567" i="1"/>
  <c r="Z567" i="1" s="1"/>
  <c r="N567" i="1"/>
  <c r="W564" i="1"/>
  <c r="X564" i="1" s="1"/>
  <c r="N564" i="1"/>
  <c r="M564" i="1"/>
  <c r="W562" i="1"/>
  <c r="Y562" i="1" s="1"/>
  <c r="N562" i="1"/>
  <c r="M562" i="1"/>
  <c r="W560" i="1"/>
  <c r="Z560" i="1" s="1"/>
  <c r="N560" i="1"/>
  <c r="M560" i="1"/>
  <c r="W559" i="1"/>
  <c r="Z559" i="1" s="1"/>
  <c r="N559" i="1"/>
  <c r="M559" i="1"/>
  <c r="W558" i="1"/>
  <c r="X558" i="1" s="1"/>
  <c r="N558" i="1"/>
  <c r="M558" i="1"/>
  <c r="W557" i="1"/>
  <c r="Y557" i="1" s="1"/>
  <c r="N557" i="1"/>
  <c r="M557" i="1"/>
  <c r="N556" i="1"/>
  <c r="W546" i="1"/>
  <c r="Z546" i="1" s="1"/>
  <c r="N546" i="1"/>
  <c r="J546" i="1" s="1"/>
  <c r="M546" i="1"/>
  <c r="W604" i="1"/>
  <c r="Z604" i="1" s="1"/>
  <c r="N604" i="1"/>
  <c r="K604" i="1" s="1"/>
  <c r="M604" i="1"/>
  <c r="I604" i="1"/>
  <c r="W603" i="1"/>
  <c r="Z603" i="1" s="1"/>
  <c r="N603" i="1"/>
  <c r="K603" i="1" s="1"/>
  <c r="M603" i="1"/>
  <c r="W605" i="1"/>
  <c r="Z605" i="1" s="1"/>
  <c r="N605" i="1"/>
  <c r="J605" i="1" s="1"/>
  <c r="M605" i="1"/>
  <c r="W602" i="1"/>
  <c r="X602" i="1" s="1"/>
  <c r="N602" i="1"/>
  <c r="K602" i="1" s="1"/>
  <c r="M602" i="1"/>
  <c r="W601" i="1"/>
  <c r="Y601" i="1" s="1"/>
  <c r="N601" i="1"/>
  <c r="K601" i="1" s="1"/>
  <c r="M601" i="1"/>
  <c r="W600" i="1"/>
  <c r="Z600" i="1" s="1"/>
  <c r="N600" i="1"/>
  <c r="J600" i="1" s="1"/>
  <c r="M600" i="1"/>
  <c r="N599" i="1"/>
  <c r="I599" i="1"/>
  <c r="W550" i="1"/>
  <c r="Z550" i="1" s="1"/>
  <c r="N550" i="1"/>
  <c r="J550" i="1" s="1"/>
  <c r="M550" i="1"/>
  <c r="W535" i="1"/>
  <c r="Z535" i="1" s="1"/>
  <c r="N535" i="1"/>
  <c r="J535" i="1" s="1"/>
  <c r="M535" i="1"/>
  <c r="W522" i="1"/>
  <c r="Z522" i="1" s="1"/>
  <c r="N522" i="1"/>
  <c r="K522" i="1" s="1"/>
  <c r="M522" i="1"/>
  <c r="I522" i="1"/>
  <c r="W551" i="1"/>
  <c r="Z551" i="1" s="1"/>
  <c r="N551" i="1"/>
  <c r="J551" i="1" s="1"/>
  <c r="M551" i="1"/>
  <c r="W534" i="1"/>
  <c r="X534" i="1" s="1"/>
  <c r="N534" i="1"/>
  <c r="M534" i="1"/>
  <c r="W533" i="1"/>
  <c r="Z533" i="1" s="1"/>
  <c r="N533" i="1"/>
  <c r="M533" i="1"/>
  <c r="W532" i="1"/>
  <c r="Z532" i="1" s="1"/>
  <c r="N532" i="1"/>
  <c r="J532" i="1" s="1"/>
  <c r="M532" i="1"/>
  <c r="W531" i="1"/>
  <c r="Z531" i="1" s="1"/>
  <c r="N531" i="1"/>
  <c r="J531" i="1" s="1"/>
  <c r="M531" i="1"/>
  <c r="W530" i="1"/>
  <c r="X530" i="1" s="1"/>
  <c r="N530" i="1"/>
  <c r="W529" i="1"/>
  <c r="Y529" i="1" s="1"/>
  <c r="N529" i="1"/>
  <c r="K529" i="1" s="1"/>
  <c r="M529" i="1"/>
  <c r="W528" i="1"/>
  <c r="Z528" i="1" s="1"/>
  <c r="N528" i="1"/>
  <c r="K528" i="1" s="1"/>
  <c r="M528" i="1"/>
  <c r="W527" i="1"/>
  <c r="Z527" i="1" s="1"/>
  <c r="N527" i="1"/>
  <c r="W526" i="1"/>
  <c r="X526" i="1" s="1"/>
  <c r="N526" i="1"/>
  <c r="K526" i="1" s="1"/>
  <c r="M526" i="1"/>
  <c r="W525" i="1"/>
  <c r="Y525" i="1" s="1"/>
  <c r="N525" i="1"/>
  <c r="K525" i="1" s="1"/>
  <c r="M525" i="1"/>
  <c r="I525" i="1"/>
  <c r="W524" i="1"/>
  <c r="Z524" i="1" s="1"/>
  <c r="N524" i="1"/>
  <c r="W523" i="1"/>
  <c r="Z523" i="1" s="1"/>
  <c r="N523" i="1"/>
  <c r="J523" i="1" s="1"/>
  <c r="M523" i="1"/>
  <c r="I523" i="1"/>
  <c r="W521" i="1"/>
  <c r="X521" i="1" s="1"/>
  <c r="N521" i="1"/>
  <c r="K521" i="1" s="1"/>
  <c r="M521" i="1"/>
  <c r="W520" i="1"/>
  <c r="Y520" i="1" s="1"/>
  <c r="N520" i="1"/>
  <c r="K520" i="1" s="1"/>
  <c r="M520" i="1"/>
  <c r="W519" i="1"/>
  <c r="Z519" i="1" s="1"/>
  <c r="N519" i="1"/>
  <c r="J519" i="1" s="1"/>
  <c r="M519" i="1"/>
  <c r="W518" i="1"/>
  <c r="Z518" i="1" s="1"/>
  <c r="N518" i="1"/>
  <c r="J518" i="1" s="1"/>
  <c r="M518" i="1"/>
  <c r="N517" i="1"/>
  <c r="I517" i="1"/>
  <c r="I518" i="1" s="1"/>
  <c r="I737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78" i="1"/>
  <c r="I687" i="1" s="1"/>
  <c r="I702" i="1" s="1"/>
  <c r="I710" i="1" s="1"/>
  <c r="I689" i="1"/>
  <c r="I700" i="1" s="1"/>
  <c r="I600" i="1"/>
  <c r="I601" i="1" s="1"/>
  <c r="I802" i="1"/>
  <c r="J686" i="1"/>
  <c r="Z5" i="1"/>
  <c r="Y6" i="1"/>
  <c r="K4" i="1"/>
  <c r="Z7" i="1"/>
  <c r="X7" i="1"/>
  <c r="X5" i="1"/>
  <c r="J41" i="1"/>
  <c r="I707" i="1"/>
  <c r="K3" i="1"/>
  <c r="X3" i="1"/>
  <c r="J6" i="1"/>
  <c r="I706" i="1"/>
  <c r="Z3" i="1"/>
  <c r="K7" i="1"/>
  <c r="Y4" i="1"/>
  <c r="K5" i="1"/>
  <c r="Y8" i="1"/>
  <c r="Z4" i="1"/>
  <c r="X6" i="1"/>
  <c r="Z8" i="1"/>
  <c r="Z698" i="1"/>
  <c r="X699" i="1"/>
  <c r="X707" i="1"/>
  <c r="X696" i="1"/>
  <c r="Z699" i="1"/>
  <c r="Y705" i="1"/>
  <c r="Y707" i="1"/>
  <c r="X706" i="1"/>
  <c r="Y706" i="1"/>
  <c r="K684" i="1"/>
  <c r="X702" i="1"/>
  <c r="Z705" i="1"/>
  <c r="X708" i="1"/>
  <c r="J679" i="1"/>
  <c r="K680" i="1"/>
  <c r="K687" i="1"/>
  <c r="Y702" i="1"/>
  <c r="Y708" i="1"/>
  <c r="K692" i="1"/>
  <c r="Y696" i="1"/>
  <c r="X713" i="1"/>
  <c r="I697" i="1"/>
  <c r="I698" i="1" s="1"/>
  <c r="I711" i="1" s="1"/>
  <c r="I708" i="1"/>
  <c r="Z704" i="1"/>
  <c r="Y697" i="1"/>
  <c r="X698" i="1"/>
  <c r="Y703" i="1"/>
  <c r="X704" i="1"/>
  <c r="Y713" i="1"/>
  <c r="X697" i="1"/>
  <c r="X703" i="1"/>
  <c r="Y687" i="1"/>
  <c r="X687" i="1"/>
  <c r="X685" i="1"/>
  <c r="X684" i="1"/>
  <c r="Y684" i="1"/>
  <c r="Y683" i="1"/>
  <c r="X683" i="1"/>
  <c r="J685" i="1"/>
  <c r="J683" i="1"/>
  <c r="Y685" i="1"/>
  <c r="X686" i="1"/>
  <c r="Y686" i="1"/>
  <c r="Z680" i="1"/>
  <c r="X692" i="1"/>
  <c r="Y692" i="1"/>
  <c r="J42" i="1"/>
  <c r="X678" i="1"/>
  <c r="K681" i="1"/>
  <c r="Z678" i="1"/>
  <c r="Y679" i="1"/>
  <c r="X680" i="1"/>
  <c r="K678" i="1"/>
  <c r="Y681" i="1"/>
  <c r="X679" i="1"/>
  <c r="Z681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76" i="1"/>
  <c r="X581" i="1"/>
  <c r="Y581" i="1"/>
  <c r="X577" i="1"/>
  <c r="X576" i="1"/>
  <c r="Y577" i="1"/>
  <c r="X570" i="1"/>
  <c r="Y570" i="1"/>
  <c r="X565" i="1"/>
  <c r="Y565" i="1"/>
  <c r="Z580" i="1"/>
  <c r="X563" i="1"/>
  <c r="Y563" i="1"/>
  <c r="J604" i="1"/>
  <c r="K600" i="1"/>
  <c r="I603" i="1"/>
  <c r="Z574" i="1"/>
  <c r="Y580" i="1"/>
  <c r="Y559" i="1"/>
  <c r="X574" i="1"/>
  <c r="X559" i="1"/>
  <c r="Z562" i="1"/>
  <c r="Z582" i="1"/>
  <c r="Y564" i="1"/>
  <c r="X567" i="1"/>
  <c r="Y573" i="1"/>
  <c r="Z557" i="1"/>
  <c r="Y558" i="1"/>
  <c r="Z564" i="1"/>
  <c r="Y567" i="1"/>
  <c r="Z572" i="1"/>
  <c r="Z573" i="1"/>
  <c r="Z558" i="1"/>
  <c r="Z579" i="1"/>
  <c r="Y602" i="1"/>
  <c r="X560" i="1"/>
  <c r="X571" i="1"/>
  <c r="X575" i="1"/>
  <c r="X557" i="1"/>
  <c r="Y560" i="1"/>
  <c r="X562" i="1"/>
  <c r="Y571" i="1"/>
  <c r="X572" i="1"/>
  <c r="Y575" i="1"/>
  <c r="X578" i="1"/>
  <c r="X583" i="1"/>
  <c r="X584" i="1"/>
  <c r="X585" i="1"/>
  <c r="X590" i="1"/>
  <c r="X594" i="1"/>
  <c r="Y578" i="1"/>
  <c r="X579" i="1"/>
  <c r="X582" i="1"/>
  <c r="Y583" i="1"/>
  <c r="Y584" i="1"/>
  <c r="Y585" i="1"/>
  <c r="Y590" i="1"/>
  <c r="Y594" i="1"/>
  <c r="Z602" i="1"/>
  <c r="X546" i="1"/>
  <c r="Y546" i="1"/>
  <c r="J603" i="1"/>
  <c r="K605" i="1"/>
  <c r="X605" i="1"/>
  <c r="X603" i="1"/>
  <c r="Z601" i="1"/>
  <c r="Y605" i="1"/>
  <c r="Y603" i="1"/>
  <c r="X604" i="1"/>
  <c r="Y604" i="1"/>
  <c r="X600" i="1"/>
  <c r="J601" i="1"/>
  <c r="Y600" i="1"/>
  <c r="X601" i="1"/>
  <c r="J602" i="1"/>
  <c r="X550" i="1"/>
  <c r="Y550" i="1"/>
  <c r="X535" i="1"/>
  <c r="Y535" i="1"/>
  <c r="Z521" i="1"/>
  <c r="Y530" i="1"/>
  <c r="Y534" i="1"/>
  <c r="K518" i="1"/>
  <c r="K519" i="1"/>
  <c r="J522" i="1"/>
  <c r="X527" i="1"/>
  <c r="X522" i="1"/>
  <c r="Y522" i="1"/>
  <c r="Z526" i="1"/>
  <c r="Y527" i="1"/>
  <c r="Y521" i="1"/>
  <c r="X532" i="1"/>
  <c r="Z534" i="1"/>
  <c r="J528" i="1"/>
  <c r="Z529" i="1"/>
  <c r="Z530" i="1"/>
  <c r="Y526" i="1"/>
  <c r="Z520" i="1"/>
  <c r="K532" i="1"/>
  <c r="X518" i="1"/>
  <c r="Y518" i="1"/>
  <c r="X523" i="1"/>
  <c r="X531" i="1"/>
  <c r="Y532" i="1"/>
  <c r="J171" i="1"/>
  <c r="Y523" i="1"/>
  <c r="Z525" i="1"/>
  <c r="Y531" i="1"/>
  <c r="K531" i="1"/>
  <c r="K523" i="1"/>
  <c r="I519" i="1"/>
  <c r="I739" i="1" s="1"/>
  <c r="I762" i="1" s="1"/>
  <c r="I532" i="1"/>
  <c r="X519" i="1"/>
  <c r="J520" i="1"/>
  <c r="X528" i="1"/>
  <c r="J529" i="1"/>
  <c r="X525" i="1"/>
  <c r="J526" i="1"/>
  <c r="Y528" i="1"/>
  <c r="X529" i="1"/>
  <c r="Y533" i="1"/>
  <c r="Y551" i="1"/>
  <c r="X524" i="1"/>
  <c r="J525" i="1"/>
  <c r="X533" i="1"/>
  <c r="X551" i="1"/>
  <c r="Y519" i="1"/>
  <c r="X520" i="1"/>
  <c r="J521" i="1"/>
  <c r="Y524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73" i="1"/>
  <c r="Z673" i="1" s="1"/>
  <c r="N673" i="1"/>
  <c r="J673" i="1" s="1"/>
  <c r="M673" i="1"/>
  <c r="W672" i="1"/>
  <c r="X672" i="1" s="1"/>
  <c r="N672" i="1"/>
  <c r="K672" i="1" s="1"/>
  <c r="M672" i="1"/>
  <c r="W670" i="1"/>
  <c r="Y670" i="1" s="1"/>
  <c r="N670" i="1"/>
  <c r="K670" i="1" s="1"/>
  <c r="M670" i="1"/>
  <c r="W669" i="1"/>
  <c r="Z669" i="1" s="1"/>
  <c r="N669" i="1"/>
  <c r="K669" i="1" s="1"/>
  <c r="M669" i="1"/>
  <c r="W668" i="1"/>
  <c r="Z668" i="1" s="1"/>
  <c r="N668" i="1"/>
  <c r="J668" i="1" s="1"/>
  <c r="M668" i="1"/>
  <c r="W667" i="1"/>
  <c r="X667" i="1" s="1"/>
  <c r="N667" i="1"/>
  <c r="K667" i="1" s="1"/>
  <c r="M667" i="1"/>
  <c r="N666" i="1"/>
  <c r="I667" i="1"/>
  <c r="I537" i="1" l="1"/>
  <c r="I543" i="1"/>
  <c r="I540" i="1"/>
  <c r="I388" i="1"/>
  <c r="I668" i="1"/>
  <c r="I671" i="1" s="1"/>
  <c r="I679" i="1"/>
  <c r="I690" i="1"/>
  <c r="I701" i="1" s="1"/>
  <c r="I602" i="1"/>
  <c r="I605" i="1" s="1"/>
  <c r="I804" i="1"/>
  <c r="I814" i="1" s="1"/>
  <c r="I699" i="1"/>
  <c r="I520" i="1"/>
  <c r="I534" i="1" s="1"/>
  <c r="I533" i="1"/>
  <c r="J669" i="1"/>
  <c r="Y44" i="1"/>
  <c r="J44" i="1"/>
  <c r="J670" i="1"/>
  <c r="X670" i="1"/>
  <c r="X44" i="1"/>
  <c r="X668" i="1"/>
  <c r="X669" i="1"/>
  <c r="J672" i="1"/>
  <c r="X673" i="1"/>
  <c r="Y668" i="1"/>
  <c r="Y669" i="1"/>
  <c r="Y673" i="1"/>
  <c r="J667" i="1"/>
  <c r="Y667" i="1"/>
  <c r="K668" i="1"/>
  <c r="Z670" i="1"/>
  <c r="Y672" i="1"/>
  <c r="K673" i="1"/>
  <c r="Z667" i="1"/>
  <c r="Z672" i="1"/>
  <c r="W633" i="1"/>
  <c r="Z633" i="1" s="1"/>
  <c r="N633" i="1"/>
  <c r="K633" i="1" s="1"/>
  <c r="M633" i="1"/>
  <c r="W626" i="1"/>
  <c r="Z626" i="1" s="1"/>
  <c r="N626" i="1"/>
  <c r="J626" i="1" s="1"/>
  <c r="M626" i="1"/>
  <c r="W629" i="1"/>
  <c r="Z629" i="1" s="1"/>
  <c r="N629" i="1"/>
  <c r="W659" i="1"/>
  <c r="Z659" i="1" s="1"/>
  <c r="N659" i="1"/>
  <c r="M659" i="1"/>
  <c r="W632" i="1"/>
  <c r="Z632" i="1" s="1"/>
  <c r="N632" i="1"/>
  <c r="J632" i="1" s="1"/>
  <c r="W631" i="1"/>
  <c r="X631" i="1" s="1"/>
  <c r="N631" i="1"/>
  <c r="J631" i="1" s="1"/>
  <c r="W628" i="1"/>
  <c r="Y628" i="1" s="1"/>
  <c r="N628" i="1"/>
  <c r="K628" i="1" s="1"/>
  <c r="M628" i="1"/>
  <c r="W627" i="1"/>
  <c r="Z627" i="1" s="1"/>
  <c r="N627" i="1"/>
  <c r="J627" i="1" s="1"/>
  <c r="M627" i="1"/>
  <c r="W625" i="1"/>
  <c r="Y625" i="1" s="1"/>
  <c r="N625" i="1"/>
  <c r="J625" i="1" s="1"/>
  <c r="M625" i="1"/>
  <c r="W624" i="1"/>
  <c r="X624" i="1" s="1"/>
  <c r="N624" i="1"/>
  <c r="K624" i="1" s="1"/>
  <c r="M624" i="1"/>
  <c r="W623" i="1"/>
  <c r="Y623" i="1" s="1"/>
  <c r="N623" i="1"/>
  <c r="K623" i="1" s="1"/>
  <c r="M623" i="1"/>
  <c r="N622" i="1"/>
  <c r="I622" i="1"/>
  <c r="I623" i="1" s="1"/>
  <c r="K659" i="1" l="1"/>
  <c r="J659" i="1"/>
  <c r="I538" i="1"/>
  <c r="I544" i="1"/>
  <c r="I547" i="1"/>
  <c r="I545" i="1"/>
  <c r="I541" i="1"/>
  <c r="I542" i="1"/>
  <c r="I389" i="1"/>
  <c r="I536" i="1"/>
  <c r="I549" i="1" s="1"/>
  <c r="I539" i="1"/>
  <c r="I669" i="1"/>
  <c r="I870" i="1" s="1"/>
  <c r="I926" i="1"/>
  <c r="I923" i="1"/>
  <c r="I709" i="1"/>
  <c r="I712" i="1"/>
  <c r="I688" i="1"/>
  <c r="I680" i="1"/>
  <c r="I681" i="1" s="1"/>
  <c r="I682" i="1" s="1"/>
  <c r="I691" i="1"/>
  <c r="I624" i="1"/>
  <c r="I521" i="1"/>
  <c r="I535" i="1" s="1"/>
  <c r="Y624" i="1"/>
  <c r="Z624" i="1"/>
  <c r="Z625" i="1"/>
  <c r="J633" i="1"/>
  <c r="Y633" i="1"/>
  <c r="X633" i="1"/>
  <c r="X632" i="1"/>
  <c r="Y632" i="1"/>
  <c r="Y631" i="1"/>
  <c r="Z631" i="1"/>
  <c r="K627" i="1"/>
  <c r="Z628" i="1"/>
  <c r="K625" i="1"/>
  <c r="X625" i="1"/>
  <c r="K626" i="1"/>
  <c r="X626" i="1"/>
  <c r="Y626" i="1"/>
  <c r="X629" i="1"/>
  <c r="Y629" i="1"/>
  <c r="X627" i="1"/>
  <c r="J628" i="1"/>
  <c r="Y627" i="1"/>
  <c r="X628" i="1"/>
  <c r="Y659" i="1"/>
  <c r="Z623" i="1"/>
  <c r="J623" i="1"/>
  <c r="X659" i="1"/>
  <c r="X623" i="1"/>
  <c r="J624" i="1"/>
  <c r="W618" i="1"/>
  <c r="Z618" i="1" s="1"/>
  <c r="N618" i="1"/>
  <c r="W617" i="1"/>
  <c r="Z617" i="1" s="1"/>
  <c r="N617" i="1"/>
  <c r="J617" i="1" s="1"/>
  <c r="M617" i="1"/>
  <c r="W616" i="1"/>
  <c r="X616" i="1" s="1"/>
  <c r="N616" i="1"/>
  <c r="J616" i="1" s="1"/>
  <c r="M616" i="1"/>
  <c r="I616" i="1"/>
  <c r="W615" i="1"/>
  <c r="X615" i="1" s="1"/>
  <c r="N615" i="1"/>
  <c r="W614" i="1"/>
  <c r="Y614" i="1" s="1"/>
  <c r="N614" i="1"/>
  <c r="W613" i="1"/>
  <c r="Z613" i="1" s="1"/>
  <c r="N613" i="1"/>
  <c r="K613" i="1" s="1"/>
  <c r="M613" i="1"/>
  <c r="W612" i="1"/>
  <c r="Z612" i="1" s="1"/>
  <c r="N612" i="1"/>
  <c r="J612" i="1" s="1"/>
  <c r="M612" i="1"/>
  <c r="W611" i="1"/>
  <c r="X611" i="1" s="1"/>
  <c r="N611" i="1"/>
  <c r="K611" i="1" s="1"/>
  <c r="M611" i="1"/>
  <c r="W610" i="1"/>
  <c r="Y610" i="1" s="1"/>
  <c r="N610" i="1"/>
  <c r="K610" i="1" s="1"/>
  <c r="M610" i="1"/>
  <c r="W609" i="1"/>
  <c r="Z609" i="1" s="1"/>
  <c r="N609" i="1"/>
  <c r="K609" i="1" s="1"/>
  <c r="M609" i="1"/>
  <c r="N608" i="1"/>
  <c r="I608" i="1"/>
  <c r="I609" i="1" s="1"/>
  <c r="I610" i="1" s="1"/>
  <c r="I611" i="1" s="1"/>
  <c r="I612" i="1" s="1"/>
  <c r="I815" i="1" s="1"/>
  <c r="I546" i="1" l="1"/>
  <c r="I550" i="1" s="1"/>
  <c r="I551" i="1" s="1"/>
  <c r="I548" i="1"/>
  <c r="I390" i="1"/>
  <c r="I393" i="1"/>
  <c r="I401" i="1" s="1"/>
  <c r="I672" i="1"/>
  <c r="I670" i="1"/>
  <c r="I625" i="1"/>
  <c r="I627" i="1" s="1"/>
  <c r="I829" i="1"/>
  <c r="Y612" i="1"/>
  <c r="X612" i="1"/>
  <c r="K612" i="1"/>
  <c r="X610" i="1"/>
  <c r="J609" i="1"/>
  <c r="Z610" i="1"/>
  <c r="J611" i="1"/>
  <c r="Y611" i="1"/>
  <c r="Y616" i="1"/>
  <c r="Z616" i="1"/>
  <c r="Y615" i="1"/>
  <c r="X614" i="1"/>
  <c r="Z614" i="1"/>
  <c r="J613" i="1"/>
  <c r="K617" i="1"/>
  <c r="K616" i="1"/>
  <c r="X609" i="1"/>
  <c r="J610" i="1"/>
  <c r="Z611" i="1"/>
  <c r="X613" i="1"/>
  <c r="Z615" i="1"/>
  <c r="X617" i="1"/>
  <c r="Y617" i="1"/>
  <c r="X618" i="1"/>
  <c r="Y609" i="1"/>
  <c r="Y613" i="1"/>
  <c r="Y618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I109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629" i="1" l="1"/>
  <c r="I632" i="1" s="1"/>
  <c r="I634" i="1" s="1"/>
  <c r="I636" i="1" s="1"/>
  <c r="I638" i="1" s="1"/>
  <c r="I630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30" i="1"/>
  <c r="I626" i="1"/>
  <c r="I628" i="1" s="1"/>
  <c r="I631" i="1" s="1"/>
  <c r="I633" i="1" s="1"/>
  <c r="I92" i="1"/>
  <c r="I102" i="1" s="1"/>
  <c r="I94" i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40" i="1" l="1"/>
  <c r="I642" i="1" s="1"/>
  <c r="I38" i="1"/>
  <c r="I42" i="1" s="1"/>
  <c r="I39" i="1"/>
  <c r="I635" i="1"/>
  <c r="I637" i="1" s="1"/>
  <c r="I643" i="1" s="1"/>
  <c r="I639" i="1"/>
  <c r="I641" i="1" s="1"/>
  <c r="I647" i="1" s="1"/>
  <c r="I656" i="1" s="1"/>
  <c r="I658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44" i="1"/>
  <c r="I653" i="1" s="1"/>
  <c r="I655" i="1" s="1"/>
  <c r="I673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45" i="1"/>
  <c r="I659" i="1" s="1"/>
  <c r="I649" i="1"/>
  <c r="I646" i="1"/>
  <c r="I648" i="1" s="1"/>
  <c r="I650" i="1"/>
  <c r="I652" i="1" s="1"/>
  <c r="I657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12" i="1"/>
  <c r="Z512" i="1" s="1"/>
  <c r="N512" i="1"/>
  <c r="M512" i="1"/>
  <c r="W511" i="1"/>
  <c r="Z511" i="1" s="1"/>
  <c r="N511" i="1"/>
  <c r="M511" i="1"/>
  <c r="W484" i="1"/>
  <c r="Z484" i="1" s="1"/>
  <c r="N484" i="1"/>
  <c r="M484" i="1"/>
  <c r="K484" i="1"/>
  <c r="I484" i="1"/>
  <c r="I683" i="1" s="1"/>
  <c r="K489" i="1"/>
  <c r="M509" i="1"/>
  <c r="N509" i="1"/>
  <c r="M510" i="1"/>
  <c r="N510" i="1"/>
  <c r="M513" i="1"/>
  <c r="N513" i="1"/>
  <c r="K508" i="1"/>
  <c r="K507" i="1"/>
  <c r="K487" i="1"/>
  <c r="K514" i="1"/>
  <c r="W513" i="1"/>
  <c r="Z513" i="1" s="1"/>
  <c r="W510" i="1"/>
  <c r="Y510" i="1" s="1"/>
  <c r="W509" i="1"/>
  <c r="X509" i="1" s="1"/>
  <c r="W500" i="1"/>
  <c r="Z500" i="1" s="1"/>
  <c r="N500" i="1"/>
  <c r="M500" i="1"/>
  <c r="K500" i="1"/>
  <c r="W498" i="1"/>
  <c r="Z498" i="1" s="1"/>
  <c r="N498" i="1"/>
  <c r="M498" i="1"/>
  <c r="K498" i="1"/>
  <c r="W496" i="1"/>
  <c r="Z496" i="1" s="1"/>
  <c r="N496" i="1"/>
  <c r="M496" i="1"/>
  <c r="K496" i="1"/>
  <c r="K506" i="1"/>
  <c r="K505" i="1"/>
  <c r="K504" i="1"/>
  <c r="K503" i="1"/>
  <c r="K502" i="1"/>
  <c r="K495" i="1"/>
  <c r="K494" i="1"/>
  <c r="K493" i="1"/>
  <c r="K492" i="1"/>
  <c r="K491" i="1"/>
  <c r="K490" i="1"/>
  <c r="K488" i="1"/>
  <c r="K486" i="1"/>
  <c r="K483" i="1"/>
  <c r="K482" i="1"/>
  <c r="K481" i="1"/>
  <c r="K480" i="1"/>
  <c r="K479" i="1"/>
  <c r="K478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4" i="1"/>
  <c r="Z504" i="1" s="1"/>
  <c r="N504" i="1"/>
  <c r="M504" i="1"/>
  <c r="W503" i="1"/>
  <c r="X503" i="1" s="1"/>
  <c r="N503" i="1"/>
  <c r="M503" i="1"/>
  <c r="W502" i="1"/>
  <c r="Z502" i="1" s="1"/>
  <c r="N502" i="1"/>
  <c r="M502" i="1"/>
  <c r="W501" i="1"/>
  <c r="X501" i="1" s="1"/>
  <c r="N501" i="1"/>
  <c r="M501" i="1"/>
  <c r="W499" i="1"/>
  <c r="Z499" i="1" s="1"/>
  <c r="N499" i="1"/>
  <c r="M499" i="1"/>
  <c r="W497" i="1"/>
  <c r="X497" i="1" s="1"/>
  <c r="N497" i="1"/>
  <c r="M497" i="1"/>
  <c r="W495" i="1"/>
  <c r="Z495" i="1" s="1"/>
  <c r="N495" i="1"/>
  <c r="M495" i="1"/>
  <c r="W494" i="1"/>
  <c r="Y494" i="1" s="1"/>
  <c r="N494" i="1"/>
  <c r="M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M491" i="1"/>
  <c r="W490" i="1"/>
  <c r="X490" i="1" s="1"/>
  <c r="N490" i="1"/>
  <c r="W489" i="1"/>
  <c r="X489" i="1" s="1"/>
  <c r="N489" i="1"/>
  <c r="M489" i="1"/>
  <c r="W488" i="1"/>
  <c r="Z488" i="1" s="1"/>
  <c r="N488" i="1"/>
  <c r="M488" i="1"/>
  <c r="W487" i="1"/>
  <c r="Y487" i="1" s="1"/>
  <c r="N487" i="1"/>
  <c r="W486" i="1"/>
  <c r="X486" i="1" s="1"/>
  <c r="N486" i="1"/>
  <c r="M486" i="1"/>
  <c r="W485" i="1"/>
  <c r="Z485" i="1" s="1"/>
  <c r="N485" i="1"/>
  <c r="M485" i="1"/>
  <c r="W483" i="1"/>
  <c r="Z483" i="1" s="1"/>
  <c r="N483" i="1"/>
  <c r="W482" i="1"/>
  <c r="Y482" i="1" s="1"/>
  <c r="N482" i="1"/>
  <c r="M482" i="1"/>
  <c r="W481" i="1"/>
  <c r="X481" i="1" s="1"/>
  <c r="N481" i="1"/>
  <c r="M481" i="1"/>
  <c r="W480" i="1"/>
  <c r="Z480" i="1" s="1"/>
  <c r="N480" i="1"/>
  <c r="M480" i="1"/>
  <c r="W479" i="1"/>
  <c r="Z479" i="1" s="1"/>
  <c r="N479" i="1"/>
  <c r="M479" i="1"/>
  <c r="W478" i="1"/>
  <c r="Y478" i="1" s="1"/>
  <c r="N478" i="1"/>
  <c r="M478" i="1"/>
  <c r="N477" i="1"/>
  <c r="I477" i="1"/>
  <c r="I478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I455" i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4" i="1"/>
  <c r="X474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4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86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4" i="1"/>
  <c r="M470" i="1"/>
  <c r="M469" i="1"/>
  <c r="M468" i="1"/>
  <c r="M467" i="1"/>
  <c r="M466" i="1"/>
  <c r="M465" i="1"/>
  <c r="M462" i="1"/>
  <c r="M457" i="1"/>
  <c r="I457" i="1"/>
  <c r="M460" i="1"/>
  <c r="I460" i="1"/>
  <c r="I617" i="1" s="1"/>
  <c r="M458" i="1"/>
  <c r="I458" i="1"/>
  <c r="M464" i="1"/>
  <c r="M463" i="1"/>
  <c r="M461" i="1"/>
  <c r="I45" i="1" l="1"/>
  <c r="I62" i="1" s="1"/>
  <c r="I60" i="1"/>
  <c r="I651" i="1"/>
  <c r="I654" i="1"/>
  <c r="J374" i="1"/>
  <c r="K374" i="1"/>
  <c r="I44" i="1"/>
  <c r="I61" i="1" s="1"/>
  <c r="I47" i="1"/>
  <c r="I53" i="1" s="1"/>
  <c r="I55" i="1" s="1"/>
  <c r="I58" i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1" i="1"/>
  <c r="I529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12" i="1"/>
  <c r="Y512" i="1"/>
  <c r="X511" i="1"/>
  <c r="Y511" i="1"/>
  <c r="J448" i="1"/>
  <c r="I279" i="1"/>
  <c r="K262" i="1"/>
  <c r="I289" i="1"/>
  <c r="I357" i="1" s="1"/>
  <c r="K250" i="1"/>
  <c r="X484" i="1"/>
  <c r="Y484" i="1"/>
  <c r="Y509" i="1"/>
  <c r="Z510" i="1"/>
  <c r="Y481" i="1"/>
  <c r="Z509" i="1"/>
  <c r="X513" i="1"/>
  <c r="X510" i="1"/>
  <c r="Y513" i="1"/>
  <c r="X500" i="1"/>
  <c r="Y500" i="1"/>
  <c r="X485" i="1"/>
  <c r="K458" i="1"/>
  <c r="X498" i="1"/>
  <c r="Z478" i="1"/>
  <c r="X494" i="1"/>
  <c r="K455" i="1"/>
  <c r="Y498" i="1"/>
  <c r="X487" i="1"/>
  <c r="Y501" i="1"/>
  <c r="K452" i="1"/>
  <c r="K450" i="1"/>
  <c r="X480" i="1"/>
  <c r="Y485" i="1"/>
  <c r="Z487" i="1"/>
  <c r="Y489" i="1"/>
  <c r="Y490" i="1"/>
  <c r="Z494" i="1"/>
  <c r="X496" i="1"/>
  <c r="Y480" i="1"/>
  <c r="Z489" i="1"/>
  <c r="K457" i="1"/>
  <c r="K454" i="1"/>
  <c r="K451" i="1"/>
  <c r="K449" i="1"/>
  <c r="Y496" i="1"/>
  <c r="X482" i="1"/>
  <c r="Y486" i="1"/>
  <c r="K369" i="1"/>
  <c r="Z482" i="1"/>
  <c r="I488" i="1"/>
  <c r="X491" i="1"/>
  <c r="Y505" i="1"/>
  <c r="Y497" i="1"/>
  <c r="Y507" i="1"/>
  <c r="X478" i="1"/>
  <c r="Z491" i="1"/>
  <c r="Y493" i="1"/>
  <c r="Y503" i="1"/>
  <c r="I479" i="1"/>
  <c r="I480" i="1" s="1"/>
  <c r="J370" i="1"/>
  <c r="X479" i="1"/>
  <c r="Z481" i="1"/>
  <c r="X483" i="1"/>
  <c r="Z486" i="1"/>
  <c r="X488" i="1"/>
  <c r="Z490" i="1"/>
  <c r="X492" i="1"/>
  <c r="Z493" i="1"/>
  <c r="X495" i="1"/>
  <c r="Z497" i="1"/>
  <c r="X499" i="1"/>
  <c r="Z501" i="1"/>
  <c r="X502" i="1"/>
  <c r="Z503" i="1"/>
  <c r="X504" i="1"/>
  <c r="Z505" i="1"/>
  <c r="X506" i="1"/>
  <c r="Z507" i="1"/>
  <c r="X508" i="1"/>
  <c r="Y479" i="1"/>
  <c r="Y483" i="1"/>
  <c r="Y488" i="1"/>
  <c r="Y492" i="1"/>
  <c r="Y495" i="1"/>
  <c r="Y499" i="1"/>
  <c r="Y502" i="1"/>
  <c r="Y504" i="1"/>
  <c r="Y506" i="1"/>
  <c r="Y508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4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4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61" i="1"/>
  <c r="I463" i="1"/>
  <c r="I50" i="1" l="1"/>
  <c r="I57" i="1"/>
  <c r="I65" i="1"/>
  <c r="I46" i="1"/>
  <c r="I63" i="1" s="1"/>
  <c r="I64" i="1"/>
  <c r="I274" i="1"/>
  <c r="I275" i="1" s="1"/>
  <c r="I377" i="1"/>
  <c r="I481" i="1"/>
  <c r="I464" i="1"/>
  <c r="I56" i="1" l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454" i="1" l="1"/>
  <c r="I189" i="1"/>
  <c r="I169" i="1"/>
  <c r="I173" i="1"/>
  <c r="I176" i="1"/>
  <c r="I174" i="1"/>
  <c r="I526" i="1" l="1"/>
  <c r="I528" i="1"/>
  <c r="I227" i="1"/>
  <c r="I212" i="1"/>
  <c r="I452" i="1"/>
  <c r="I613" i="1" s="1"/>
  <c r="I482" i="1"/>
  <c r="I226" i="1"/>
</calcChain>
</file>

<file path=xl/sharedStrings.xml><?xml version="1.0" encoding="utf-8"?>
<sst xmlns="http://schemas.openxmlformats.org/spreadsheetml/2006/main" count="5267" uniqueCount="836">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</sst>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94"/>
  <sheetViews>
    <sheetView tabSelected="1" topLeftCell="A64" zoomScale="85" zoomScaleNormal="85" workbookViewId="0">
      <pane xSplit="2" topLeftCell="J1" activePane="topRight" state="frozen"/>
      <selection activeCell="A331" sqref="A331"/>
      <selection pane="topRight" activeCell="K114" sqref="K114"/>
    </sheetView>
  </sheetViews>
  <sheetFormatPr defaultRowHeight="14.4" x14ac:dyDescent="0.3"/>
  <cols>
    <col min="2" max="2" width="34.777343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>CONCATENATE("""",W45,"""",":","""","""",",")</f>
        <v>"descriptionSourced":"",</v>
      </c>
      <c r="Y45" s="22" t="str">
        <f t="shared" ref="Y45:Y65" si="28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4" si="29">CONCATENATE(LEFT(CONCATENATE(" ADD "," ",N46,";"),LEN(CONCATENATE(" ADD "," ",N46,";"))-2),";")</f>
        <v xml:space="preserve"> ADD  TASK_COUNT FLOAT(24);</v>
      </c>
      <c r="K46" s="21" t="str">
        <f t="shared" ref="K46:K64" si="30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ref="W46:W64" si="31">CONCATENATE(,LOWER(O46),UPPER(LEFT(P46,1)),LOWER(RIGHT(P46,LEN(P46)-IF(LEN(P46)&gt;0,1,LEN(P46)))),UPPER(LEFT(Q46,1)),LOWER(RIGHT(Q46,LEN(Q46)-IF(LEN(Q46)&gt;0,1,LEN(Q46)))),UPPER(LEFT(R46,1)),LOWER(RIGHT(R46,LEN(R46)-IF(LEN(R46)&gt;0,1,LEN(R46)))),UPPER(LEFT(S46,1)),LOWER(RIGHT(S46,LEN(S46)-IF(LEN(S46)&gt;0,1,LEN(S46)))),UPPER(LEFT(T46,1)),LOWER(RIGHT(T46,LEN(T46)-IF(LEN(T46)&gt;0,1,LEN(T46)))),UPPER(LEFT(U46,1)),LOWER(RIGHT(U46,LEN(U46)-IF(LEN(U46)&gt;0,1,LEN(U46)))),UPPER(LEFT(V46,1)),LOWER(RIGHT(V46,LEN(V46)-IF(LEN(V46)&gt;0,1,LEN(V46)))))</f>
        <v>taskCount</v>
      </c>
      <c r="X46" s="3" t="str">
        <f t="shared" ref="X46:X64" si="32">CONCATENATE("""",W46,"""",":","""","""",",")</f>
        <v>"taskCount":"",</v>
      </c>
      <c r="Y46" s="22" t="str">
        <f t="shared" si="28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INPUT_COUNT FLOAT(24);</v>
      </c>
      <c r="K47" s="21" t="str">
        <f t="shared" si="30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31"/>
        <v>inputCount</v>
      </c>
      <c r="X47" s="3" t="str">
        <f t="shared" si="32"/>
        <v>"inputCount":"",</v>
      </c>
      <c r="Y47" s="22" t="str">
        <f t="shared" si="28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29"/>
        <v xml:space="preserve"> ADD  BUG_COUNT FLOAT(24);</v>
      </c>
      <c r="K48" s="21" t="str">
        <f t="shared" si="30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31"/>
        <v>bugCount</v>
      </c>
      <c r="X48" s="3" t="str">
        <f t="shared" si="32"/>
        <v>"bugCount":"",</v>
      </c>
      <c r="Y48" s="22" t="str">
        <f t="shared" si="28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UPDATE_COUNT FLOAT(24);</v>
      </c>
      <c r="K49" s="21" t="str">
        <f>CONCATENATE(LEFT(CONCATENATE("  ALTER COLUMN  "," ",N49,";"),LEN(CONCATENATE("  ALTER COLUMN  "," ",N49,";"))-2),";")</f>
        <v xml:space="preserve">  ALTER COLUMN   UPDATE_COUNT FLOAT(24);</v>
      </c>
      <c r="L49" s="12"/>
      <c r="M49" s="18"/>
      <c r="N49" s="5" t="str">
        <f>CONCATENATE(B49," ",C49,"(",D49,")",",")</f>
        <v>UPDATE_COUNT FLOAT(24),</v>
      </c>
      <c r="O49" s="1" t="s">
        <v>410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updateCount</v>
      </c>
      <c r="X49" s="3" t="str">
        <f>CONCATENATE("""",W49,"""",":","""","""",",")</f>
        <v>"updateCount":"",</v>
      </c>
      <c r="Y49" s="22" t="str">
        <f>CONCATENATE("public static String ",,B49,,"=","""",W49,""";")</f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>CONCATENATE(LEFT(CONCATENATE(" ADD "," ",N50,";"),LEN(CONCATENATE(" ADD "," ",N50,";"))-2),";")</f>
        <v xml:space="preserve"> ADD  COMMENT_COUNT FLOAT(24);</v>
      </c>
      <c r="K50" s="21" t="str">
        <f>CONCATENATE(LEFT(CONCATENATE("  ALTER COLUMN  "," ",N50,";"),LEN(CONCATENATE("  ALTER COLUMN  "," ",N50,";"))-2),";")</f>
        <v xml:space="preserve">  ALTER COLUMN   COMMENT_COUNT FLOAT(24);</v>
      </c>
      <c r="L50" s="12"/>
      <c r="M50" s="18"/>
      <c r="N50" s="5" t="str">
        <f>CONCATENATE(B50," ",C50,"(",D50,")",",")</f>
        <v>COMMENT_COUNT FLOAT(24),</v>
      </c>
      <c r="O50" s="1" t="s">
        <v>323</v>
      </c>
      <c r="P50" t="s">
        <v>214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commentCount</v>
      </c>
      <c r="X50" s="3" t="str">
        <f>CONCATENATE("""",W50,"""",":","""","""",",")</f>
        <v>"commentCount":"",</v>
      </c>
      <c r="Y50" s="22" t="str">
        <f>CONCATENATE("public static String ",,B50,,"=","""",W50,""";")</f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>CONCATENATE(LEFT(CONCATENATE(" ADD "," ",N51,";"),LEN(CONCATENATE(" ADD "," ",N51,";"))-2),";")</f>
        <v xml:space="preserve"> ADD  ESTIMATED_HOURS FLOAT(24);</v>
      </c>
      <c r="K51" s="21" t="str">
        <f>CONCATENATE(LEFT(CONCATENATE("  ALTER COLUMN  "," ",N51,";"),LEN(CONCATENATE("  ALTER COLUMN  "," ",N51,";"))-2),";")</f>
        <v xml:space="preserve">  ALTER COLUMN   ESTIMATED_HOURS FLOAT(24);</v>
      </c>
      <c r="L51" s="12"/>
      <c r="M51" s="18" t="str">
        <f>CONCATENATE(B51,",")</f>
        <v>ESTIMATED_HOURS,</v>
      </c>
      <c r="N51" s="5" t="str">
        <f>CONCATENATE(B51," ",C51,"(",D51,")",",")</f>
        <v>ESTIMATED_HOURS FLOAT(24),</v>
      </c>
      <c r="O51" s="1" t="s">
        <v>405</v>
      </c>
      <c r="P51" t="s">
        <v>406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estimatedHours</v>
      </c>
      <c r="X51" s="3" t="str">
        <f>CONCATENATE("""",W51,"""",":","""","""",",")</f>
        <v>"estimatedHours":"",</v>
      </c>
      <c r="Y51" s="22" t="str">
        <f>CONCATENATE("public static String ",,B51,,"=","""",W51,""";")</f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>CONCATENATE(LEFT(CONCATENATE(" ADD "," ",N52,";"),LEN(CONCATENATE(" ADD "," ",N52,";"))-2),";")</f>
        <v xml:space="preserve"> ADD  IS_API VARCHAR(300);</v>
      </c>
      <c r="K52" s="21" t="str">
        <f>CONCATENATE(LEFT(CONCATENATE("  ALTER COLUMN  "," ",N52,";"),LEN(CONCATENATE("  ALTER COLUMN  "," ",N52,";"))-2),";")</f>
        <v xml:space="preserve">  ALTER COLUMN   IS_API VARCHAR(300);</v>
      </c>
      <c r="L52" s="12"/>
      <c r="M52" s="18" t="str">
        <f>CONCATENATE(B52,",")</f>
        <v>IS_API,</v>
      </c>
      <c r="N52" s="5" t="str">
        <f>CONCATENATE(B52," ",C52,"(",D52,")",",")</f>
        <v>IS_API VARCHAR(300),</v>
      </c>
      <c r="O52" s="1" t="s">
        <v>112</v>
      </c>
      <c r="P52" t="s">
        <v>702</v>
      </c>
      <c r="W52" s="17" t="str">
        <f>CONCATENATE(,LOWER(O52),UPPER(LEFT(P52,1)),LOWER(RIGHT(P52,LEN(P52)-IF(LEN(P52)&gt;0,1,LEN(P52)))),UPPER(LEFT(Q52,1)),LOWER(RIGHT(Q52,LEN(Q52)-IF(LEN(Q52)&gt;0,1,LEN(Q52)))),UPPER(LEFT(R52,1)),LOWER(RIGHT(R52,LEN(R52)-IF(LEN(R52)&gt;0,1,LEN(R52)))),UPPER(LEFT(S52,1)),LOWER(RIGHT(S52,LEN(S52)-IF(LEN(S52)&gt;0,1,LEN(S52)))),UPPER(LEFT(T52,1)),LOWER(RIGHT(T52,LEN(T52)-IF(LEN(T52)&gt;0,1,LEN(T52)))),UPPER(LEFT(U52,1)),LOWER(RIGHT(U52,LEN(U52)-IF(LEN(U52)&gt;0,1,LEN(U52)))),UPPER(LEFT(V52,1)),LOWER(RIGHT(V52,LEN(V52)-IF(LEN(V52)&gt;0,1,LEN(V52)))))</f>
        <v>isApi</v>
      </c>
      <c r="X52" s="3" t="str">
        <f>CONCATENATE("""",W52,"""",":","""","""",",")</f>
        <v>"isApi":"",</v>
      </c>
      <c r="Y52" s="22" t="str">
        <f>CONCATENATE("public static String ",,B52,,"=","""",W52,""";")</f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29"/>
        <v xml:space="preserve"> ADD  PARAM_1 TEXT();</v>
      </c>
      <c r="K53" s="21" t="str">
        <f t="shared" si="30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31"/>
        <v>param1</v>
      </c>
      <c r="X53" s="3" t="str">
        <f t="shared" si="32"/>
        <v>"param1":"",</v>
      </c>
      <c r="Y53" s="22" t="str">
        <f t="shared" si="28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29"/>
        <v xml:space="preserve"> ADD  PARAM_2 TEXT();</v>
      </c>
      <c r="K54" s="21" t="str">
        <f t="shared" si="30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31"/>
        <v>param2</v>
      </c>
      <c r="X54" s="3" t="str">
        <f t="shared" si="32"/>
        <v>"param2":"",</v>
      </c>
      <c r="Y54" s="22" t="str">
        <f t="shared" si="28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29"/>
        <v xml:space="preserve"> ADD  PARAM_3 TEXT();</v>
      </c>
      <c r="K55" s="21" t="str">
        <f t="shared" si="30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31"/>
        <v>param3</v>
      </c>
      <c r="X55" s="3" t="str">
        <f t="shared" si="32"/>
        <v>"param3":"",</v>
      </c>
      <c r="Y55" s="22" t="str">
        <f t="shared" si="28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>CONCATENATE(LEFT(CONCATENATE(" ADD "," ",N56,";"),LEN(CONCATENATE(" ADD "," ",N56,";"))-2),";")</f>
        <v xml:space="preserve"> ADD  JIRA_ID VARCHAR(300);</v>
      </c>
      <c r="K56" s="21" t="str">
        <f>CONCATENATE(LEFT(CONCATENATE("  ALTER COLUMN  "," ",N56,";"),LEN(CONCATENATE("  ALTER COLUMN  "," ",N56,";"))-2),";")</f>
        <v xml:space="preserve">  ALTER COLUMN   JIRA_ID VARCHAR(300);</v>
      </c>
      <c r="L56" s="12"/>
      <c r="M56" s="18" t="str">
        <f t="shared" si="33"/>
        <v>JIRA_ID,</v>
      </c>
      <c r="N56" s="5" t="str">
        <f>CONCATENATE(B56," ",C56,"(",D56,")",",")</f>
        <v>JIRA_ID VARCHAR(300),</v>
      </c>
      <c r="O56" s="1" t="s">
        <v>699</v>
      </c>
      <c r="P56" t="s">
        <v>2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jiraId</v>
      </c>
      <c r="X56" s="3" t="str">
        <f>CONCATENATE("""",W56,"""",":","""","""",",")</f>
        <v>"jiraId":"",</v>
      </c>
      <c r="Y56" s="22" t="str">
        <f>CONCATENATE("public static String ",,B56,,"=","""",W56,""";")</f>
        <v>public static String JIRA_ID="jiraId";</v>
      </c>
      <c r="Z56" s="7" t="str">
        <f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>CONCATENATE(LEFT(CONCATENATE(" ADD "," ",N57,";"),LEN(CONCATENATE(" ADD "," ",N57,";"))-2),";")</f>
        <v xml:space="preserve"> ADD  FK_OWNER_ID VARCHAR(300);</v>
      </c>
      <c r="K57" s="21" t="str">
        <f>CONCATENATE(LEFT(CONCATENATE("  ALTER COLUMN  "," ",N57,";"),LEN(CONCATENATE("  ALTER COLUMN  "," ",N57,";"))-2),";")</f>
        <v xml:space="preserve">  ALTER COLUMN   FK_OWNER_ID VARCHAR(300);</v>
      </c>
      <c r="L57" s="12"/>
      <c r="M57" s="18" t="str">
        <f>CONCATENATE(B57,",")</f>
        <v>FK_OWNER_ID,</v>
      </c>
      <c r="N57" s="5" t="str">
        <f>CONCATENATE(B57," ",C57,"(",D57,")",",")</f>
        <v>FK_OWNER_ID VARCHAR(300),</v>
      </c>
      <c r="O57" s="1" t="s">
        <v>10</v>
      </c>
      <c r="P57" t="s">
        <v>146</v>
      </c>
      <c r="Q57" t="s">
        <v>2</v>
      </c>
      <c r="W57" s="17" t="str">
        <f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fkOwnerId</v>
      </c>
      <c r="X57" s="3" t="str">
        <f>CONCATENATE("""",W57,"""",":","""","""",",")</f>
        <v>"fkOwnerId":"",</v>
      </c>
      <c r="Y57" s="22" t="str">
        <f>CONCATENATE("public static String ",,B57,,"=","""",W57,""";")</f>
        <v>public static String FK_OWNER_ID="fkOwnerId";</v>
      </c>
      <c r="Z57" s="7" t="str">
        <f>CONCATENATE("private String ",W57,"=","""""",";")</f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>CONCATENATE(LEFT(CONCATENATE(" ADD "," ",N58,";"),LEN(CONCATENATE(" ADD "," ",N58,";"))-2),";")</f>
        <v xml:space="preserve"> ADD  SHOW_PROTOTYPE VARCHAR(300);</v>
      </c>
      <c r="K58" s="21" t="str">
        <f>CONCATENATE(LEFT(CONCATENATE("  ALTER COLUMN  "," ",N58,";"),LEN(CONCATENATE("  ALTER COLUMN  "," ",N58,";"))-2),";")</f>
        <v xml:space="preserve">  ALTER COLUMN   SHOW_PROTOTYPE VARCHAR(300);</v>
      </c>
      <c r="L58" s="12"/>
      <c r="M58" s="18" t="str">
        <f t="shared" si="33"/>
        <v>SHOW_PROTOTYPE,</v>
      </c>
      <c r="N58" s="5" t="str">
        <f>CONCATENATE(B58," ",C58,"(",D58,")",",")</f>
        <v>SHOW_PROTOTYPE VARCHAR(300),</v>
      </c>
      <c r="O58" s="1" t="s">
        <v>737</v>
      </c>
      <c r="P58" t="s">
        <v>738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showPrototype</v>
      </c>
      <c r="X58" s="3" t="str">
        <f>CONCATENATE("""",W58,"""",":","""","""",",")</f>
        <v>"showPrototype":"",</v>
      </c>
      <c r="Y58" s="22" t="str">
        <f>CONCATENATE("public static String ",,B58,,"=","""",W58,""";")</f>
        <v>public static String SHOW_PROTOTYPE="showPrototype";</v>
      </c>
      <c r="Z58" s="7" t="str">
        <f>CONCATENATE("private String ",W58,"=","""""",";")</f>
        <v>private String showPrototype="";</v>
      </c>
    </row>
    <row r="59" spans="2:26" ht="19.2" x14ac:dyDescent="0.45">
      <c r="B59" s="1" t="s">
        <v>829</v>
      </c>
      <c r="C59" s="1" t="s">
        <v>627</v>
      </c>
      <c r="D59" s="4">
        <v>24</v>
      </c>
      <c r="I59" t="str">
        <f>I42</f>
        <v>ALTER TABLE TM_BACKLOG</v>
      </c>
      <c r="J59" t="str">
        <f>CONCATENATE(LEFT(CONCATENATE(" ADD "," ",N59,";"),LEN(CONCATENATE(" ADD "," ",N59,";"))-2),";")</f>
        <v xml:space="preserve"> ADD  ESTIMATED_COUNTER FLOAT(24);</v>
      </c>
      <c r="K59" s="21" t="str">
        <f>CONCATENATE(LEFT(CONCATENATE("  ALTER COLUMN  "," ",N59,";"),LEN(CONCATENATE("  ALTER COLUMN  "," ",N59,";"))-2),";")</f>
        <v xml:space="preserve">  ALTER COLUMN   ESTIMATED_COUNTER FLOAT(24);</v>
      </c>
      <c r="L59" s="12"/>
      <c r="M59" s="18" t="str">
        <f t="shared" ref="M59" si="34">CONCATENATE(B59,",")</f>
        <v>ESTIMATED_COUNTER,</v>
      </c>
      <c r="N59" s="5" t="str">
        <f>CONCATENATE(B59," ",C59,"(",D59,")",",")</f>
        <v>ESTIMATED_COUNTER FLOAT(24),</v>
      </c>
      <c r="O59" s="1" t="s">
        <v>405</v>
      </c>
      <c r="P59" t="s">
        <v>834</v>
      </c>
      <c r="W59" s="17" t="str">
        <f>CONCATENATE(,LOWER(O59),UPPER(LEFT(P59,1)),LOWER(RIGHT(P59,LEN(P59)-IF(LEN(P59)&gt;0,1,LEN(P59)))),UPPER(LEFT(Q59,1)),LOWER(RIGHT(Q59,LEN(Q59)-IF(LEN(Q59)&gt;0,1,LEN(Q59)))),UPPER(LEFT(R59,1)),LOWER(RIGHT(R59,LEN(R59)-IF(LEN(R59)&gt;0,1,LEN(R59)))),UPPER(LEFT(S59,1)),LOWER(RIGHT(S59,LEN(S59)-IF(LEN(S59)&gt;0,1,LEN(S59)))),UPPER(LEFT(T59,1)),LOWER(RIGHT(T59,LEN(T59)-IF(LEN(T59)&gt;0,1,LEN(T59)))),UPPER(LEFT(U59,1)),LOWER(RIGHT(U59,LEN(U59)-IF(LEN(U59)&gt;0,1,LEN(U59)))),UPPER(LEFT(V59,1)),LOWER(RIGHT(V59,LEN(V59)-IF(LEN(V59)&gt;0,1,LEN(V59)))))</f>
        <v>estimatedCounter</v>
      </c>
      <c r="X59" s="3" t="str">
        <f>CONCATENATE("""",W59,"""",":","""","""",",")</f>
        <v>"estimatedCounter":"",</v>
      </c>
      <c r="Y59" s="22" t="str">
        <f>CONCATENATE("public static String ",,B59,,"=","""",W59,""";")</f>
        <v>public static String ESTIMATED_COUNTER="estimatedCounter";</v>
      </c>
      <c r="Z59" s="7" t="str">
        <f>CONCATENATE("private String ",W59,"=","""""",";")</f>
        <v>private String estimatedCounter="";</v>
      </c>
    </row>
    <row r="60" spans="2:26" ht="19.2" x14ac:dyDescent="0.45">
      <c r="B60" s="1" t="s">
        <v>830</v>
      </c>
      <c r="C60" s="1" t="s">
        <v>627</v>
      </c>
      <c r="D60" s="4">
        <v>24</v>
      </c>
      <c r="I60" t="str">
        <f>I43</f>
        <v>ALTER TABLE TM_BACKLOG</v>
      </c>
      <c r="J60" t="str">
        <f>CONCATENATE(LEFT(CONCATENATE(" ADD "," ",N60,";"),LEN(CONCATENATE(" ADD "," ",N60,";"))-2),";")</f>
        <v xml:space="preserve"> ADD  EXECUTED_COUNTER FLOAT(24);</v>
      </c>
      <c r="K60" s="21" t="str">
        <f>CONCATENATE(LEFT(CONCATENATE("  ALTER COLUMN  "," ",N60,";"),LEN(CONCATENATE("  ALTER COLUMN  "," ",N60,";"))-2),";")</f>
        <v xml:space="preserve">  ALTER COLUMN   EXECUTED_COUNTER FLOAT(24);</v>
      </c>
      <c r="L60" s="12"/>
      <c r="M60" s="18" t="str">
        <f t="shared" si="33"/>
        <v>EXECUTED_COUNTER,</v>
      </c>
      <c r="N60" s="5" t="str">
        <f>CONCATENATE(B60," ",C60,"(",D60,")",",")</f>
        <v>EXECUTED_COUNTER FLOAT(24),</v>
      </c>
      <c r="O60" s="1" t="s">
        <v>833</v>
      </c>
      <c r="P60" t="s">
        <v>834</v>
      </c>
      <c r="W60" s="17" t="str">
        <f>CONCATENATE(,LOWER(O60),UPPER(LEFT(P60,1)),LOWER(RIGHT(P60,LEN(P60)-IF(LEN(P60)&gt;0,1,LEN(P60)))),UPPER(LEFT(Q60,1)),LOWER(RIGHT(Q60,LEN(Q60)-IF(LEN(Q60)&gt;0,1,LEN(Q60)))),UPPER(LEFT(R60,1)),LOWER(RIGHT(R60,LEN(R60)-IF(LEN(R60)&gt;0,1,LEN(R60)))),UPPER(LEFT(S60,1)),LOWER(RIGHT(S60,LEN(S60)-IF(LEN(S60)&gt;0,1,LEN(S60)))),UPPER(LEFT(T60,1)),LOWER(RIGHT(T60,LEN(T60)-IF(LEN(T60)&gt;0,1,LEN(T60)))),UPPER(LEFT(U60,1)),LOWER(RIGHT(U60,LEN(U60)-IF(LEN(U60)&gt;0,1,LEN(U60)))),UPPER(LEFT(V60,1)),LOWER(RIGHT(V60,LEN(V60)-IF(LEN(V60)&gt;0,1,LEN(V60)))))</f>
        <v>executedCounter</v>
      </c>
      <c r="X60" s="3" t="str">
        <f>CONCATENATE("""",W60,"""",":","""","""",",")</f>
        <v>"executedCounter":"",</v>
      </c>
      <c r="Y60" s="22" t="str">
        <f>CONCATENATE("public static String ",,B60,,"=","""",W60,""";")</f>
        <v>public static String EXECUTED_COUNTER="executedCounter";</v>
      </c>
      <c r="Z60" s="7" t="str">
        <f>CONCATENATE("private String ",W60,"=","""""",";")</f>
        <v>private String executedCounter="";</v>
      </c>
    </row>
    <row r="61" spans="2:26" ht="19.2" x14ac:dyDescent="0.45">
      <c r="B61" s="1" t="s">
        <v>831</v>
      </c>
      <c r="C61" s="1" t="s">
        <v>627</v>
      </c>
      <c r="D61" s="4">
        <v>24</v>
      </c>
      <c r="I61" t="str">
        <f>I44</f>
        <v>ALTER TABLE TM_BACKLOG</v>
      </c>
      <c r="J61" t="str">
        <f>CONCATENATE(LEFT(CONCATENATE(" ADD "," ",N61,";"),LEN(CONCATENATE(" ADD "," ",N61,";"))-2),";")</f>
        <v xml:space="preserve"> ADD  ESTIMATED_BUDGET FLOAT(24);</v>
      </c>
      <c r="K61" s="21" t="str">
        <f>CONCATENATE(LEFT(CONCATENATE("  ALTER COLUMN  "," ",N61,";"),LEN(CONCATENATE("  ALTER COLUMN  "," ",N61,";"))-2),";")</f>
        <v xml:space="preserve">  ALTER COLUMN   ESTIMATED_BUDGET FLOAT(24);</v>
      </c>
      <c r="L61" s="12"/>
      <c r="M61" s="18" t="str">
        <f t="shared" ref="M61" si="35">CONCATENATE(B61,",")</f>
        <v>ESTIMATED_BUDGET,</v>
      </c>
      <c r="N61" s="5" t="str">
        <f>CONCATENATE(B61," ",C61,"(",D61,")",",")</f>
        <v>ESTIMATED_BUDGET FLOAT(24),</v>
      </c>
      <c r="O61" s="1" t="s">
        <v>405</v>
      </c>
      <c r="P61" t="s">
        <v>835</v>
      </c>
      <c r="W61" s="17" t="str">
        <f>CONCATENATE(,LOWER(O61),UPPER(LEFT(P61,1)),LOWER(RIGHT(P61,LEN(P61)-IF(LEN(P61)&gt;0,1,LEN(P61)))),UPPER(LEFT(Q61,1)),LOWER(RIGHT(Q61,LEN(Q61)-IF(LEN(Q61)&gt;0,1,LEN(Q61)))),UPPER(LEFT(R61,1)),LOWER(RIGHT(R61,LEN(R61)-IF(LEN(R61)&gt;0,1,LEN(R61)))),UPPER(LEFT(S61,1)),LOWER(RIGHT(S61,LEN(S61)-IF(LEN(S61)&gt;0,1,LEN(S61)))),UPPER(LEFT(T61,1)),LOWER(RIGHT(T61,LEN(T61)-IF(LEN(T61)&gt;0,1,LEN(T61)))),UPPER(LEFT(U61,1)),LOWER(RIGHT(U61,LEN(U61)-IF(LEN(U61)&gt;0,1,LEN(U61)))),UPPER(LEFT(V61,1)),LOWER(RIGHT(V61,LEN(V61)-IF(LEN(V61)&gt;0,1,LEN(V61)))))</f>
        <v>estimatedBudget</v>
      </c>
      <c r="X61" s="3" t="str">
        <f>CONCATENATE("""",W61,"""",":","""","""",",")</f>
        <v>"estimatedBudget":"",</v>
      </c>
      <c r="Y61" s="22" t="str">
        <f>CONCATENATE("public static String ",,B61,,"=","""",W61,""";")</f>
        <v>public static String ESTIMATED_BUDGET="estimatedBudget";</v>
      </c>
      <c r="Z61" s="7" t="str">
        <f>CONCATENATE("private String ",W61,"=","""""",";")</f>
        <v>private String estimatedBudget="";</v>
      </c>
    </row>
    <row r="62" spans="2:26" ht="19.2" x14ac:dyDescent="0.45">
      <c r="B62" s="1" t="s">
        <v>832</v>
      </c>
      <c r="C62" s="1" t="s">
        <v>627</v>
      </c>
      <c r="D62" s="4">
        <v>24</v>
      </c>
      <c r="I62" t="str">
        <f>I45</f>
        <v>ALTER TABLE TM_BACKLOG</v>
      </c>
      <c r="J62" t="str">
        <f>CONCATENATE(LEFT(CONCATENATE(" ADD "," ",N62,";"),LEN(CONCATENATE(" ADD "," ",N62,";"))-2),";")</f>
        <v xml:space="preserve"> ADD  SPENT_BUDGET FLOAT(24);</v>
      </c>
      <c r="K62" s="21" t="str">
        <f>CONCATENATE(LEFT(CONCATENATE("  ALTER COLUMN  "," ",N62,";"),LEN(CONCATENATE("  ALTER COLUMN  "," ",N62,";"))-2),";")</f>
        <v xml:space="preserve">  ALTER COLUMN   SPENT_BUDGET FLOAT(24);</v>
      </c>
      <c r="L62" s="12"/>
      <c r="M62" s="18" t="str">
        <f t="shared" ref="M62" si="36">CONCATENATE(B62,",")</f>
        <v>SPENT_BUDGET,</v>
      </c>
      <c r="N62" s="5" t="str">
        <f>CONCATENATE(B62," ",C62,"(",D62,")",",")</f>
        <v>SPENT_BUDGET FLOAT(24),</v>
      </c>
      <c r="O62" s="1" t="s">
        <v>407</v>
      </c>
      <c r="P62" t="s">
        <v>835</v>
      </c>
      <c r="W62" s="17" t="str">
        <f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spentBudget</v>
      </c>
      <c r="X62" s="3" t="str">
        <f>CONCATENATE("""",W62,"""",":","""","""",",")</f>
        <v>"spentBudget":"",</v>
      </c>
      <c r="Y62" s="22" t="str">
        <f>CONCATENATE("public static String ",,B62,,"=","""",W62,""";")</f>
        <v>public static String SPENT_BUDGET="spentBudget";</v>
      </c>
      <c r="Z62" s="7" t="str">
        <f>CONCATENATE("private String ",W62,"=","""""",";")</f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>I46</f>
        <v>ALTER TABLE TM_BACKLOG</v>
      </c>
      <c r="J63" t="str">
        <f>CONCATENATE(LEFT(CONCATENATE(" ADD "," ",N63,";"),LEN(CONCATENATE(" ADD "," ",N63,";"))-2),";")</f>
        <v xml:space="preserve"> ADD  JIRA_KEY VARCHAR(300);</v>
      </c>
      <c r="K63" s="21" t="str">
        <f>CONCATENATE(LEFT(CONCATENATE("  ALTER COLUMN  "," ",N63,";"),LEN(CONCATENATE("  ALTER COLUMN  "," ",N63,";"))-2),";")</f>
        <v xml:space="preserve">  ALTER COLUMN   JIRA_KEY VARCHAR(300);</v>
      </c>
      <c r="L63" s="12"/>
      <c r="M63" s="18" t="str">
        <f t="shared" si="33"/>
        <v>JIRA_KEY,</v>
      </c>
      <c r="N63" s="5" t="str">
        <f>CONCATENATE(B63," ",C63,"(",D63,")",",")</f>
        <v>JIRA_KEY VARCHAR(300),</v>
      </c>
      <c r="O63" s="1" t="s">
        <v>699</v>
      </c>
      <c r="P63" t="s">
        <v>43</v>
      </c>
      <c r="W63" s="17" t="str">
        <f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jiraKey</v>
      </c>
      <c r="X63" s="3" t="str">
        <f>CONCATENATE("""",W63,"""",":","""","""",",")</f>
        <v>"jiraKey":"",</v>
      </c>
      <c r="Y63" s="22" t="str">
        <f>CONCATENATE("public static String ",,B63,,"=","""",W63,""";")</f>
        <v>public static String JIRA_KEY="jiraKey";</v>
      </c>
      <c r="Z63" s="7" t="str">
        <f>CONCATENATE("private String ",W63,"=","""""",";")</f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>I47</f>
        <v>ALTER TABLE TM_BACKLOG</v>
      </c>
      <c r="J64" t="str">
        <f t="shared" si="29"/>
        <v xml:space="preserve"> ADD  SPENT_HOURS VARCHAR(24);</v>
      </c>
      <c r="K64" s="21" t="str">
        <f t="shared" si="30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31"/>
        <v>spentHours</v>
      </c>
      <c r="X64" s="3" t="str">
        <f t="shared" si="32"/>
        <v>"spentHours":"",</v>
      </c>
      <c r="Y64" s="22" t="str">
        <f t="shared" si="28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>CONCATENATE(LEFT(CONCATENATE(" ADD "," ",N65,";"),LEN(CONCATENATE(" ADD "," ",N65,";"))-2),";")</f>
        <v xml:space="preserve"> ADD  DESCRIPTION VARCHAR(3000);</v>
      </c>
      <c r="K65" s="21" t="str">
        <f>CONCATENATE(LEFT(CONCATENATE("  ALTER COLUMN  "," ",N65,";"),LEN(CONCATENATE("  ALTER COLUMN  "," ",N65,";"))-2),";")</f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>CONCATENATE(,LOWER(O65),UPPER(LEFT(P65,1)),LOWER(RIGHT(P65,LEN(P65)-IF(LEN(P65)&gt;0,1,LEN(P65)))),UPPER(LEFT(Q65,1)),LOWER(RIGHT(Q65,LEN(Q65)-IF(LEN(Q65)&gt;0,1,LEN(Q65)))),UPPER(LEFT(R65,1)),LOWER(RIGHT(R65,LEN(R65)-IF(LEN(R65)&gt;0,1,LEN(R65)))),UPPER(LEFT(S65,1)),LOWER(RIGHT(S65,LEN(S65)-IF(LEN(S65)&gt;0,1,LEN(S65)))),UPPER(LEFT(T65,1)),LOWER(RIGHT(T65,LEN(T65)-IF(LEN(T65)&gt;0,1,LEN(T65)))),UPPER(LEFT(U65,1)),LOWER(RIGHT(U65,LEN(U65)-IF(LEN(U65)&gt;0,1,LEN(U65)))),UPPER(LEFT(V65,1)),LOWER(RIGHT(V65,LEN(V65)-IF(LEN(V65)&gt;0,1,LEN(V65)))))</f>
        <v>description</v>
      </c>
      <c r="X65" s="3" t="str">
        <f>CONCATENATE("""",W65,"""",":","""","""",",")</f>
        <v>"description":"",</v>
      </c>
      <c r="Y65" s="22" t="str">
        <f t="shared" si="28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7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8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9">CONCATENATE("""",W70,"""",":","""","""",",")</f>
        <v>"id":"",</v>
      </c>
      <c r="Y70" s="22" t="str">
        <f t="shared" ref="Y70:Y91" si="40">CONCATENATE("public static String ",,B70,,"=","""",W70,""";")</f>
        <v>public static String ID="id";</v>
      </c>
      <c r="Z70" s="7" t="str">
        <f t="shared" ref="Z70:Z88" si="41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7"/>
        <v>STATUS,</v>
      </c>
      <c r="N71" s="5" t="str">
        <f t="shared" ref="N71:N91" si="42">CONCATENATE(B71," ",C71,"(",D71,")",",")</f>
        <v>STATUS VARCHAR(10),</v>
      </c>
      <c r="O71" s="1" t="s">
        <v>3</v>
      </c>
      <c r="W71" s="17" t="str">
        <f t="shared" si="38"/>
        <v>status</v>
      </c>
      <c r="X71" s="3" t="str">
        <f t="shared" si="39"/>
        <v>"status":"",</v>
      </c>
      <c r="Y71" s="22" t="str">
        <f t="shared" si="40"/>
        <v>public static String STATUS="status";</v>
      </c>
      <c r="Z71" s="7" t="str">
        <f t="shared" si="41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7"/>
        <v>INSERT_DATE,</v>
      </c>
      <c r="N72" s="5" t="str">
        <f t="shared" si="42"/>
        <v>INSERT_DATE VARCHAR(30),</v>
      </c>
      <c r="O72" s="1" t="s">
        <v>7</v>
      </c>
      <c r="P72" t="s">
        <v>8</v>
      </c>
      <c r="W72" s="17" t="str">
        <f t="shared" si="38"/>
        <v>insertDate</v>
      </c>
      <c r="X72" s="3" t="str">
        <f t="shared" si="39"/>
        <v>"insertDate":"",</v>
      </c>
      <c r="Y72" s="22" t="str">
        <f t="shared" si="40"/>
        <v>public static String INSERT_DATE="insertDate";</v>
      </c>
      <c r="Z72" s="7" t="str">
        <f t="shared" si="41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3">CONCATENATE(B73,",")</f>
        <v>MODIFICATION_DATE,</v>
      </c>
      <c r="L73" s="12"/>
      <c r="M73" s="18" t="str">
        <f t="shared" si="37"/>
        <v>MODIFICATION_DATE,</v>
      </c>
      <c r="N73" s="5" t="str">
        <f t="shared" si="42"/>
        <v>MODIFICATION_DATE VARCHAR(30),</v>
      </c>
      <c r="O73" s="1" t="s">
        <v>9</v>
      </c>
      <c r="P73" t="s">
        <v>8</v>
      </c>
      <c r="W73" s="17" t="str">
        <f t="shared" si="38"/>
        <v>modificationDate</v>
      </c>
      <c r="X73" s="3" t="str">
        <f t="shared" si="39"/>
        <v>"modificationDate":"",</v>
      </c>
      <c r="Y73" s="22" t="str">
        <f t="shared" si="40"/>
        <v>public static String MODIFICATION_DATE="modificationDate";</v>
      </c>
      <c r="Z73" s="7" t="str">
        <f t="shared" si="41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3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8"/>
        <v>taskCount</v>
      </c>
      <c r="X74" s="3" t="str">
        <f t="shared" si="39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3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8"/>
        <v>inputCount</v>
      </c>
      <c r="X75" s="3" t="str">
        <f t="shared" si="39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3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8"/>
        <v>bugCount</v>
      </c>
      <c r="X76" s="3" t="str">
        <f t="shared" si="39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3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8"/>
        <v>updateCount</v>
      </c>
      <c r="X77" s="3" t="str">
        <f t="shared" si="39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3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8"/>
        <v>commentCount</v>
      </c>
      <c r="X78" s="3" t="str">
        <f t="shared" si="39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7"/>
        <v>BACKLOG_NAME,</v>
      </c>
      <c r="N79" s="5" t="str">
        <f t="shared" si="42"/>
        <v>BACKLOG_NAME VARCHAR(222),</v>
      </c>
      <c r="O79" s="1" t="s">
        <v>354</v>
      </c>
      <c r="P79" t="s">
        <v>0</v>
      </c>
      <c r="W79" s="17" t="str">
        <f t="shared" si="38"/>
        <v>backlogName</v>
      </c>
      <c r="X79" s="3" t="str">
        <f t="shared" si="39"/>
        <v>"backlogName":"",</v>
      </c>
      <c r="Y79" s="22" t="str">
        <f t="shared" si="40"/>
        <v>public static String BACKLOG_NAME="backlogName";</v>
      </c>
      <c r="Z79" s="7" t="str">
        <f t="shared" si="41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7"/>
        <v>BACKLOG_BECAUSE,</v>
      </c>
      <c r="N80" s="5" t="str">
        <f t="shared" si="42"/>
        <v>BACKLOG_BECAUSE VARCHAR(222),</v>
      </c>
      <c r="O80" s="1" t="s">
        <v>354</v>
      </c>
      <c r="P80" t="s">
        <v>355</v>
      </c>
      <c r="W80" s="17" t="str">
        <f t="shared" si="38"/>
        <v>backlogBecause</v>
      </c>
      <c r="X80" s="3" t="str">
        <f t="shared" si="39"/>
        <v>"backlogBecause":"",</v>
      </c>
      <c r="Y80" s="22" t="str">
        <f t="shared" si="40"/>
        <v>public static String BACKLOG_BECAUSE="backlogBecause";</v>
      </c>
      <c r="Z80" s="7" t="str">
        <f t="shared" si="41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8"/>
        <v>backlogStatus</v>
      </c>
      <c r="X81" s="3" t="str">
        <f t="shared" si="39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2"/>
        <v>CREATED_BY VARCHAR(43),</v>
      </c>
      <c r="O82" s="1" t="s">
        <v>282</v>
      </c>
      <c r="P82" t="s">
        <v>128</v>
      </c>
      <c r="W82" s="17" t="str">
        <f t="shared" si="38"/>
        <v>createdBy</v>
      </c>
      <c r="X82" s="3" t="str">
        <f t="shared" si="39"/>
        <v>"createdBy":"",</v>
      </c>
      <c r="Y82" s="22" t="str">
        <f t="shared" si="40"/>
        <v>public static String CREATED_BY="createdBy";</v>
      </c>
      <c r="Z82" s="7" t="str">
        <f t="shared" si="41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8"/>
        <v>fkSourcedId</v>
      </c>
      <c r="X83" s="3" t="str">
        <f t="shared" si="39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1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8"/>
        <v>fkSourcedId</v>
      </c>
      <c r="X84" s="3" t="str">
        <f t="shared" si="39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8"/>
        <v>createdBy</v>
      </c>
      <c r="X85" s="3" t="str">
        <f t="shared" si="39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2"/>
        <v>CREATED_DATE VARCHAR(30),</v>
      </c>
      <c r="O86" s="1" t="s">
        <v>282</v>
      </c>
      <c r="P86" t="s">
        <v>8</v>
      </c>
      <c r="W86" s="17" t="str">
        <f t="shared" si="38"/>
        <v>createdDate</v>
      </c>
      <c r="X86" s="3" t="str">
        <f t="shared" si="39"/>
        <v>"createdDate":"",</v>
      </c>
      <c r="Y86" s="22" t="str">
        <f t="shared" si="40"/>
        <v>public static String CREATED_DATE="createdDate";</v>
      </c>
      <c r="Z86" s="7" t="str">
        <f t="shared" si="41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2"/>
        <v>CREATED_TIME VARCHAR(12),</v>
      </c>
      <c r="O87" s="1" t="s">
        <v>282</v>
      </c>
      <c r="P87" t="s">
        <v>133</v>
      </c>
      <c r="W87" s="17" t="str">
        <f t="shared" si="38"/>
        <v>createdTime</v>
      </c>
      <c r="X87" s="3" t="str">
        <f t="shared" si="39"/>
        <v>"createdTime":"",</v>
      </c>
      <c r="Y87" s="22" t="str">
        <f t="shared" si="40"/>
        <v>public static String CREATED_TIME="createdTime";</v>
      </c>
      <c r="Z87" s="7" t="str">
        <f t="shared" si="41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2"/>
        <v>BACKLOG_NO VARCHAR(50),</v>
      </c>
      <c r="O88" s="1" t="s">
        <v>354</v>
      </c>
      <c r="P88" t="s">
        <v>173</v>
      </c>
      <c r="W88" s="17" t="str">
        <f t="shared" si="38"/>
        <v>backlogNo</v>
      </c>
      <c r="X88" s="3" t="str">
        <f t="shared" si="39"/>
        <v>"backlogNo":"",</v>
      </c>
      <c r="Y88" s="22" t="str">
        <f t="shared" si="40"/>
        <v>public static String BACKLOG_NO="backlogNo";</v>
      </c>
      <c r="Z88" s="7" t="str">
        <f t="shared" si="41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4">CONCATENATE(B89,",")</f>
        <v>ORDER_NO,</v>
      </c>
      <c r="N89" s="5" t="str">
        <f t="shared" si="42"/>
        <v>ORDER_NO VARCHAR(50),</v>
      </c>
      <c r="O89" s="1" t="s">
        <v>259</v>
      </c>
      <c r="P89" t="s">
        <v>173</v>
      </c>
      <c r="W89" s="17" t="str">
        <f t="shared" si="38"/>
        <v>orderNo</v>
      </c>
      <c r="X89" s="3" t="str">
        <f t="shared" si="39"/>
        <v>"orderNo":"",</v>
      </c>
      <c r="Y89" s="22" t="str">
        <f t="shared" si="40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8"/>
        <v>priority</v>
      </c>
      <c r="X90" s="3" t="str">
        <f t="shared" si="39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4"/>
        <v>PRIORITY,</v>
      </c>
      <c r="N91" s="5" t="str">
        <f t="shared" si="42"/>
        <v>PRIORITY VARCHAR(50),</v>
      </c>
      <c r="O91" s="1" t="s">
        <v>305</v>
      </c>
      <c r="W91" s="17" t="str">
        <f t="shared" si="38"/>
        <v>priority</v>
      </c>
      <c r="X91" s="3" t="str">
        <f t="shared" si="39"/>
        <v>"priority":"",</v>
      </c>
      <c r="Y91" s="22" t="str">
        <f t="shared" si="40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4"/>
        <v>FK_SOURCED_ID,</v>
      </c>
      <c r="N92" s="5" t="str">
        <f t="shared" ref="N92:N98" si="45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8"/>
        <v>fkSourcedId</v>
      </c>
      <c r="X92" s="3" t="str">
        <f t="shared" si="39"/>
        <v>"fkSourcedId":"",</v>
      </c>
      <c r="Y92" s="22" t="str">
        <f t="shared" ref="Y92:Y98" si="46">CONCATENATE("public static String ",,B92,,"=","""",W92,""";")</f>
        <v>public static String FK_SOURCED_ID="fkSourcedId";</v>
      </c>
      <c r="Z92" s="7" t="str">
        <f t="shared" ref="Z92:Z97" si="47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4"/>
        <v>ESTIMATED_HOURS,</v>
      </c>
      <c r="N93" s="5" t="str">
        <f t="shared" si="45"/>
        <v>ESTIMATED_HOURS VARCHAR(40),</v>
      </c>
      <c r="O93" s="1" t="s">
        <v>405</v>
      </c>
      <c r="P93" t="s">
        <v>406</v>
      </c>
      <c r="W93" s="17" t="str">
        <f t="shared" si="38"/>
        <v>estimatedHours</v>
      </c>
      <c r="X93" s="3" t="str">
        <f t="shared" si="39"/>
        <v>"estimatedHours":"",</v>
      </c>
      <c r="Y93" s="22" t="str">
        <f t="shared" si="46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5"/>
        <v>SPENT_HOURS VARCHAR(40),</v>
      </c>
      <c r="O94" s="1" t="s">
        <v>407</v>
      </c>
      <c r="P94" t="s">
        <v>406</v>
      </c>
      <c r="W94" s="17" t="str">
        <f t="shared" si="38"/>
        <v>spentHours</v>
      </c>
      <c r="X94" s="3" t="str">
        <f t="shared" si="39"/>
        <v>"spentHours":"",</v>
      </c>
      <c r="Y94" s="22" t="str">
        <f t="shared" si="46"/>
        <v>public static String SPENT_HOURS="spentHours";</v>
      </c>
      <c r="Z94" s="7" t="str">
        <f t="shared" si="47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5"/>
        <v>SPRINT_NAME VARCHAR(40),</v>
      </c>
      <c r="O95" s="1" t="s">
        <v>112</v>
      </c>
      <c r="P95" t="s">
        <v>394</v>
      </c>
      <c r="W95" s="17" t="str">
        <f t="shared" si="38"/>
        <v>isSourced</v>
      </c>
      <c r="X95" s="3" t="str">
        <f t="shared" si="39"/>
        <v>"isSourced":"",</v>
      </c>
      <c r="Y95" s="22" t="str">
        <f t="shared" si="46"/>
        <v>public static String SPRINT_NAME="isSourced";</v>
      </c>
      <c r="Z95" s="7" t="str">
        <f t="shared" si="47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5"/>
        <v>LABEL_NAME VARCHAR(40),</v>
      </c>
      <c r="O96" s="1" t="s">
        <v>112</v>
      </c>
      <c r="P96" t="s">
        <v>394</v>
      </c>
      <c r="W96" s="17" t="str">
        <f t="shared" si="38"/>
        <v>isSourced</v>
      </c>
      <c r="X96" s="3" t="str">
        <f t="shared" si="39"/>
        <v>"isSourced":"",</v>
      </c>
      <c r="Y96" s="22" t="str">
        <f t="shared" si="46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5"/>
        <v>ASSIGNEE_NAME VARCHAR(40),</v>
      </c>
      <c r="O97" s="1" t="s">
        <v>112</v>
      </c>
      <c r="P97" t="s">
        <v>394</v>
      </c>
      <c r="W97" s="17" t="str">
        <f t="shared" si="38"/>
        <v>isSourced</v>
      </c>
      <c r="X97" s="3" t="str">
        <f t="shared" si="39"/>
        <v>"isSourced":"",</v>
      </c>
      <c r="Y97" s="22" t="str">
        <f t="shared" si="46"/>
        <v>public static String ASSIGNEE_NAME="isSourced";</v>
      </c>
      <c r="Z97" s="7" t="str">
        <f t="shared" si="47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4"/>
        <v>IS_SOURCED,</v>
      </c>
      <c r="N98" s="5" t="str">
        <f t="shared" si="45"/>
        <v>IS_SOURCED VARCHAR(40),</v>
      </c>
      <c r="O98" s="1" t="s">
        <v>112</v>
      </c>
      <c r="P98" t="s">
        <v>394</v>
      </c>
      <c r="W98" s="17" t="str">
        <f t="shared" si="38"/>
        <v>isSourced</v>
      </c>
      <c r="X98" s="3" t="str">
        <f t="shared" si="39"/>
        <v>"isSourced":"",</v>
      </c>
      <c r="Y98" s="22" t="str">
        <f t="shared" si="46"/>
        <v>public static String IS_SOURCED="isSourced";</v>
      </c>
      <c r="Z98" s="7" t="str">
        <f t="shared" ref="Z98:Z110" si="48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8"/>
        <v>descriptionSourced</v>
      </c>
      <c r="X99" s="3" t="str">
        <f t="shared" si="39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8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9">CONCATENATE(B100," ",C100,"(",D100,")",",")</f>
        <v>IS_INITIAL VARCHAR(3000),</v>
      </c>
      <c r="O100" s="1" t="s">
        <v>112</v>
      </c>
      <c r="P100" t="s">
        <v>506</v>
      </c>
      <c r="W100" s="17" t="str">
        <f t="shared" si="38"/>
        <v>isInitial</v>
      </c>
      <c r="X100" s="3" t="str">
        <f t="shared" si="39"/>
        <v>"isInitial":"",</v>
      </c>
      <c r="Y100" s="22" t="str">
        <f t="shared" ref="Y100:Y107" si="50">CONCATENATE("public static String ",,B100,,"=","""",W100,""";")</f>
        <v>public static String IS_INITIAL="isInitial";</v>
      </c>
      <c r="Z100" s="7" t="str">
        <f t="shared" si="48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9"/>
        <v>IS_BOUNDED VARCHAR(3000),</v>
      </c>
      <c r="O101" s="1" t="s">
        <v>14</v>
      </c>
      <c r="W101" s="17" t="str">
        <f t="shared" si="38"/>
        <v>description</v>
      </c>
      <c r="X101" s="3" t="str">
        <f t="shared" si="39"/>
        <v>"description":"",</v>
      </c>
      <c r="Y101" s="22" t="str">
        <f t="shared" si="50"/>
        <v>public static String IS_BOUNDED="description";</v>
      </c>
      <c r="Z101" s="7" t="str">
        <f t="shared" si="48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1">CONCATENATE(LEFT(CONCATENATE(" ADD "," ",N102,";"),LEN(CONCATENATE(" ADD "," ",N102,";"))-2),";")</f>
        <v xml:space="preserve"> ADD  IS_API VARCHAR(300);</v>
      </c>
      <c r="K102" s="25" t="str">
        <f t="shared" ref="K102:K114" si="52">CONCATENATE(B102,",")</f>
        <v>IS_API,</v>
      </c>
      <c r="L102" s="12"/>
      <c r="M102" s="18" t="str">
        <f>CONCATENATE(B102,",")</f>
        <v>IS_API,</v>
      </c>
      <c r="N102" s="5" t="str">
        <f t="shared" si="49"/>
        <v>IS_API VARCHAR(300),</v>
      </c>
      <c r="O102" s="1" t="s">
        <v>112</v>
      </c>
      <c r="P102" t="s">
        <v>702</v>
      </c>
      <c r="W102" s="17" t="str">
        <f t="shared" si="38"/>
        <v>isApi</v>
      </c>
      <c r="X102" s="3" t="str">
        <f t="shared" si="39"/>
        <v>"isApi":"",</v>
      </c>
      <c r="Y102" s="22" t="str">
        <f t="shared" si="50"/>
        <v>public static String IS_API="isApi";</v>
      </c>
      <c r="Z102" s="7" t="str">
        <f t="shared" si="48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1"/>
        <v xml:space="preserve"> ADD  PARAM_1 TEXT();</v>
      </c>
      <c r="K103" s="25" t="str">
        <f t="shared" si="52"/>
        <v>PARAM_1,</v>
      </c>
      <c r="L103" s="12"/>
      <c r="M103" s="18"/>
      <c r="N103" s="5" t="str">
        <f t="shared" si="49"/>
        <v>PARAM_1 TEXT(),</v>
      </c>
      <c r="O103" s="1" t="s">
        <v>102</v>
      </c>
      <c r="P103">
        <v>1</v>
      </c>
      <c r="W103" s="17" t="str">
        <f t="shared" si="38"/>
        <v>param1</v>
      </c>
      <c r="X103" s="3" t="str">
        <f t="shared" si="39"/>
        <v>"param1":"",</v>
      </c>
      <c r="Y103" s="22" t="str">
        <f t="shared" si="50"/>
        <v>public static String PARAM_1="param1";</v>
      </c>
      <c r="Z103" s="7" t="str">
        <f t="shared" si="48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1"/>
        <v xml:space="preserve"> ADD  PARAM_2 TEXT();</v>
      </c>
      <c r="K104" s="25" t="str">
        <f t="shared" si="52"/>
        <v>PARAM_2,</v>
      </c>
      <c r="L104" s="12"/>
      <c r="M104" s="18"/>
      <c r="N104" s="5" t="str">
        <f t="shared" si="49"/>
        <v>PARAM_2 TEXT(),</v>
      </c>
      <c r="O104" s="1" t="s">
        <v>102</v>
      </c>
      <c r="P104">
        <v>2</v>
      </c>
      <c r="W104" s="17" t="str">
        <f t="shared" si="38"/>
        <v>param2</v>
      </c>
      <c r="X104" s="3" t="str">
        <f t="shared" si="39"/>
        <v>"param2":"",</v>
      </c>
      <c r="Y104" s="22" t="str">
        <f t="shared" si="50"/>
        <v>public static String PARAM_2="param2";</v>
      </c>
      <c r="Z104" s="7" t="str">
        <f t="shared" si="48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1"/>
        <v xml:space="preserve"> ADD  PARAM_3 TEXT();</v>
      </c>
      <c r="K105" s="25" t="str">
        <f t="shared" si="52"/>
        <v>PARAM_3,</v>
      </c>
      <c r="L105" s="12"/>
      <c r="M105" s="18" t="str">
        <f>CONCATENATE(B105,",")</f>
        <v>PARAM_3,</v>
      </c>
      <c r="N105" s="5" t="str">
        <f t="shared" si="49"/>
        <v>PARAM_3 TEXT(),</v>
      </c>
      <c r="O105" s="1" t="s">
        <v>102</v>
      </c>
      <c r="P105">
        <v>3</v>
      </c>
      <c r="W105" s="17" t="str">
        <f t="shared" si="38"/>
        <v>param3</v>
      </c>
      <c r="X105" s="3" t="str">
        <f t="shared" si="39"/>
        <v>"param3":"",</v>
      </c>
      <c r="Y105" s="22" t="str">
        <f t="shared" si="50"/>
        <v>public static String PARAM_3="param3";</v>
      </c>
      <c r="Z105" s="7" t="str">
        <f t="shared" si="48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1"/>
        <v xml:space="preserve"> ADD  JIRA_ID VARCHAR(300);</v>
      </c>
      <c r="K106" s="25" t="str">
        <f t="shared" si="52"/>
        <v>JIRA_ID,</v>
      </c>
      <c r="L106" s="12"/>
      <c r="M106" s="18" t="str">
        <f>CONCATENATE(B106,",")</f>
        <v>JIRA_ID,</v>
      </c>
      <c r="N106" s="5" t="str">
        <f t="shared" si="49"/>
        <v>JIRA_ID VARCHAR(300),</v>
      </c>
      <c r="O106" s="1" t="s">
        <v>699</v>
      </c>
      <c r="P106" t="s">
        <v>2</v>
      </c>
      <c r="W106" s="17" t="str">
        <f t="shared" si="38"/>
        <v>jiraId</v>
      </c>
      <c r="X106" s="3" t="str">
        <f t="shared" si="39"/>
        <v>"jiraId":"",</v>
      </c>
      <c r="Y106" s="22" t="str">
        <f t="shared" si="50"/>
        <v>public static String JIRA_ID="jiraId";</v>
      </c>
      <c r="Z106" s="7" t="str">
        <f t="shared" si="48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1"/>
        <v xml:space="preserve"> ADD  JIRA_KEY VARCHAR(300);</v>
      </c>
      <c r="K107" s="25" t="str">
        <f t="shared" si="52"/>
        <v>JIRA_KEY,</v>
      </c>
      <c r="L107" s="12"/>
      <c r="M107" s="18" t="str">
        <f>CONCATENATE(B107,",")</f>
        <v>JIRA_KEY,</v>
      </c>
      <c r="N107" s="5" t="str">
        <f t="shared" si="49"/>
        <v>JIRA_KEY VARCHAR(300),</v>
      </c>
      <c r="O107" s="1" t="s">
        <v>699</v>
      </c>
      <c r="P107" t="s">
        <v>43</v>
      </c>
      <c r="W107" s="17" t="str">
        <f t="shared" si="38"/>
        <v>jiraKey</v>
      </c>
      <c r="X107" s="3" t="str">
        <f t="shared" si="39"/>
        <v>"jiraKey":"",</v>
      </c>
      <c r="Y107" s="22" t="str">
        <f t="shared" si="50"/>
        <v>public static String JIRA_KEY="jiraKey";</v>
      </c>
      <c r="Z107" s="7" t="str">
        <f t="shared" si="48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2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2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8"/>
        <v>description</v>
      </c>
      <c r="X110" s="3" t="str">
        <f t="shared" si="39"/>
        <v>"description":"",</v>
      </c>
      <c r="Y110" s="22" t="e">
        <f>CONCATENATE("public static String ",,#REF!,,"=","""",W110,""";")</f>
        <v>#REF!</v>
      </c>
      <c r="Z110" s="7" t="str">
        <f t="shared" si="48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2"/>
        <v>ESTIMATED_COUNTER,</v>
      </c>
      <c r="L111" s="12"/>
      <c r="M111" s="18" t="str">
        <f t="shared" ref="M111:M114" si="53"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2"/>
        <v>EXECUTED_COUNTER,</v>
      </c>
      <c r="L112" s="12"/>
      <c r="M112" s="18" t="str">
        <f t="shared" si="53"/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2"/>
        <v>ESTIMATED_BUDGET,</v>
      </c>
      <c r="L113" s="12"/>
      <c r="M113" s="18" t="str">
        <f t="shared" si="53"/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2"/>
        <v>SPENT_BUDGET,</v>
      </c>
      <c r="L114" s="12"/>
      <c r="M114" s="18" t="str">
        <f t="shared" si="53"/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4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5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6">CONCATENATE("""",W120,"""",":","""","""",",")</f>
        <v>"id":"",</v>
      </c>
      <c r="Y120" s="22" t="str">
        <f t="shared" ref="Y120:Y139" si="57">CONCATENATE("public static String ",,B120,,"=","""",W120,""";")</f>
        <v>public static String ID="id";</v>
      </c>
      <c r="Z120" s="7" t="str">
        <f t="shared" ref="Z120:Z157" si="58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4"/>
        <v>STATUS,</v>
      </c>
      <c r="N121" s="5" t="s">
        <v>596</v>
      </c>
      <c r="O121" s="1" t="s">
        <v>3</v>
      </c>
      <c r="W121" s="17" t="str">
        <f t="shared" si="55"/>
        <v>status</v>
      </c>
      <c r="X121" s="3" t="str">
        <f t="shared" si="56"/>
        <v>"status":"",</v>
      </c>
      <c r="Y121" s="22" t="str">
        <f t="shared" si="57"/>
        <v>public static String STATUS="status";</v>
      </c>
      <c r="Z121" s="7" t="str">
        <f t="shared" si="58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4"/>
        <v>INSERT_DATE,</v>
      </c>
      <c r="N122" s="5" t="s">
        <v>597</v>
      </c>
      <c r="O122" s="1" t="s">
        <v>7</v>
      </c>
      <c r="P122" t="s">
        <v>8</v>
      </c>
      <c r="W122" s="17" t="str">
        <f t="shared" si="55"/>
        <v>insertDate</v>
      </c>
      <c r="X122" s="3" t="str">
        <f t="shared" si="56"/>
        <v>"insertDate":"",</v>
      </c>
      <c r="Y122" s="22" t="str">
        <f t="shared" si="57"/>
        <v>public static String INSERT_DATE="insertDate";</v>
      </c>
      <c r="Z122" s="7" t="str">
        <f t="shared" si="58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4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5"/>
        <v>modificationDate</v>
      </c>
      <c r="X123" s="3" t="str">
        <f t="shared" si="56"/>
        <v>"modificationDate":"",</v>
      </c>
      <c r="Y123" s="22" t="str">
        <f t="shared" si="57"/>
        <v>public static String MODIFICATION_DATE="modificationDate";</v>
      </c>
      <c r="Z123" s="7" t="str">
        <f t="shared" si="58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4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5"/>
        <v>taskCount</v>
      </c>
      <c r="X124" s="3" t="str">
        <f t="shared" si="56"/>
        <v>"taskCount":"",</v>
      </c>
      <c r="Y124" s="22" t="str">
        <f t="shared" si="57"/>
        <v>public static String TASK_COUNT="taskCount";</v>
      </c>
      <c r="Z124" s="7" t="str">
        <f t="shared" si="58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4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5"/>
        <v>inputCount</v>
      </c>
      <c r="X125" s="3" t="str">
        <f t="shared" si="56"/>
        <v>"inputCount":"",</v>
      </c>
      <c r="Y125" s="22" t="str">
        <f t="shared" si="57"/>
        <v>public static String INPUT_COUNT="inputCount";</v>
      </c>
      <c r="Z125" s="7" t="str">
        <f t="shared" si="58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5"/>
        <v>bugCount</v>
      </c>
      <c r="X126" s="3" t="str">
        <f t="shared" si="56"/>
        <v>"bugCount":"",</v>
      </c>
      <c r="Y126" s="22" t="str">
        <f t="shared" si="57"/>
        <v>public static String BUG_COUNT="bugCount";</v>
      </c>
      <c r="Z126" s="7" t="str">
        <f t="shared" si="58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5"/>
        <v>updateCount</v>
      </c>
      <c r="X127" s="3" t="str">
        <f t="shared" si="56"/>
        <v>"updateCount":"",</v>
      </c>
      <c r="Y127" s="22" t="str">
        <f t="shared" si="57"/>
        <v>public static String UPDATE_COUNT="updateCount";</v>
      </c>
      <c r="Z127" s="7" t="str">
        <f t="shared" si="58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5"/>
        <v>commentCount</v>
      </c>
      <c r="X128" s="3" t="str">
        <f t="shared" si="56"/>
        <v>"commentCount":"",</v>
      </c>
      <c r="Y128" s="22" t="str">
        <f t="shared" si="57"/>
        <v>public static String COMMENT_COUNT="commentCount";</v>
      </c>
      <c r="Z128" s="7" t="str">
        <f t="shared" si="58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5"/>
        <v>backlogName</v>
      </c>
      <c r="X129" s="3" t="str">
        <f t="shared" si="56"/>
        <v>"backlogName":"",</v>
      </c>
      <c r="Y129" s="22" t="str">
        <f t="shared" si="57"/>
        <v>public static String BACKLOG_NAME="backlogName";</v>
      </c>
      <c r="Z129" s="7" t="str">
        <f t="shared" si="58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5"/>
        <v>backlogBecause</v>
      </c>
      <c r="X130" s="3" t="str">
        <f t="shared" si="56"/>
        <v>"backlogBecause":"",</v>
      </c>
      <c r="Y130" s="22" t="str">
        <f t="shared" si="57"/>
        <v>public static String BACKLOG_BECAUSE="backlogBecause";</v>
      </c>
      <c r="Z130" s="7" t="str">
        <f t="shared" si="58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5"/>
        <v>backlogStatus</v>
      </c>
      <c r="X131" s="3" t="str">
        <f t="shared" si="56"/>
        <v>"backlogStatus":"",</v>
      </c>
      <c r="Y131" s="22" t="str">
        <f t="shared" si="57"/>
        <v>public static String BACKLOG_STATUS="backlogStatus";</v>
      </c>
      <c r="Z131" s="7" t="str">
        <f t="shared" si="58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5"/>
        <v>createdBy</v>
      </c>
      <c r="X132" s="3" t="str">
        <f t="shared" si="56"/>
        <v>"createdBy":"",</v>
      </c>
      <c r="Y132" s="22" t="str">
        <f t="shared" si="57"/>
        <v>public static String CREATED_BY="createdBy";</v>
      </c>
      <c r="Z132" s="7" t="str">
        <f t="shared" si="58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5"/>
        <v>fkProjectId</v>
      </c>
      <c r="X133" s="3" t="str">
        <f t="shared" si="56"/>
        <v>"fkProjectId":"",</v>
      </c>
      <c r="Y133" s="22" t="str">
        <f t="shared" si="57"/>
        <v>public static String FK_PROJECT_ID="fkProjectId";</v>
      </c>
      <c r="Z133" s="7" t="str">
        <f t="shared" si="58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5"/>
        <v>projectName</v>
      </c>
      <c r="X134" s="3" t="str">
        <f t="shared" si="56"/>
        <v>"projectName":"",</v>
      </c>
      <c r="Y134" s="22" t="str">
        <f t="shared" si="57"/>
        <v>public static String PROJECT_NAME="projectName";</v>
      </c>
      <c r="Z134" s="7" t="str">
        <f t="shared" si="58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5"/>
        <v>createdByName</v>
      </c>
      <c r="X135" s="3" t="str">
        <f t="shared" si="56"/>
        <v>"createdByName":"",</v>
      </c>
      <c r="Y135" s="22" t="str">
        <f t="shared" si="57"/>
        <v>public static String CREATED_BY_NAME="createdByName";</v>
      </c>
      <c r="Z135" s="7" t="str">
        <f t="shared" si="58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5"/>
        <v>createdDate</v>
      </c>
      <c r="X136" s="3" t="str">
        <f t="shared" si="56"/>
        <v>"createdDate":"",</v>
      </c>
      <c r="Y136" s="22" t="str">
        <f t="shared" si="57"/>
        <v>public static String CREATED_DATE="createdDate";</v>
      </c>
      <c r="Z136" s="7" t="str">
        <f t="shared" si="58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5"/>
        <v>createdTime</v>
      </c>
      <c r="X137" s="3" t="str">
        <f t="shared" si="56"/>
        <v>"createdTime":"",</v>
      </c>
      <c r="Y137" s="22" t="str">
        <f t="shared" si="57"/>
        <v>public static String CREATED_TIME="createdTime";</v>
      </c>
      <c r="Z137" s="7" t="str">
        <f t="shared" si="58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9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5"/>
        <v>orderNo</v>
      </c>
      <c r="X138" s="3" t="str">
        <f t="shared" si="56"/>
        <v>"orderNo":"",</v>
      </c>
      <c r="Y138" s="22" t="str">
        <f t="shared" si="57"/>
        <v>public static String ORDER_NO="orderNo";</v>
      </c>
      <c r="Z138" s="7" t="str">
        <f t="shared" si="58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9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5"/>
        <v>isFromCustomer</v>
      </c>
      <c r="X139" s="3" t="str">
        <f t="shared" si="56"/>
        <v>"isFromCustomer":"",</v>
      </c>
      <c r="Y139" s="22" t="str">
        <f t="shared" si="57"/>
        <v>public static String IS_FROM_CUSTOMER="isFromCustomer";</v>
      </c>
      <c r="Z139" s="7" t="str">
        <f t="shared" si="58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9"/>
        <v>PRIORITY,</v>
      </c>
      <c r="N140" s="5" t="s">
        <v>650</v>
      </c>
      <c r="O140" s="1" t="s">
        <v>305</v>
      </c>
      <c r="W140" s="17" t="str">
        <f t="shared" si="55"/>
        <v>priority</v>
      </c>
      <c r="X140" s="3" t="str">
        <f t="shared" si="56"/>
        <v>"priority":"",</v>
      </c>
      <c r="Y140" s="22" t="str">
        <f t="shared" ref="Y140:Y147" si="60">CONCATENATE("public static String ",,B140,,"=","""",W140,""";")</f>
        <v>public static String PRIORITY="priority";</v>
      </c>
      <c r="Z140" s="7" t="str">
        <f t="shared" si="58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9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5"/>
        <v>fkSourcedId</v>
      </c>
      <c r="X141" s="3" t="str">
        <f t="shared" si="56"/>
        <v>"fkSourcedId":"",</v>
      </c>
      <c r="Y141" s="22" t="str">
        <f t="shared" si="60"/>
        <v>public static String FK_SOURCED_ID="fkSourcedId";</v>
      </c>
      <c r="Z141" s="7" t="str">
        <f t="shared" si="58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9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5"/>
        <v>estimatedHours</v>
      </c>
      <c r="X142" s="3" t="str">
        <f t="shared" si="56"/>
        <v>"estimatedHours":"",</v>
      </c>
      <c r="Y142" s="22" t="str">
        <f t="shared" si="60"/>
        <v>public static String ESTIMATED_HOURS="estimatedHours";</v>
      </c>
      <c r="Z142" s="7" t="str">
        <f t="shared" si="58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9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5"/>
        <v>spentHours</v>
      </c>
      <c r="X143" s="3" t="str">
        <f t="shared" si="56"/>
        <v>"spentHours":"",</v>
      </c>
      <c r="Y143" s="22" t="str">
        <f t="shared" si="60"/>
        <v>public static String SPENT_HOURS="spentHours";</v>
      </c>
      <c r="Z143" s="7" t="str">
        <f t="shared" si="58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9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5"/>
        <v>sprintName</v>
      </c>
      <c r="X144" s="3" t="str">
        <f t="shared" si="56"/>
        <v>"sprintName":"",</v>
      </c>
      <c r="Y144" s="22" t="str">
        <f t="shared" si="60"/>
        <v>public static String SPRINT_END_DATE="sprintName";</v>
      </c>
      <c r="Z144" s="7" t="str">
        <f t="shared" si="58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9"/>
        <v>SPRINT_NAME,</v>
      </c>
      <c r="N146" s="5" t="s">
        <v>652</v>
      </c>
      <c r="O146" s="1" t="s">
        <v>366</v>
      </c>
      <c r="P146" t="s">
        <v>0</v>
      </c>
      <c r="W146" s="17" t="str">
        <f t="shared" si="55"/>
        <v>sprintName</v>
      </c>
      <c r="X146" s="3" t="str">
        <f t="shared" si="56"/>
        <v>"sprintName":"",</v>
      </c>
      <c r="Y146" s="22" t="str">
        <f t="shared" si="60"/>
        <v>public static String SPRINT_NAME="sprintName";</v>
      </c>
      <c r="Z146" s="7" t="str">
        <f t="shared" si="58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9"/>
        <v>LABEL_NAME,</v>
      </c>
      <c r="N147" s="5" t="s">
        <v>653</v>
      </c>
      <c r="O147" s="1" t="s">
        <v>61</v>
      </c>
      <c r="P147" t="s">
        <v>0</v>
      </c>
      <c r="W147" s="17" t="str">
        <f t="shared" si="55"/>
        <v>labelName</v>
      </c>
      <c r="X147" s="3" t="str">
        <f t="shared" si="56"/>
        <v>"labelName":"",</v>
      </c>
      <c r="Y147" s="22" t="str">
        <f t="shared" si="60"/>
        <v>public static String LABEL_NAME="labelName";</v>
      </c>
      <c r="Z147" s="7" t="str">
        <f t="shared" si="58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8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8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9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5"/>
        <v>fkTaskTypeId</v>
      </c>
      <c r="X151" s="3" t="str">
        <f t="shared" si="56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8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5"/>
        <v>isSourced</v>
      </c>
      <c r="X153" s="3" t="str">
        <f t="shared" si="56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8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5"/>
        <v>sourcedName</v>
      </c>
      <c r="X154" s="3" t="str">
        <f t="shared" si="56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8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5"/>
        <v>isInitial</v>
      </c>
      <c r="X155" s="3" t="str">
        <f t="shared" si="56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8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5"/>
        <v>isBounded</v>
      </c>
      <c r="X156" s="3" t="str">
        <f t="shared" si="56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8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5"/>
        <v>descriptionSourced</v>
      </c>
      <c r="X157" s="3" t="str">
        <f t="shared" si="56"/>
        <v>"descriptionSourced":"",</v>
      </c>
      <c r="Y157" s="22" t="e">
        <f>CONCATENATE("public static String ",,#REF!,,"=","""",W157,""";")</f>
        <v>#REF!</v>
      </c>
      <c r="Z157" s="7" t="str">
        <f t="shared" si="58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5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61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2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3">CONCATENATE("""",W165,"""",":","""","""",",")</f>
        <v>"id":"",</v>
      </c>
      <c r="Y165" s="22" t="str">
        <f t="shared" ref="Y165:Y176" si="64">CONCATENATE("public static String ",,B165,,"=","""",W165,""";")</f>
        <v>public static String ID="id";</v>
      </c>
      <c r="Z165" s="7" t="str">
        <f t="shared" ref="Z165:Z176" si="65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61"/>
        <v>STATUS,</v>
      </c>
      <c r="N166" s="5" t="str">
        <f t="shared" ref="N166:N176" si="66">CONCATENATE(B166," ",C166,"(",D166,")",",")</f>
        <v>STATUS VARCHAR(10),</v>
      </c>
      <c r="O166" s="1" t="s">
        <v>3</v>
      </c>
      <c r="W166" s="17" t="str">
        <f t="shared" si="62"/>
        <v>status</v>
      </c>
      <c r="X166" s="3" t="str">
        <f t="shared" si="63"/>
        <v>"status":"",</v>
      </c>
      <c r="Y166" s="22" t="str">
        <f t="shared" si="64"/>
        <v>public static String STATUS="status";</v>
      </c>
      <c r="Z166" s="7" t="str">
        <f t="shared" si="65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61"/>
        <v>INSERT_DATE,</v>
      </c>
      <c r="N167" s="5" t="str">
        <f t="shared" si="66"/>
        <v>INSERT_DATE VARCHAR(30),</v>
      </c>
      <c r="O167" s="1" t="s">
        <v>7</v>
      </c>
      <c r="P167" t="s">
        <v>8</v>
      </c>
      <c r="W167" s="17" t="str">
        <f t="shared" si="62"/>
        <v>insertDate</v>
      </c>
      <c r="X167" s="3" t="str">
        <f t="shared" si="63"/>
        <v>"insertDate":"",</v>
      </c>
      <c r="Y167" s="22" t="str">
        <f t="shared" si="64"/>
        <v>public static String INSERT_DATE="insertDate";</v>
      </c>
      <c r="Z167" s="7" t="str">
        <f t="shared" si="65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61"/>
        <v>MODIFICATION_DATE,</v>
      </c>
      <c r="N168" s="5" t="str">
        <f t="shared" si="66"/>
        <v>MODIFICATION_DATE VARCHAR(30),</v>
      </c>
      <c r="O168" s="1" t="s">
        <v>9</v>
      </c>
      <c r="P168" t="s">
        <v>8</v>
      </c>
      <c r="W168" s="17" t="str">
        <f t="shared" si="62"/>
        <v>modificationDate</v>
      </c>
      <c r="X168" s="3" t="str">
        <f t="shared" si="63"/>
        <v>"modificationDate":"",</v>
      </c>
      <c r="Y168" s="22" t="str">
        <f t="shared" si="64"/>
        <v>public static String MODIFICATION_DATE="modificationDate";</v>
      </c>
      <c r="Z168" s="7" t="str">
        <f t="shared" si="65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61"/>
        <v>TYPE_NAME,</v>
      </c>
      <c r="N169" s="5" t="str">
        <f t="shared" si="66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3"/>
        <v>"typeName":"",</v>
      </c>
      <c r="Y169" s="22" t="str">
        <f t="shared" si="64"/>
        <v>public static String TYPE_NAME="typeName";</v>
      </c>
      <c r="Z169" s="7" t="str">
        <f t="shared" si="65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61"/>
        <v>TYPE_STATUS,</v>
      </c>
      <c r="N170" s="5" t="str">
        <f t="shared" si="66"/>
        <v>TYPE_STATUS VARCHAR(12),</v>
      </c>
      <c r="O170" s="1" t="s">
        <v>51</v>
      </c>
      <c r="P170" t="s">
        <v>3</v>
      </c>
      <c r="W170" s="17" t="str">
        <f t="shared" si="62"/>
        <v>typeStatus</v>
      </c>
      <c r="X170" s="3" t="str">
        <f t="shared" si="63"/>
        <v>"typeStatus":"",</v>
      </c>
      <c r="Y170" s="22" t="str">
        <f t="shared" si="64"/>
        <v>public static String TYPE_STATUS="typeStatus";</v>
      </c>
      <c r="Z170" s="7" t="str">
        <f t="shared" si="65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61"/>
        <v>DEPENDENT_TASK_TYPE_1_ID,</v>
      </c>
      <c r="N171" s="5" t="str">
        <f t="shared" si="66"/>
        <v>DEPENDENT_TASK_TYPE_1_ID VARCHAR(43),</v>
      </c>
      <c r="O171" s="1" t="s">
        <v>282</v>
      </c>
      <c r="P171" t="s">
        <v>128</v>
      </c>
      <c r="W171" s="17" t="str">
        <f t="shared" si="62"/>
        <v>createdBy</v>
      </c>
      <c r="X171" s="3" t="str">
        <f t="shared" si="63"/>
        <v>"createdBy":"",</v>
      </c>
      <c r="Y171" s="22" t="str">
        <f t="shared" si="64"/>
        <v>public static String DEPENDENT_TASK_TYPE_1_ID="createdBy";</v>
      </c>
      <c r="Z171" s="7" t="str">
        <f t="shared" si="65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61"/>
        <v>CREATED_BY,</v>
      </c>
      <c r="N173" s="5" t="str">
        <f t="shared" si="66"/>
        <v>CREATED_BY VARCHAR(43),</v>
      </c>
      <c r="O173" s="1" t="s">
        <v>282</v>
      </c>
      <c r="P173" t="s">
        <v>128</v>
      </c>
      <c r="W173" s="17" t="str">
        <f t="shared" si="62"/>
        <v>createdBy</v>
      </c>
      <c r="X173" s="3" t="str">
        <f t="shared" si="63"/>
        <v>"createdBy":"",</v>
      </c>
      <c r="Y173" s="22" t="str">
        <f t="shared" si="64"/>
        <v>public static String CREATED_BY="createdBy";</v>
      </c>
      <c r="Z173" s="7" t="str">
        <f t="shared" si="65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61"/>
        <v>CREATED_DATE,</v>
      </c>
      <c r="N174" s="5" t="str">
        <f t="shared" si="66"/>
        <v>CREATED_DATE VARCHAR(30),</v>
      </c>
      <c r="O174" s="1" t="s">
        <v>282</v>
      </c>
      <c r="P174" t="s">
        <v>8</v>
      </c>
      <c r="W174" s="17" t="str">
        <f t="shared" si="62"/>
        <v>createdDate</v>
      </c>
      <c r="X174" s="3" t="str">
        <f t="shared" si="63"/>
        <v>"createdDate":"",</v>
      </c>
      <c r="Y174" s="22" t="str">
        <f t="shared" si="64"/>
        <v>public static String CREATED_DATE="createdDate";</v>
      </c>
      <c r="Z174" s="7" t="str">
        <f t="shared" si="65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61"/>
        <v>CREATED_TIME,</v>
      </c>
      <c r="N175" s="5" t="str">
        <f t="shared" si="66"/>
        <v>CREATED_TIME VARCHAR(12),</v>
      </c>
      <c r="O175" s="1" t="s">
        <v>282</v>
      </c>
      <c r="P175" t="s">
        <v>133</v>
      </c>
      <c r="W175" s="17" t="str">
        <f t="shared" si="62"/>
        <v>createdTime</v>
      </c>
      <c r="X175" s="3" t="str">
        <f t="shared" si="63"/>
        <v>"createdTime":"",</v>
      </c>
      <c r="Y175" s="22" t="str">
        <f t="shared" si="64"/>
        <v>public static String CREATED_TIME="createdTime";</v>
      </c>
      <c r="Z175" s="7" t="str">
        <f t="shared" si="65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61"/>
        <v>DESCRIPTION,</v>
      </c>
      <c r="N176" s="5" t="str">
        <f t="shared" si="66"/>
        <v>DESCRIPTION VARCHAR(3000),</v>
      </c>
      <c r="O176" s="1" t="s">
        <v>14</v>
      </c>
      <c r="W176" s="17" t="str">
        <f t="shared" si="62"/>
        <v>description</v>
      </c>
      <c r="X176" s="3" t="str">
        <f t="shared" si="63"/>
        <v>"description":"",</v>
      </c>
      <c r="Y176" s="22" t="str">
        <f t="shared" si="64"/>
        <v>public static String DESCRIPTION="description";</v>
      </c>
      <c r="Z176" s="7" t="str">
        <f t="shared" si="65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7">CONCATENATE(LEFT(CONCATENATE(" ADD "," ",N182,";"),LEN(CONCATENATE(" ADD "," ",N182,";"))-2),";")</f>
        <v xml:space="preserve"> ADD  ID VARCHAR(30) NOT NULL ;</v>
      </c>
      <c r="K182" s="21" t="str">
        <f t="shared" ref="K182:K187" si="68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9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70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71">CONCATENATE("""",W182,"""",":","""","""",",")</f>
        <v>"id":"",</v>
      </c>
      <c r="Y182" s="22" t="str">
        <f t="shared" ref="Y182:Y192" si="72">CONCATENATE("public static String ",,B182,,"=","""",W182,""";")</f>
        <v>public static String ID="id";</v>
      </c>
      <c r="Z182" s="7" t="str">
        <f t="shared" ref="Z182:Z192" si="73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7"/>
        <v xml:space="preserve"> ADD  STATUS VARCHAR(10);</v>
      </c>
      <c r="K183" s="21" t="str">
        <f t="shared" si="68"/>
        <v xml:space="preserve">  ALTER COLUMN   STATUS VARCHAR(10);</v>
      </c>
      <c r="L183" s="12"/>
      <c r="M183" s="18" t="str">
        <f t="shared" si="69"/>
        <v>STATUS,</v>
      </c>
      <c r="N183" s="5" t="str">
        <f t="shared" ref="N183:N192" si="74">CONCATENATE(B183," ",C183,"(",D183,")",",")</f>
        <v>STATUS VARCHAR(10),</v>
      </c>
      <c r="O183" s="1" t="s">
        <v>3</v>
      </c>
      <c r="W183" s="17" t="str">
        <f t="shared" si="70"/>
        <v>status</v>
      </c>
      <c r="X183" s="3" t="str">
        <f t="shared" si="71"/>
        <v>"status":"",</v>
      </c>
      <c r="Y183" s="22" t="str">
        <f t="shared" si="72"/>
        <v>public static String STATUS="status";</v>
      </c>
      <c r="Z183" s="7" t="str">
        <f t="shared" si="73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7"/>
        <v xml:space="preserve"> ADD  INSERT_DATE VARCHAR(30);</v>
      </c>
      <c r="K184" s="21" t="str">
        <f t="shared" si="68"/>
        <v xml:space="preserve">  ALTER COLUMN   INSERT_DATE VARCHAR(30);</v>
      </c>
      <c r="L184" s="12"/>
      <c r="M184" s="18" t="str">
        <f t="shared" si="69"/>
        <v>INSERT_DATE,</v>
      </c>
      <c r="N184" s="5" t="str">
        <f t="shared" si="74"/>
        <v>INSERT_DATE VARCHAR(30),</v>
      </c>
      <c r="O184" s="1" t="s">
        <v>7</v>
      </c>
      <c r="P184" t="s">
        <v>8</v>
      </c>
      <c r="W184" s="17" t="str">
        <f t="shared" si="70"/>
        <v>insertDate</v>
      </c>
      <c r="X184" s="3" t="str">
        <f t="shared" si="71"/>
        <v>"insertDate":"",</v>
      </c>
      <c r="Y184" s="22" t="str">
        <f t="shared" si="72"/>
        <v>public static String INSERT_DATE="insertDate";</v>
      </c>
      <c r="Z184" s="7" t="str">
        <f t="shared" si="73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7"/>
        <v xml:space="preserve"> ADD  MODIFICATION_DATE VARCHAR(30);</v>
      </c>
      <c r="K185" s="21" t="str">
        <f t="shared" si="68"/>
        <v xml:space="preserve">  ALTER COLUMN   MODIFICATION_DATE VARCHAR(30);</v>
      </c>
      <c r="L185" s="12"/>
      <c r="M185" s="18" t="str">
        <f t="shared" si="69"/>
        <v>MODIFICATION_DATE,</v>
      </c>
      <c r="N185" s="5" t="str">
        <f t="shared" si="74"/>
        <v>MODIFICATION_DATE VARCHAR(30),</v>
      </c>
      <c r="O185" s="1" t="s">
        <v>9</v>
      </c>
      <c r="P185" t="s">
        <v>8</v>
      </c>
      <c r="W185" s="17" t="str">
        <f t="shared" si="70"/>
        <v>modificationDate</v>
      </c>
      <c r="X185" s="3" t="str">
        <f t="shared" si="71"/>
        <v>"modificationDate":"",</v>
      </c>
      <c r="Y185" s="22" t="str">
        <f t="shared" si="72"/>
        <v>public static String MODIFICATION_DATE="modificationDate";</v>
      </c>
      <c r="Z185" s="7" t="str">
        <f t="shared" si="73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7"/>
        <v xml:space="preserve"> ADD  PROJECT_CODE VARCHAR(300);</v>
      </c>
      <c r="K186" s="21" t="str">
        <f t="shared" si="68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7"/>
        <v xml:space="preserve"> ADD  PROJECT_NAME VARCHAR(300);</v>
      </c>
      <c r="K187" s="21" t="str">
        <f t="shared" si="68"/>
        <v xml:space="preserve">  ALTER COLUMN   PROJECT_NAME VARCHAR(300);</v>
      </c>
      <c r="L187" s="12"/>
      <c r="M187" s="18" t="str">
        <f t="shared" si="69"/>
        <v>PROJECT_NAME,</v>
      </c>
      <c r="N187" s="5" t="str">
        <f t="shared" si="74"/>
        <v>PROJECT_NAME VARCHAR(300),</v>
      </c>
      <c r="O187" s="1" t="s">
        <v>288</v>
      </c>
      <c r="P187" t="s">
        <v>0</v>
      </c>
      <c r="W187" s="17" t="str">
        <f t="shared" si="70"/>
        <v>projectName</v>
      </c>
      <c r="X187" s="3" t="str">
        <f t="shared" si="71"/>
        <v>"projectName":"",</v>
      </c>
      <c r="Y187" s="22" t="str">
        <f t="shared" si="72"/>
        <v>public static String PROJECT_NAME="projectName";</v>
      </c>
      <c r="Z187" s="7" t="str">
        <f t="shared" si="73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9"/>
        <v>START_DATE,</v>
      </c>
      <c r="N188" s="5" t="str">
        <f t="shared" si="74"/>
        <v>START_DATE VARCHAR(20),</v>
      </c>
      <c r="O188" s="1" t="s">
        <v>289</v>
      </c>
      <c r="P188" t="s">
        <v>8</v>
      </c>
      <c r="W188" s="17" t="str">
        <f t="shared" si="70"/>
        <v>startDate</v>
      </c>
      <c r="X188" s="3" t="str">
        <f t="shared" si="71"/>
        <v>"startDate":"",</v>
      </c>
      <c r="Y188" s="22" t="str">
        <f t="shared" si="72"/>
        <v>public static String START_DATE="startDate";</v>
      </c>
      <c r="Z188" s="7" t="str">
        <f t="shared" si="73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9"/>
        <v>END_DATE,</v>
      </c>
      <c r="N189" s="5" t="str">
        <f t="shared" si="74"/>
        <v>END_DATE VARCHAR(43),</v>
      </c>
      <c r="O189" s="1" t="s">
        <v>290</v>
      </c>
      <c r="P189" t="s">
        <v>8</v>
      </c>
      <c r="W189" s="17" t="str">
        <f t="shared" si="70"/>
        <v>endDate</v>
      </c>
      <c r="X189" s="3" t="str">
        <f t="shared" si="71"/>
        <v>"endDate":"",</v>
      </c>
      <c r="Y189" s="22" t="str">
        <f t="shared" si="72"/>
        <v>public static String END_DATE="endDate";</v>
      </c>
      <c r="Z189" s="7" t="str">
        <f t="shared" si="73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9"/>
        <v>FK_NETWORK_ID,</v>
      </c>
      <c r="N190" s="5" t="str">
        <f t="shared" si="74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70"/>
        <v>fkNetworkId</v>
      </c>
      <c r="X190" s="3" t="str">
        <f t="shared" si="71"/>
        <v>"fkNetworkId":"",</v>
      </c>
      <c r="Y190" s="22" t="str">
        <f t="shared" si="72"/>
        <v>public static String FK_NETWORK_ID="fkNetworkId";</v>
      </c>
      <c r="Z190" s="7" t="str">
        <f t="shared" si="73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9"/>
        <v>PURPOSE,</v>
      </c>
      <c r="N191" s="5" t="str">
        <f t="shared" si="74"/>
        <v>PURPOSE VARCHAR(300),</v>
      </c>
      <c r="O191" s="1" t="s">
        <v>181</v>
      </c>
      <c r="W191" s="17" t="str">
        <f t="shared" si="70"/>
        <v>purpose</v>
      </c>
      <c r="X191" s="3" t="str">
        <f t="shared" si="71"/>
        <v>"purpose":"",</v>
      </c>
      <c r="Y191" s="22" t="str">
        <f t="shared" si="72"/>
        <v>public static String PURPOSE="purpose";</v>
      </c>
      <c r="Z191" s="7" t="str">
        <f t="shared" si="73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9"/>
        <v>DESCRIPTION,</v>
      </c>
      <c r="N192" s="5" t="str">
        <f t="shared" si="74"/>
        <v>DESCRIPTION VARCHAR(3000),</v>
      </c>
      <c r="O192" s="1" t="s">
        <v>14</v>
      </c>
      <c r="W192" s="17" t="str">
        <f t="shared" si="70"/>
        <v>description</v>
      </c>
      <c r="X192" s="3" t="str">
        <f t="shared" si="71"/>
        <v>"description":"",</v>
      </c>
      <c r="Y192" s="22" t="str">
        <f t="shared" si="72"/>
        <v>public static String DESCRIPTION="description";</v>
      </c>
      <c r="Z192" s="7" t="str">
        <f t="shared" si="73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5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6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7">CONCATENATE("""",W197,"""",":","""","""",",")</f>
        <v>"id":"",</v>
      </c>
      <c r="Y197" s="22" t="str">
        <f t="shared" ref="Y197:Y203" si="78">CONCATENATE("public static String ",,B197,,"=","""",W197,""";")</f>
        <v>public static String ID="id";</v>
      </c>
      <c r="Z197" s="7" t="str">
        <f t="shared" ref="Z197:Z203" si="79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5"/>
        <v>STATUS,</v>
      </c>
      <c r="N198" s="5" t="str">
        <f t="shared" ref="N198:N203" si="80">CONCATENATE(B198," ",C198,"(",D198,")",",")</f>
        <v>STATUS VARCHAR(10),</v>
      </c>
      <c r="O198" s="1" t="s">
        <v>3</v>
      </c>
      <c r="W198" s="17" t="str">
        <f t="shared" si="76"/>
        <v>status</v>
      </c>
      <c r="X198" s="3" t="str">
        <f t="shared" si="77"/>
        <v>"status":"",</v>
      </c>
      <c r="Y198" s="22" t="str">
        <f t="shared" si="78"/>
        <v>public static String STATUS="status";</v>
      </c>
      <c r="Z198" s="7" t="str">
        <f t="shared" si="79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5"/>
        <v>INSERT_DATE,</v>
      </c>
      <c r="N199" s="5" t="str">
        <f t="shared" si="80"/>
        <v>INSERT_DATE VARCHAR(30),</v>
      </c>
      <c r="O199" s="1" t="s">
        <v>7</v>
      </c>
      <c r="P199" t="s">
        <v>8</v>
      </c>
      <c r="W199" s="17" t="str">
        <f t="shared" si="76"/>
        <v>insertDate</v>
      </c>
      <c r="X199" s="3" t="str">
        <f t="shared" si="77"/>
        <v>"insertDate":"",</v>
      </c>
      <c r="Y199" s="22" t="str">
        <f t="shared" si="78"/>
        <v>public static String INSERT_DATE="insertDate";</v>
      </c>
      <c r="Z199" s="7" t="str">
        <f t="shared" si="79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5"/>
        <v>MODIFICATION_DATE,</v>
      </c>
      <c r="N200" s="5" t="str">
        <f t="shared" si="80"/>
        <v>MODIFICATION_DATE VARCHAR(30),</v>
      </c>
      <c r="O200" s="1" t="s">
        <v>9</v>
      </c>
      <c r="P200" t="s">
        <v>8</v>
      </c>
      <c r="W200" s="17" t="str">
        <f t="shared" si="76"/>
        <v>modificationDate</v>
      </c>
      <c r="X200" s="3" t="str">
        <f t="shared" si="77"/>
        <v>"modificationDate":"",</v>
      </c>
      <c r="Y200" s="22" t="str">
        <f t="shared" si="78"/>
        <v>public static String MODIFICATION_DATE="modificationDate";</v>
      </c>
      <c r="Z200" s="7" t="str">
        <f t="shared" si="79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5"/>
        <v>FK_PROJECT_ID,</v>
      </c>
      <c r="N201" s="5" t="str">
        <f t="shared" si="80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6"/>
        <v>fkProjectId</v>
      </c>
      <c r="X201" s="3" t="str">
        <f t="shared" si="77"/>
        <v>"fkProjectId":"",</v>
      </c>
      <c r="Y201" s="22" t="str">
        <f t="shared" si="78"/>
        <v>public static String FK_PROJECT_ID="fkProjectId";</v>
      </c>
      <c r="Z201" s="7" t="str">
        <f t="shared" si="79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6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5"/>
        <v>DESCRIPTION,</v>
      </c>
      <c r="N203" s="5" t="str">
        <f t="shared" si="80"/>
        <v>DESCRIPTION VARCHAR(3000),</v>
      </c>
      <c r="O203" s="1" t="s">
        <v>14</v>
      </c>
      <c r="W203" s="17" t="str">
        <f t="shared" si="76"/>
        <v>description</v>
      </c>
      <c r="X203" s="3" t="str">
        <f t="shared" si="77"/>
        <v>"description":"",</v>
      </c>
      <c r="Y203" s="22" t="str">
        <f t="shared" si="78"/>
        <v>public static String DESCRIPTION="description";</v>
      </c>
      <c r="Z203" s="7" t="str">
        <f t="shared" si="79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81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2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3">CONCATENATE("""",W207,"""",":","""","""",",")</f>
        <v>"id":"",</v>
      </c>
      <c r="Y207" s="22" t="str">
        <f t="shared" ref="Y207:Y215" si="84">CONCATENATE("public static String ",,B207,,"=","""",W207,""";")</f>
        <v>public static String ID="id";</v>
      </c>
      <c r="Z207" s="7" t="str">
        <f t="shared" ref="Z207:Z215" si="85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81"/>
        <v>STATUS,</v>
      </c>
      <c r="N208" s="5" t="str">
        <f t="shared" ref="N208:N215" si="86">CONCATENATE(B208," ",C208,"(",D208,")",",")</f>
        <v>STATUS VARCHAR(10),</v>
      </c>
      <c r="O208" s="1" t="s">
        <v>3</v>
      </c>
      <c r="W208" s="17" t="str">
        <f t="shared" si="82"/>
        <v>status</v>
      </c>
      <c r="X208" s="3" t="str">
        <f t="shared" si="83"/>
        <v>"status":"",</v>
      </c>
      <c r="Y208" s="22" t="str">
        <f t="shared" si="84"/>
        <v>public static String STATUS="status";</v>
      </c>
      <c r="Z208" s="7" t="str">
        <f t="shared" si="85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81"/>
        <v>INSERT_DATE,</v>
      </c>
      <c r="N209" s="5" t="str">
        <f t="shared" si="86"/>
        <v>INSERT_DATE VARCHAR(30),</v>
      </c>
      <c r="O209" s="1" t="s">
        <v>7</v>
      </c>
      <c r="P209" t="s">
        <v>8</v>
      </c>
      <c r="W209" s="17" t="str">
        <f t="shared" si="82"/>
        <v>insertDate</v>
      </c>
      <c r="X209" s="3" t="str">
        <f t="shared" si="83"/>
        <v>"insertDate":"",</v>
      </c>
      <c r="Y209" s="22" t="str">
        <f t="shared" si="84"/>
        <v>public static String INSERT_DATE="insertDate";</v>
      </c>
      <c r="Z209" s="7" t="str">
        <f t="shared" si="85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81"/>
        <v>MODIFICATION_DATE,</v>
      </c>
      <c r="N210" s="5" t="str">
        <f t="shared" si="86"/>
        <v>MODIFICATION_DATE VARCHAR(30),</v>
      </c>
      <c r="O210" s="1" t="s">
        <v>9</v>
      </c>
      <c r="P210" t="s">
        <v>8</v>
      </c>
      <c r="W210" s="17" t="str">
        <f t="shared" si="82"/>
        <v>modificationDate</v>
      </c>
      <c r="X210" s="3" t="str">
        <f t="shared" si="83"/>
        <v>"modificationDate":"",</v>
      </c>
      <c r="Y210" s="22" t="str">
        <f t="shared" si="84"/>
        <v>public static String MODIFICATION_DATE="modificationDate";</v>
      </c>
      <c r="Z210" s="7" t="str">
        <f t="shared" si="85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2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81"/>
        <v>PROJECT_NAME,</v>
      </c>
      <c r="N212" s="5" t="str">
        <f t="shared" si="86"/>
        <v>PROJECT_NAME VARCHAR(300),</v>
      </c>
      <c r="O212" s="1" t="s">
        <v>288</v>
      </c>
      <c r="P212" t="s">
        <v>0</v>
      </c>
      <c r="W212" s="17" t="str">
        <f t="shared" si="82"/>
        <v>projectName</v>
      </c>
      <c r="X212" s="3" t="str">
        <f t="shared" si="83"/>
        <v>"projectName":"",</v>
      </c>
      <c r="Y212" s="22" t="str">
        <f t="shared" si="84"/>
        <v>public static String PROJECT_NAME="projectName";</v>
      </c>
      <c r="Z212" s="7" t="str">
        <f t="shared" si="85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2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81"/>
        <v>USER_NAME,</v>
      </c>
      <c r="N214" s="5" t="str">
        <f t="shared" si="86"/>
        <v>USER_NAME VARCHAR(45),</v>
      </c>
      <c r="O214" s="1" t="s">
        <v>12</v>
      </c>
      <c r="P214" t="s">
        <v>0</v>
      </c>
      <c r="W214" s="17" t="str">
        <f t="shared" si="82"/>
        <v>userName</v>
      </c>
      <c r="X214" s="3" t="str">
        <f t="shared" si="83"/>
        <v>"userName":"",</v>
      </c>
      <c r="Y214" s="22" t="str">
        <f t="shared" si="84"/>
        <v>public static String USER_NAME="userName";</v>
      </c>
      <c r="Z214" s="7" t="str">
        <f t="shared" si="85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81"/>
        <v>DESCRIPTION,</v>
      </c>
      <c r="N215" s="5" t="str">
        <f t="shared" si="86"/>
        <v>DESCRIPTION VARCHAR(3000),</v>
      </c>
      <c r="O215" s="1" t="s">
        <v>14</v>
      </c>
      <c r="W215" s="17" t="str">
        <f t="shared" si="82"/>
        <v>description</v>
      </c>
      <c r="X215" s="3" t="str">
        <f t="shared" si="83"/>
        <v>"description":"",</v>
      </c>
      <c r="Y215" s="22" t="str">
        <f t="shared" si="84"/>
        <v>public static String DESCRIPTION="description";</v>
      </c>
      <c r="Z215" s="7" t="str">
        <f t="shared" si="85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7">CONCATENATE(B219,",")</f>
        <v>ID,</v>
      </c>
      <c r="L219" s="12"/>
      <c r="M219" s="18" t="str">
        <f t="shared" ref="M219:M230" si="88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9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90">CONCATENATE("""",W219,"""",":","""","""",",")</f>
        <v>"id":"",</v>
      </c>
      <c r="Y219" s="22" t="str">
        <f t="shared" ref="Y219:Y230" si="91">CONCATENATE("public static String ",,B219,,"=","""",W219,""";")</f>
        <v>public static String ID="id";</v>
      </c>
      <c r="Z219" s="7" t="str">
        <f t="shared" ref="Z219:Z230" si="92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7"/>
        <v>STATUS,</v>
      </c>
      <c r="L220" s="12"/>
      <c r="M220" s="18" t="str">
        <f t="shared" si="88"/>
        <v>STATUS,</v>
      </c>
      <c r="N220" s="5" t="str">
        <f t="shared" ref="N220:N230" si="93">CONCATENATE(B220," ",C220,"(",D220,")",",")</f>
        <v>STATUS VARCHAR(10),</v>
      </c>
      <c r="O220" s="1" t="s">
        <v>3</v>
      </c>
      <c r="W220" s="17" t="str">
        <f t="shared" si="89"/>
        <v>status</v>
      </c>
      <c r="X220" s="3" t="str">
        <f t="shared" si="90"/>
        <v>"status":"",</v>
      </c>
      <c r="Y220" s="22" t="str">
        <f t="shared" si="91"/>
        <v>public static String STATUS="status";</v>
      </c>
      <c r="Z220" s="7" t="str">
        <f t="shared" si="92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7"/>
        <v>INSERT_DATE,</v>
      </c>
      <c r="L221" s="12"/>
      <c r="M221" s="18" t="str">
        <f t="shared" si="88"/>
        <v>INSERT_DATE,</v>
      </c>
      <c r="N221" s="5" t="str">
        <f t="shared" si="93"/>
        <v>INSERT_DATE VARCHAR(30),</v>
      </c>
      <c r="O221" s="1" t="s">
        <v>7</v>
      </c>
      <c r="P221" t="s">
        <v>8</v>
      </c>
      <c r="W221" s="17" t="str">
        <f t="shared" si="89"/>
        <v>insertDate</v>
      </c>
      <c r="X221" s="3" t="str">
        <f t="shared" si="90"/>
        <v>"insertDate":"",</v>
      </c>
      <c r="Y221" s="22" t="str">
        <f t="shared" si="91"/>
        <v>public static String INSERT_DATE="insertDate";</v>
      </c>
      <c r="Z221" s="7" t="str">
        <f t="shared" si="92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7"/>
        <v>MODIFICATION_DATE,</v>
      </c>
      <c r="L222" s="12"/>
      <c r="M222" s="18" t="str">
        <f t="shared" si="88"/>
        <v>MODIFICATION_DATE,</v>
      </c>
      <c r="N222" s="5" t="str">
        <f t="shared" si="93"/>
        <v>MODIFICATION_DATE VARCHAR(30),</v>
      </c>
      <c r="O222" s="1" t="s">
        <v>9</v>
      </c>
      <c r="P222" t="s">
        <v>8</v>
      </c>
      <c r="W222" s="17" t="str">
        <f t="shared" si="89"/>
        <v>modificationDate</v>
      </c>
      <c r="X222" s="3" t="str">
        <f t="shared" si="90"/>
        <v>"modificationDate":"",</v>
      </c>
      <c r="Y222" s="22" t="str">
        <f t="shared" si="91"/>
        <v>public static String MODIFICATION_DATE="modificationDate";</v>
      </c>
      <c r="Z222" s="7" t="str">
        <f t="shared" si="92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7"/>
        <v>PROJECT_CODE,</v>
      </c>
      <c r="L223" s="12"/>
      <c r="M223" s="18" t="str">
        <f t="shared" si="88"/>
        <v>PROJECT_CODE,</v>
      </c>
      <c r="N223" s="5" t="str">
        <f t="shared" si="93"/>
        <v>PROJECT_CODE VARCHAR(300),</v>
      </c>
      <c r="O223" s="1" t="s">
        <v>288</v>
      </c>
      <c r="P223" t="s">
        <v>18</v>
      </c>
      <c r="W223" s="17" t="str">
        <f t="shared" si="89"/>
        <v>projectCode</v>
      </c>
      <c r="X223" s="3" t="str">
        <f t="shared" si="90"/>
        <v>"projectCode":"",</v>
      </c>
      <c r="Y223" s="22" t="str">
        <f t="shared" si="91"/>
        <v>public static String PROJECT_CODE="projectCode";</v>
      </c>
      <c r="Z223" s="7" t="str">
        <f t="shared" si="92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7"/>
        <v>PROJECT_NAME,</v>
      </c>
      <c r="L224" s="12"/>
      <c r="M224" s="18" t="str">
        <f t="shared" si="88"/>
        <v>PROJECT_NAME,</v>
      </c>
      <c r="N224" s="5" t="str">
        <f t="shared" si="93"/>
        <v>PROJECT_NAME VARCHAR(300),</v>
      </c>
      <c r="O224" s="1" t="s">
        <v>288</v>
      </c>
      <c r="P224" t="s">
        <v>0</v>
      </c>
      <c r="W224" s="17" t="str">
        <f t="shared" si="89"/>
        <v>projectName</v>
      </c>
      <c r="X224" s="3" t="str">
        <f t="shared" si="90"/>
        <v>"projectName":"",</v>
      </c>
      <c r="Y224" s="22" t="str">
        <f t="shared" si="91"/>
        <v>public static String PROJECT_NAME="projectName";</v>
      </c>
      <c r="Z224" s="7" t="str">
        <f t="shared" si="92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7"/>
        <v>START_DATE,</v>
      </c>
      <c r="L225" s="12"/>
      <c r="M225" s="18" t="str">
        <f t="shared" si="88"/>
        <v>START_DATE,</v>
      </c>
      <c r="N225" s="5" t="str">
        <f t="shared" si="93"/>
        <v>START_DATE VARCHAR(20),</v>
      </c>
      <c r="O225" s="1" t="s">
        <v>289</v>
      </c>
      <c r="P225" t="s">
        <v>8</v>
      </c>
      <c r="W225" s="17" t="str">
        <f t="shared" ref="W225:W230" si="94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90"/>
        <v>"startDate":"",</v>
      </c>
      <c r="Y225" s="22" t="str">
        <f t="shared" si="91"/>
        <v>public static String START_DATE="startDate";</v>
      </c>
      <c r="Z225" s="7" t="str">
        <f t="shared" si="92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7"/>
        <v>END_DATE,</v>
      </c>
      <c r="L226" s="12"/>
      <c r="M226" s="18" t="str">
        <f t="shared" si="88"/>
        <v>END_DATE,</v>
      </c>
      <c r="N226" s="5" t="str">
        <f t="shared" si="93"/>
        <v>END_DATE VARCHAR(43),</v>
      </c>
      <c r="O226" s="1" t="s">
        <v>290</v>
      </c>
      <c r="P226" t="s">
        <v>8</v>
      </c>
      <c r="W226" s="17" t="str">
        <f t="shared" si="94"/>
        <v>endDate</v>
      </c>
      <c r="X226" s="3" t="str">
        <f t="shared" si="90"/>
        <v>"endDate":"",</v>
      </c>
      <c r="Y226" s="22" t="str">
        <f t="shared" si="91"/>
        <v>public static String END_DATE="endDate";</v>
      </c>
      <c r="Z226" s="7" t="str">
        <f t="shared" si="92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7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8"/>
        <v>NETWORK_NAME,</v>
      </c>
      <c r="N228" s="5" t="str">
        <f t="shared" si="93"/>
        <v>NETWORK_NAME VARCHAR(40),</v>
      </c>
      <c r="O228" s="1" t="s">
        <v>281</v>
      </c>
      <c r="P228" t="s">
        <v>0</v>
      </c>
      <c r="W228" s="17" t="str">
        <f t="shared" si="94"/>
        <v>networkName</v>
      </c>
      <c r="X228" s="3" t="str">
        <f t="shared" si="90"/>
        <v>"networkName":"",</v>
      </c>
      <c r="Y228" s="22" t="str">
        <f t="shared" si="91"/>
        <v>public static String NETWORK_NAME="networkName";</v>
      </c>
      <c r="Z228" s="7" t="str">
        <f t="shared" si="92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8"/>
        <v>PURPOSE,</v>
      </c>
      <c r="N229" s="5" t="str">
        <f t="shared" si="93"/>
        <v>PURPOSE VARCHAR(300),</v>
      </c>
      <c r="O229" s="1" t="s">
        <v>181</v>
      </c>
      <c r="W229" s="17" t="str">
        <f t="shared" si="94"/>
        <v>purpose</v>
      </c>
      <c r="X229" s="3" t="str">
        <f t="shared" si="90"/>
        <v>"purpose":"",</v>
      </c>
      <c r="Y229" s="22" t="str">
        <f t="shared" si="91"/>
        <v>public static String PURPOSE="purpose";</v>
      </c>
      <c r="Z229" s="7" t="str">
        <f t="shared" si="92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8"/>
        <v>DESCRIPTION,</v>
      </c>
      <c r="N230" s="5" t="str">
        <f t="shared" si="93"/>
        <v>DESCRIPTION VARCHAR(3000),</v>
      </c>
      <c r="O230" s="1" t="s">
        <v>14</v>
      </c>
      <c r="W230" s="17" t="str">
        <f t="shared" si="94"/>
        <v>description</v>
      </c>
      <c r="X230" s="3" t="str">
        <f t="shared" si="90"/>
        <v>"description":"",</v>
      </c>
      <c r="Y230" s="22" t="str">
        <f t="shared" si="91"/>
        <v>public static String DESCRIPTION="description";</v>
      </c>
      <c r="Z230" s="7" t="str">
        <f t="shared" si="92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5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6">CONCATENATE("""",W237,"""",":","""","""",",")</f>
        <v>"id":"",</v>
      </c>
      <c r="Y237" s="22" t="str">
        <f t="shared" ref="Y237:Y243" si="97">CONCATENATE("public static String ",,B237,,"=","""",W237,""";")</f>
        <v>public static String ID="id";</v>
      </c>
      <c r="Z237" s="7" t="str">
        <f t="shared" ref="Z237:Z243" si="98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9">CONCATENATE(B238," ",C238,"(",D238,")",",")</f>
        <v>STATUS VARCHAR(10),</v>
      </c>
      <c r="O238" s="1" t="s">
        <v>3</v>
      </c>
      <c r="W238" s="17" t="str">
        <f t="shared" si="95"/>
        <v>status</v>
      </c>
      <c r="X238" s="3" t="str">
        <f t="shared" si="96"/>
        <v>"status":"",</v>
      </c>
      <c r="Y238" s="22" t="str">
        <f t="shared" si="97"/>
        <v>public static String STATUS="status";</v>
      </c>
      <c r="Z238" s="7" t="str">
        <f t="shared" si="98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9"/>
        <v>INSERT_DATE VARCHAR(30),</v>
      </c>
      <c r="O239" s="1" t="s">
        <v>7</v>
      </c>
      <c r="P239" t="s">
        <v>8</v>
      </c>
      <c r="W239" s="17" t="str">
        <f t="shared" si="95"/>
        <v>insertDate</v>
      </c>
      <c r="X239" s="3" t="str">
        <f t="shared" si="96"/>
        <v>"insertDate":"",</v>
      </c>
      <c r="Y239" s="22" t="str">
        <f t="shared" si="97"/>
        <v>public static String INSERT_DATE="insertDate";</v>
      </c>
      <c r="Z239" s="7" t="str">
        <f t="shared" si="98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9"/>
        <v>MODIFICATION_DATE VARCHAR(30),</v>
      </c>
      <c r="O240" s="1" t="s">
        <v>9</v>
      </c>
      <c r="P240" t="s">
        <v>8</v>
      </c>
      <c r="W240" s="17" t="str">
        <f t="shared" si="95"/>
        <v>modificationDate</v>
      </c>
      <c r="X240" s="3" t="str">
        <f t="shared" si="96"/>
        <v>"modificationDate":"",</v>
      </c>
      <c r="Y240" s="22" t="str">
        <f t="shared" si="97"/>
        <v>public static String MODIFICATION_DATE="modificationDate";</v>
      </c>
      <c r="Z240" s="7" t="str">
        <f t="shared" si="98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9"/>
        <v>PROGRESS_CODE VARCHAR(222),</v>
      </c>
      <c r="O241" s="1" t="s">
        <v>297</v>
      </c>
      <c r="P241" t="s">
        <v>18</v>
      </c>
      <c r="W241" s="17" t="str">
        <f t="shared" si="95"/>
        <v>progressCode</v>
      </c>
      <c r="X241" s="3" t="str">
        <f t="shared" si="96"/>
        <v>"progressCode":"",</v>
      </c>
      <c r="Y241" s="22" t="str">
        <f t="shared" si="97"/>
        <v>public static String PROGRESS_CODE="progressCode";</v>
      </c>
      <c r="Z241" s="7" t="str">
        <f t="shared" si="98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9"/>
        <v>PROGRESS_NAME VARCHAR(444),</v>
      </c>
      <c r="O242" s="1" t="s">
        <v>297</v>
      </c>
      <c r="P242" t="s">
        <v>0</v>
      </c>
      <c r="W242" s="17" t="str">
        <f t="shared" si="95"/>
        <v>progressName</v>
      </c>
      <c r="X242" s="3" t="str">
        <f t="shared" si="96"/>
        <v>"progressName":"",</v>
      </c>
      <c r="Y242" s="22" t="str">
        <f t="shared" si="97"/>
        <v>public static String PROGRESS_NAME="progressName";</v>
      </c>
      <c r="Z242" s="7" t="str">
        <f t="shared" si="98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9"/>
        <v>DESCRIPTION VARCHAR(3000),</v>
      </c>
      <c r="O243" s="1" t="s">
        <v>14</v>
      </c>
      <c r="W243" s="17" t="str">
        <f t="shared" si="95"/>
        <v>description</v>
      </c>
      <c r="X243" s="3" t="str">
        <f t="shared" si="96"/>
        <v>"description":"",</v>
      </c>
      <c r="Y243" s="22" t="str">
        <f t="shared" si="97"/>
        <v>public static String DESCRIPTION="description";</v>
      </c>
      <c r="Z243" s="7" t="str">
        <f t="shared" si="98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100">I249</f>
        <v>ALTER TABLE TM_TASK_STATUS</v>
      </c>
      <c r="J250" t="str">
        <f t="shared" ref="J250:J256" si="101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2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3">CONCATENATE("""",W250,"""",":","""","""",",")</f>
        <v>"id":"",</v>
      </c>
      <c r="Y250" s="22" t="str">
        <f t="shared" ref="Y250:Y256" si="104">CONCATENATE("public static String ",,B250,,"=","""",W250,""";")</f>
        <v>public static String ID="id";</v>
      </c>
      <c r="Z250" s="7" t="str">
        <f t="shared" ref="Z250:Z256" si="105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100"/>
        <v>ALTER TABLE TM_TASK_STATUS</v>
      </c>
      <c r="J251" t="str">
        <f t="shared" si="101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6">CONCATENATE(B251," ",C251,"(",D251,")",",")</f>
        <v>STATUS VARCHAR(10),</v>
      </c>
      <c r="O251" s="1" t="s">
        <v>3</v>
      </c>
      <c r="W251" s="17" t="str">
        <f t="shared" si="102"/>
        <v>status</v>
      </c>
      <c r="X251" s="3" t="str">
        <f t="shared" si="103"/>
        <v>"status":"",</v>
      </c>
      <c r="Y251" s="22" t="str">
        <f t="shared" si="104"/>
        <v>public static String STATUS="status";</v>
      </c>
      <c r="Z251" s="7" t="str">
        <f t="shared" si="105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100"/>
        <v>ALTER TABLE TM_TASK_STATUS</v>
      </c>
      <c r="J252" t="str">
        <f t="shared" si="101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6"/>
        <v>INSERT_DATE VARCHAR(30),</v>
      </c>
      <c r="O252" s="1" t="s">
        <v>7</v>
      </c>
      <c r="P252" t="s">
        <v>8</v>
      </c>
      <c r="W252" s="17" t="str">
        <f t="shared" si="102"/>
        <v>insertDate</v>
      </c>
      <c r="X252" s="3" t="str">
        <f t="shared" si="103"/>
        <v>"insertDate":"",</v>
      </c>
      <c r="Y252" s="22" t="str">
        <f t="shared" si="104"/>
        <v>public static String INSERT_DATE="insertDate";</v>
      </c>
      <c r="Z252" s="7" t="str">
        <f t="shared" si="105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100"/>
        <v>ALTER TABLE TM_TASK_STATUS</v>
      </c>
      <c r="J253" t="str">
        <f t="shared" si="101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6"/>
        <v>MODIFICATION_DATE VARCHAR(30),</v>
      </c>
      <c r="O253" s="1" t="s">
        <v>9</v>
      </c>
      <c r="P253" t="s">
        <v>8</v>
      </c>
      <c r="W253" s="17" t="str">
        <f t="shared" si="102"/>
        <v>modificationDate</v>
      </c>
      <c r="X253" s="3" t="str">
        <f t="shared" si="103"/>
        <v>"modificationDate":"",</v>
      </c>
      <c r="Y253" s="22" t="str">
        <f t="shared" si="104"/>
        <v>public static String MODIFICATION_DATE="modificationDate";</v>
      </c>
      <c r="Z253" s="7" t="str">
        <f t="shared" si="105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100"/>
        <v>ALTER TABLE TM_TASK_STATUS</v>
      </c>
      <c r="J254" t="str">
        <f t="shared" si="101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6"/>
        <v>STATUS_CODE VARCHAR(222),</v>
      </c>
      <c r="O254" s="1" t="s">
        <v>3</v>
      </c>
      <c r="P254" t="s">
        <v>18</v>
      </c>
      <c r="W254" s="17" t="str">
        <f t="shared" si="102"/>
        <v>statusCode</v>
      </c>
      <c r="X254" s="3" t="str">
        <f t="shared" si="103"/>
        <v>"statusCode":"",</v>
      </c>
      <c r="Y254" s="22" t="str">
        <f t="shared" si="104"/>
        <v>public static String STATUS_CODE="statusCode";</v>
      </c>
      <c r="Z254" s="7" t="str">
        <f t="shared" si="105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100"/>
        <v>ALTER TABLE TM_TASK_STATUS</v>
      </c>
      <c r="J255" t="str">
        <f t="shared" si="101"/>
        <v xml:space="preserve"> ADD  STATUS_NAME VARCHAR(444);</v>
      </c>
      <c r="L255" s="12"/>
      <c r="M255" s="18"/>
      <c r="N255" s="5" t="str">
        <f t="shared" si="106"/>
        <v>STATUS_NAME VARCHAR(444),</v>
      </c>
      <c r="O255" s="1" t="s">
        <v>3</v>
      </c>
      <c r="P255" t="s">
        <v>0</v>
      </c>
      <c r="W255" s="17" t="str">
        <f t="shared" si="102"/>
        <v>statusName</v>
      </c>
      <c r="X255" s="3" t="str">
        <f t="shared" si="103"/>
        <v>"statusName":"",</v>
      </c>
      <c r="Y255" s="22" t="str">
        <f t="shared" si="104"/>
        <v>public static String STATUS_NAME="statusName";</v>
      </c>
      <c r="Z255" s="7" t="str">
        <f t="shared" si="105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100"/>
        <v>ALTER TABLE TM_TASK_STATUS</v>
      </c>
      <c r="J256" t="str">
        <f t="shared" si="101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6"/>
        <v>DESCRIPTION VARCHAR(3000),</v>
      </c>
      <c r="O256" s="1" t="s">
        <v>14</v>
      </c>
      <c r="W256" s="17" t="str">
        <f t="shared" si="102"/>
        <v>description</v>
      </c>
      <c r="X256" s="3" t="str">
        <f t="shared" si="103"/>
        <v>"description":"",</v>
      </c>
      <c r="Y256" s="22" t="str">
        <f t="shared" si="104"/>
        <v>public static String DESCRIPTION="description";</v>
      </c>
      <c r="Z256" s="7" t="str">
        <f t="shared" si="105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7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8">CONCATENATE("""",W262,"""",":","""","""",",")</f>
        <v>"id":"",</v>
      </c>
      <c r="Y262" s="22" t="str">
        <f t="shared" ref="Y262:Y268" si="109">CONCATENATE("public static String ",,B262,,"=","""",W262,""";")</f>
        <v>public static String ID="id";</v>
      </c>
      <c r="Z262" s="7" t="str">
        <f t="shared" ref="Z262:Z268" si="110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11">CONCATENATE(B263," ",C263,"(",D263,")",",")</f>
        <v>STATUS VARCHAR(10),</v>
      </c>
      <c r="O263" s="1" t="s">
        <v>3</v>
      </c>
      <c r="W263" s="17" t="str">
        <f t="shared" si="107"/>
        <v>status</v>
      </c>
      <c r="X263" s="3" t="str">
        <f t="shared" si="108"/>
        <v>"status":"",</v>
      </c>
      <c r="Y263" s="22" t="str">
        <f t="shared" si="109"/>
        <v>public static String STATUS="status";</v>
      </c>
      <c r="Z263" s="7" t="str">
        <f t="shared" si="110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11"/>
        <v>INSERT_DATE VARCHAR(30),</v>
      </c>
      <c r="O264" s="1" t="s">
        <v>7</v>
      </c>
      <c r="P264" t="s">
        <v>8</v>
      </c>
      <c r="W264" s="17" t="str">
        <f t="shared" si="107"/>
        <v>insertDate</v>
      </c>
      <c r="X264" s="3" t="str">
        <f t="shared" si="108"/>
        <v>"insertDate":"",</v>
      </c>
      <c r="Y264" s="22" t="str">
        <f t="shared" si="109"/>
        <v>public static String INSERT_DATE="insertDate";</v>
      </c>
      <c r="Z264" s="7" t="str">
        <f t="shared" si="110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11"/>
        <v>MODIFICATION_DATE VARCHAR(30),</v>
      </c>
      <c r="O265" s="1" t="s">
        <v>9</v>
      </c>
      <c r="P265" t="s">
        <v>8</v>
      </c>
      <c r="W265" s="17" t="str">
        <f t="shared" si="107"/>
        <v>modificationDate</v>
      </c>
      <c r="X265" s="3" t="str">
        <f t="shared" si="108"/>
        <v>"modificationDate":"",</v>
      </c>
      <c r="Y265" s="22" t="str">
        <f t="shared" si="109"/>
        <v>public static String MODIFICATION_DATE="modificationDate";</v>
      </c>
      <c r="Z265" s="7" t="str">
        <f t="shared" si="110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11"/>
        <v>PRIORITY_CODE VARCHAR(222),</v>
      </c>
      <c r="O266" s="1" t="s">
        <v>305</v>
      </c>
      <c r="P266" t="s">
        <v>18</v>
      </c>
      <c r="W266" s="17" t="str">
        <f t="shared" si="107"/>
        <v>priorityCode</v>
      </c>
      <c r="X266" s="3" t="str">
        <f t="shared" si="108"/>
        <v>"priorityCode":"",</v>
      </c>
      <c r="Y266" s="22" t="str">
        <f t="shared" si="109"/>
        <v>public static String PRIORITY_CODE="priorityCode";</v>
      </c>
      <c r="Z266" s="7" t="str">
        <f t="shared" si="110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11"/>
        <v>PRIORITY_NAME VARCHAR(444),</v>
      </c>
      <c r="O267" s="1" t="s">
        <v>305</v>
      </c>
      <c r="P267" t="s">
        <v>0</v>
      </c>
      <c r="W267" s="17" t="str">
        <f t="shared" si="107"/>
        <v>priorityName</v>
      </c>
      <c r="X267" s="3" t="str">
        <f t="shared" si="108"/>
        <v>"priorityName":"",</v>
      </c>
      <c r="Y267" s="22" t="str">
        <f t="shared" si="109"/>
        <v>public static String PRIORITY_NAME="priorityName";</v>
      </c>
      <c r="Z267" s="7" t="str">
        <f t="shared" si="110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11"/>
        <v>DESCRIPTION VARCHAR(3000),</v>
      </c>
      <c r="O268" s="1" t="s">
        <v>14</v>
      </c>
      <c r="W268" s="17" t="str">
        <f t="shared" si="107"/>
        <v>description</v>
      </c>
      <c r="X268" s="3" t="str">
        <f t="shared" si="108"/>
        <v>"description":"",</v>
      </c>
      <c r="Y268" s="22" t="str">
        <f t="shared" si="109"/>
        <v>public static String DESCRIPTION="description";</v>
      </c>
      <c r="Z268" s="7" t="str">
        <f t="shared" si="110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2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3">CONCATENATE("""",W273,"""",":","""","""",",")</f>
        <v>"id":"",</v>
      </c>
      <c r="Y273" s="22" t="str">
        <f t="shared" ref="Y273:Y279" si="114">CONCATENATE("public static String ",,B273,,"=","""",W273,""";")</f>
        <v>public static String ID="id";</v>
      </c>
      <c r="Z273" s="7" t="str">
        <f t="shared" ref="Z273:Z279" si="115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6">CONCATENATE(B274," ",C274,"(",D274,")",",")</f>
        <v>STATUS VARCHAR(10),</v>
      </c>
      <c r="O274" s="1" t="s">
        <v>3</v>
      </c>
      <c r="W274" s="17" t="str">
        <f t="shared" si="112"/>
        <v>status</v>
      </c>
      <c r="X274" s="3" t="str">
        <f t="shared" si="113"/>
        <v>"status":"",</v>
      </c>
      <c r="Y274" s="22" t="str">
        <f t="shared" si="114"/>
        <v>public static String STATUS="status";</v>
      </c>
      <c r="Z274" s="7" t="str">
        <f t="shared" si="115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6"/>
        <v>INSERT_DATE VARCHAR(30),</v>
      </c>
      <c r="O275" s="1" t="s">
        <v>7</v>
      </c>
      <c r="P275" t="s">
        <v>8</v>
      </c>
      <c r="W275" s="17" t="str">
        <f t="shared" si="112"/>
        <v>insertDate</v>
      </c>
      <c r="X275" s="3" t="str">
        <f t="shared" si="113"/>
        <v>"insertDate":"",</v>
      </c>
      <c r="Y275" s="22" t="str">
        <f t="shared" si="114"/>
        <v>public static String INSERT_DATE="insertDate";</v>
      </c>
      <c r="Z275" s="7" t="str">
        <f t="shared" si="115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6"/>
        <v>MODIFICATION_DATE VARCHAR(30),</v>
      </c>
      <c r="O276" s="1" t="s">
        <v>9</v>
      </c>
      <c r="P276" t="s">
        <v>8</v>
      </c>
      <c r="W276" s="17" t="str">
        <f t="shared" si="112"/>
        <v>modificationDate</v>
      </c>
      <c r="X276" s="3" t="str">
        <f t="shared" si="113"/>
        <v>"modificationDate":"",</v>
      </c>
      <c r="Y276" s="22" t="str">
        <f t="shared" si="114"/>
        <v>public static String MODIFICATION_DATE="modificationDate";</v>
      </c>
      <c r="Z276" s="7" t="str">
        <f t="shared" si="115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6"/>
        <v>CATEGORY_CODE VARCHAR(222),</v>
      </c>
      <c r="O277" s="1" t="s">
        <v>310</v>
      </c>
      <c r="P277" t="s">
        <v>18</v>
      </c>
      <c r="W277" s="17" t="str">
        <f t="shared" si="112"/>
        <v>categoryCode</v>
      </c>
      <c r="X277" s="3" t="str">
        <f t="shared" si="113"/>
        <v>"categoryCode":"",</v>
      </c>
      <c r="Y277" s="22" t="str">
        <f t="shared" si="114"/>
        <v>public static String CATEGORY_CODE="categoryCode";</v>
      </c>
      <c r="Z277" s="7" t="str">
        <f t="shared" si="115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6"/>
        <v>CATEGORY_NAME VARCHAR(444),</v>
      </c>
      <c r="O278" s="1" t="s">
        <v>310</v>
      </c>
      <c r="P278" t="s">
        <v>0</v>
      </c>
      <c r="W278" s="17" t="str">
        <f t="shared" si="112"/>
        <v>categoryName</v>
      </c>
      <c r="X278" s="3" t="str">
        <f t="shared" si="113"/>
        <v>"categoryName":"",</v>
      </c>
      <c r="Y278" s="22" t="str">
        <f t="shared" si="114"/>
        <v>public static String CATEGORY_NAME="categoryName";</v>
      </c>
      <c r="Z278" s="7" t="str">
        <f t="shared" si="115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6"/>
        <v>DESCRIPTION VARCHAR(3000),</v>
      </c>
      <c r="O279" s="1" t="s">
        <v>14</v>
      </c>
      <c r="W279" s="17" t="str">
        <f t="shared" si="112"/>
        <v>description</v>
      </c>
      <c r="X279" s="3" t="str">
        <f t="shared" si="113"/>
        <v>"description":"",</v>
      </c>
      <c r="Y279" s="22" t="str">
        <f t="shared" si="114"/>
        <v>public static String DESCRIPTION="description";</v>
      </c>
      <c r="Z279" s="7" t="str">
        <f t="shared" si="115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7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8">CONCATENATE("""",W285,"""",":","""","""",",")</f>
        <v>"id":"",</v>
      </c>
      <c r="Y285" s="22" t="str">
        <f t="shared" ref="Y285:Y291" si="119">CONCATENATE("public static String ",,B285,,"=","""",W285,""";")</f>
        <v>public static String ID="id";</v>
      </c>
      <c r="Z285" s="7" t="str">
        <f t="shared" ref="Z285:Z291" si="120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21">CONCATENATE(B286," ",C286,"(",D286,")",",")</f>
        <v>STATUS VARCHAR(10),</v>
      </c>
      <c r="O286" s="1" t="s">
        <v>3</v>
      </c>
      <c r="W286" s="17" t="str">
        <f t="shared" si="117"/>
        <v>status</v>
      </c>
      <c r="X286" s="3" t="str">
        <f t="shared" si="118"/>
        <v>"status":"",</v>
      </c>
      <c r="Y286" s="22" t="str">
        <f t="shared" si="119"/>
        <v>public static String STATUS="status";</v>
      </c>
      <c r="Z286" s="7" t="str">
        <f t="shared" si="120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21"/>
        <v>INSERT_DATE VARCHAR(30),</v>
      </c>
      <c r="O287" s="1" t="s">
        <v>7</v>
      </c>
      <c r="P287" t="s">
        <v>8</v>
      </c>
      <c r="W287" s="17" t="str">
        <f t="shared" si="117"/>
        <v>insertDate</v>
      </c>
      <c r="X287" s="3" t="str">
        <f t="shared" si="118"/>
        <v>"insertDate":"",</v>
      </c>
      <c r="Y287" s="22" t="str">
        <f t="shared" si="119"/>
        <v>public static String INSERT_DATE="insertDate";</v>
      </c>
      <c r="Z287" s="7" t="str">
        <f t="shared" si="120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21"/>
        <v>MODIFICATION_DATE VARCHAR(30),</v>
      </c>
      <c r="O288" s="1" t="s">
        <v>9</v>
      </c>
      <c r="P288" t="s">
        <v>8</v>
      </c>
      <c r="W288" s="17" t="str">
        <f t="shared" si="117"/>
        <v>modificationDate</v>
      </c>
      <c r="X288" s="3" t="str">
        <f t="shared" si="118"/>
        <v>"modificationDate":"",</v>
      </c>
      <c r="Y288" s="22" t="str">
        <f t="shared" si="119"/>
        <v>public static String MODIFICATION_DATE="modificationDate";</v>
      </c>
      <c r="Z288" s="7" t="str">
        <f t="shared" si="120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21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7"/>
        <v>fkTaskId</v>
      </c>
      <c r="X289" s="3" t="str">
        <f t="shared" si="118"/>
        <v>"fkTaskId":"",</v>
      </c>
      <c r="Y289" s="22" t="str">
        <f t="shared" si="119"/>
        <v>public static String FK_TASK_ID="fkTaskId";</v>
      </c>
      <c r="Z289" s="7" t="str">
        <f t="shared" si="120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21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7"/>
        <v>fkUserId</v>
      </c>
      <c r="X290" s="3" t="str">
        <f t="shared" si="118"/>
        <v>"fkUserId":"",</v>
      </c>
      <c r="Y290" s="22" t="str">
        <f t="shared" si="119"/>
        <v>public static String FK_USER_ID="fkUserId";</v>
      </c>
      <c r="Z290" s="7" t="str">
        <f t="shared" si="120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21"/>
        <v>DESCRIPTION VARCHAR(3000),</v>
      </c>
      <c r="O291" s="1" t="s">
        <v>14</v>
      </c>
      <c r="W291" s="17" t="str">
        <f t="shared" si="117"/>
        <v>description</v>
      </c>
      <c r="X291" s="3" t="str">
        <f t="shared" si="118"/>
        <v>"description":"",</v>
      </c>
      <c r="Y291" s="22" t="str">
        <f t="shared" si="119"/>
        <v>public static String DESCRIPTION="description";</v>
      </c>
      <c r="Z291" s="7" t="str">
        <f t="shared" si="120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2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3">CONCATENATE("""",W296,"""",":","""","""",",")</f>
        <v>"id":"",</v>
      </c>
      <c r="Y296" s="22" t="str">
        <f t="shared" ref="Y296:Y302" si="124">CONCATENATE("public static String ",,B296,,"=","""",W296,""";")</f>
        <v>public static String ID="id";</v>
      </c>
      <c r="Z296" s="7" t="str">
        <f t="shared" ref="Z296:Z302" si="125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6">CONCATENATE(B297," ",C297,"(",D297,")",",")</f>
        <v>STATUS VARCHAR(10),</v>
      </c>
      <c r="O297" s="1" t="s">
        <v>3</v>
      </c>
      <c r="W297" s="17" t="str">
        <f t="shared" si="122"/>
        <v>status</v>
      </c>
      <c r="X297" s="3" t="str">
        <f t="shared" si="123"/>
        <v>"status":"",</v>
      </c>
      <c r="Y297" s="22" t="str">
        <f t="shared" si="124"/>
        <v>public static String STATUS="status";</v>
      </c>
      <c r="Z297" s="7" t="str">
        <f t="shared" si="125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6"/>
        <v>INSERT_DATE VARCHAR(30),</v>
      </c>
      <c r="O298" s="1" t="s">
        <v>7</v>
      </c>
      <c r="P298" t="s">
        <v>8</v>
      </c>
      <c r="W298" s="17" t="str">
        <f t="shared" si="122"/>
        <v>insertDate</v>
      </c>
      <c r="X298" s="3" t="str">
        <f t="shared" si="123"/>
        <v>"insertDate":"",</v>
      </c>
      <c r="Y298" s="22" t="str">
        <f t="shared" si="124"/>
        <v>public static String INSERT_DATE="insertDate";</v>
      </c>
      <c r="Z298" s="7" t="str">
        <f t="shared" si="125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6"/>
        <v>MODIFICATION_DATE VARCHAR(30),</v>
      </c>
      <c r="O299" s="1" t="s">
        <v>9</v>
      </c>
      <c r="P299" t="s">
        <v>8</v>
      </c>
      <c r="W299" s="17" t="str">
        <f t="shared" si="122"/>
        <v>modificationDate</v>
      </c>
      <c r="X299" s="3" t="str">
        <f t="shared" si="123"/>
        <v>"modificationDate":"",</v>
      </c>
      <c r="Y299" s="22" t="str">
        <f t="shared" si="124"/>
        <v>public static String MODIFICATION_DATE="modificationDate";</v>
      </c>
      <c r="Z299" s="7" t="str">
        <f t="shared" si="125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6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2"/>
        <v>fkTaskId</v>
      </c>
      <c r="X300" s="3" t="str">
        <f t="shared" si="123"/>
        <v>"fkTaskId":"",</v>
      </c>
      <c r="Y300" s="22" t="str">
        <f t="shared" si="124"/>
        <v>public static String FK_TASK_ID="fkTaskId";</v>
      </c>
      <c r="Z300" s="7" t="str">
        <f t="shared" si="125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6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2"/>
        <v>fkUserId</v>
      </c>
      <c r="X301" s="3" t="str">
        <f t="shared" si="123"/>
        <v>"fkUserId":"",</v>
      </c>
      <c r="Y301" s="22" t="str">
        <f t="shared" si="124"/>
        <v>public static String FK_USER_ID="fkUserId";</v>
      </c>
      <c r="Z301" s="7" t="str">
        <f t="shared" si="125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6"/>
        <v>DESCRIPTION VARCHAR(3000),</v>
      </c>
      <c r="O302" s="1" t="s">
        <v>14</v>
      </c>
      <c r="W302" s="17" t="str">
        <f t="shared" si="122"/>
        <v>description</v>
      </c>
      <c r="X302" s="3" t="str">
        <f t="shared" si="123"/>
        <v>"description":"",</v>
      </c>
      <c r="Y302" s="22" t="str">
        <f t="shared" si="124"/>
        <v>public static String DESCRIPTION="description";</v>
      </c>
      <c r="Z302" s="7" t="str">
        <f t="shared" si="125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7">I305</f>
        <v>ALTER TABLE TM_TASK_LABEL</v>
      </c>
      <c r="J306" t="str">
        <f t="shared" ref="J306:J313" si="128">CONCATENATE(LEFT(CONCATENATE(" ADD "," ",N306,";"),LEN(CONCATENATE(" ADD "," ",N306,";"))-2),";")</f>
        <v xml:space="preserve"> ADD  ID VARCHAR(30) NOT NULL ;</v>
      </c>
      <c r="K306" s="21" t="str">
        <f t="shared" ref="K306:K313" si="129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30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31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2">CONCATENATE("""",W306,"""",":","""","""",",")</f>
        <v>"id":"",</v>
      </c>
      <c r="Y306" s="22" t="str">
        <f t="shared" ref="Y306:Y311" si="133">CONCATENATE("public static String ",,B306,,"=","""",W306,""";")</f>
        <v>public static String ID="id";</v>
      </c>
      <c r="Z306" s="7" t="str">
        <f t="shared" ref="Z306:Z311" si="134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7"/>
        <v>ALTER TABLE TM_TASK_LABEL</v>
      </c>
      <c r="J307" t="str">
        <f t="shared" si="128"/>
        <v xml:space="preserve"> ADD  STATUS VARCHAR(10);</v>
      </c>
      <c r="K307" s="21" t="str">
        <f t="shared" si="129"/>
        <v xml:space="preserve">  ALTER COLUMN   STATUS VARCHAR(10);</v>
      </c>
      <c r="L307" s="12"/>
      <c r="M307" s="18" t="str">
        <f t="shared" si="130"/>
        <v>STATUS,</v>
      </c>
      <c r="N307" s="5" t="str">
        <f t="shared" ref="N307:N313" si="135">CONCATENATE(B307," ",C307,"(",D307,")",",")</f>
        <v>STATUS VARCHAR(10),</v>
      </c>
      <c r="O307" s="1" t="s">
        <v>3</v>
      </c>
      <c r="W307" s="17" t="str">
        <f t="shared" si="131"/>
        <v>status</v>
      </c>
      <c r="X307" s="3" t="str">
        <f t="shared" si="132"/>
        <v>"status":"",</v>
      </c>
      <c r="Y307" s="22" t="str">
        <f t="shared" si="133"/>
        <v>public static String STATUS="status";</v>
      </c>
      <c r="Z307" s="7" t="str">
        <f t="shared" si="134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7"/>
        <v>ALTER TABLE TM_TASK_LABEL</v>
      </c>
      <c r="J308" t="str">
        <f t="shared" si="128"/>
        <v xml:space="preserve"> ADD  INSERT_DATE VARCHAR(30);</v>
      </c>
      <c r="K308" s="21" t="str">
        <f t="shared" si="129"/>
        <v xml:space="preserve">  ALTER COLUMN   INSERT_DATE VARCHAR(30);</v>
      </c>
      <c r="L308" s="12"/>
      <c r="M308" s="18" t="str">
        <f t="shared" si="130"/>
        <v>INSERT_DATE,</v>
      </c>
      <c r="N308" s="5" t="str">
        <f t="shared" si="135"/>
        <v>INSERT_DATE VARCHAR(30),</v>
      </c>
      <c r="O308" s="1" t="s">
        <v>7</v>
      </c>
      <c r="P308" t="s">
        <v>8</v>
      </c>
      <c r="W308" s="17" t="str">
        <f t="shared" si="131"/>
        <v>insertDate</v>
      </c>
      <c r="X308" s="3" t="str">
        <f t="shared" si="132"/>
        <v>"insertDate":"",</v>
      </c>
      <c r="Y308" s="22" t="str">
        <f t="shared" si="133"/>
        <v>public static String INSERT_DATE="insertDate";</v>
      </c>
      <c r="Z308" s="7" t="str">
        <f t="shared" si="134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7"/>
        <v>ALTER TABLE TM_TASK_LABEL</v>
      </c>
      <c r="J309" t="str">
        <f t="shared" si="128"/>
        <v xml:space="preserve"> ADD  MODIFICATION_DATE VARCHAR(30);</v>
      </c>
      <c r="K309" s="21" t="str">
        <f t="shared" si="129"/>
        <v xml:space="preserve">  ALTER COLUMN   MODIFICATION_DATE VARCHAR(30);</v>
      </c>
      <c r="L309" s="12"/>
      <c r="M309" s="18" t="str">
        <f t="shared" si="130"/>
        <v>MODIFICATION_DATE,</v>
      </c>
      <c r="N309" s="5" t="str">
        <f t="shared" si="135"/>
        <v>MODIFICATION_DATE VARCHAR(30),</v>
      </c>
      <c r="O309" s="1" t="s">
        <v>9</v>
      </c>
      <c r="P309" t="s">
        <v>8</v>
      </c>
      <c r="W309" s="17" t="str">
        <f t="shared" si="131"/>
        <v>modificationDate</v>
      </c>
      <c r="X309" s="3" t="str">
        <f t="shared" si="132"/>
        <v>"modificationDate":"",</v>
      </c>
      <c r="Y309" s="22" t="str">
        <f t="shared" si="133"/>
        <v>public static String MODIFICATION_DATE="modificationDate";</v>
      </c>
      <c r="Z309" s="7" t="str">
        <f t="shared" si="134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7"/>
        <v>ALTER TABLE TM_TASK_LABEL</v>
      </c>
      <c r="J310" t="str">
        <f t="shared" si="128"/>
        <v xml:space="preserve"> ADD  FK_PROJECT_ID VARCHAR(222);</v>
      </c>
      <c r="K310" s="21" t="str">
        <f t="shared" si="129"/>
        <v xml:space="preserve">  ALTER COLUMN   FK_PROJECT_ID VARCHAR(222);</v>
      </c>
      <c r="L310" s="12"/>
      <c r="M310" s="18" t="str">
        <f t="shared" si="130"/>
        <v>FK_PROJECT_ID,</v>
      </c>
      <c r="N310" s="5" t="str">
        <f t="shared" si="135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7"/>
        <v>ALTER TABLE TM_TASK_LABEL</v>
      </c>
      <c r="J311" t="str">
        <f t="shared" si="128"/>
        <v xml:space="preserve"> ADD  NAME VARCHAR(222);</v>
      </c>
      <c r="K311" s="21" t="str">
        <f t="shared" si="129"/>
        <v xml:space="preserve">  ALTER COLUMN   NAME VARCHAR(222);</v>
      </c>
      <c r="L311" s="12"/>
      <c r="M311" s="18" t="str">
        <f t="shared" si="130"/>
        <v>NAME,</v>
      </c>
      <c r="N311" s="5" t="str">
        <f t="shared" si="135"/>
        <v>NAME VARCHAR(222),</v>
      </c>
      <c r="O311" s="1" t="s">
        <v>0</v>
      </c>
      <c r="W311" s="17" t="str">
        <f t="shared" si="131"/>
        <v>name</v>
      </c>
      <c r="X311" s="3" t="str">
        <f t="shared" si="132"/>
        <v>"name":"",</v>
      </c>
      <c r="Y311" s="22" t="str">
        <f t="shared" si="133"/>
        <v>public static String NAME="name";</v>
      </c>
      <c r="Z311" s="7" t="str">
        <f t="shared" si="134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7"/>
        <v>ALTER TABLE TM_TASK_LABEL</v>
      </c>
      <c r="J312" t="str">
        <f t="shared" si="128"/>
        <v xml:space="preserve"> ADD  IS_MENU VARCHAR(20);</v>
      </c>
      <c r="K312" s="21" t="str">
        <f t="shared" si="129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7"/>
        <v>ALTER TABLE TM_TASK_LABEL</v>
      </c>
      <c r="J313" t="str">
        <f t="shared" si="128"/>
        <v xml:space="preserve"> ADD  COLOR VARCHAR(444);</v>
      </c>
      <c r="K313" s="21" t="str">
        <f t="shared" si="129"/>
        <v xml:space="preserve">  ALTER COLUMN   COLOR VARCHAR(444);</v>
      </c>
      <c r="L313" s="12"/>
      <c r="M313" s="18"/>
      <c r="N313" s="5" t="str">
        <f t="shared" si="135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6">CONCATENATE(B320,",")</f>
        <v>ID,</v>
      </c>
      <c r="L320" s="12"/>
      <c r="M320" s="18" t="str">
        <f t="shared" ref="M320:M325" si="137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8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9">CONCATENATE("""",W320,"""",":","""","""",",")</f>
        <v>"id":"",</v>
      </c>
      <c r="Y320" s="22" t="str">
        <f t="shared" ref="Y320:Y328" si="140">CONCATENATE("public static String ",,B320,,"=","""",W320,""";")</f>
        <v>public static String ID="id";</v>
      </c>
      <c r="Z320" s="7" t="str">
        <f t="shared" ref="Z320:Z328" si="141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6"/>
        <v>STATUS,</v>
      </c>
      <c r="L321" s="12"/>
      <c r="M321" s="18" t="str">
        <f t="shared" si="137"/>
        <v>STATUS,</v>
      </c>
      <c r="N321" s="5" t="str">
        <f t="shared" ref="N321:N328" si="142">CONCATENATE(B321," ",C321,"(",D321,")",",")</f>
        <v>STATUS VARCHAR(10),</v>
      </c>
      <c r="O321" s="1" t="s">
        <v>3</v>
      </c>
      <c r="W321" s="17" t="str">
        <f t="shared" si="138"/>
        <v>status</v>
      </c>
      <c r="X321" s="3" t="str">
        <f t="shared" si="139"/>
        <v>"status":"",</v>
      </c>
      <c r="Y321" s="22" t="str">
        <f t="shared" si="140"/>
        <v>public static String STATUS="status";</v>
      </c>
      <c r="Z321" s="7" t="str">
        <f t="shared" si="141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6"/>
        <v>INSERT_DATE,</v>
      </c>
      <c r="L322" s="12"/>
      <c r="M322" s="18" t="str">
        <f t="shared" si="137"/>
        <v>INSERT_DATE,</v>
      </c>
      <c r="N322" s="5" t="str">
        <f t="shared" si="142"/>
        <v>INSERT_DATE VARCHAR(30),</v>
      </c>
      <c r="O322" s="1" t="s">
        <v>7</v>
      </c>
      <c r="P322" t="s">
        <v>8</v>
      </c>
      <c r="W322" s="17" t="str">
        <f t="shared" si="138"/>
        <v>insertDate</v>
      </c>
      <c r="X322" s="3" t="str">
        <f t="shared" si="139"/>
        <v>"insertDate":"",</v>
      </c>
      <c r="Y322" s="22" t="str">
        <f t="shared" si="140"/>
        <v>public static String INSERT_DATE="insertDate";</v>
      </c>
      <c r="Z322" s="7" t="str">
        <f t="shared" si="141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6"/>
        <v>MODIFICATION_DATE,</v>
      </c>
      <c r="L323" s="12"/>
      <c r="M323" s="18" t="str">
        <f t="shared" si="137"/>
        <v>MODIFICATION_DATE,</v>
      </c>
      <c r="N323" s="5" t="str">
        <f t="shared" si="142"/>
        <v>MODIFICATION_DATE VARCHAR(30),</v>
      </c>
      <c r="O323" s="1" t="s">
        <v>9</v>
      </c>
      <c r="P323" t="s">
        <v>8</v>
      </c>
      <c r="W323" s="17" t="str">
        <f t="shared" si="138"/>
        <v>modificationDate</v>
      </c>
      <c r="X323" s="3" t="str">
        <f t="shared" si="139"/>
        <v>"modificationDate":"",</v>
      </c>
      <c r="Y323" s="22" t="str">
        <f t="shared" si="140"/>
        <v>public static String MODIFICATION_DATE="modificationDate";</v>
      </c>
      <c r="Z323" s="7" t="str">
        <f t="shared" si="141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6"/>
        <v>FK_PROJECT_ID,</v>
      </c>
      <c r="L324" s="12"/>
      <c r="M324" s="18" t="str">
        <f t="shared" si="137"/>
        <v>FK_PROJECT_ID,</v>
      </c>
      <c r="N324" s="5" t="str">
        <f t="shared" si="142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8"/>
        <v>fkProjectId</v>
      </c>
      <c r="X324" s="3" t="str">
        <f t="shared" si="139"/>
        <v>"fkProjectId":"",</v>
      </c>
      <c r="Y324" s="22" t="str">
        <f t="shared" si="140"/>
        <v>public static String FK_PROJECT_ID="fkProjectId";</v>
      </c>
      <c r="Z324" s="7" t="str">
        <f t="shared" si="141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6"/>
        <v>NAME,</v>
      </c>
      <c r="L325" s="12"/>
      <c r="M325" s="18" t="str">
        <f t="shared" si="137"/>
        <v>NAME,</v>
      </c>
      <c r="N325" s="5" t="str">
        <f t="shared" si="142"/>
        <v>NAME VARCHAR(222),</v>
      </c>
      <c r="O325" s="1" t="s">
        <v>0</v>
      </c>
      <c r="W325" s="17" t="str">
        <f t="shared" si="138"/>
        <v>name</v>
      </c>
      <c r="X325" s="3" t="str">
        <f t="shared" si="139"/>
        <v>"name":"",</v>
      </c>
      <c r="Y325" s="22" t="str">
        <f t="shared" si="140"/>
        <v>public static String NAME="name";</v>
      </c>
      <c r="Z325" s="7" t="str">
        <f t="shared" si="141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2"/>
        <v>BACKLOG_COUNT VARCHAR(3333),</v>
      </c>
      <c r="O326" s="1" t="s">
        <v>354</v>
      </c>
      <c r="P326" t="s">
        <v>214</v>
      </c>
      <c r="W326" s="17" t="str">
        <f t="shared" si="138"/>
        <v>backlogCount</v>
      </c>
      <c r="X326" s="3" t="str">
        <f t="shared" si="139"/>
        <v>"backlogCount":"",</v>
      </c>
      <c r="Y326" s="22" t="str">
        <f t="shared" si="140"/>
        <v>public static String BACKLOG_COUNT="backlogCount";</v>
      </c>
      <c r="Z326" s="7" t="str">
        <f t="shared" si="141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6"/>
        <v>IS_MENU,</v>
      </c>
      <c r="L327" s="12"/>
      <c r="M327" s="18" t="s">
        <v>635</v>
      </c>
      <c r="N327" s="5" t="str">
        <f t="shared" si="142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2"/>
        <v>COLOR VARCHAR(444),</v>
      </c>
      <c r="O328" s="1" t="s">
        <v>358</v>
      </c>
      <c r="W328" s="17" t="str">
        <f t="shared" si="138"/>
        <v>color</v>
      </c>
      <c r="X328" s="3" t="str">
        <f t="shared" si="139"/>
        <v>"color":"",</v>
      </c>
      <c r="Y328" s="22" t="str">
        <f t="shared" si="140"/>
        <v>public static String COLOR="color";</v>
      </c>
      <c r="Z328" s="7" t="str">
        <f t="shared" si="141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3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4">CONCATENATE("""",W335,"""",":","""","""",",")</f>
        <v>"id":"",</v>
      </c>
      <c r="Y335" s="22" t="str">
        <f t="shared" ref="Y335:Y345" si="145">CONCATENATE("public static String ",,B335,,"=","""",W335,""";")</f>
        <v>public static String ID="id";</v>
      </c>
      <c r="Z335" s="7" t="str">
        <f t="shared" ref="Z335:Z345" si="146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7">CONCATENATE(B336," ",C336,"(",D336,")",",")</f>
        <v>STATUS VARCHAR(10),</v>
      </c>
      <c r="O336" s="1" t="s">
        <v>3</v>
      </c>
      <c r="W336" s="17" t="str">
        <f t="shared" si="143"/>
        <v>status</v>
      </c>
      <c r="X336" s="3" t="str">
        <f t="shared" si="144"/>
        <v>"status":"",</v>
      </c>
      <c r="Y336" s="22" t="str">
        <f t="shared" si="145"/>
        <v>public static String STATUS="status";</v>
      </c>
      <c r="Z336" s="7" t="str">
        <f t="shared" si="146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7"/>
        <v>INSERT_DATE VARCHAR(30),</v>
      </c>
      <c r="O337" s="1" t="s">
        <v>7</v>
      </c>
      <c r="P337" t="s">
        <v>8</v>
      </c>
      <c r="W337" s="17" t="str">
        <f t="shared" si="143"/>
        <v>insertDate</v>
      </c>
      <c r="X337" s="3" t="str">
        <f t="shared" si="144"/>
        <v>"insertDate":"",</v>
      </c>
      <c r="Y337" s="22" t="str">
        <f t="shared" si="145"/>
        <v>public static String INSERT_DATE="insertDate";</v>
      </c>
      <c r="Z337" s="7" t="str">
        <f t="shared" si="146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7"/>
        <v>MODIFICATION_DATE VARCHAR(30),</v>
      </c>
      <c r="O338" s="1" t="s">
        <v>9</v>
      </c>
      <c r="P338" t="s">
        <v>8</v>
      </c>
      <c r="W338" s="17" t="str">
        <f t="shared" si="143"/>
        <v>modificationDate</v>
      </c>
      <c r="X338" s="3" t="str">
        <f t="shared" si="144"/>
        <v>"modificationDate":"",</v>
      </c>
      <c r="Y338" s="22" t="str">
        <f t="shared" si="145"/>
        <v>public static String MODIFICATION_DATE="modificationDate";</v>
      </c>
      <c r="Z338" s="7" t="str">
        <f t="shared" si="146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7"/>
        <v>SPRINT_NAME VARCHAR(500),</v>
      </c>
      <c r="O339" s="1" t="s">
        <v>366</v>
      </c>
      <c r="P339" t="s">
        <v>0</v>
      </c>
      <c r="W339" s="17" t="str">
        <f t="shared" si="143"/>
        <v>sprintName</v>
      </c>
      <c r="X339" s="3" t="str">
        <f t="shared" si="144"/>
        <v>"sprintName":"",</v>
      </c>
      <c r="Y339" s="22" t="str">
        <f t="shared" si="145"/>
        <v>public static String SPRINT_NAME="sprintName";</v>
      </c>
      <c r="Z339" s="7" t="str">
        <f t="shared" si="146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7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3"/>
        <v>sprintStartDate</v>
      </c>
      <c r="X340" s="3" t="str">
        <f t="shared" si="144"/>
        <v>"sprintStartDate":"",</v>
      </c>
      <c r="Y340" s="22" t="str">
        <f t="shared" si="145"/>
        <v>public static String SPRINT_START_DATE="sprintStartDate";</v>
      </c>
      <c r="Z340" s="7" t="str">
        <f t="shared" si="146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7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3"/>
        <v>sprintEndDate</v>
      </c>
      <c r="X341" s="3" t="str">
        <f t="shared" si="144"/>
        <v>"sprintEndDate":"",</v>
      </c>
      <c r="Y341" s="22" t="str">
        <f t="shared" si="145"/>
        <v>public static String SPRINT_END_DATE="sprintEndDate";</v>
      </c>
      <c r="Z341" s="7" t="str">
        <f t="shared" si="146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7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3"/>
        <v>fkProjectId</v>
      </c>
      <c r="X342" s="3" t="str">
        <f t="shared" si="144"/>
        <v>"fkProjectId":"",</v>
      </c>
      <c r="Y342" s="22" t="str">
        <f t="shared" si="145"/>
        <v>public static String FK_PROJECT_ID="fkProjectId";</v>
      </c>
      <c r="Z342" s="7" t="str">
        <f t="shared" si="146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7"/>
        <v>SPRINT_STATUS VARCHAR(54),</v>
      </c>
      <c r="O343" s="1" t="s">
        <v>366</v>
      </c>
      <c r="P343" t="s">
        <v>3</v>
      </c>
      <c r="W343" s="17" t="str">
        <f t="shared" si="143"/>
        <v>sprintStatus</v>
      </c>
      <c r="X343" s="3" t="str">
        <f t="shared" si="144"/>
        <v>"sprintStatus":"",</v>
      </c>
      <c r="Y343" s="22" t="str">
        <f t="shared" si="145"/>
        <v>public static String SPRINT_STATUS="sprintStatus";</v>
      </c>
      <c r="Z343" s="7" t="str">
        <f t="shared" si="146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7"/>
        <v>SPRINT_COLOR VARCHAR(54),</v>
      </c>
      <c r="O344" s="1" t="s">
        <v>366</v>
      </c>
      <c r="P344" t="s">
        <v>358</v>
      </c>
      <c r="W344" s="17" t="str">
        <f t="shared" si="143"/>
        <v>sprintColor</v>
      </c>
      <c r="X344" s="3" t="str">
        <f t="shared" si="144"/>
        <v>"sprintColor":"",</v>
      </c>
      <c r="Y344" s="22" t="str">
        <f t="shared" si="145"/>
        <v>public static String SPRINT_COLOR="sprintColor";</v>
      </c>
      <c r="Z344" s="7" t="str">
        <f t="shared" si="146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7"/>
        <v>SPRINT_DESCRIPTION VARCHAR(3333),</v>
      </c>
      <c r="O345" s="1" t="s">
        <v>366</v>
      </c>
      <c r="P345" t="s">
        <v>14</v>
      </c>
      <c r="W345" s="17" t="str">
        <f t="shared" si="143"/>
        <v>sprintDescription</v>
      </c>
      <c r="X345" s="3" t="str">
        <f t="shared" si="144"/>
        <v>"sprintDescription":"",</v>
      </c>
      <c r="Y345" s="22" t="str">
        <f t="shared" si="145"/>
        <v>public static String SPRINT_DESCRIPTION="sprintDescription";</v>
      </c>
      <c r="Z345" s="7" t="str">
        <f t="shared" si="146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8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9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50">CONCATENATE("""",W350,"""",":","""","""",",")</f>
        <v>"id":"",</v>
      </c>
      <c r="Y350" s="22" t="str">
        <f t="shared" ref="Y350:Y361" si="151">CONCATENATE("public static String ",,B350,,"=","""",W350,""";")</f>
        <v>public static String ID="id";</v>
      </c>
      <c r="Z350" s="7" t="str">
        <f t="shared" ref="Z350:Z361" si="152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8"/>
        <v>STATUS,</v>
      </c>
      <c r="L351" s="12"/>
      <c r="M351" s="18" t="str">
        <f>CONCATENATE(B351,",")</f>
        <v>STATUS,</v>
      </c>
      <c r="N351" s="5" t="str">
        <f t="shared" ref="N351:N361" si="153">CONCATENATE(B351," ",C351,"(",D351,")",",")</f>
        <v>STATUS VARCHAR(10),</v>
      </c>
      <c r="O351" s="1" t="s">
        <v>3</v>
      </c>
      <c r="W351" s="17" t="str">
        <f t="shared" si="149"/>
        <v>status</v>
      </c>
      <c r="X351" s="3" t="str">
        <f t="shared" si="150"/>
        <v>"status":"",</v>
      </c>
      <c r="Y351" s="22" t="str">
        <f t="shared" si="151"/>
        <v>public static String STATUS="status";</v>
      </c>
      <c r="Z351" s="7" t="str">
        <f t="shared" si="152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8"/>
        <v>INSERT_DATE,</v>
      </c>
      <c r="L352" s="12"/>
      <c r="M352" s="18" t="str">
        <f>CONCATENATE(B352,",")</f>
        <v>INSERT_DATE,</v>
      </c>
      <c r="N352" s="5" t="str">
        <f t="shared" si="153"/>
        <v>INSERT_DATE VARCHAR(30),</v>
      </c>
      <c r="O352" s="1" t="s">
        <v>7</v>
      </c>
      <c r="P352" t="s">
        <v>8</v>
      </c>
      <c r="W352" s="17" t="str">
        <f t="shared" si="149"/>
        <v>insertDate</v>
      </c>
      <c r="X352" s="3" t="str">
        <f t="shared" si="150"/>
        <v>"insertDate":"",</v>
      </c>
      <c r="Y352" s="22" t="str">
        <f t="shared" si="151"/>
        <v>public static String INSERT_DATE="insertDate";</v>
      </c>
      <c r="Z352" s="7" t="str">
        <f t="shared" si="152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8"/>
        <v>MODIFICATION_DATE,</v>
      </c>
      <c r="L353" s="12"/>
      <c r="M353" s="18" t="str">
        <f>CONCATENATE(B353,",")</f>
        <v>MODIFICATION_DATE,</v>
      </c>
      <c r="N353" s="5" t="str">
        <f t="shared" si="153"/>
        <v>MODIFICATION_DATE VARCHAR(30),</v>
      </c>
      <c r="O353" s="1" t="s">
        <v>9</v>
      </c>
      <c r="P353" t="s">
        <v>8</v>
      </c>
      <c r="W353" s="17" t="str">
        <f t="shared" si="149"/>
        <v>modificationDate</v>
      </c>
      <c r="X353" s="3" t="str">
        <f t="shared" si="150"/>
        <v>"modificationDate":"",</v>
      </c>
      <c r="Y353" s="22" t="str">
        <f t="shared" si="151"/>
        <v>public static String MODIFICATION_DATE="modificationDate";</v>
      </c>
      <c r="Z353" s="7" t="str">
        <f t="shared" si="152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8"/>
        <v>SPRINT_NAME,</v>
      </c>
      <c r="L354" s="12"/>
      <c r="M354" s="18" t="str">
        <f>CONCATENATE(B354,",")</f>
        <v>SPRINT_NAME,</v>
      </c>
      <c r="N354" s="5" t="str">
        <f t="shared" si="153"/>
        <v>SPRINT_NAME VARCHAR(500),</v>
      </c>
      <c r="O354" s="1" t="s">
        <v>366</v>
      </c>
      <c r="P354" t="s">
        <v>0</v>
      </c>
      <c r="W354" s="17" t="str">
        <f t="shared" si="149"/>
        <v>sprintName</v>
      </c>
      <c r="X354" s="3" t="str">
        <f t="shared" si="150"/>
        <v>"sprintName":"",</v>
      </c>
      <c r="Y354" s="22" t="str">
        <f t="shared" si="151"/>
        <v>public static String SPRINT_NAME="sprintName";</v>
      </c>
      <c r="Z354" s="7" t="str">
        <f t="shared" si="152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8"/>
        <v>SPRINT_START_DATE,</v>
      </c>
      <c r="L355" s="12"/>
      <c r="M355" s="18"/>
      <c r="N355" s="5" t="str">
        <f t="shared" si="153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9"/>
        <v>sprintStartDate</v>
      </c>
      <c r="X355" s="3" t="str">
        <f t="shared" si="150"/>
        <v>"sprintStartDate":"",</v>
      </c>
      <c r="Y355" s="22" t="str">
        <f t="shared" si="151"/>
        <v>public static String SPRINT_START_DATE="sprintStartDate";</v>
      </c>
      <c r="Z355" s="7" t="str">
        <f t="shared" si="152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8"/>
        <v>SPRINT_END_DATE,</v>
      </c>
      <c r="L356" s="12"/>
      <c r="M356" s="18" t="str">
        <f>CONCATENATE(B356,",")</f>
        <v>SPRINT_END_DATE,</v>
      </c>
      <c r="N356" s="5" t="str">
        <f t="shared" si="153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9"/>
        <v>sprintEndDate</v>
      </c>
      <c r="X356" s="3" t="str">
        <f t="shared" si="150"/>
        <v>"sprintEndDate":"",</v>
      </c>
      <c r="Y356" s="22" t="str">
        <f t="shared" si="151"/>
        <v>public static String SPRINT_END_DATE="sprintEndDate";</v>
      </c>
      <c r="Z356" s="7" t="str">
        <f t="shared" si="152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3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9"/>
        <v>fkProjectId</v>
      </c>
      <c r="X357" s="3" t="str">
        <f t="shared" si="150"/>
        <v>"fkProjectId":"",</v>
      </c>
      <c r="Y357" s="22" t="str">
        <f t="shared" si="151"/>
        <v>public static String FK_PROJECT_ID="fkProjectId";</v>
      </c>
      <c r="Z357" s="7" t="str">
        <f t="shared" si="152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3"/>
        <v>SPRINT_STATUS VARCHAR(54),</v>
      </c>
      <c r="O358" s="1" t="s">
        <v>366</v>
      </c>
      <c r="P358" t="s">
        <v>3</v>
      </c>
      <c r="W358" s="17" t="str">
        <f t="shared" si="149"/>
        <v>sprintStatus</v>
      </c>
      <c r="X358" s="3" t="str">
        <f t="shared" si="150"/>
        <v>"sprintStatus":"",</v>
      </c>
      <c r="Y358" s="22" t="str">
        <f t="shared" si="151"/>
        <v>public static String SPRINT_STATUS="sprintStatus";</v>
      </c>
      <c r="Z358" s="7" t="str">
        <f t="shared" si="152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3"/>
        <v>SPRINT_COLOR VARCHAR(54),</v>
      </c>
      <c r="O359" s="1" t="s">
        <v>366</v>
      </c>
      <c r="P359" t="s">
        <v>358</v>
      </c>
      <c r="W359" s="17" t="str">
        <f t="shared" si="149"/>
        <v>sprintColor</v>
      </c>
      <c r="X359" s="3" t="str">
        <f t="shared" si="150"/>
        <v>"sprintColor":"",</v>
      </c>
      <c r="Y359" s="22" t="str">
        <f t="shared" si="151"/>
        <v>public static String SPRINT_COLOR="sprintColor";</v>
      </c>
      <c r="Z359" s="7" t="str">
        <f t="shared" si="152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3"/>
        <v>SPRINT_DESCRIPTION VARCHAR(3333),</v>
      </c>
      <c r="O361" s="1" t="s">
        <v>366</v>
      </c>
      <c r="P361" t="s">
        <v>14</v>
      </c>
      <c r="W361" s="17" t="str">
        <f t="shared" si="149"/>
        <v>sprintDescription</v>
      </c>
      <c r="X361" s="3" t="str">
        <f t="shared" si="150"/>
        <v>"sprintDescription":"",</v>
      </c>
      <c r="Y361" s="22" t="str">
        <f t="shared" si="151"/>
        <v>public static String SPRINT_DESCRIPTION="sprintDescription";</v>
      </c>
      <c r="Z361" s="7" t="str">
        <f t="shared" si="152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4">I368</f>
        <v>ALTER TABLE TM_TASK_FILE</v>
      </c>
      <c r="J369" t="str">
        <f t="shared" ref="J369:J377" si="155">CONCATENATE(LEFT(CONCATENATE(" ADD "," ",N369,";"),LEN(CONCATENATE(" ADD "," ",N369,";"))-2),";")</f>
        <v xml:space="preserve"> ADD  ID VARCHAR(30) NOT NULL ;</v>
      </c>
      <c r="K369" s="21" t="str">
        <f t="shared" ref="K369:K375" si="156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7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8">CONCATENATE("""",W369,"""",":","""","""",",")</f>
        <v>"id":"",</v>
      </c>
      <c r="Y369" s="22" t="str">
        <f t="shared" ref="Y369:Y377" si="159">CONCATENATE("public static String ",,B369,,"=","""",W369,""";")</f>
        <v>public static String ID="id";</v>
      </c>
      <c r="Z369" s="7" t="str">
        <f t="shared" ref="Z369:Z377" si="160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4"/>
        <v>ALTER TABLE TM_TASK_FILE</v>
      </c>
      <c r="J370" t="str">
        <f t="shared" si="155"/>
        <v xml:space="preserve"> ADD  STATUS VARCHAR(10);</v>
      </c>
      <c r="K370" s="21" t="str">
        <f t="shared" si="156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61">CONCATENATE(B370," ",C370,"(",D370,")",",")</f>
        <v>STATUS VARCHAR(10),</v>
      </c>
      <c r="O370" s="1" t="s">
        <v>3</v>
      </c>
      <c r="W370" s="17" t="str">
        <f t="shared" si="157"/>
        <v>status</v>
      </c>
      <c r="X370" s="3" t="str">
        <f t="shared" si="158"/>
        <v>"status":"",</v>
      </c>
      <c r="Y370" s="22" t="str">
        <f t="shared" si="159"/>
        <v>public static String STATUS="status";</v>
      </c>
      <c r="Z370" s="7" t="str">
        <f t="shared" si="160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4"/>
        <v>ALTER TABLE TM_TASK_FILE</v>
      </c>
      <c r="J371" t="str">
        <f t="shared" si="155"/>
        <v xml:space="preserve"> ADD  INSERT_DATE VARCHAR(30);</v>
      </c>
      <c r="K371" s="21" t="str">
        <f t="shared" si="156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61"/>
        <v>INSERT_DATE VARCHAR(30),</v>
      </c>
      <c r="O371" s="1" t="s">
        <v>7</v>
      </c>
      <c r="P371" t="s">
        <v>8</v>
      </c>
      <c r="W371" s="17" t="str">
        <f t="shared" si="157"/>
        <v>insertDate</v>
      </c>
      <c r="X371" s="3" t="str">
        <f t="shared" si="158"/>
        <v>"insertDate":"",</v>
      </c>
      <c r="Y371" s="22" t="str">
        <f t="shared" si="159"/>
        <v>public static String INSERT_DATE="insertDate";</v>
      </c>
      <c r="Z371" s="7" t="str">
        <f t="shared" si="160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4"/>
        <v>ALTER TABLE TM_TASK_FILE</v>
      </c>
      <c r="J372" t="str">
        <f t="shared" si="155"/>
        <v xml:space="preserve"> ADD  MODIFICATION_DATE VARCHAR(30);</v>
      </c>
      <c r="K372" s="21" t="str">
        <f t="shared" si="156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61"/>
        <v>MODIFICATION_DATE VARCHAR(30),</v>
      </c>
      <c r="O372" s="1" t="s">
        <v>9</v>
      </c>
      <c r="P372" t="s">
        <v>8</v>
      </c>
      <c r="W372" s="17" t="str">
        <f t="shared" si="157"/>
        <v>modificationDate</v>
      </c>
      <c r="X372" s="3" t="str">
        <f t="shared" si="158"/>
        <v>"modificationDate":"",</v>
      </c>
      <c r="Y372" s="22" t="str">
        <f t="shared" si="159"/>
        <v>public static String MODIFICATION_DATE="modificationDate";</v>
      </c>
      <c r="Z372" s="7" t="str">
        <f t="shared" si="160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4"/>
        <v>ALTER TABLE TM_TASK_FILE</v>
      </c>
      <c r="J373" t="str">
        <f t="shared" si="155"/>
        <v xml:space="preserve"> ADD  FK_TASK_ID VARCHAR(222);</v>
      </c>
      <c r="K373" s="21" t="str">
        <f t="shared" si="156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61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7"/>
        <v>fkTaskId</v>
      </c>
      <c r="X373" s="3" t="str">
        <f t="shared" si="158"/>
        <v>"fkTaskId":"",</v>
      </c>
      <c r="Y373" s="22" t="str">
        <f t="shared" si="159"/>
        <v>public static String FK_TASK_ID="fkTaskId";</v>
      </c>
      <c r="Z373" s="7" t="str">
        <f t="shared" si="160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4"/>
        <v>ALTER TABLE TM_TASK_FILE</v>
      </c>
      <c r="J374" t="str">
        <f t="shared" si="155"/>
        <v xml:space="preserve"> ADD  FK_COMMENT_ID VARCHAR(444);</v>
      </c>
      <c r="K374" s="21" t="str">
        <f t="shared" si="156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4"/>
        <v>ALTER TABLE TM_TASK_FILE</v>
      </c>
      <c r="J375" t="str">
        <f t="shared" si="155"/>
        <v xml:space="preserve"> ADD  IS_PINNED VARCHAR(20);</v>
      </c>
      <c r="K375" s="21" t="str">
        <f t="shared" si="156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4"/>
        <v>ALTER TABLE TM_TASK_FILE</v>
      </c>
      <c r="J376" t="str">
        <f t="shared" si="155"/>
        <v xml:space="preserve"> ADD  FILE_URL VARCHAR(444);</v>
      </c>
      <c r="L376" s="12"/>
      <c r="M376" s="18"/>
      <c r="N376" s="5" t="str">
        <f t="shared" si="161"/>
        <v>FILE_URL VARCHAR(444),</v>
      </c>
      <c r="O376" s="1" t="s">
        <v>324</v>
      </c>
      <c r="P376" t="s">
        <v>325</v>
      </c>
      <c r="W376" s="17" t="str">
        <f t="shared" si="157"/>
        <v>fileUrl</v>
      </c>
      <c r="X376" s="3" t="str">
        <f t="shared" si="158"/>
        <v>"fileUrl":"",</v>
      </c>
      <c r="Y376" s="22" t="str">
        <f t="shared" si="159"/>
        <v>public static String FILE_URL="fileUrl";</v>
      </c>
      <c r="Z376" s="7" t="str">
        <f t="shared" si="160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5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61"/>
        <v>DESCRIPTION VARCHAR(3000),</v>
      </c>
      <c r="O377" s="1" t="s">
        <v>14</v>
      </c>
      <c r="W377" s="17" t="str">
        <f t="shared" si="157"/>
        <v>description</v>
      </c>
      <c r="X377" s="3" t="str">
        <f t="shared" si="158"/>
        <v>"description":"",</v>
      </c>
      <c r="Y377" s="22" t="str">
        <f t="shared" si="159"/>
        <v>public static String DESCRIPTION="description";</v>
      </c>
      <c r="Z377" s="7" t="str">
        <f t="shared" si="160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2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3">CONCATENATE("""",W382,"""",":","""","""",",")</f>
        <v>"id":"",</v>
      </c>
      <c r="Y382" s="22" t="str">
        <f t="shared" ref="Y382:Y390" si="164">CONCATENATE("public static String ",,B382,,"=","""",W382,""";")</f>
        <v>public static String ID="id";</v>
      </c>
      <c r="Z382" s="7" t="str">
        <f t="shared" ref="Z382:Z390" si="165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6">I382</f>
        <v>ALTER TABLE TM_TASK_COMMENT</v>
      </c>
      <c r="J383" t="str">
        <f t="shared" ref="J383:J394" si="167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8">CONCATENATE(B383," ",C383,"(",D383,")",",")</f>
        <v>STATUS VARCHAR(10),</v>
      </c>
      <c r="O383" s="1" t="s">
        <v>3</v>
      </c>
      <c r="W383" s="17" t="str">
        <f t="shared" si="162"/>
        <v>status</v>
      </c>
      <c r="X383" s="3" t="str">
        <f t="shared" si="163"/>
        <v>"status":"",</v>
      </c>
      <c r="Y383" s="22" t="str">
        <f t="shared" si="164"/>
        <v>public static String STATUS="status";</v>
      </c>
      <c r="Z383" s="7" t="str">
        <f t="shared" si="165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6"/>
        <v>ALTER TABLE TM_TASK_COMMENT</v>
      </c>
      <c r="J384" t="str">
        <f t="shared" si="167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8"/>
        <v>INSERT_DATE VARCHAR(30),</v>
      </c>
      <c r="O384" s="1" t="s">
        <v>7</v>
      </c>
      <c r="P384" t="s">
        <v>8</v>
      </c>
      <c r="W384" s="17" t="str">
        <f t="shared" si="162"/>
        <v>insertDate</v>
      </c>
      <c r="X384" s="3" t="str">
        <f t="shared" si="163"/>
        <v>"insertDate":"",</v>
      </c>
      <c r="Y384" s="22" t="str">
        <f t="shared" si="164"/>
        <v>public static String INSERT_DATE="insertDate";</v>
      </c>
      <c r="Z384" s="7" t="str">
        <f t="shared" si="165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6"/>
        <v>ALTER TABLE TM_TASK_COMMENT</v>
      </c>
      <c r="J385" t="str">
        <f t="shared" si="167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8"/>
        <v>MODIFICATION_DATE VARCHAR(30),</v>
      </c>
      <c r="O385" s="1" t="s">
        <v>9</v>
      </c>
      <c r="P385" t="s">
        <v>8</v>
      </c>
      <c r="W385" s="17" t="str">
        <f t="shared" si="162"/>
        <v>modificationDate</v>
      </c>
      <c r="X385" s="3" t="str">
        <f t="shared" si="163"/>
        <v>"modificationDate":"",</v>
      </c>
      <c r="Y385" s="22" t="str">
        <f t="shared" si="164"/>
        <v>public static String MODIFICATION_DATE="modificationDate";</v>
      </c>
      <c r="Z385" s="7" t="str">
        <f t="shared" si="165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6"/>
        <v>ALTER TABLE TM_TASK_COMMENT</v>
      </c>
      <c r="J386" t="str">
        <f t="shared" si="167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8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2"/>
        <v>fkBacklogId</v>
      </c>
      <c r="X386" s="3" t="str">
        <f t="shared" si="163"/>
        <v>"fkBacklogId":"",</v>
      </c>
      <c r="Y386" s="22" t="str">
        <f t="shared" si="164"/>
        <v>public static String FK_BACKLOG_ID="fkBacklogId";</v>
      </c>
      <c r="Z386" s="7" t="str">
        <f t="shared" si="165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6"/>
        <v>ALTER TABLE TM_TASK_COMMENT</v>
      </c>
      <c r="J387" t="str">
        <f t="shared" si="167"/>
        <v xml:space="preserve"> ADD  FK_USER_ID VARCHAR(444);</v>
      </c>
      <c r="L387" s="12"/>
      <c r="M387" s="18"/>
      <c r="N387" s="5" t="str">
        <f t="shared" si="168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2"/>
        <v>fkUserId</v>
      </c>
      <c r="X387" s="3" t="str">
        <f t="shared" si="163"/>
        <v>"fkUserId":"",</v>
      </c>
      <c r="Y387" s="22" t="str">
        <f t="shared" si="164"/>
        <v>public static String FK_USER_ID="fkUserId";</v>
      </c>
      <c r="Z387" s="7" t="str">
        <f t="shared" si="165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6"/>
        <v>ALTER TABLE TM_TASK_COMMENT</v>
      </c>
      <c r="J388" t="str">
        <f t="shared" si="167"/>
        <v xml:space="preserve"> ADD  COMMENT VARCHAR(3000);</v>
      </c>
      <c r="L388" s="12"/>
      <c r="M388" s="18"/>
      <c r="N388" s="5" t="str">
        <f t="shared" si="168"/>
        <v>COMMENT VARCHAR(3000),</v>
      </c>
      <c r="O388" s="1" t="s">
        <v>323</v>
      </c>
      <c r="W388" s="17" t="str">
        <f t="shared" si="162"/>
        <v>comment</v>
      </c>
      <c r="X388" s="3" t="str">
        <f t="shared" si="163"/>
        <v>"comment":"",</v>
      </c>
      <c r="Y388" s="22" t="str">
        <f t="shared" si="164"/>
        <v>public static String COMMENT="comment";</v>
      </c>
      <c r="Z388" s="7" t="str">
        <f t="shared" si="165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6"/>
        <v>ALTER TABLE TM_TASK_COMMENT</v>
      </c>
      <c r="J389" t="str">
        <f t="shared" si="167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6"/>
        <v>ALTER TABLE TM_TASK_COMMENT</v>
      </c>
      <c r="J390" t="str">
        <f t="shared" si="167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8"/>
        <v>COMMENT_TIME VARCHAR(30),</v>
      </c>
      <c r="O390" s="1" t="s">
        <v>323</v>
      </c>
      <c r="P390" t="s">
        <v>133</v>
      </c>
      <c r="W390" s="17" t="str">
        <f t="shared" si="162"/>
        <v>commentTime</v>
      </c>
      <c r="X390" s="3" t="str">
        <f t="shared" si="163"/>
        <v>"commentTime":"",</v>
      </c>
      <c r="Y390" s="22" t="str">
        <f t="shared" si="164"/>
        <v>public static String COMMENT_TIME="commentTime";</v>
      </c>
      <c r="Z390" s="7" t="str">
        <f t="shared" si="165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6"/>
        <v>ALTER TABLE TM_TASK_COMMENT</v>
      </c>
      <c r="J391" t="str">
        <f t="shared" si="167"/>
        <v xml:space="preserve"> ADD  COMMENT_TYPE VARCHAR(444);</v>
      </c>
      <c r="L391" s="12"/>
      <c r="M391" s="18"/>
      <c r="N391" s="5" t="str">
        <f t="shared" ref="N391:N409" si="169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70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71">CONCATENATE("""",W391,"""",":","""","""",",")</f>
        <v>"commentType":"",</v>
      </c>
      <c r="Y391" s="22" t="str">
        <f t="shared" ref="Y391:Y409" si="172">CONCATENATE("public static String ",,B391,,"=","""",W391,""";")</f>
        <v>public static String COMMENT_TYPE="commentType";</v>
      </c>
      <c r="Z391" s="7" t="str">
        <f t="shared" ref="Z391:Z409" si="173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7"/>
        <v xml:space="preserve"> ADD  FK_TASK_ID VARCHAR(222);</v>
      </c>
      <c r="K392" s="21" t="str">
        <f t="shared" ref="K392:K399" si="174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9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70"/>
        <v>fkTaskId</v>
      </c>
      <c r="X392" s="3" t="str">
        <f t="shared" si="171"/>
        <v>"fkTaskId":"",</v>
      </c>
      <c r="Y392" s="22" t="str">
        <f t="shared" si="172"/>
        <v>public static String FK_TASK_ID="fkTaskId";</v>
      </c>
      <c r="Z392" s="7" t="str">
        <f t="shared" si="173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4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9"/>
        <v>IS_BUG VARCHAR(222),</v>
      </c>
      <c r="O393" s="1" t="s">
        <v>112</v>
      </c>
      <c r="P393" t="s">
        <v>409</v>
      </c>
      <c r="W393" s="17" t="str">
        <f t="shared" si="170"/>
        <v>isBug</v>
      </c>
      <c r="X393" s="3" t="str">
        <f t="shared" si="171"/>
        <v>"isBug":"",</v>
      </c>
      <c r="Y393" s="22" t="str">
        <f t="shared" si="172"/>
        <v>public static String IS_BUG="isBug";</v>
      </c>
      <c r="Z393" s="7" t="str">
        <f t="shared" si="173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7"/>
        <v xml:space="preserve"> ADD  IS_REQUEST VARCHAR(222);</v>
      </c>
      <c r="K394" s="21" t="str">
        <f t="shared" si="174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9"/>
        <v>IS_REQUEST VARCHAR(222),</v>
      </c>
      <c r="O394" s="1" t="s">
        <v>112</v>
      </c>
      <c r="P394" t="s">
        <v>547</v>
      </c>
      <c r="W394" s="17" t="str">
        <f t="shared" si="170"/>
        <v>isRequest</v>
      </c>
      <c r="X394" s="3" t="str">
        <f t="shared" si="171"/>
        <v>"isRequest":"",</v>
      </c>
      <c r="Y394" s="22" t="str">
        <f t="shared" si="172"/>
        <v>public static String IS_REQUEST="isRequest";</v>
      </c>
      <c r="Z394" s="7" t="str">
        <f t="shared" si="173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4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9"/>
        <v>IS_SUBTASK VARCHAR(222),</v>
      </c>
      <c r="O395" s="1" t="s">
        <v>112</v>
      </c>
      <c r="P395" t="s">
        <v>548</v>
      </c>
      <c r="W395" s="17" t="str">
        <f t="shared" si="170"/>
        <v>isSubtask</v>
      </c>
      <c r="X395" s="3" t="str">
        <f t="shared" si="171"/>
        <v>"isSubtask":"",</v>
      </c>
      <c r="Y395" s="22" t="str">
        <f t="shared" si="172"/>
        <v>public static String IS_SUBTASK="isSubtask";</v>
      </c>
      <c r="Z395" s="7" t="str">
        <f t="shared" si="173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4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4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5">CONCATENATE(LEFT(CONCATENATE(" ADD "," ",N398,";"),LEN(CONCATENATE(" ADD "," ",N398,";"))-2),";")</f>
        <v xml:space="preserve"> ADD  ESTIMATED_HOURS VARCHAR(50);</v>
      </c>
      <c r="K398" s="21" t="str">
        <f t="shared" si="174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9"/>
        <v>ESTIMATED_HOURS VARCHAR(50),</v>
      </c>
      <c r="O398" s="1" t="s">
        <v>405</v>
      </c>
      <c r="P398" t="s">
        <v>406</v>
      </c>
      <c r="W398" s="17" t="str">
        <f t="shared" si="170"/>
        <v>estimatedHours</v>
      </c>
      <c r="X398" s="3" t="str">
        <f t="shared" si="171"/>
        <v>"estimatedHours":"",</v>
      </c>
      <c r="Y398" s="22" t="str">
        <f t="shared" si="172"/>
        <v>public static String ESTIMATED_HOURS="estimatedHours";</v>
      </c>
      <c r="Z398" s="7" t="str">
        <f t="shared" si="173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5"/>
        <v xml:space="preserve"> ADD  SPENT_HOURS VARCHAR(50);</v>
      </c>
      <c r="K399" s="21" t="str">
        <f t="shared" si="174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9"/>
        <v>SPENT_HOURS VARCHAR(50),</v>
      </c>
      <c r="O399" s="1" t="s">
        <v>407</v>
      </c>
      <c r="P399" t="s">
        <v>406</v>
      </c>
      <c r="W399" s="17" t="str">
        <f t="shared" si="170"/>
        <v>spentHours</v>
      </c>
      <c r="X399" s="3" t="str">
        <f t="shared" si="171"/>
        <v>"spentHours":"",</v>
      </c>
      <c r="Y399" s="22" t="str">
        <f t="shared" si="172"/>
        <v>public static String SPENT_HOURS="spentHours";</v>
      </c>
      <c r="Z399" s="7" t="str">
        <f t="shared" si="173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5"/>
        <v xml:space="preserve"> ADD  UPDATED_BY VARCHAR(40);</v>
      </c>
      <c r="L400" s="14"/>
      <c r="M400" s="18" t="str">
        <f t="shared" ref="M400:M405" si="176">CONCATENATE(B400,",")</f>
        <v>UPDATED_BY,</v>
      </c>
      <c r="N400" s="5" t="str">
        <f t="shared" si="169"/>
        <v>UPDATED_BY VARCHAR(40),</v>
      </c>
      <c r="O400" s="1" t="s">
        <v>315</v>
      </c>
      <c r="P400" t="s">
        <v>128</v>
      </c>
      <c r="W400" s="17" t="str">
        <f t="shared" si="170"/>
        <v>updatedBy</v>
      </c>
      <c r="X400" s="3" t="str">
        <f t="shared" si="171"/>
        <v>"updatedBy":"",</v>
      </c>
      <c r="Y400" s="22" t="str">
        <f t="shared" si="172"/>
        <v>public static String UPDATED_BY="updatedBy";</v>
      </c>
      <c r="Z400" s="7" t="str">
        <f t="shared" si="173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5"/>
        <v xml:space="preserve"> ADD  COMMENT_JIRA_ID VARCHAR(111);</v>
      </c>
      <c r="L403" s="14"/>
      <c r="M403" s="18" t="str">
        <f t="shared" si="176"/>
        <v>COMMENT_JIRA_ID,</v>
      </c>
      <c r="N403" s="5" t="str">
        <f t="shared" si="169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70"/>
        <v>commentJiraId</v>
      </c>
      <c r="X403" s="3" t="str">
        <f t="shared" si="171"/>
        <v>"commentJiraId":"",</v>
      </c>
      <c r="Y403" s="22" t="str">
        <f t="shared" si="172"/>
        <v>public static String COMMENT_JIRA_ID="commentJiraId";</v>
      </c>
      <c r="Z403" s="7" t="str">
        <f t="shared" si="173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5"/>
        <v xml:space="preserve"> ADD  COMMENT_JIRA_KEY VARCHAR(111);</v>
      </c>
      <c r="L404" s="14"/>
      <c r="M404" s="18" t="str">
        <f t="shared" si="176"/>
        <v>COMMENT_JIRA_KEY,</v>
      </c>
      <c r="N404" s="5" t="str">
        <f t="shared" si="169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70"/>
        <v>commentJiraKey</v>
      </c>
      <c r="X404" s="3" t="str">
        <f t="shared" si="171"/>
        <v>"commentJiraKey":"",</v>
      </c>
      <c r="Y404" s="22" t="str">
        <f t="shared" si="172"/>
        <v>public static String COMMENT_JIRA_KEY="commentJiraKey";</v>
      </c>
      <c r="Z404" s="7" t="str">
        <f t="shared" si="173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5"/>
        <v xml:space="preserve"> ADD  START_DATE VARCHAR(42);</v>
      </c>
      <c r="L405" s="14"/>
      <c r="M405" s="18" t="str">
        <f t="shared" si="176"/>
        <v>START_DATE,</v>
      </c>
      <c r="N405" s="5" t="str">
        <f t="shared" si="169"/>
        <v>START_DATE VARCHAR(42),</v>
      </c>
      <c r="O405" s="1" t="s">
        <v>289</v>
      </c>
      <c r="P405" t="s">
        <v>8</v>
      </c>
      <c r="W405" s="17" t="str">
        <f t="shared" si="170"/>
        <v>startDate</v>
      </c>
      <c r="X405" s="3" t="str">
        <f t="shared" si="171"/>
        <v>"startDate":"",</v>
      </c>
      <c r="Y405" s="22" t="str">
        <f t="shared" si="172"/>
        <v>public static String START_DATE="startDate";</v>
      </c>
      <c r="Z405" s="7" t="str">
        <f t="shared" si="173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5"/>
        <v xml:space="preserve"> ADD  START_TIME VARCHAR(42);</v>
      </c>
      <c r="L406" s="14"/>
      <c r="M406" s="18" t="str">
        <f>CONCATENATE(B406,",")</f>
        <v>START_TIME,</v>
      </c>
      <c r="N406" s="5" t="str">
        <f t="shared" si="169"/>
        <v>START_TIME VARCHAR(42),</v>
      </c>
      <c r="O406" s="1" t="s">
        <v>289</v>
      </c>
      <c r="P406" t="s">
        <v>133</v>
      </c>
      <c r="W406" s="17" t="str">
        <f t="shared" si="170"/>
        <v>startTime</v>
      </c>
      <c r="X406" s="3" t="str">
        <f t="shared" si="171"/>
        <v>"startTime":"",</v>
      </c>
      <c r="Y406" s="22" t="str">
        <f t="shared" si="172"/>
        <v>public static String START_TIME="startTime";</v>
      </c>
      <c r="Z406" s="7" t="str">
        <f t="shared" si="173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5"/>
        <v xml:space="preserve"> ADD  START_TYPE VARCHAR(42);</v>
      </c>
      <c r="L407" s="14"/>
      <c r="M407" s="18" t="str">
        <f>CONCATENATE(B407,",")</f>
        <v>START_TYPE,</v>
      </c>
      <c r="N407" s="5" t="str">
        <f t="shared" si="169"/>
        <v>START_TYPE VARCHAR(42),</v>
      </c>
      <c r="O407" s="1" t="s">
        <v>289</v>
      </c>
      <c r="P407" t="s">
        <v>51</v>
      </c>
      <c r="W407" s="17" t="str">
        <f t="shared" si="170"/>
        <v>startType</v>
      </c>
      <c r="X407" s="3" t="str">
        <f t="shared" si="171"/>
        <v>"startType":"",</v>
      </c>
      <c r="Y407" s="22" t="str">
        <f t="shared" si="172"/>
        <v>public static String START_TYPE="startType";</v>
      </c>
      <c r="Z407" s="7" t="str">
        <f t="shared" si="173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5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9"/>
        <v>COMMENT_STATUS VARCHAR(42),</v>
      </c>
      <c r="O408" s="1" t="s">
        <v>323</v>
      </c>
      <c r="P408" t="s">
        <v>3</v>
      </c>
      <c r="W408" s="17" t="str">
        <f t="shared" si="170"/>
        <v>commentStatus</v>
      </c>
      <c r="X408" s="3" t="str">
        <f t="shared" si="171"/>
        <v>"commentStatus":"",</v>
      </c>
      <c r="Y408" s="22" t="str">
        <f t="shared" si="172"/>
        <v>public static String COMMENT_STATUS="commentStatus";</v>
      </c>
      <c r="Z408" s="7" t="str">
        <f t="shared" si="173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9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70"/>
        <v>fkParentCommentİd</v>
      </c>
      <c r="X409" s="3" t="str">
        <f t="shared" si="171"/>
        <v>"fkParentCommentİd":"",</v>
      </c>
      <c r="Y409" s="22" t="str">
        <f t="shared" si="172"/>
        <v>public static String FK_PARENT_COMMENT_ID="fkParentCommentİd";</v>
      </c>
      <c r="Z409" s="7" t="str">
        <f t="shared" si="173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7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8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9">CONCATENATE("""",W414,"""",":","""","""",",")</f>
        <v>"id":"",</v>
      </c>
      <c r="Y414" s="22" t="str">
        <f t="shared" ref="Y414:Y424" si="180">CONCATENATE("public static String ",,B414,,"=","""",W414,""";")</f>
        <v>public static String ID="id";</v>
      </c>
      <c r="Z414" s="7" t="str">
        <f t="shared" ref="Z414:Z424" si="181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7"/>
        <v>STATUS,</v>
      </c>
      <c r="L415" s="12"/>
      <c r="M415" s="18" t="str">
        <f>CONCATENATE(B415,",")</f>
        <v>STATUS,</v>
      </c>
      <c r="N415" s="5" t="str">
        <f t="shared" ref="N415:N424" si="182">CONCATENATE(B415," ",C415,"(",D415,")",",")</f>
        <v>STATUS VARCHAR(10),</v>
      </c>
      <c r="O415" s="1" t="s">
        <v>3</v>
      </c>
      <c r="W415" s="17" t="str">
        <f t="shared" si="178"/>
        <v>status</v>
      </c>
      <c r="X415" s="3" t="str">
        <f t="shared" si="179"/>
        <v>"status":"",</v>
      </c>
      <c r="Y415" s="22" t="str">
        <f t="shared" si="180"/>
        <v>public static String STATUS="status";</v>
      </c>
      <c r="Z415" s="7" t="str">
        <f t="shared" si="181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7"/>
        <v>INSERT_DATE,</v>
      </c>
      <c r="L416" s="12"/>
      <c r="M416" s="18" t="str">
        <f>CONCATENATE(B416,",")</f>
        <v>INSERT_DATE,</v>
      </c>
      <c r="N416" s="5" t="str">
        <f t="shared" si="182"/>
        <v>INSERT_DATE VARCHAR(30),</v>
      </c>
      <c r="O416" s="1" t="s">
        <v>7</v>
      </c>
      <c r="P416" t="s">
        <v>8</v>
      </c>
      <c r="W416" s="17" t="str">
        <f t="shared" si="178"/>
        <v>insertDate</v>
      </c>
      <c r="X416" s="3" t="str">
        <f t="shared" si="179"/>
        <v>"insertDate":"",</v>
      </c>
      <c r="Y416" s="22" t="str">
        <f t="shared" si="180"/>
        <v>public static String INSERT_DATE="insertDate";</v>
      </c>
      <c r="Z416" s="7" t="str">
        <f t="shared" si="181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7"/>
        <v>MODIFICATION_DATE,</v>
      </c>
      <c r="L417" s="12"/>
      <c r="M417" s="18" t="str">
        <f>CONCATENATE(B417,",")</f>
        <v>MODIFICATION_DATE,</v>
      </c>
      <c r="N417" s="5" t="str">
        <f t="shared" si="182"/>
        <v>MODIFICATION_DATE VARCHAR(30),</v>
      </c>
      <c r="O417" s="1" t="s">
        <v>9</v>
      </c>
      <c r="P417" t="s">
        <v>8</v>
      </c>
      <c r="W417" s="17" t="str">
        <f t="shared" si="178"/>
        <v>modificationDate</v>
      </c>
      <c r="X417" s="3" t="str">
        <f t="shared" si="179"/>
        <v>"modificationDate":"",</v>
      </c>
      <c r="Y417" s="22" t="str">
        <f t="shared" si="180"/>
        <v>public static String MODIFICATION_DATE="modificationDate";</v>
      </c>
      <c r="Z417" s="7" t="str">
        <f t="shared" si="181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7"/>
        <v>FK_BACKLOG_ID,</v>
      </c>
      <c r="L418" s="12"/>
      <c r="M418" s="18" t="str">
        <f>CONCATENATE(B418,",")</f>
        <v>FK_BACKLOG_ID,</v>
      </c>
      <c r="N418" s="5" t="str">
        <f t="shared" si="182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8"/>
        <v>fkBacklogId</v>
      </c>
      <c r="X418" s="3" t="str">
        <f t="shared" si="179"/>
        <v>"fkBacklogId":"",</v>
      </c>
      <c r="Y418" s="22" t="str">
        <f t="shared" si="180"/>
        <v>public static String FK_BACKLOG_ID="fkBacklogId";</v>
      </c>
      <c r="Z418" s="7" t="str">
        <f t="shared" si="181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7"/>
        <v>FK_USER_ID,</v>
      </c>
      <c r="L421" s="12"/>
      <c r="M421" s="18"/>
      <c r="N421" s="5" t="str">
        <f t="shared" si="182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8"/>
        <v>fkUserId</v>
      </c>
      <c r="X421" s="3" t="str">
        <f t="shared" si="179"/>
        <v>"fkUserId":"",</v>
      </c>
      <c r="Y421" s="22" t="str">
        <f t="shared" si="180"/>
        <v>public static String FK_USER_ID="fkUserId";</v>
      </c>
      <c r="Z421" s="7" t="str">
        <f t="shared" si="181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7"/>
        <v>COMMENT,</v>
      </c>
      <c r="L422" s="12"/>
      <c r="M422" s="18"/>
      <c r="N422" s="5" t="str">
        <f t="shared" si="182"/>
        <v>COMMENT VARCHAR(3000),</v>
      </c>
      <c r="O422" s="1" t="s">
        <v>323</v>
      </c>
      <c r="W422" s="17" t="str">
        <f t="shared" si="178"/>
        <v>comment</v>
      </c>
      <c r="X422" s="3" t="str">
        <f t="shared" si="179"/>
        <v>"comment":"",</v>
      </c>
      <c r="Y422" s="22" t="str">
        <f t="shared" si="180"/>
        <v>public static String COMMENT="comment";</v>
      </c>
      <c r="Z422" s="7" t="str">
        <f t="shared" si="181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7"/>
        <v>COMMENT_DATE,</v>
      </c>
      <c r="L423" s="12"/>
      <c r="M423" s="18" t="str">
        <f>CONCATENATE(B423,",")</f>
        <v>COMMENT_DATE,</v>
      </c>
      <c r="N423" s="5" t="str">
        <f t="shared" si="182"/>
        <v>COMMENT_DATE VARCHAR(30),</v>
      </c>
      <c r="O423" s="1" t="s">
        <v>323</v>
      </c>
      <c r="P423" t="s">
        <v>8</v>
      </c>
      <c r="W423" s="17" t="str">
        <f t="shared" si="178"/>
        <v>commentDate</v>
      </c>
      <c r="X423" s="3" t="str">
        <f t="shared" si="179"/>
        <v>"commentDate":"",</v>
      </c>
      <c r="Y423" s="22" t="str">
        <f t="shared" si="180"/>
        <v>public static String COMMENT_DATE="commentDate";</v>
      </c>
      <c r="Z423" s="7" t="str">
        <f t="shared" si="181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7"/>
        <v>COMMENT_TIME,</v>
      </c>
      <c r="L424" s="12"/>
      <c r="M424" s="18" t="str">
        <f>CONCATENATE(B424,",")</f>
        <v>COMMENT_TIME,</v>
      </c>
      <c r="N424" s="5" t="str">
        <f t="shared" si="182"/>
        <v>COMMENT_TIME VARCHAR(30),</v>
      </c>
      <c r="O424" s="1" t="s">
        <v>323</v>
      </c>
      <c r="P424" t="s">
        <v>133</v>
      </c>
      <c r="W424" s="17" t="str">
        <f t="shared" si="178"/>
        <v>commentTime</v>
      </c>
      <c r="X424" s="3" t="str">
        <f t="shared" si="179"/>
        <v>"commentTime":"",</v>
      </c>
      <c r="Y424" s="22" t="str">
        <f t="shared" si="180"/>
        <v>public static String COMMENT_TIME="commentTime";</v>
      </c>
      <c r="Z424" s="7" t="str">
        <f t="shared" si="181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7"/>
        <v>COMMENT_TYPE,</v>
      </c>
      <c r="L425" s="12"/>
      <c r="M425" s="18"/>
      <c r="N425" s="5" t="str">
        <f t="shared" ref="N425:N430" si="183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4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5">CONCATENATE("""",W425,"""",":","""","""",",")</f>
        <v>"commentType":"",</v>
      </c>
      <c r="Y425" s="22" t="str">
        <f t="shared" ref="Y425:Y430" si="186">CONCATENATE("public static String ",,B425,,"=","""",W425,""";")</f>
        <v>public static String COMMENT_TYPE="commentType";</v>
      </c>
      <c r="Z425" s="7" t="str">
        <f t="shared" ref="Z425:Z430" si="187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7"/>
        <v>FK_TASK_ID,</v>
      </c>
      <c r="L426" s="12"/>
      <c r="M426" s="18" t="str">
        <f>CONCATENATE(B426,",")</f>
        <v>FK_TASK_ID,</v>
      </c>
      <c r="N426" s="5" t="str">
        <f t="shared" si="183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4"/>
        <v>fkTaskId</v>
      </c>
      <c r="X426" s="3" t="str">
        <f t="shared" si="185"/>
        <v>"fkTaskId":"",</v>
      </c>
      <c r="Y426" s="22" t="str">
        <f t="shared" si="186"/>
        <v>public static String FK_TASK_ID="fkTaskId";</v>
      </c>
      <c r="Z426" s="7" t="str">
        <f t="shared" si="187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7"/>
        <v>IS_BUG,</v>
      </c>
      <c r="L427" s="12"/>
      <c r="M427" s="18" t="str">
        <f>CONCATENATE(B427,",")</f>
        <v>IS_BUG,</v>
      </c>
      <c r="N427" s="5" t="str">
        <f t="shared" si="183"/>
        <v>IS_BUG VARCHAR(222),</v>
      </c>
      <c r="O427" s="1" t="s">
        <v>112</v>
      </c>
      <c r="P427" t="s">
        <v>409</v>
      </c>
      <c r="W427" s="17" t="str">
        <f t="shared" si="184"/>
        <v>isBug</v>
      </c>
      <c r="X427" s="3" t="str">
        <f t="shared" si="185"/>
        <v>"isBug":"",</v>
      </c>
      <c r="Y427" s="22" t="str">
        <f t="shared" si="186"/>
        <v>public static String IS_BUG="isBug";</v>
      </c>
      <c r="Z427" s="7" t="str">
        <f t="shared" si="187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7"/>
        <v>IS_REQUEST,</v>
      </c>
      <c r="L428" s="12"/>
      <c r="M428" s="18" t="str">
        <f>CONCATENATE(B428,",")</f>
        <v>IS_REQUEST,</v>
      </c>
      <c r="N428" s="5" t="str">
        <f t="shared" si="183"/>
        <v>IS_REQUEST VARCHAR(222),</v>
      </c>
      <c r="O428" s="1" t="s">
        <v>112</v>
      </c>
      <c r="P428" t="s">
        <v>547</v>
      </c>
      <c r="W428" s="17" t="str">
        <f t="shared" si="184"/>
        <v>isRequest</v>
      </c>
      <c r="X428" s="3" t="str">
        <f t="shared" si="185"/>
        <v>"isRequest":"",</v>
      </c>
      <c r="Y428" s="22" t="str">
        <f t="shared" si="186"/>
        <v>public static String IS_REQUEST="isRequest";</v>
      </c>
      <c r="Z428" s="7" t="str">
        <f t="shared" si="187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7"/>
        <v>IS_SUBTASK,</v>
      </c>
      <c r="L429" s="12"/>
      <c r="M429" s="18" t="str">
        <f>CONCATENATE(B429,",")</f>
        <v>IS_SUBTASK,</v>
      </c>
      <c r="N429" s="5" t="str">
        <f t="shared" si="183"/>
        <v>IS_SUBTASK VARCHAR(222),</v>
      </c>
      <c r="O429" s="1" t="s">
        <v>112</v>
      </c>
      <c r="P429" t="s">
        <v>548</v>
      </c>
      <c r="W429" s="17" t="str">
        <f t="shared" si="184"/>
        <v>isSubtask</v>
      </c>
      <c r="X429" s="3" t="str">
        <f t="shared" si="185"/>
        <v>"isSubtask":"",</v>
      </c>
      <c r="Y429" s="22" t="str">
        <f t="shared" si="186"/>
        <v>public static String IS_SUBTASK="isSubtask";</v>
      </c>
      <c r="Z429" s="7" t="str">
        <f t="shared" si="187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7"/>
        <v>IS_NOTIFIED_BUG,</v>
      </c>
      <c r="L430" s="12"/>
      <c r="M430" s="18"/>
      <c r="N430" s="5" t="str">
        <f t="shared" si="183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4"/>
        <v>fkParentCommentİd</v>
      </c>
      <c r="X430" s="3" t="str">
        <f t="shared" si="185"/>
        <v>"fkParentCommentİd":"",</v>
      </c>
      <c r="Y430" s="22" t="str">
        <f t="shared" si="186"/>
        <v>public static String IS_NOTIFIED_BUG="fkParentCommentİd";</v>
      </c>
      <c r="Z430" s="7" t="str">
        <f t="shared" si="187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8">CONCATENATE(LEFT(CONCATENATE(" ADD "," ",N431,";"),LEN(CONCATENATE(" ADD "," ",N431,";"))-2),";")</f>
        <v xml:space="preserve"> ADD  ESTIMATED_HOURS VARCHAR(50);</v>
      </c>
      <c r="K431" s="25" t="str">
        <f t="shared" si="177"/>
        <v>ESTIMATED_HOURS,</v>
      </c>
      <c r="L431" s="12"/>
      <c r="M431" s="18" t="str">
        <f>CONCATENATE(B431,",")</f>
        <v>ESTIMATED_HOURS,</v>
      </c>
      <c r="N431" s="5" t="str">
        <f t="shared" ref="N431:N441" si="189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90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91">CONCATENATE("""",W431,"""",":","""","""",",")</f>
        <v>"estimatedHours":"",</v>
      </c>
      <c r="Y431" s="22" t="str">
        <f t="shared" ref="Y431:Y441" si="192">CONCATENATE("public static String ",,B431,,"=","""",W431,""";")</f>
        <v>public static String ESTIMATED_HOURS="estimatedHours";</v>
      </c>
      <c r="Z431" s="7" t="str">
        <f t="shared" ref="Z431:Z441" si="193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8"/>
        <v xml:space="preserve"> ADD  SPENT_HOURS VARCHAR(50);</v>
      </c>
      <c r="K432" s="25" t="str">
        <f t="shared" si="177"/>
        <v>SPENT_HOURS,</v>
      </c>
      <c r="L432" s="12"/>
      <c r="M432" s="18" t="str">
        <f>CONCATENATE(B432,",")</f>
        <v>SPENT_HOURS,</v>
      </c>
      <c r="N432" s="5" t="str">
        <f t="shared" si="189"/>
        <v>SPENT_HOURS VARCHAR(50),</v>
      </c>
      <c r="O432" s="1" t="s">
        <v>407</v>
      </c>
      <c r="P432" t="s">
        <v>406</v>
      </c>
      <c r="W432" s="17" t="str">
        <f t="shared" si="190"/>
        <v>spentHours</v>
      </c>
      <c r="X432" s="3" t="str">
        <f t="shared" si="191"/>
        <v>"spentHours":"",</v>
      </c>
      <c r="Y432" s="22" t="str">
        <f t="shared" si="192"/>
        <v>public static String SPENT_HOURS="spentHours";</v>
      </c>
      <c r="Z432" s="7" t="str">
        <f t="shared" si="193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8"/>
        <v xml:space="preserve"> ADD  UPDATED_BY VARCHAR(40);</v>
      </c>
      <c r="K433" s="25" t="str">
        <f t="shared" si="177"/>
        <v>UPDATED_BY,</v>
      </c>
      <c r="L433" s="14"/>
      <c r="M433" s="18" t="str">
        <f t="shared" ref="M433:M438" si="194">CONCATENATE(B433,",")</f>
        <v>UPDATED_BY,</v>
      </c>
      <c r="N433" s="5" t="str">
        <f t="shared" si="189"/>
        <v>UPDATED_BY VARCHAR(40),</v>
      </c>
      <c r="O433" s="1" t="s">
        <v>315</v>
      </c>
      <c r="P433" t="s">
        <v>128</v>
      </c>
      <c r="W433" s="17" t="str">
        <f t="shared" si="190"/>
        <v>updatedBy</v>
      </c>
      <c r="X433" s="3" t="str">
        <f t="shared" si="191"/>
        <v>"updatedBy":"",</v>
      </c>
      <c r="Y433" s="22" t="str">
        <f t="shared" si="192"/>
        <v>public static String UPDATED_BY="updatedBy";</v>
      </c>
      <c r="Z433" s="7" t="str">
        <f t="shared" si="193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8"/>
        <v xml:space="preserve"> ADD  LAST_UPDATED_DATE VARCHAR(42);</v>
      </c>
      <c r="K434" s="25" t="str">
        <f t="shared" si="177"/>
        <v>LAST_UPDATED_DATE,</v>
      </c>
      <c r="L434" s="14"/>
      <c r="M434" s="18" t="str">
        <f t="shared" si="194"/>
        <v>LAST_UPDATED_DATE,</v>
      </c>
      <c r="N434" s="5" t="str">
        <f t="shared" si="189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90"/>
        <v>lastUpdatedDate</v>
      </c>
      <c r="X434" s="3" t="str">
        <f t="shared" si="191"/>
        <v>"lastUpdatedDate":"",</v>
      </c>
      <c r="Y434" s="22" t="str">
        <f t="shared" si="192"/>
        <v>public static String LAST_UPDATED_DATE="lastUpdatedDate";</v>
      </c>
      <c r="Z434" s="7" t="str">
        <f t="shared" si="193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8"/>
        <v xml:space="preserve"> ADD  LAST_UPDATED_TIME VARCHAR(42);</v>
      </c>
      <c r="K435" s="25" t="str">
        <f t="shared" si="177"/>
        <v>LAST_UPDATED_TIME,</v>
      </c>
      <c r="L435" s="14"/>
      <c r="M435" s="18" t="str">
        <f t="shared" si="194"/>
        <v>LAST_UPDATED_TIME,</v>
      </c>
      <c r="N435" s="5" t="str">
        <f t="shared" si="189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90"/>
        <v>lastUpdatedTime</v>
      </c>
      <c r="X435" s="3" t="str">
        <f t="shared" si="191"/>
        <v>"lastUpdatedTime":"",</v>
      </c>
      <c r="Y435" s="22" t="str">
        <f t="shared" si="192"/>
        <v>public static String LAST_UPDATED_TIME="lastUpdatedTime";</v>
      </c>
      <c r="Z435" s="7" t="str">
        <f t="shared" si="193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8"/>
        <v xml:space="preserve"> ADD  COMMENT_JIRA_ID VARCHAR(111);</v>
      </c>
      <c r="K436" s="25" t="str">
        <f t="shared" si="177"/>
        <v>COMMENT_JIRA_ID,</v>
      </c>
      <c r="L436" s="14"/>
      <c r="M436" s="18" t="str">
        <f t="shared" si="194"/>
        <v>COMMENT_JIRA_ID,</v>
      </c>
      <c r="N436" s="5" t="str">
        <f t="shared" si="189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90"/>
        <v>commentJiraId</v>
      </c>
      <c r="X436" s="3" t="str">
        <f t="shared" si="191"/>
        <v>"commentJiraId":"",</v>
      </c>
      <c r="Y436" s="22" t="str">
        <f t="shared" si="192"/>
        <v>public static String COMMENT_JIRA_ID="commentJiraId";</v>
      </c>
      <c r="Z436" s="7" t="str">
        <f t="shared" si="193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8"/>
        <v xml:space="preserve"> ADD  COMMENT_JIRA_KEY VARCHAR(111);</v>
      </c>
      <c r="K437" s="25" t="str">
        <f t="shared" si="177"/>
        <v>COMMENT_JIRA_KEY,</v>
      </c>
      <c r="L437" s="14"/>
      <c r="M437" s="18" t="str">
        <f t="shared" si="194"/>
        <v>COMMENT_JIRA_KEY,</v>
      </c>
      <c r="N437" s="5" t="str">
        <f t="shared" si="189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90"/>
        <v>commentJiraKey</v>
      </c>
      <c r="X437" s="3" t="str">
        <f t="shared" si="191"/>
        <v>"commentJiraKey":"",</v>
      </c>
      <c r="Y437" s="22" t="str">
        <f t="shared" si="192"/>
        <v>public static String COMMENT_JIRA_KEY="commentJiraKey";</v>
      </c>
      <c r="Z437" s="7" t="str">
        <f t="shared" si="193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8"/>
        <v xml:space="preserve"> ADD  START_DATE VARCHAR(42);</v>
      </c>
      <c r="K438" s="25" t="str">
        <f t="shared" si="177"/>
        <v>START_DATE,</v>
      </c>
      <c r="L438" s="14"/>
      <c r="M438" s="18" t="str">
        <f t="shared" si="194"/>
        <v>START_DATE,</v>
      </c>
      <c r="N438" s="5" t="str">
        <f t="shared" si="189"/>
        <v>START_DATE VARCHAR(42),</v>
      </c>
      <c r="O438" s="1" t="s">
        <v>289</v>
      </c>
      <c r="P438" t="s">
        <v>8</v>
      </c>
      <c r="W438" s="17" t="str">
        <f t="shared" si="190"/>
        <v>startDate</v>
      </c>
      <c r="X438" s="3" t="str">
        <f t="shared" si="191"/>
        <v>"startDate":"",</v>
      </c>
      <c r="Y438" s="22" t="str">
        <f t="shared" si="192"/>
        <v>public static String START_DATE="startDate";</v>
      </c>
      <c r="Z438" s="7" t="str">
        <f t="shared" si="193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8"/>
        <v xml:space="preserve"> ADD  START_TIME VARCHAR(42);</v>
      </c>
      <c r="K439" s="25" t="str">
        <f t="shared" si="177"/>
        <v>START_TIME,</v>
      </c>
      <c r="L439" s="14"/>
      <c r="M439" s="18" t="str">
        <f>CONCATENATE(B439,",")</f>
        <v>START_TIME,</v>
      </c>
      <c r="N439" s="5" t="str">
        <f t="shared" si="189"/>
        <v>START_TIME VARCHAR(42),</v>
      </c>
      <c r="O439" s="1" t="s">
        <v>289</v>
      </c>
      <c r="P439" t="s">
        <v>133</v>
      </c>
      <c r="W439" s="17" t="str">
        <f t="shared" si="190"/>
        <v>startTime</v>
      </c>
      <c r="X439" s="3" t="str">
        <f t="shared" si="191"/>
        <v>"startTime":"",</v>
      </c>
      <c r="Y439" s="22" t="str">
        <f t="shared" si="192"/>
        <v>public static String START_TIME="startTime";</v>
      </c>
      <c r="Z439" s="7" t="str">
        <f t="shared" si="193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8"/>
        <v xml:space="preserve"> ADD  START_TYPE VARCHAR(42);</v>
      </c>
      <c r="K440" s="25" t="str">
        <f t="shared" si="177"/>
        <v>START_TYPE,</v>
      </c>
      <c r="L440" s="14"/>
      <c r="M440" s="18" t="str">
        <f>CONCATENATE(B440,",")</f>
        <v>START_TYPE,</v>
      </c>
      <c r="N440" s="5" t="str">
        <f t="shared" si="189"/>
        <v>START_TYPE VARCHAR(42),</v>
      </c>
      <c r="O440" s="1" t="s">
        <v>289</v>
      </c>
      <c r="P440" t="s">
        <v>51</v>
      </c>
      <c r="W440" s="17" t="str">
        <f t="shared" si="190"/>
        <v>startType</v>
      </c>
      <c r="X440" s="3" t="str">
        <f t="shared" si="191"/>
        <v>"startType":"",</v>
      </c>
      <c r="Y440" s="22" t="str">
        <f t="shared" si="192"/>
        <v>public static String START_TYPE="startType";</v>
      </c>
      <c r="Z440" s="7" t="str">
        <f t="shared" si="193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8"/>
        <v xml:space="preserve"> ADD  COMMENT_STATUS VARCHAR(42);</v>
      </c>
      <c r="K441" s="25" t="str">
        <f t="shared" si="177"/>
        <v>COMMENT_STATUS,</v>
      </c>
      <c r="L441" s="14"/>
      <c r="M441" s="18" t="str">
        <f>CONCATENATE(B441,",")</f>
        <v>COMMENT_STATUS,</v>
      </c>
      <c r="N441" s="5" t="str">
        <f t="shared" si="189"/>
        <v>COMMENT_STATUS VARCHAR(42),</v>
      </c>
      <c r="O441" s="1" t="s">
        <v>323</v>
      </c>
      <c r="P441" t="s">
        <v>3</v>
      </c>
      <c r="W441" s="17" t="str">
        <f t="shared" si="190"/>
        <v>commentStatus</v>
      </c>
      <c r="X441" s="3" t="str">
        <f t="shared" si="191"/>
        <v>"commentStatus":"",</v>
      </c>
      <c r="Y441" s="22" t="str">
        <f t="shared" si="192"/>
        <v>public static String COMMENT_STATUS="commentStatus";</v>
      </c>
      <c r="Z441" s="7" t="str">
        <f t="shared" si="193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4" si="195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4" si="196">CONCATENATE(B449," ",C449,"(",D449,")",",")</f>
        <v>STATUS VARCHAR(10),</v>
      </c>
      <c r="O449" s="1" t="s">
        <v>3</v>
      </c>
      <c r="W449" s="17" t="str">
        <f t="shared" si="195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>I449</f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6"/>
        <v>INSERT_DATE VARCHAR(20),</v>
      </c>
      <c r="O450" s="1" t="s">
        <v>7</v>
      </c>
      <c r="P450" t="s">
        <v>8</v>
      </c>
      <c r="W450" s="17" t="str">
        <f t="shared" si="195"/>
        <v>insertDate</v>
      </c>
      <c r="X450" s="3" t="str">
        <f t="shared" ref="X450:X474" si="197">CONCATENATE("""",W450,"""",":","""","""",",")</f>
        <v>"insertDate":"",</v>
      </c>
      <c r="Y450" s="22" t="str">
        <f t="shared" ref="Y450:Y474" si="198">CONCATENATE("public static String ",,B450,,"=","""",W450,""";")</f>
        <v>public static String INSERT_DATE="insertDate";</v>
      </c>
      <c r="Z450" s="7" t="str">
        <f t="shared" ref="Z450:Z474" si="199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>I450</f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6"/>
        <v>MODIFICATION_DATE VARCHAR(20),</v>
      </c>
      <c r="O451" s="1" t="s">
        <v>9</v>
      </c>
      <c r="P451" t="s">
        <v>8</v>
      </c>
      <c r="W451" s="17" t="str">
        <f t="shared" si="195"/>
        <v>modificationDate</v>
      </c>
      <c r="X451" s="3" t="str">
        <f t="shared" si="197"/>
        <v>"modificationDate":"",</v>
      </c>
      <c r="Y451" s="22" t="str">
        <f t="shared" si="198"/>
        <v>public static String MODIFICATION_DATE="modificationDate";</v>
      </c>
      <c r="Z451" s="7" t="str">
        <f t="shared" si="199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e">
        <f>#REF!</f>
        <v>#REF!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6"/>
        <v>NAME VARCHAR(400),</v>
      </c>
      <c r="O452" s="1" t="s">
        <v>0</v>
      </c>
      <c r="W452" s="17" t="str">
        <f t="shared" si="195"/>
        <v>name</v>
      </c>
      <c r="X452" s="3" t="str">
        <f t="shared" si="197"/>
        <v>"name":"",</v>
      </c>
      <c r="Y452" s="22" t="str">
        <f t="shared" si="198"/>
        <v>public static String NAME="name";</v>
      </c>
      <c r="Z452" s="7" t="str">
        <f t="shared" si="199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L453" s="12"/>
      <c r="M453" s="18"/>
      <c r="N453" s="5" t="str">
        <f t="shared" si="196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5"/>
        <v>fkParentTaskId</v>
      </c>
      <c r="X453" s="3" t="str">
        <f t="shared" si="197"/>
        <v>"fkParentTaskId":"",</v>
      </c>
      <c r="Y453" s="22" t="str">
        <f t="shared" si="198"/>
        <v>public static String FK_PARENT_TASK_ID="fkParentTaskId";</v>
      </c>
      <c r="Z453" s="7" t="str">
        <f t="shared" si="199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e">
        <f>#REF!</f>
        <v>#REF!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6"/>
        <v>CREATED_BY VARCHAR(40),</v>
      </c>
      <c r="O454" s="1" t="s">
        <v>282</v>
      </c>
      <c r="P454" t="s">
        <v>128</v>
      </c>
      <c r="W454" s="17" t="str">
        <f t="shared" si="195"/>
        <v>createdBy</v>
      </c>
      <c r="X454" s="3" t="str">
        <f t="shared" si="197"/>
        <v>"createdBy":"",</v>
      </c>
      <c r="Y454" s="22" t="str">
        <f t="shared" si="198"/>
        <v>public static String CREATED_BY="createdBy";</v>
      </c>
      <c r="Z454" s="7" t="str">
        <f t="shared" si="199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>
        <f>I24</f>
        <v>0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6"/>
        <v>CREATED_DATE VARCHAR(40),</v>
      </c>
      <c r="O455" s="1" t="s">
        <v>282</v>
      </c>
      <c r="P455" t="s">
        <v>8</v>
      </c>
      <c r="W455" s="17" t="str">
        <f t="shared" si="195"/>
        <v>createdDate</v>
      </c>
      <c r="X455" s="3" t="str">
        <f t="shared" si="197"/>
        <v>"createdDate":"",</v>
      </c>
      <c r="Y455" s="22" t="str">
        <f t="shared" si="198"/>
        <v>public static String CREATED_DATE="createdDate";</v>
      </c>
      <c r="Z455" s="7" t="str">
        <f t="shared" si="199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L456" s="12"/>
      <c r="M456" s="18"/>
      <c r="N456" s="5" t="str">
        <f t="shared" si="196"/>
        <v>CREATED_TIME VARCHAR(40),</v>
      </c>
      <c r="O456" s="1" t="s">
        <v>282</v>
      </c>
      <c r="P456" t="s">
        <v>133</v>
      </c>
      <c r="W456" s="17" t="str">
        <f t="shared" si="195"/>
        <v>createdTime</v>
      </c>
      <c r="X456" s="3" t="str">
        <f t="shared" si="197"/>
        <v>"createdTime":"",</v>
      </c>
      <c r="Y456" s="22" t="str">
        <f t="shared" si="198"/>
        <v>public static String CREATED_TIME="createdTime";</v>
      </c>
      <c r="Z456" s="7" t="str">
        <f t="shared" si="199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>
        <f>I24</f>
        <v>0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6"/>
        <v>START_DATE VARCHAR(50),</v>
      </c>
      <c r="O457" s="1" t="s">
        <v>289</v>
      </c>
      <c r="P457" t="s">
        <v>8</v>
      </c>
      <c r="W457" s="17" t="str">
        <f t="shared" si="195"/>
        <v>startDate</v>
      </c>
      <c r="X457" s="3" t="str">
        <f t="shared" si="197"/>
        <v>"startDate":"",</v>
      </c>
      <c r="Y457" s="22" t="str">
        <f t="shared" si="198"/>
        <v>public static String START_DATE="startDate";</v>
      </c>
      <c r="Z457" s="7" t="str">
        <f t="shared" si="199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>
        <f>I27</f>
        <v>0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6"/>
        <v>START_TIME VARCHAR(50),</v>
      </c>
      <c r="O458" s="1" t="s">
        <v>289</v>
      </c>
      <c r="P458" t="s">
        <v>133</v>
      </c>
      <c r="W458" s="17" t="str">
        <f t="shared" si="195"/>
        <v>startTime</v>
      </c>
      <c r="X458" s="3" t="str">
        <f t="shared" si="197"/>
        <v>"startTime":"",</v>
      </c>
      <c r="Y458" s="22" t="str">
        <f t="shared" si="198"/>
        <v>public static String START_TIME="startTime";</v>
      </c>
      <c r="Z458" s="7" t="str">
        <f t="shared" si="199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L459" s="12"/>
      <c r="M459" s="18"/>
      <c r="N459" s="5" t="str">
        <f t="shared" si="196"/>
        <v>END_DATE VARCHAR(40),</v>
      </c>
      <c r="O459" s="1" t="s">
        <v>290</v>
      </c>
      <c r="P459" t="s">
        <v>8</v>
      </c>
      <c r="W459" s="17" t="str">
        <f t="shared" si="195"/>
        <v>endDate</v>
      </c>
      <c r="X459" s="3" t="str">
        <f t="shared" si="197"/>
        <v>"endDate":"",</v>
      </c>
      <c r="Y459" s="22" t="str">
        <f t="shared" si="198"/>
        <v>public static String END_DATE="endDate";</v>
      </c>
      <c r="Z459" s="7" t="str">
        <f t="shared" si="199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>
        <f>I27</f>
        <v>0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6"/>
        <v>END_TIME VARCHAR(40),</v>
      </c>
      <c r="O460" s="1" t="s">
        <v>290</v>
      </c>
      <c r="P460" t="s">
        <v>133</v>
      </c>
      <c r="W460" s="17" t="str">
        <f t="shared" si="195"/>
        <v>endTime</v>
      </c>
      <c r="X460" s="3" t="str">
        <f t="shared" si="197"/>
        <v>"endTime":"",</v>
      </c>
      <c r="Y460" s="22" t="str">
        <f t="shared" si="198"/>
        <v>public static String END_TIME="endTime";</v>
      </c>
      <c r="Z460" s="7" t="str">
        <f t="shared" si="199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>I448</f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6"/>
        <v>FINISH_DATE VARCHAR(40),</v>
      </c>
      <c r="O461" s="1" t="s">
        <v>312</v>
      </c>
      <c r="P461" t="s">
        <v>8</v>
      </c>
      <c r="W461" s="17" t="str">
        <f t="shared" si="195"/>
        <v>finishDate</v>
      </c>
      <c r="X461" s="3" t="str">
        <f t="shared" si="197"/>
        <v>"finishDate":"",</v>
      </c>
      <c r="Y461" s="22" t="str">
        <f t="shared" si="198"/>
        <v>public static String FINISH_DATE="finishDate";</v>
      </c>
      <c r="Z461" s="7" t="str">
        <f t="shared" si="199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L462" s="12"/>
      <c r="M462" s="18" t="str">
        <f>CONCATENATE(B462,",")</f>
        <v>FINISH_TIME,</v>
      </c>
      <c r="N462" s="5" t="str">
        <f t="shared" si="196"/>
        <v>FINISH_TIME VARCHAR(40),</v>
      </c>
      <c r="O462" s="1" t="s">
        <v>312</v>
      </c>
      <c r="P462" t="s">
        <v>133</v>
      </c>
      <c r="W462" s="17" t="str">
        <f t="shared" si="195"/>
        <v>finishTime</v>
      </c>
      <c r="X462" s="3" t="str">
        <f t="shared" si="197"/>
        <v>"finishTime":"",</v>
      </c>
      <c r="Y462" s="22" t="str">
        <f t="shared" si="198"/>
        <v>public static String FINISH_TIME="finishTime";</v>
      </c>
      <c r="Z462" s="7" t="str">
        <f t="shared" si="199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>I448</f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6"/>
        <v>COMPLETED_DURATION VARCHAR(30),</v>
      </c>
      <c r="O463" s="1" t="s">
        <v>313</v>
      </c>
      <c r="P463" t="s">
        <v>314</v>
      </c>
      <c r="W463" s="17" t="str">
        <f t="shared" si="195"/>
        <v>completedDuration</v>
      </c>
      <c r="X463" s="3" t="str">
        <f t="shared" si="197"/>
        <v>"completedDuration":"",</v>
      </c>
      <c r="Y463" s="22" t="str">
        <f t="shared" si="198"/>
        <v>public static String COMPLETED_DURATION="completedDuration";</v>
      </c>
      <c r="Z463" s="7" t="str">
        <f t="shared" si="199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>I450</f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4" si="200">CONCATENATE(B464,",")</f>
        <v>DESCRIPTION,</v>
      </c>
      <c r="N464" s="5" t="str">
        <f t="shared" si="196"/>
        <v>DESCRIPTION VARCHAR(2000),</v>
      </c>
      <c r="O464" s="1" t="s">
        <v>14</v>
      </c>
      <c r="W464" s="17" t="str">
        <f t="shared" si="195"/>
        <v>description</v>
      </c>
      <c r="X464" s="3" t="str">
        <f t="shared" si="197"/>
        <v>"description":"",</v>
      </c>
      <c r="Y464" s="22" t="str">
        <f t="shared" si="198"/>
        <v>public static String DESCRIPTION="description";</v>
      </c>
      <c r="Z464" s="7" t="str">
        <f t="shared" si="199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L465" s="14"/>
      <c r="M465" s="18" t="str">
        <f t="shared" si="200"/>
        <v>FK_TASK_TYPE_ID,</v>
      </c>
      <c r="N465" s="5" t="str">
        <f t="shared" si="196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5"/>
        <v>fkTaskTypeId</v>
      </c>
      <c r="X465" s="3" t="str">
        <f t="shared" si="197"/>
        <v>"fkTaskTypeId":"",</v>
      </c>
      <c r="Y465" s="22" t="str">
        <f t="shared" si="198"/>
        <v>public static String FK_TASK_TYPE_ID="fkTaskTypeId";</v>
      </c>
      <c r="Z465" s="7" t="str">
        <f t="shared" si="199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L466" s="14"/>
      <c r="M466" s="18" t="str">
        <f t="shared" si="200"/>
        <v>FK_TASK_STATUS_ID,</v>
      </c>
      <c r="N466" s="5" t="str">
        <f t="shared" si="196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5"/>
        <v>fkTaskStatusId</v>
      </c>
      <c r="X466" s="3" t="str">
        <f t="shared" si="197"/>
        <v>"fkTaskStatusId":"",</v>
      </c>
      <c r="Y466" s="22" t="str">
        <f t="shared" si="198"/>
        <v>public static String FK_TASK_STATUS_ID="fkTaskStatusId";</v>
      </c>
      <c r="Z466" s="7" t="str">
        <f t="shared" si="199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L467" s="14"/>
      <c r="M467" s="18" t="str">
        <f t="shared" si="200"/>
        <v>FK_PROJECT_ID,</v>
      </c>
      <c r="N467" s="5" t="str">
        <f t="shared" si="196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5"/>
        <v>fkProjectId</v>
      </c>
      <c r="X467" s="3" t="str">
        <f t="shared" si="197"/>
        <v>"fkProjectId":"",</v>
      </c>
      <c r="Y467" s="22" t="str">
        <f t="shared" si="198"/>
        <v>public static String FK_PROJECT_ID="fkProjectId";</v>
      </c>
      <c r="Z467" s="7" t="str">
        <f t="shared" si="199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L468" s="14"/>
      <c r="M468" s="18" t="str">
        <f t="shared" si="200"/>
        <v>UPDATED_BY,</v>
      </c>
      <c r="N468" s="5" t="str">
        <f t="shared" si="196"/>
        <v>UPDATED_BY VARCHAR(40),</v>
      </c>
      <c r="O468" s="1" t="s">
        <v>315</v>
      </c>
      <c r="P468" t="s">
        <v>128</v>
      </c>
      <c r="W468" s="17" t="str">
        <f t="shared" si="195"/>
        <v>updatedBy</v>
      </c>
      <c r="X468" s="3" t="str">
        <f t="shared" si="197"/>
        <v>"updatedBy":"",</v>
      </c>
      <c r="Y468" s="22" t="str">
        <f t="shared" si="198"/>
        <v>public static String UPDATED_BY="updatedBy";</v>
      </c>
      <c r="Z468" s="7" t="str">
        <f t="shared" si="199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L469" s="14"/>
      <c r="M469" s="18" t="str">
        <f t="shared" si="200"/>
        <v>LAST_UPDATED_DATE,</v>
      </c>
      <c r="N469" s="5" t="str">
        <f t="shared" si="196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5"/>
        <v>lastUpdatedDate</v>
      </c>
      <c r="X469" s="3" t="str">
        <f t="shared" si="197"/>
        <v>"lastUpdatedDate":"",</v>
      </c>
      <c r="Y469" s="22" t="str">
        <f t="shared" si="198"/>
        <v>public static String LAST_UPDATED_DATE="lastUpdatedDate";</v>
      </c>
      <c r="Z469" s="7" t="str">
        <f t="shared" si="199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L470" s="14"/>
      <c r="M470" s="18" t="str">
        <f t="shared" si="200"/>
        <v>LAST_UPDATED_TIME,</v>
      </c>
      <c r="N470" s="5" t="str">
        <f t="shared" si="196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5"/>
        <v>lastUpdatedTime</v>
      </c>
      <c r="X470" s="3" t="str">
        <f t="shared" si="197"/>
        <v>"lastUpdatedTime":"",</v>
      </c>
      <c r="Y470" s="22" t="str">
        <f t="shared" si="198"/>
        <v>public static String LAST_UPDATED_TIME="lastUpdatedTime";</v>
      </c>
      <c r="Z470" s="7" t="str">
        <f t="shared" si="199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L471" s="14"/>
      <c r="M471" s="18" t="str">
        <f t="shared" si="200"/>
        <v>ORDER_NO,</v>
      </c>
      <c r="N471" s="5" t="str">
        <f t="shared" si="196"/>
        <v>ORDER_NO VARCHAR(30),</v>
      </c>
      <c r="O471" s="1" t="s">
        <v>259</v>
      </c>
      <c r="P471" t="s">
        <v>173</v>
      </c>
      <c r="W471" s="17" t="str">
        <f t="shared" si="195"/>
        <v>orderNo</v>
      </c>
      <c r="X471" s="3" t="str">
        <f t="shared" si="197"/>
        <v>"orderNo":"",</v>
      </c>
      <c r="Y471" s="22" t="str">
        <f t="shared" si="198"/>
        <v>public static String ORDER_NO="orderNo";</v>
      </c>
      <c r="Z471" s="7" t="str">
        <f t="shared" si="199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M472" s="18" t="str">
        <f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5"/>
        <v>fkPriorityId</v>
      </c>
      <c r="X472" s="3" t="str">
        <f t="shared" si="197"/>
        <v>"fkPriorityId":"",</v>
      </c>
      <c r="Y472" s="22" t="str">
        <f t="shared" si="198"/>
        <v>public static String FK_PRIORITY_ID="fkPriorityId";</v>
      </c>
      <c r="Z472" s="7" t="str">
        <f t="shared" si="199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M473" s="18" t="str">
        <f>CONCATENATE(B473,",")</f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5"/>
        <v>fkProgressId</v>
      </c>
      <c r="X473" s="3" t="str">
        <f t="shared" si="197"/>
        <v>"fkProgressId":"",</v>
      </c>
      <c r="Y473" s="22" t="str">
        <f t="shared" si="198"/>
        <v>public static String FK_PROGRESS_ID="fkProgressId";</v>
      </c>
      <c r="Z473" s="7" t="str">
        <f t="shared" si="199"/>
        <v>private String fkProgressId="";</v>
      </c>
    </row>
    <row r="474" spans="2:26" ht="19.2" x14ac:dyDescent="0.45">
      <c r="B474" s="8" t="s">
        <v>306</v>
      </c>
      <c r="C474" s="1" t="s">
        <v>1</v>
      </c>
      <c r="D474" s="8">
        <v>43</v>
      </c>
      <c r="M474" s="18" t="str">
        <f t="shared" si="200"/>
        <v>FK_TASK_CATEGORY_ID,</v>
      </c>
      <c r="N474" s="5" t="str">
        <f t="shared" si="196"/>
        <v>FK_TASK_CATEGORY_ID VARCHAR(43),</v>
      </c>
      <c r="O474" s="1" t="s">
        <v>10</v>
      </c>
      <c r="P474" t="s">
        <v>311</v>
      </c>
      <c r="Q474" t="s">
        <v>310</v>
      </c>
      <c r="R474" t="s">
        <v>2</v>
      </c>
      <c r="W474" s="17" t="str">
        <f t="shared" si="195"/>
        <v>fkTaskCategoryId</v>
      </c>
      <c r="X474" s="3" t="str">
        <f t="shared" si="197"/>
        <v>"fkTaskCategoryId":"",</v>
      </c>
      <c r="Y474" s="22" t="str">
        <f t="shared" si="198"/>
        <v>public static String FK_TASK_CATEGORY_ID="fkTaskCategoryId";</v>
      </c>
      <c r="Z474" s="7" t="str">
        <f t="shared" si="199"/>
        <v>private String fkTaskCategoryId="";</v>
      </c>
    </row>
    <row r="475" spans="2:26" ht="19.2" x14ac:dyDescent="0.45">
      <c r="C475" s="1"/>
      <c r="D475" s="8"/>
      <c r="M475" s="18"/>
      <c r="N475" s="33" t="s">
        <v>130</v>
      </c>
      <c r="O475" s="1"/>
      <c r="W475" s="17"/>
    </row>
    <row r="476" spans="2:26" ht="19.2" x14ac:dyDescent="0.45">
      <c r="C476" s="1"/>
      <c r="D476" s="8"/>
      <c r="M476" s="18"/>
      <c r="N476" s="31" t="s">
        <v>126</v>
      </c>
      <c r="O476" s="1"/>
      <c r="W476" s="17"/>
    </row>
    <row r="477" spans="2:26" x14ac:dyDescent="0.3">
      <c r="B477" s="2" t="s">
        <v>330</v>
      </c>
      <c r="I477" t="str">
        <f>CONCATENATE("ALTER TABLE"," ",B477)</f>
        <v>ALTER TABLE TM_TASK_LIST</v>
      </c>
      <c r="J477" t="s">
        <v>293</v>
      </c>
      <c r="K477" s="26" t="str">
        <f>CONCATENATE(J477," VIEW ",B477," AS SELECT")</f>
        <v>create OR REPLACE VIEW TM_TASK_LIST AS SELECT</v>
      </c>
      <c r="N477" s="5" t="str">
        <f>CONCATENATE("CREATE TABLE ",B477," ","(")</f>
        <v>CREATE TABLE TM_TASK_LIST (</v>
      </c>
    </row>
    <row r="478" spans="2:26" ht="19.2" x14ac:dyDescent="0.45">
      <c r="B478" s="1" t="s">
        <v>2</v>
      </c>
      <c r="C478" s="1" t="s">
        <v>1</v>
      </c>
      <c r="D478" s="4">
        <v>30</v>
      </c>
      <c r="E478" s="24" t="s">
        <v>113</v>
      </c>
      <c r="I478" t="str">
        <f>I477</f>
        <v>ALTER TABLE TM_TASK_LIST</v>
      </c>
      <c r="K478" s="25" t="str">
        <f>CONCATENATE(B478,",")</f>
        <v>ID,</v>
      </c>
      <c r="L478" s="12"/>
      <c r="M478" s="18" t="str">
        <f>CONCATENATE(B478,",")</f>
        <v>ID,</v>
      </c>
      <c r="N478" s="5" t="str">
        <f>CONCATENATE(B478," ",C478,"(",D478,") ",E478," ,")</f>
        <v>ID VARCHAR(30) NOT NULL ,</v>
      </c>
      <c r="O478" s="1" t="s">
        <v>2</v>
      </c>
      <c r="P478" s="6"/>
      <c r="Q478" s="6"/>
      <c r="R478" s="6"/>
      <c r="S478" s="6"/>
      <c r="T478" s="6"/>
      <c r="U478" s="6"/>
      <c r="V478" s="6"/>
      <c r="W478" s="17" t="str">
        <f t="shared" ref="W478:W508" si="201"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id</v>
      </c>
      <c r="X478" s="3" t="str">
        <f t="shared" ref="X478:X508" si="202">CONCATENATE("""",W478,"""",":","""","""",",")</f>
        <v>"id":"",</v>
      </c>
      <c r="Y478" s="22" t="str">
        <f t="shared" ref="Y478:Y508" si="203">CONCATENATE("public static String ",,B478,,"=","""",W478,""";")</f>
        <v>public static String ID="id";</v>
      </c>
      <c r="Z478" s="7" t="str">
        <f t="shared" ref="Z478:Z508" si="204">CONCATENATE("private String ",W478,"=","""""",";")</f>
        <v>private String id="";</v>
      </c>
    </row>
    <row r="479" spans="2:26" ht="19.2" x14ac:dyDescent="0.45">
      <c r="B479" s="1" t="s">
        <v>3</v>
      </c>
      <c r="C479" s="1" t="s">
        <v>1</v>
      </c>
      <c r="D479" s="4">
        <v>10</v>
      </c>
      <c r="I479" t="str">
        <f>I478</f>
        <v>ALTER TABLE TM_TASK_LIST</v>
      </c>
      <c r="K479" s="25" t="str">
        <f>CONCATENATE(B479,",")</f>
        <v>STATUS,</v>
      </c>
      <c r="L479" s="12"/>
      <c r="M479" s="18" t="str">
        <f>CONCATENATE(B479,",")</f>
        <v>STATUS,</v>
      </c>
      <c r="N479" s="5" t="str">
        <f t="shared" ref="N479:N508" si="205">CONCATENATE(B479," ",C479,"(",D479,")",",")</f>
        <v>STATUS VARCHAR(10),</v>
      </c>
      <c r="O479" s="1" t="s">
        <v>3</v>
      </c>
      <c r="W479" s="17" t="str">
        <f t="shared" si="201"/>
        <v>status</v>
      </c>
      <c r="X479" s="3" t="str">
        <f t="shared" si="202"/>
        <v>"status":"",</v>
      </c>
      <c r="Y479" s="22" t="str">
        <f t="shared" si="203"/>
        <v>public static String STATUS="status";</v>
      </c>
      <c r="Z479" s="7" t="str">
        <f t="shared" si="204"/>
        <v>private String status="";</v>
      </c>
    </row>
    <row r="480" spans="2:26" ht="19.2" x14ac:dyDescent="0.45">
      <c r="B480" s="1" t="s">
        <v>4</v>
      </c>
      <c r="C480" s="1" t="s">
        <v>1</v>
      </c>
      <c r="D480" s="4">
        <v>20</v>
      </c>
      <c r="I480" t="str">
        <f>I479</f>
        <v>ALTER TABLE TM_TASK_LIST</v>
      </c>
      <c r="K480" s="25" t="str">
        <f t="shared" ref="K480:K487" si="206">CONCATENATE(B480,",")</f>
        <v>INSERT_DATE,</v>
      </c>
      <c r="L480" s="12"/>
      <c r="M480" s="18" t="str">
        <f>CONCATENATE(B480,",")</f>
        <v>INSERT_DATE,</v>
      </c>
      <c r="N480" s="5" t="str">
        <f t="shared" si="205"/>
        <v>INSERT_DATE VARCHAR(20),</v>
      </c>
      <c r="O480" s="1" t="s">
        <v>7</v>
      </c>
      <c r="P480" t="s">
        <v>8</v>
      </c>
      <c r="W480" s="17" t="str">
        <f t="shared" si="201"/>
        <v>insertDate</v>
      </c>
      <c r="X480" s="3" t="str">
        <f t="shared" si="202"/>
        <v>"insertDate":"",</v>
      </c>
      <c r="Y480" s="22" t="str">
        <f t="shared" si="203"/>
        <v>public static String INSERT_DATE="insertDate";</v>
      </c>
      <c r="Z480" s="7" t="str">
        <f t="shared" si="204"/>
        <v>private String insertDate="";</v>
      </c>
    </row>
    <row r="481" spans="2:26" ht="19.2" x14ac:dyDescent="0.45">
      <c r="B481" s="1" t="s">
        <v>5</v>
      </c>
      <c r="C481" s="1" t="s">
        <v>1</v>
      </c>
      <c r="D481" s="4">
        <v>20</v>
      </c>
      <c r="I481" t="str">
        <f>I480</f>
        <v>ALTER TABLE TM_TASK_LIST</v>
      </c>
      <c r="K481" s="25" t="str">
        <f t="shared" si="206"/>
        <v>MODIFICATION_DATE,</v>
      </c>
      <c r="L481" s="12"/>
      <c r="M481" s="18" t="str">
        <f>CONCATENATE(B481,",")</f>
        <v>MODIFICATION_DATE,</v>
      </c>
      <c r="N481" s="5" t="str">
        <f t="shared" si="205"/>
        <v>MODIFICATION_DATE VARCHAR(20),</v>
      </c>
      <c r="O481" s="1" t="s">
        <v>9</v>
      </c>
      <c r="P481" t="s">
        <v>8</v>
      </c>
      <c r="W481" s="17" t="str">
        <f t="shared" si="201"/>
        <v>modificationDate</v>
      </c>
      <c r="X481" s="3" t="str">
        <f t="shared" si="202"/>
        <v>"modificationDate":"",</v>
      </c>
      <c r="Y481" s="22" t="str">
        <f t="shared" si="203"/>
        <v>public static String MODIFICATION_DATE="modificationDate";</v>
      </c>
      <c r="Z481" s="7" t="str">
        <f t="shared" si="204"/>
        <v>private String modificationDate="";</v>
      </c>
    </row>
    <row r="482" spans="2:26" ht="19.2" x14ac:dyDescent="0.45">
      <c r="B482" s="1" t="s">
        <v>0</v>
      </c>
      <c r="C482" s="1" t="s">
        <v>1</v>
      </c>
      <c r="D482" s="4">
        <v>400</v>
      </c>
      <c r="I482" t="e">
        <f>I176</f>
        <v>#REF!</v>
      </c>
      <c r="K482" s="25" t="str">
        <f t="shared" si="206"/>
        <v>NAME,</v>
      </c>
      <c r="L482" s="12"/>
      <c r="M482" s="18" t="str">
        <f>CONCATENATE(B482,",")</f>
        <v>NAME,</v>
      </c>
      <c r="N482" s="5" t="str">
        <f t="shared" si="205"/>
        <v>NAME VARCHAR(400),</v>
      </c>
      <c r="O482" s="1" t="s">
        <v>0</v>
      </c>
      <c r="W482" s="17" t="str">
        <f t="shared" si="201"/>
        <v>name</v>
      </c>
      <c r="X482" s="3" t="str">
        <f t="shared" si="202"/>
        <v>"name":"",</v>
      </c>
      <c r="Y482" s="22" t="str">
        <f t="shared" si="203"/>
        <v>public static String NAME="name";</v>
      </c>
      <c r="Z482" s="7" t="str">
        <f t="shared" si="204"/>
        <v>private String name="";</v>
      </c>
    </row>
    <row r="483" spans="2:26" ht="19.2" x14ac:dyDescent="0.45">
      <c r="B483" s="1" t="s">
        <v>261</v>
      </c>
      <c r="C483" s="1" t="s">
        <v>1</v>
      </c>
      <c r="D483" s="4">
        <v>40</v>
      </c>
      <c r="J483" s="23"/>
      <c r="K483" s="25" t="str">
        <f t="shared" si="206"/>
        <v>FK_PARENT_TASK_ID,</v>
      </c>
      <c r="L483" s="12"/>
      <c r="M483" s="18"/>
      <c r="N483" s="5" t="str">
        <f t="shared" si="205"/>
        <v>FK_PARENT_TASK_ID VARCHAR(40),</v>
      </c>
      <c r="O483" s="1" t="s">
        <v>10</v>
      </c>
      <c r="P483" t="s">
        <v>131</v>
      </c>
      <c r="Q483" t="s">
        <v>311</v>
      </c>
      <c r="R483" t="s">
        <v>2</v>
      </c>
      <c r="W483" s="17" t="str">
        <f t="shared" si="201"/>
        <v>fkParentTaskId</v>
      </c>
      <c r="X483" s="3" t="str">
        <f t="shared" si="202"/>
        <v>"fkParentTaskId":"",</v>
      </c>
      <c r="Y483" s="22" t="str">
        <f t="shared" si="203"/>
        <v>public static String FK_PARENT_TASK_ID="fkParentTaskId";</v>
      </c>
      <c r="Z483" s="7" t="str">
        <f t="shared" si="204"/>
        <v>private String fkParentTaskId="";</v>
      </c>
    </row>
    <row r="484" spans="2:26" ht="19.2" x14ac:dyDescent="0.45">
      <c r="B484" s="10" t="s">
        <v>262</v>
      </c>
      <c r="C484" s="1" t="s">
        <v>1</v>
      </c>
      <c r="D484" s="4">
        <v>40</v>
      </c>
      <c r="I484">
        <f>I175</f>
        <v>0</v>
      </c>
      <c r="K484" s="25" t="str">
        <f>CONCATENATE(B484,",")</f>
        <v>CREATED_BY,</v>
      </c>
      <c r="L484" s="12"/>
      <c r="M484" s="18" t="str">
        <f>CONCATENATE(B482,",")</f>
        <v>NAME,</v>
      </c>
      <c r="N484" s="5" t="str">
        <f>CONCATENATE(B484," ",C484,"(",D484,")",",")</f>
        <v>CREATED_BY VARCHAR(40),</v>
      </c>
      <c r="O484" s="1" t="s">
        <v>282</v>
      </c>
      <c r="P484" t="s">
        <v>128</v>
      </c>
      <c r="W484" s="17" t="str">
        <f>CONCATENATE(,LOWER(O484),UPPER(LEFT(P484,1)),LOWER(RIGHT(P484,LEN(P484)-IF(LEN(P484)&gt;0,1,LEN(P484)))),UPPER(LEFT(Q484,1)),LOWER(RIGHT(Q484,LEN(Q484)-IF(LEN(Q484)&gt;0,1,LEN(Q484)))),UPPER(LEFT(R484,1)),LOWER(RIGHT(R484,LEN(R484)-IF(LEN(R484)&gt;0,1,LEN(R484)))),UPPER(LEFT(S484,1)),LOWER(RIGHT(S484,LEN(S484)-IF(LEN(S484)&gt;0,1,LEN(S484)))),UPPER(LEFT(T484,1)),LOWER(RIGHT(T484,LEN(T484)-IF(LEN(T484)&gt;0,1,LEN(T484)))),UPPER(LEFT(U484,1)),LOWER(RIGHT(U484,LEN(U484)-IF(LEN(U484)&gt;0,1,LEN(U484)))),UPPER(LEFT(V484,1)),LOWER(RIGHT(V484,LEN(V484)-IF(LEN(V484)&gt;0,1,LEN(V484)))))</f>
        <v>createdBy</v>
      </c>
      <c r="X484" s="3" t="str">
        <f>CONCATENATE("""",W484,"""",":","""","""",",")</f>
        <v>"createdBy":"",</v>
      </c>
      <c r="Y484" s="22" t="str">
        <f>CONCATENATE("public static String ",,B484,,"=","""",W484,""";")</f>
        <v>public static String CREATED_BY="createdBy";</v>
      </c>
      <c r="Z484" s="7" t="str">
        <f>CONCATENATE("private String ",W484,"=","""""",";")</f>
        <v>private String createdBy="";</v>
      </c>
    </row>
    <row r="485" spans="2:26" ht="26.4" x14ac:dyDescent="0.45">
      <c r="B485" s="10" t="s">
        <v>339</v>
      </c>
      <c r="C485" s="1" t="s">
        <v>1</v>
      </c>
      <c r="D485" s="4">
        <v>40</v>
      </c>
      <c r="K485" s="25" t="s">
        <v>340</v>
      </c>
      <c r="L485" s="12"/>
      <c r="M485" s="18" t="str">
        <f>CONCATENATE(B483,",")</f>
        <v>FK_PARENT_TASK_ID,</v>
      </c>
      <c r="N485" s="5" t="str">
        <f t="shared" si="205"/>
        <v>CREATED_BY_NAME VARCHAR(40),</v>
      </c>
      <c r="O485" s="1" t="s">
        <v>282</v>
      </c>
      <c r="P485" t="s">
        <v>128</v>
      </c>
      <c r="Q485" t="s">
        <v>0</v>
      </c>
      <c r="W485" s="17" t="str">
        <f t="shared" si="201"/>
        <v>createdByName</v>
      </c>
      <c r="X485" s="3" t="str">
        <f t="shared" si="202"/>
        <v>"createdByName":"",</v>
      </c>
      <c r="Y485" s="22" t="str">
        <f t="shared" si="203"/>
        <v>public static String CREATED_BY_NAME="createdByName";</v>
      </c>
      <c r="Z485" s="7" t="str">
        <f t="shared" si="204"/>
        <v>private String createdByName="";</v>
      </c>
    </row>
    <row r="486" spans="2:26" ht="19.2" x14ac:dyDescent="0.45">
      <c r="B486" s="1" t="s">
        <v>263</v>
      </c>
      <c r="C486" s="1" t="s">
        <v>1</v>
      </c>
      <c r="D486" s="4">
        <v>40</v>
      </c>
      <c r="I486">
        <f>I203</f>
        <v>0</v>
      </c>
      <c r="K486" s="25" t="str">
        <f t="shared" si="206"/>
        <v>CREATED_DATE,</v>
      </c>
      <c r="L486" s="12"/>
      <c r="M486" s="18" t="str">
        <f>CONCATENATE(B486,",")</f>
        <v>CREATED_DATE,</v>
      </c>
      <c r="N486" s="5" t="str">
        <f t="shared" si="205"/>
        <v>CREATED_DATE VARCHAR(40),</v>
      </c>
      <c r="O486" s="1" t="s">
        <v>282</v>
      </c>
      <c r="P486" t="s">
        <v>8</v>
      </c>
      <c r="W486" s="17" t="str">
        <f t="shared" si="201"/>
        <v>createdDate</v>
      </c>
      <c r="X486" s="3" t="str">
        <f t="shared" si="202"/>
        <v>"createdDate":"",</v>
      </c>
      <c r="Y486" s="22" t="str">
        <f t="shared" si="203"/>
        <v>public static String CREATED_DATE="createdDate";</v>
      </c>
      <c r="Z486" s="7" t="str">
        <f t="shared" si="204"/>
        <v>private String createdDate="";</v>
      </c>
    </row>
    <row r="487" spans="2:26" ht="19.2" x14ac:dyDescent="0.45">
      <c r="B487" s="1" t="s">
        <v>264</v>
      </c>
      <c r="C487" s="1" t="s">
        <v>1</v>
      </c>
      <c r="D487" s="4">
        <v>40</v>
      </c>
      <c r="K487" s="25" t="str">
        <f t="shared" si="206"/>
        <v>CREATED_TIME,</v>
      </c>
      <c r="L487" s="12"/>
      <c r="M487" s="18"/>
      <c r="N487" s="5" t="str">
        <f t="shared" si="205"/>
        <v>CREATED_TIME VARCHAR(40),</v>
      </c>
      <c r="O487" s="1" t="s">
        <v>282</v>
      </c>
      <c r="P487" t="s">
        <v>133</v>
      </c>
      <c r="W487" s="17" t="str">
        <f t="shared" si="201"/>
        <v>createdTime</v>
      </c>
      <c r="X487" s="3" t="str">
        <f t="shared" si="202"/>
        <v>"createdTime":"",</v>
      </c>
      <c r="Y487" s="22" t="str">
        <f t="shared" si="203"/>
        <v>public static String CREATED_TIME="createdTime";</v>
      </c>
      <c r="Z487" s="7" t="str">
        <f t="shared" si="204"/>
        <v>private String createdTime="";</v>
      </c>
    </row>
    <row r="488" spans="2:26" ht="19.2" x14ac:dyDescent="0.45">
      <c r="B488" s="1" t="s">
        <v>265</v>
      </c>
      <c r="C488" s="1" t="s">
        <v>1</v>
      </c>
      <c r="D488" s="4">
        <v>50</v>
      </c>
      <c r="I488">
        <f>I203</f>
        <v>0</v>
      </c>
      <c r="K488" s="25" t="str">
        <f t="shared" ref="K488:K508" si="207">CONCATENATE(B488,",")</f>
        <v>START_DATE,</v>
      </c>
      <c r="L488" s="12"/>
      <c r="M488" s="18" t="str">
        <f>CONCATENATE(B488,",")</f>
        <v>START_DATE,</v>
      </c>
      <c r="N488" s="5" t="str">
        <f t="shared" si="205"/>
        <v>START_DATE VARCHAR(50),</v>
      </c>
      <c r="O488" s="1" t="s">
        <v>289</v>
      </c>
      <c r="P488" t="s">
        <v>8</v>
      </c>
      <c r="W488" s="17" t="str">
        <f t="shared" si="201"/>
        <v>startDate</v>
      </c>
      <c r="X488" s="3" t="str">
        <f t="shared" si="202"/>
        <v>"startDate":"",</v>
      </c>
      <c r="Y488" s="22" t="str">
        <f t="shared" si="203"/>
        <v>public static String START_DATE="startDate";</v>
      </c>
      <c r="Z488" s="7" t="str">
        <f t="shared" si="204"/>
        <v>private String startDate="";</v>
      </c>
    </row>
    <row r="489" spans="2:26" ht="19.2" x14ac:dyDescent="0.45">
      <c r="B489" s="1" t="s">
        <v>266</v>
      </c>
      <c r="C489" s="1" t="s">
        <v>1</v>
      </c>
      <c r="D489" s="4">
        <v>50</v>
      </c>
      <c r="K489" s="25" t="str">
        <f t="shared" si="207"/>
        <v>START_TIME,</v>
      </c>
      <c r="L489" s="12"/>
      <c r="M489" s="18" t="str">
        <f>CONCATENATE(B489,",")</f>
        <v>START_TIME,</v>
      </c>
      <c r="N489" s="5" t="str">
        <f t="shared" si="205"/>
        <v>START_TIME VARCHAR(50),</v>
      </c>
      <c r="O489" s="1" t="s">
        <v>289</v>
      </c>
      <c r="P489" t="s">
        <v>133</v>
      </c>
      <c r="W489" s="17" t="str">
        <f t="shared" si="201"/>
        <v>startTime</v>
      </c>
      <c r="X489" s="3" t="str">
        <f t="shared" si="202"/>
        <v>"startTime":"",</v>
      </c>
      <c r="Y489" s="22" t="str">
        <f t="shared" si="203"/>
        <v>public static String START_TIME="startTime";</v>
      </c>
      <c r="Z489" s="7" t="str">
        <f t="shared" si="204"/>
        <v>private String startTime="";</v>
      </c>
    </row>
    <row r="490" spans="2:26" ht="19.2" x14ac:dyDescent="0.45">
      <c r="B490" s="1" t="s">
        <v>267</v>
      </c>
      <c r="C490" s="1" t="s">
        <v>1</v>
      </c>
      <c r="D490" s="4">
        <v>40</v>
      </c>
      <c r="K490" s="25" t="str">
        <f t="shared" si="207"/>
        <v>END_DATE,</v>
      </c>
      <c r="L490" s="12"/>
      <c r="M490" s="18"/>
      <c r="N490" s="5" t="str">
        <f t="shared" si="205"/>
        <v>END_DATE VARCHAR(40),</v>
      </c>
      <c r="O490" s="1" t="s">
        <v>290</v>
      </c>
      <c r="P490" t="s">
        <v>8</v>
      </c>
      <c r="W490" s="17" t="str">
        <f t="shared" si="201"/>
        <v>endDate</v>
      </c>
      <c r="X490" s="3" t="str">
        <f t="shared" si="202"/>
        <v>"endDate":"",</v>
      </c>
      <c r="Y490" s="22" t="str">
        <f t="shared" si="203"/>
        <v>public static String END_DATE="endDate";</v>
      </c>
      <c r="Z490" s="7" t="str">
        <f t="shared" si="204"/>
        <v>private String endDate="";</v>
      </c>
    </row>
    <row r="491" spans="2:26" ht="19.2" x14ac:dyDescent="0.45">
      <c r="B491" s="1" t="s">
        <v>268</v>
      </c>
      <c r="C491" s="1" t="s">
        <v>1</v>
      </c>
      <c r="D491" s="4">
        <v>40</v>
      </c>
      <c r="K491" s="25" t="str">
        <f t="shared" si="207"/>
        <v>END_TIME,</v>
      </c>
      <c r="L491" s="12"/>
      <c r="M491" s="18" t="str">
        <f>CONCATENATE(B491,",")</f>
        <v>END_TIME,</v>
      </c>
      <c r="N491" s="5" t="str">
        <f t="shared" si="205"/>
        <v>END_TIME VARCHAR(40),</v>
      </c>
      <c r="O491" s="1" t="s">
        <v>290</v>
      </c>
      <c r="P491" t="s">
        <v>133</v>
      </c>
      <c r="W491" s="17" t="str">
        <f t="shared" si="201"/>
        <v>endTime</v>
      </c>
      <c r="X491" s="3" t="str">
        <f t="shared" si="202"/>
        <v>"endTime":"",</v>
      </c>
      <c r="Y491" s="22" t="str">
        <f t="shared" si="203"/>
        <v>public static String END_TIME="endTime";</v>
      </c>
      <c r="Z491" s="7" t="str">
        <f t="shared" si="204"/>
        <v>private String endTime="";</v>
      </c>
    </row>
    <row r="492" spans="2:26" ht="19.2" x14ac:dyDescent="0.45">
      <c r="B492" s="1" t="s">
        <v>269</v>
      </c>
      <c r="C492" s="1" t="s">
        <v>1</v>
      </c>
      <c r="D492" s="4">
        <v>40</v>
      </c>
      <c r="K492" s="25" t="str">
        <f t="shared" si="207"/>
        <v>FINISH_DATE,</v>
      </c>
      <c r="L492" s="12"/>
      <c r="M492" s="18" t="str">
        <f>CONCATENATE(B492,",")</f>
        <v>FINISH_DATE,</v>
      </c>
      <c r="N492" s="5" t="str">
        <f t="shared" si="205"/>
        <v>FINISH_DATE VARCHAR(40),</v>
      </c>
      <c r="O492" s="1" t="s">
        <v>312</v>
      </c>
      <c r="P492" t="s">
        <v>8</v>
      </c>
      <c r="W492" s="17" t="str">
        <f t="shared" si="201"/>
        <v>finishDate</v>
      </c>
      <c r="X492" s="3" t="str">
        <f t="shared" si="202"/>
        <v>"finishDate":"",</v>
      </c>
      <c r="Y492" s="22" t="str">
        <f t="shared" si="203"/>
        <v>public static String FINISH_DATE="finishDate";</v>
      </c>
      <c r="Z492" s="7" t="str">
        <f t="shared" si="204"/>
        <v>private String finishDate="";</v>
      </c>
    </row>
    <row r="493" spans="2:26" ht="19.2" x14ac:dyDescent="0.45">
      <c r="B493" s="1" t="s">
        <v>270</v>
      </c>
      <c r="C493" s="1" t="s">
        <v>1</v>
      </c>
      <c r="D493" s="4">
        <v>40</v>
      </c>
      <c r="K493" s="25" t="str">
        <f t="shared" si="207"/>
        <v>FINISH_TIME,</v>
      </c>
      <c r="L493" s="12"/>
      <c r="M493" s="18" t="str">
        <f>CONCATENATE(B493,",")</f>
        <v>FINISH_TIME,</v>
      </c>
      <c r="N493" s="5" t="str">
        <f t="shared" si="205"/>
        <v>FINISH_TIME VARCHAR(40),</v>
      </c>
      <c r="O493" s="1" t="s">
        <v>312</v>
      </c>
      <c r="P493" t="s">
        <v>133</v>
      </c>
      <c r="W493" s="17" t="str">
        <f t="shared" si="201"/>
        <v>finishTime</v>
      </c>
      <c r="X493" s="3" t="str">
        <f t="shared" si="202"/>
        <v>"finishTime":"",</v>
      </c>
      <c r="Y493" s="22" t="str">
        <f t="shared" si="203"/>
        <v>public static String FINISH_TIME="finishTime";</v>
      </c>
      <c r="Z493" s="7" t="str">
        <f t="shared" si="204"/>
        <v>private String finishTime="";</v>
      </c>
    </row>
    <row r="494" spans="2:26" ht="19.2" x14ac:dyDescent="0.45">
      <c r="B494" s="1" t="s">
        <v>271</v>
      </c>
      <c r="C494" s="1" t="s">
        <v>1</v>
      </c>
      <c r="D494" s="4">
        <v>30</v>
      </c>
      <c r="K494" s="25" t="str">
        <f t="shared" si="207"/>
        <v>COMPLETED_DURATION,</v>
      </c>
      <c r="L494" s="12"/>
      <c r="M494" s="18" t="str">
        <f>CONCATENATE(B494,",")</f>
        <v>COMPLETED_DURATION,</v>
      </c>
      <c r="N494" s="5" t="str">
        <f t="shared" si="205"/>
        <v>COMPLETED_DURATION VARCHAR(30),</v>
      </c>
      <c r="O494" s="1" t="s">
        <v>313</v>
      </c>
      <c r="P494" t="s">
        <v>314</v>
      </c>
      <c r="W494" s="17" t="str">
        <f t="shared" si="201"/>
        <v>completedDuration</v>
      </c>
      <c r="X494" s="3" t="str">
        <f t="shared" si="202"/>
        <v>"completedDuration":"",</v>
      </c>
      <c r="Y494" s="22" t="str">
        <f t="shared" si="203"/>
        <v>public static String COMPLETED_DURATION="completedDuration";</v>
      </c>
      <c r="Z494" s="7" t="str">
        <f t="shared" si="204"/>
        <v>private String completedDuration="";</v>
      </c>
    </row>
    <row r="495" spans="2:26" ht="19.2" x14ac:dyDescent="0.45">
      <c r="B495" s="8" t="s">
        <v>14</v>
      </c>
      <c r="C495" s="1" t="s">
        <v>1</v>
      </c>
      <c r="D495" s="4">
        <v>2000</v>
      </c>
      <c r="K495" s="25" t="str">
        <f t="shared" si="207"/>
        <v>DESCRIPTION,</v>
      </c>
      <c r="L495" s="14"/>
      <c r="M495" s="18" t="str">
        <f t="shared" ref="M495:M508" si="208">CONCATENATE(B495,",")</f>
        <v>DESCRIPTION,</v>
      </c>
      <c r="N495" s="5" t="str">
        <f t="shared" si="205"/>
        <v>DESCRIPTION VARCHAR(2000),</v>
      </c>
      <c r="O495" s="1" t="s">
        <v>14</v>
      </c>
      <c r="W495" s="17" t="str">
        <f t="shared" si="201"/>
        <v>description</v>
      </c>
      <c r="X495" s="3" t="str">
        <f t="shared" si="202"/>
        <v>"description":"",</v>
      </c>
      <c r="Y495" s="22" t="str">
        <f t="shared" si="203"/>
        <v>public static String DESCRIPTION="description";</v>
      </c>
      <c r="Z495" s="7" t="str">
        <f t="shared" si="204"/>
        <v>private String description="";</v>
      </c>
    </row>
    <row r="496" spans="2:26" ht="19.2" x14ac:dyDescent="0.45">
      <c r="B496" s="8" t="s">
        <v>272</v>
      </c>
      <c r="C496" s="1" t="s">
        <v>1</v>
      </c>
      <c r="D496" s="12">
        <v>40</v>
      </c>
      <c r="K496" s="25" t="str">
        <f>CONCATENATE(B496,",")</f>
        <v>FK_TASK_TYPE_ID,</v>
      </c>
      <c r="L496" s="14"/>
      <c r="M496" s="18" t="str">
        <f>CONCATENATE(B496,",")</f>
        <v>FK_TASK_TYPE_ID,</v>
      </c>
      <c r="N496" s="5" t="str">
        <f>CONCATENATE(B496," ",C496,"(",D496,")",",")</f>
        <v>FK_TASK_TYPE_ID VARCHAR(40),</v>
      </c>
      <c r="O496" s="1" t="s">
        <v>10</v>
      </c>
      <c r="P496" t="s">
        <v>311</v>
      </c>
      <c r="Q496" t="s">
        <v>51</v>
      </c>
      <c r="R496" t="s">
        <v>2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fkTaskTypeId</v>
      </c>
      <c r="X496" s="3" t="str">
        <f>CONCATENATE("""",W496,"""",":","""","""",",")</f>
        <v>"fkTaskTypeId":"",</v>
      </c>
      <c r="Y496" s="22" t="str">
        <f>CONCATENATE("public static String ",,B496,,"=","""",W496,""";")</f>
        <v>public static String FK_TASK_TYPE_ID="fkTaskTypeId";</v>
      </c>
      <c r="Z496" s="7" t="str">
        <f>CONCATENATE("private String ",W496,"=","""""",";")</f>
        <v>private String fkTaskTypeId="";</v>
      </c>
    </row>
    <row r="497" spans="2:26" ht="19.2" x14ac:dyDescent="0.45">
      <c r="B497" s="8" t="s">
        <v>331</v>
      </c>
      <c r="C497" s="1" t="s">
        <v>1</v>
      </c>
      <c r="D497" s="12">
        <v>40</v>
      </c>
      <c r="K497" s="25" t="s">
        <v>338</v>
      </c>
      <c r="L497" s="14"/>
      <c r="M497" s="18" t="str">
        <f t="shared" si="208"/>
        <v>TASK_TYPE_NAME,</v>
      </c>
      <c r="N497" s="5" t="str">
        <f t="shared" si="205"/>
        <v>TASK_TYPE_NAME VARCHAR(40),</v>
      </c>
      <c r="O497" s="1" t="s">
        <v>311</v>
      </c>
      <c r="P497" t="s">
        <v>51</v>
      </c>
      <c r="Q497" t="s">
        <v>0</v>
      </c>
      <c r="W497" s="17" t="str">
        <f t="shared" si="201"/>
        <v>taskTypeName</v>
      </c>
      <c r="X497" s="3" t="str">
        <f t="shared" si="202"/>
        <v>"taskTypeName":"",</v>
      </c>
      <c r="Y497" s="22" t="str">
        <f t="shared" si="203"/>
        <v>public static String TASK_TYPE_NAME="taskTypeName";</v>
      </c>
      <c r="Z497" s="7" t="str">
        <f t="shared" si="204"/>
        <v>private String taskTypeName="";</v>
      </c>
    </row>
    <row r="498" spans="2:26" ht="19.2" x14ac:dyDescent="0.45">
      <c r="B498" s="8" t="s">
        <v>273</v>
      </c>
      <c r="C498" s="1" t="s">
        <v>1</v>
      </c>
      <c r="D498" s="12">
        <v>40</v>
      </c>
      <c r="K498" s="25" t="str">
        <f>CONCATENATE(B498,",")</f>
        <v>FK_TASK_STATUS_ID,</v>
      </c>
      <c r="L498" s="14"/>
      <c r="M498" s="18" t="str">
        <f>CONCATENATE(B498,",")</f>
        <v>FK_TASK_STATUS_ID,</v>
      </c>
      <c r="N498" s="5" t="str">
        <f>CONCATENATE(B498," ",C498,"(",D498,")",",")</f>
        <v>FK_TASK_STATUS_ID VARCHAR(40),</v>
      </c>
      <c r="O498" s="1" t="s">
        <v>10</v>
      </c>
      <c r="P498" t="s">
        <v>311</v>
      </c>
      <c r="Q498" t="s">
        <v>3</v>
      </c>
      <c r="R498" t="s">
        <v>2</v>
      </c>
      <c r="W498" s="17" t="str">
        <f>CONCATENATE(,LOWER(O498),UPPER(LEFT(P498,1)),LOWER(RIGHT(P498,LEN(P498)-IF(LEN(P498)&gt;0,1,LEN(P498)))),UPPER(LEFT(Q498,1)),LOWER(RIGHT(Q498,LEN(Q498)-IF(LEN(Q498)&gt;0,1,LEN(Q498)))),UPPER(LEFT(R498,1)),LOWER(RIGHT(R498,LEN(R498)-IF(LEN(R498)&gt;0,1,LEN(R498)))),UPPER(LEFT(S498,1)),LOWER(RIGHT(S498,LEN(S498)-IF(LEN(S498)&gt;0,1,LEN(S498)))),UPPER(LEFT(T498,1)),LOWER(RIGHT(T498,LEN(T498)-IF(LEN(T498)&gt;0,1,LEN(T498)))),UPPER(LEFT(U498,1)),LOWER(RIGHT(U498,LEN(U498)-IF(LEN(U498)&gt;0,1,LEN(U498)))),UPPER(LEFT(V498,1)),LOWER(RIGHT(V498,LEN(V498)-IF(LEN(V498)&gt;0,1,LEN(V498)))))</f>
        <v>fkTaskStatusId</v>
      </c>
      <c r="X498" s="3" t="str">
        <f>CONCATENATE("""",W498,"""",":","""","""",",")</f>
        <v>"fkTaskStatusId":"",</v>
      </c>
      <c r="Y498" s="22" t="str">
        <f>CONCATENATE("public static String ",,B498,,"=","""",W498,""";")</f>
        <v>public static String FK_TASK_STATUS_ID="fkTaskStatusId";</v>
      </c>
      <c r="Z498" s="7" t="str">
        <f>CONCATENATE("private String ",W498,"=","""""",";")</f>
        <v>private String fkTaskStatusId="";</v>
      </c>
    </row>
    <row r="499" spans="2:26" ht="19.2" x14ac:dyDescent="0.45">
      <c r="B499" s="8" t="s">
        <v>332</v>
      </c>
      <c r="C499" s="1" t="s">
        <v>1</v>
      </c>
      <c r="D499" s="12">
        <v>40</v>
      </c>
      <c r="K499" s="25" t="s">
        <v>337</v>
      </c>
      <c r="L499" s="14"/>
      <c r="M499" s="18" t="str">
        <f t="shared" si="208"/>
        <v>TASK_STATUS_NAME,</v>
      </c>
      <c r="N499" s="5" t="str">
        <f t="shared" si="205"/>
        <v>TASK_STATUS_NAME VARCHAR(40),</v>
      </c>
      <c r="O499" s="1" t="s">
        <v>311</v>
      </c>
      <c r="P499" t="s">
        <v>3</v>
      </c>
      <c r="Q499" t="s">
        <v>0</v>
      </c>
      <c r="W499" s="17" t="str">
        <f t="shared" si="201"/>
        <v>taskStatusName</v>
      </c>
      <c r="X499" s="3" t="str">
        <f t="shared" si="202"/>
        <v>"taskStatusName":"",</v>
      </c>
      <c r="Y499" s="22" t="str">
        <f t="shared" si="203"/>
        <v>public static String TASK_STATUS_NAME="taskStatusName";</v>
      </c>
      <c r="Z499" s="7" t="str">
        <f t="shared" si="204"/>
        <v>private String taskStatusName="";</v>
      </c>
    </row>
    <row r="500" spans="2:26" ht="19.2" x14ac:dyDescent="0.45">
      <c r="B500" s="8" t="s">
        <v>274</v>
      </c>
      <c r="C500" s="1" t="s">
        <v>1</v>
      </c>
      <c r="D500" s="12">
        <v>40</v>
      </c>
      <c r="K500" s="25" t="str">
        <f>CONCATENATE(B500,",")</f>
        <v>FK_PROJECT_ID,</v>
      </c>
      <c r="L500" s="14"/>
      <c r="M500" s="18" t="str">
        <f>CONCATENATE(B500,",")</f>
        <v>FK_PROJECT_ID,</v>
      </c>
      <c r="N500" s="5" t="str">
        <f>CONCATENATE(B500," ",C500,"(",D500,")",",")</f>
        <v>FK_PROJECT_ID VARCHAR(40),</v>
      </c>
      <c r="O500" s="1" t="s">
        <v>10</v>
      </c>
      <c r="P500" t="s">
        <v>288</v>
      </c>
      <c r="Q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fkProjectId</v>
      </c>
      <c r="X500" s="3" t="str">
        <f>CONCATENATE("""",W500,"""",":","""","""",",")</f>
        <v>"fkProjectId":"",</v>
      </c>
      <c r="Y500" s="22" t="str">
        <f>CONCATENATE("public static String ",,B500,,"=","""",W500,""";")</f>
        <v>public static String FK_PROJECT_ID="fkProjectId";</v>
      </c>
      <c r="Z500" s="7" t="str">
        <f>CONCATENATE("private String ",W500,"=","""""",";")</f>
        <v>private String fkProjectId="";</v>
      </c>
    </row>
    <row r="501" spans="2:26" ht="19.2" x14ac:dyDescent="0.45">
      <c r="B501" s="8" t="s">
        <v>287</v>
      </c>
      <c r="C501" s="1" t="s">
        <v>1</v>
      </c>
      <c r="D501" s="12">
        <v>40</v>
      </c>
      <c r="K501" s="25" t="s">
        <v>336</v>
      </c>
      <c r="L501" s="14"/>
      <c r="M501" s="18" t="str">
        <f t="shared" si="208"/>
        <v>PROJECT_NAME,</v>
      </c>
      <c r="N501" s="5" t="str">
        <f t="shared" si="205"/>
        <v>PROJECT_NAME VARCHAR(40),</v>
      </c>
      <c r="O501" s="1" t="s">
        <v>288</v>
      </c>
      <c r="P501" t="s">
        <v>0</v>
      </c>
      <c r="W501" s="17" t="str">
        <f t="shared" si="201"/>
        <v>projectName</v>
      </c>
      <c r="X501" s="3" t="str">
        <f t="shared" si="202"/>
        <v>"projectName":"",</v>
      </c>
      <c r="Y501" s="22" t="str">
        <f t="shared" si="203"/>
        <v>public static String PROJECT_NAME="projectName";</v>
      </c>
      <c r="Z501" s="7" t="str">
        <f t="shared" si="204"/>
        <v>private String projectName="";</v>
      </c>
    </row>
    <row r="502" spans="2:26" ht="19.2" x14ac:dyDescent="0.45">
      <c r="B502" s="8" t="s">
        <v>275</v>
      </c>
      <c r="C502" s="1" t="s">
        <v>1</v>
      </c>
      <c r="D502" s="12">
        <v>40</v>
      </c>
      <c r="K502" s="25" t="str">
        <f t="shared" si="207"/>
        <v>UPDATED_BY,</v>
      </c>
      <c r="L502" s="14"/>
      <c r="M502" s="18" t="str">
        <f t="shared" si="208"/>
        <v>UPDATED_BY,</v>
      </c>
      <c r="N502" s="5" t="str">
        <f t="shared" si="205"/>
        <v>UPDATED_BY VARCHAR(40),</v>
      </c>
      <c r="O502" s="1" t="s">
        <v>315</v>
      </c>
      <c r="P502" t="s">
        <v>128</v>
      </c>
      <c r="W502" s="17" t="str">
        <f t="shared" si="201"/>
        <v>updatedBy</v>
      </c>
      <c r="X502" s="3" t="str">
        <f t="shared" si="202"/>
        <v>"updatedBy":"",</v>
      </c>
      <c r="Y502" s="22" t="str">
        <f t="shared" si="203"/>
        <v>public static String UPDATED_BY="updatedBy";</v>
      </c>
      <c r="Z502" s="7" t="str">
        <f t="shared" si="204"/>
        <v>private String updatedBy="";</v>
      </c>
    </row>
    <row r="503" spans="2:26" ht="19.2" x14ac:dyDescent="0.45">
      <c r="B503" s="8" t="s">
        <v>276</v>
      </c>
      <c r="C503" s="1" t="s">
        <v>1</v>
      </c>
      <c r="D503" s="12">
        <v>42</v>
      </c>
      <c r="K503" s="25" t="str">
        <f t="shared" si="207"/>
        <v>LAST_UPDATED_DATE,</v>
      </c>
      <c r="L503" s="14"/>
      <c r="M503" s="18" t="str">
        <f t="shared" si="208"/>
        <v>LAST_UPDATED_DATE,</v>
      </c>
      <c r="N503" s="5" t="str">
        <f t="shared" si="205"/>
        <v>LAST_UPDATED_DATE VARCHAR(42),</v>
      </c>
      <c r="O503" s="1" t="s">
        <v>316</v>
      </c>
      <c r="P503" t="s">
        <v>315</v>
      </c>
      <c r="Q503" t="s">
        <v>8</v>
      </c>
      <c r="W503" s="17" t="str">
        <f t="shared" si="201"/>
        <v>lastUpdatedDate</v>
      </c>
      <c r="X503" s="3" t="str">
        <f t="shared" si="202"/>
        <v>"lastUpdatedDate":"",</v>
      </c>
      <c r="Y503" s="22" t="str">
        <f t="shared" si="203"/>
        <v>public static String LAST_UPDATED_DATE="lastUpdatedDate";</v>
      </c>
      <c r="Z503" s="7" t="str">
        <f t="shared" si="204"/>
        <v>private String lastUpdatedDate="";</v>
      </c>
    </row>
    <row r="504" spans="2:26" ht="19.2" x14ac:dyDescent="0.45">
      <c r="B504" s="8" t="s">
        <v>277</v>
      </c>
      <c r="C504" s="1" t="s">
        <v>1</v>
      </c>
      <c r="D504" s="12">
        <v>42</v>
      </c>
      <c r="K504" s="25" t="str">
        <f t="shared" si="207"/>
        <v>LAST_UPDATED_TIME,</v>
      </c>
      <c r="L504" s="14"/>
      <c r="M504" s="18" t="str">
        <f t="shared" si="208"/>
        <v>LAST_UPDATED_TIME,</v>
      </c>
      <c r="N504" s="5" t="str">
        <f t="shared" si="205"/>
        <v>LAST_UPDATED_TIME VARCHAR(42),</v>
      </c>
      <c r="O504" s="1" t="s">
        <v>316</v>
      </c>
      <c r="P504" t="s">
        <v>315</v>
      </c>
      <c r="Q504" t="s">
        <v>133</v>
      </c>
      <c r="W504" s="17" t="str">
        <f t="shared" si="201"/>
        <v>lastUpdatedTime</v>
      </c>
      <c r="X504" s="3" t="str">
        <f t="shared" si="202"/>
        <v>"lastUpdatedTime":"",</v>
      </c>
      <c r="Y504" s="22" t="str">
        <f t="shared" si="203"/>
        <v>public static String LAST_UPDATED_TIME="lastUpdatedTime";</v>
      </c>
      <c r="Z504" s="7" t="str">
        <f t="shared" si="204"/>
        <v>private String lastUpdatedTime="";</v>
      </c>
    </row>
    <row r="505" spans="2:26" ht="19.2" x14ac:dyDescent="0.45">
      <c r="B505" s="8" t="s">
        <v>258</v>
      </c>
      <c r="C505" s="1" t="s">
        <v>1</v>
      </c>
      <c r="D505" s="12">
        <v>30</v>
      </c>
      <c r="K505" s="25" t="str">
        <f t="shared" si="207"/>
        <v>ORDER_NO,</v>
      </c>
      <c r="L505" s="14"/>
      <c r="M505" s="18" t="str">
        <f t="shared" si="208"/>
        <v>ORDER_NO,</v>
      </c>
      <c r="N505" s="5" t="str">
        <f t="shared" si="205"/>
        <v>ORDER_NO VARCHAR(30),</v>
      </c>
      <c r="O505" s="1" t="s">
        <v>259</v>
      </c>
      <c r="P505" t="s">
        <v>173</v>
      </c>
      <c r="W505" s="17" t="str">
        <f t="shared" si="201"/>
        <v>orderNo</v>
      </c>
      <c r="X505" s="3" t="str">
        <f t="shared" si="202"/>
        <v>"orderNo":"",</v>
      </c>
      <c r="Y505" s="22" t="str">
        <f t="shared" si="203"/>
        <v>public static String ORDER_NO="orderNo";</v>
      </c>
      <c r="Z505" s="7" t="str">
        <f t="shared" si="204"/>
        <v>private String orderNo="";</v>
      </c>
    </row>
    <row r="506" spans="2:26" ht="19.2" x14ac:dyDescent="0.45">
      <c r="B506" s="8" t="s">
        <v>301</v>
      </c>
      <c r="C506" s="1" t="s">
        <v>1</v>
      </c>
      <c r="D506" s="8">
        <v>43</v>
      </c>
      <c r="K506" s="25" t="str">
        <f t="shared" si="207"/>
        <v>FK_PRIORITY_ID,</v>
      </c>
      <c r="M506" s="18" t="str">
        <f t="shared" si="208"/>
        <v>FK_PRIORITY_ID,</v>
      </c>
      <c r="N506" s="5" t="str">
        <f t="shared" si="205"/>
        <v>FK_PRIORITY_ID VARCHAR(43),</v>
      </c>
      <c r="O506" s="1" t="s">
        <v>10</v>
      </c>
      <c r="P506" t="s">
        <v>305</v>
      </c>
      <c r="Q506" t="s">
        <v>2</v>
      </c>
      <c r="W506" s="17" t="str">
        <f t="shared" si="201"/>
        <v>fkPriorityId</v>
      </c>
      <c r="X506" s="3" t="str">
        <f t="shared" si="202"/>
        <v>"fkPriorityId":"",</v>
      </c>
      <c r="Y506" s="22" t="str">
        <f t="shared" si="203"/>
        <v>public static String FK_PRIORITY_ID="fkPriorityId";</v>
      </c>
      <c r="Z506" s="7" t="str">
        <f t="shared" si="204"/>
        <v>private String fkPriorityId="";</v>
      </c>
    </row>
    <row r="507" spans="2:26" ht="19.2" x14ac:dyDescent="0.45">
      <c r="B507" s="8" t="s">
        <v>333</v>
      </c>
      <c r="C507" s="1" t="s">
        <v>1</v>
      </c>
      <c r="D507" s="8">
        <v>43</v>
      </c>
      <c r="K507" s="25" t="str">
        <f t="shared" si="207"/>
        <v>FK_PROGRESS_ID,</v>
      </c>
      <c r="M507" s="18" t="str">
        <f t="shared" si="208"/>
        <v>FK_PROGRESS_ID,</v>
      </c>
      <c r="N507" s="5" t="str">
        <f t="shared" si="205"/>
        <v>FK_PROGRESS_ID VARCHAR(43),</v>
      </c>
      <c r="O507" s="1" t="s">
        <v>10</v>
      </c>
      <c r="P507" t="s">
        <v>297</v>
      </c>
      <c r="Q507" t="s">
        <v>2</v>
      </c>
      <c r="W507" s="17" t="str">
        <f t="shared" si="201"/>
        <v>fkProgressId</v>
      </c>
      <c r="X507" s="3" t="str">
        <f t="shared" si="202"/>
        <v>"fkProgressId":"",</v>
      </c>
      <c r="Y507" s="22" t="str">
        <f t="shared" si="203"/>
        <v>public static String FK_PROGRESS_ID="fkProgressId";</v>
      </c>
      <c r="Z507" s="7" t="str">
        <f t="shared" si="204"/>
        <v>private String fkProgressId="";</v>
      </c>
    </row>
    <row r="508" spans="2:26" ht="19.2" x14ac:dyDescent="0.45">
      <c r="B508" s="8" t="s">
        <v>306</v>
      </c>
      <c r="C508" s="1" t="s">
        <v>1</v>
      </c>
      <c r="D508" s="8">
        <v>43</v>
      </c>
      <c r="K508" s="25" t="str">
        <f t="shared" si="207"/>
        <v>FK_TASK_CATEGORY_ID,</v>
      </c>
      <c r="M508" s="18" t="str">
        <f t="shared" si="208"/>
        <v>FK_TASK_CATEGORY_ID,</v>
      </c>
      <c r="N508" s="5" t="str">
        <f t="shared" si="205"/>
        <v>FK_TASK_CATEGORY_ID VARCHAR(43),</v>
      </c>
      <c r="O508" s="1" t="s">
        <v>10</v>
      </c>
      <c r="P508" t="s">
        <v>311</v>
      </c>
      <c r="Q508" t="s">
        <v>310</v>
      </c>
      <c r="R508" t="s">
        <v>2</v>
      </c>
      <c r="W508" s="17" t="str">
        <f t="shared" si="201"/>
        <v>fkTaskCategoryId</v>
      </c>
      <c r="X508" s="3" t="str">
        <f t="shared" si="202"/>
        <v>"fkTaskCategoryId":"",</v>
      </c>
      <c r="Y508" s="22" t="str">
        <f t="shared" si="203"/>
        <v>public static String FK_TASK_CATEGORY_ID="fkTaskCategoryId";</v>
      </c>
      <c r="Z508" s="7" t="str">
        <f t="shared" si="204"/>
        <v>private String fkTaskCategoryId="";</v>
      </c>
    </row>
    <row r="509" spans="2:26" ht="19.2" x14ac:dyDescent="0.45">
      <c r="B509" s="8" t="s">
        <v>304</v>
      </c>
      <c r="C509" s="1" t="s">
        <v>1</v>
      </c>
      <c r="D509" s="8">
        <v>43</v>
      </c>
      <c r="K509" s="25" t="s">
        <v>334</v>
      </c>
      <c r="M509" s="18" t="str">
        <f>CONCATENATE(B509,",")</f>
        <v>PRIORITY_NAME,</v>
      </c>
      <c r="N509" s="5" t="str">
        <f>CONCATENATE(B509," ",C509,"(",D509,")",",")</f>
        <v>PRIORITY_NAME VARCHAR(43),</v>
      </c>
      <c r="O509" s="1" t="s">
        <v>305</v>
      </c>
      <c r="P509" t="s">
        <v>0</v>
      </c>
      <c r="W509" s="17" t="str">
        <f>CONCATENATE(,LOWER(O509),UPPER(LEFT(P509,1)),LOWER(RIGHT(P509,LEN(P509)-IF(LEN(P509)&gt;0,1,LEN(P509)))),UPPER(LEFT(Q509,1)),LOWER(RIGHT(Q509,LEN(Q509)-IF(LEN(Q509)&gt;0,1,LEN(Q509)))),UPPER(LEFT(R509,1)),LOWER(RIGHT(R509,LEN(R509)-IF(LEN(R509)&gt;0,1,LEN(R509)))),UPPER(LEFT(S509,1)),LOWER(RIGHT(S509,LEN(S509)-IF(LEN(S509)&gt;0,1,LEN(S509)))),UPPER(LEFT(T509,1)),LOWER(RIGHT(T509,LEN(T509)-IF(LEN(T509)&gt;0,1,LEN(T509)))),UPPER(LEFT(U509,1)),LOWER(RIGHT(U509,LEN(U509)-IF(LEN(U509)&gt;0,1,LEN(U509)))),UPPER(LEFT(V509,1)),LOWER(RIGHT(V509,LEN(V509)-IF(LEN(V509)&gt;0,1,LEN(V509)))))</f>
        <v>priorityName</v>
      </c>
      <c r="X509" s="3" t="str">
        <f>CONCATENATE("""",W509,"""",":","""","""",",")</f>
        <v>"priorityName":"",</v>
      </c>
      <c r="Y509" s="22" t="str">
        <f>CONCATENATE("public static String ",,B509,,"=","""",W509,""";")</f>
        <v>public static String PRIORITY_NAME="priorityName";</v>
      </c>
      <c r="Z509" s="7" t="str">
        <f>CONCATENATE("private String ",W509,"=","""""",";")</f>
        <v>private String priorityName="";</v>
      </c>
    </row>
    <row r="510" spans="2:26" ht="19.2" x14ac:dyDescent="0.45">
      <c r="B510" s="8" t="s">
        <v>296</v>
      </c>
      <c r="C510" s="1" t="s">
        <v>1</v>
      </c>
      <c r="D510" s="8">
        <v>43</v>
      </c>
      <c r="K510" s="25" t="s">
        <v>335</v>
      </c>
      <c r="M510" s="18" t="str">
        <f>CONCATENATE(B510,",")</f>
        <v>PROGRESS_NAME,</v>
      </c>
      <c r="N510" s="5" t="str">
        <f>CONCATENATE(B510," ",C510,"(",D510,")",",")</f>
        <v>PROGRESS_NAME VARCHAR(43),</v>
      </c>
      <c r="O510" s="1" t="s">
        <v>297</v>
      </c>
      <c r="P510" t="s">
        <v>0</v>
      </c>
      <c r="W510" s="17" t="str">
        <f>CONCATENATE(,LOWER(O510),UPPER(LEFT(P510,1)),LOWER(RIGHT(P510,LEN(P510)-IF(LEN(P510)&gt;0,1,LEN(P510)))),UPPER(LEFT(Q510,1)),LOWER(RIGHT(Q510,LEN(Q510)-IF(LEN(Q510)&gt;0,1,LEN(Q510)))),UPPER(LEFT(R510,1)),LOWER(RIGHT(R510,LEN(R510)-IF(LEN(R510)&gt;0,1,LEN(R510)))),UPPER(LEFT(S510,1)),LOWER(RIGHT(S510,LEN(S510)-IF(LEN(S510)&gt;0,1,LEN(S510)))),UPPER(LEFT(T510,1)),LOWER(RIGHT(T510,LEN(T510)-IF(LEN(T510)&gt;0,1,LEN(T510)))),UPPER(LEFT(U510,1)),LOWER(RIGHT(U510,LEN(U510)-IF(LEN(U510)&gt;0,1,LEN(U510)))),UPPER(LEFT(V510,1)),LOWER(RIGHT(V510,LEN(V510)-IF(LEN(V510)&gt;0,1,LEN(V510)))))</f>
        <v>progressName</v>
      </c>
      <c r="X510" s="3" t="str">
        <f>CONCATENATE("""",W510,"""",":","""","""",",")</f>
        <v>"progressName":"",</v>
      </c>
      <c r="Y510" s="22" t="str">
        <f>CONCATENATE("public static String ",,B510,,"=","""",W510,""";")</f>
        <v>public static String PROGRESS_NAME="progressName";</v>
      </c>
      <c r="Z510" s="7" t="str">
        <f>CONCATENATE("private String ",W510,"=","""""",";")</f>
        <v>private String progressName="";</v>
      </c>
    </row>
    <row r="511" spans="2:26" ht="19.2" x14ac:dyDescent="0.45">
      <c r="B511" s="8" t="s">
        <v>309</v>
      </c>
      <c r="C511" s="1" t="s">
        <v>1</v>
      </c>
      <c r="D511" s="8">
        <v>43</v>
      </c>
      <c r="K511" s="25" t="s">
        <v>343</v>
      </c>
      <c r="M511" s="18" t="str">
        <f>CONCATENATE(B511,",")</f>
        <v>CATEGORY_NAME,</v>
      </c>
      <c r="N511" s="5" t="str">
        <f>CONCATENATE(B511," ",C511,"(",D511,")",",")</f>
        <v>CATEGORY_NAME VARCHAR(43),</v>
      </c>
      <c r="O511" s="1" t="s">
        <v>310</v>
      </c>
      <c r="P511" t="s">
        <v>0</v>
      </c>
      <c r="W511" s="17" t="str">
        <f>CONCATENATE(,LOWER(O511),UPPER(LEFT(P511,1)),LOWER(RIGHT(P511,LEN(P511)-IF(LEN(P511)&gt;0,1,LEN(P511)))),UPPER(LEFT(Q511,1)),LOWER(RIGHT(Q511,LEN(Q511)-IF(LEN(Q511)&gt;0,1,LEN(Q511)))),UPPER(LEFT(R511,1)),LOWER(RIGHT(R511,LEN(R511)-IF(LEN(R511)&gt;0,1,LEN(R511)))),UPPER(LEFT(S511,1)),LOWER(RIGHT(S511,LEN(S511)-IF(LEN(S511)&gt;0,1,LEN(S511)))),UPPER(LEFT(T511,1)),LOWER(RIGHT(T511,LEN(T511)-IF(LEN(T511)&gt;0,1,LEN(T511)))),UPPER(LEFT(U511,1)),LOWER(RIGHT(U511,LEN(U511)-IF(LEN(U511)&gt;0,1,LEN(U511)))),UPPER(LEFT(V511,1)),LOWER(RIGHT(V511,LEN(V511)-IF(LEN(V511)&gt;0,1,LEN(V511)))))</f>
        <v>categoryName</v>
      </c>
      <c r="X511" s="3" t="str">
        <f>CONCATENATE("""",W511,"""",":","""","""",",")</f>
        <v>"categoryName":"",</v>
      </c>
      <c r="Y511" s="22" t="str">
        <f>CONCATENATE("public static String ",,B511,,"=","""",W511,""";")</f>
        <v>public static String CATEGORY_NAME="categoryName";</v>
      </c>
      <c r="Z511" s="7" t="str">
        <f>CONCATENATE("private String ",W511,"=","""""",";")</f>
        <v>private String categoryName="";</v>
      </c>
    </row>
    <row r="512" spans="2:26" ht="19.2" x14ac:dyDescent="0.45">
      <c r="B512" s="8" t="s">
        <v>321</v>
      </c>
      <c r="C512" s="1" t="s">
        <v>1</v>
      </c>
      <c r="D512" s="8">
        <v>43</v>
      </c>
      <c r="K512" s="25" t="s">
        <v>345</v>
      </c>
      <c r="M512" s="18" t="str">
        <f>CONCATENATE(B512,",")</f>
        <v>FILE_URL,</v>
      </c>
      <c r="N512" s="5" t="str">
        <f>CONCATENATE(B512," ",C512,"(",D512,")",",")</f>
        <v>FILE_URL VARCHAR(43),</v>
      </c>
      <c r="O512" s="1" t="s">
        <v>324</v>
      </c>
      <c r="P512" t="s">
        <v>325</v>
      </c>
      <c r="W512" s="17" t="str">
        <f>CONCATENATE(,LOWER(O512),UPPER(LEFT(P512,1)),LOWER(RIGHT(P512,LEN(P512)-IF(LEN(P512)&gt;0,1,LEN(P512)))),UPPER(LEFT(Q512,1)),LOWER(RIGHT(Q512,LEN(Q512)-IF(LEN(Q512)&gt;0,1,LEN(Q512)))),UPPER(LEFT(R512,1)),LOWER(RIGHT(R512,LEN(R512)-IF(LEN(R512)&gt;0,1,LEN(R512)))),UPPER(LEFT(S512,1)),LOWER(RIGHT(S512,LEN(S512)-IF(LEN(S512)&gt;0,1,LEN(S512)))),UPPER(LEFT(T512,1)),LOWER(RIGHT(T512,LEN(T512)-IF(LEN(T512)&gt;0,1,LEN(T512)))),UPPER(LEFT(U512,1)),LOWER(RIGHT(U512,LEN(U512)-IF(LEN(U512)&gt;0,1,LEN(U512)))),UPPER(LEFT(V512,1)),LOWER(RIGHT(V512,LEN(V512)-IF(LEN(V512)&gt;0,1,LEN(V512)))))</f>
        <v>fileUrl</v>
      </c>
      <c r="X512" s="3" t="str">
        <f>CONCATENATE("""",W512,"""",":","""","""",",")</f>
        <v>"fileUrl":"",</v>
      </c>
      <c r="Y512" s="22" t="str">
        <f>CONCATENATE("public static String ",,B512,,"=","""",W512,""";")</f>
        <v>public static String FILE_URL="fileUrl";</v>
      </c>
      <c r="Z512" s="7" t="str">
        <f>CONCATENATE("private String ",W512,"=","""""",";")</f>
        <v>private String fileUrl="";</v>
      </c>
    </row>
    <row r="513" spans="2:26" ht="26.4" x14ac:dyDescent="0.45">
      <c r="B513" s="8" t="s">
        <v>341</v>
      </c>
      <c r="C513" s="1" t="s">
        <v>1</v>
      </c>
      <c r="D513" s="8">
        <v>43</v>
      </c>
      <c r="K513" s="25" t="s">
        <v>342</v>
      </c>
      <c r="M513" s="18" t="str">
        <f>CONCATENATE(B513,",")</f>
        <v>ASSIGNEE_NAME,</v>
      </c>
      <c r="N513" s="5" t="str">
        <f>CONCATENATE(B513," ",C513,"(",D513,")",",")</f>
        <v>ASSIGNEE_NAME VARCHAR(43),</v>
      </c>
      <c r="O513" s="1" t="s">
        <v>344</v>
      </c>
      <c r="P513" t="s">
        <v>0</v>
      </c>
      <c r="W513" s="17" t="str">
        <f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assigneeName</v>
      </c>
      <c r="X513" s="3" t="str">
        <f>CONCATENATE("""",W513,"""",":","""","""",",")</f>
        <v>"assigneeName":"",</v>
      </c>
      <c r="Y513" s="22" t="str">
        <f>CONCATENATE("public static String ",,B513,,"=","""",W513,""";")</f>
        <v>public static String ASSIGNEE_NAME="assigneeName";</v>
      </c>
      <c r="Z513" s="7" t="str">
        <f>CONCATENATE("private String ",W513,"=","""""",";")</f>
        <v>private String assigneeName="";</v>
      </c>
    </row>
    <row r="514" spans="2:26" ht="19.2" x14ac:dyDescent="0.45">
      <c r="C514" s="1"/>
      <c r="D514" s="8"/>
      <c r="K514" s="29" t="str">
        <f>CONCATENATE(" FROM ",LEFT(B477,LEN(B477)-5)," T")</f>
        <v xml:space="preserve"> FROM TM_TASK T</v>
      </c>
      <c r="M514" s="18"/>
      <c r="N514" s="33" t="s">
        <v>130</v>
      </c>
      <c r="O514" s="1"/>
      <c r="W514" s="17"/>
    </row>
    <row r="515" spans="2:26" ht="19.2" x14ac:dyDescent="0.45">
      <c r="C515" s="14"/>
      <c r="D515" s="9"/>
      <c r="K515" s="29"/>
      <c r="M515" s="20"/>
      <c r="N515" s="33"/>
      <c r="O515" s="14"/>
      <c r="W515" s="17"/>
    </row>
    <row r="516" spans="2:26" ht="19.2" x14ac:dyDescent="0.45">
      <c r="C516" s="14"/>
      <c r="D516" s="9"/>
      <c r="K516" s="29"/>
      <c r="M516" s="20"/>
      <c r="N516" s="33"/>
      <c r="O516" s="14"/>
      <c r="W516" s="17"/>
    </row>
    <row r="517" spans="2:26" x14ac:dyDescent="0.3">
      <c r="B517" s="2" t="s">
        <v>402</v>
      </c>
      <c r="I517" t="str">
        <f>CONCATENATE("ALTER TABLE"," ",B517)</f>
        <v>ALTER TABLE TM_BACKLOG_TASK</v>
      </c>
      <c r="N517" s="5" t="str">
        <f>CONCATENATE("CREATE TABLE ",B517," ","(")</f>
        <v>CREATE TABLE TM_BACKLOG_TASK (</v>
      </c>
    </row>
    <row r="518" spans="2:26" ht="19.2" x14ac:dyDescent="0.45">
      <c r="B518" s="1" t="s">
        <v>2</v>
      </c>
      <c r="C518" s="1" t="s">
        <v>1</v>
      </c>
      <c r="D518" s="4">
        <v>30</v>
      </c>
      <c r="E518" s="24" t="s">
        <v>113</v>
      </c>
      <c r="I518" t="str">
        <f>I517</f>
        <v>ALTER TABLE TM_BACKLOG_TASK</v>
      </c>
      <c r="J518" t="str">
        <f t="shared" ref="J518:J523" si="209">CONCATENATE(LEFT(CONCATENATE(" ADD "," ",N518,";"),LEN(CONCATENATE(" ADD "," ",N518,";"))-2),";")</f>
        <v xml:space="preserve"> ADD  ID VARCHAR(30) NOT NULL ;</v>
      </c>
      <c r="K518" s="21" t="str">
        <f t="shared" ref="K518:K523" si="210">CONCATENATE(LEFT(CONCATENATE("  ALTER COLUMN  "," ",N518,";"),LEN(CONCATENATE("  ALTER COLUMN  "," ",N518,";"))-2),";")</f>
        <v xml:space="preserve">  ALTER COLUMN   ID VARCHAR(30) NOT NULL ;</v>
      </c>
      <c r="L518" s="12"/>
      <c r="M518" s="18" t="str">
        <f t="shared" ref="M518:M523" si="211">CONCATENATE(B518,",")</f>
        <v>ID,</v>
      </c>
      <c r="N518" s="5" t="str">
        <f>CONCATENATE(B518," ",C518,"(",D518,") ",E518," ,")</f>
        <v>ID VARCHAR(30) NOT NULL ,</v>
      </c>
      <c r="O518" s="1" t="s">
        <v>2</v>
      </c>
      <c r="P518" s="6"/>
      <c r="Q518" s="6"/>
      <c r="R518" s="6"/>
      <c r="S518" s="6"/>
      <c r="T518" s="6"/>
      <c r="U518" s="6"/>
      <c r="V518" s="6"/>
      <c r="W518" s="17" t="str">
        <f t="shared" ref="W518:W551" si="212">CONCATENATE(,LOWER(O518),UPPER(LEFT(P518,1)),LOWER(RIGHT(P518,LEN(P518)-IF(LEN(P518)&gt;0,1,LEN(P518)))),UPPER(LEFT(Q518,1)),LOWER(RIGHT(Q518,LEN(Q518)-IF(LEN(Q518)&gt;0,1,LEN(Q518)))),UPPER(LEFT(R518,1)),LOWER(RIGHT(R518,LEN(R518)-IF(LEN(R518)&gt;0,1,LEN(R518)))),UPPER(LEFT(S518,1)),LOWER(RIGHT(S518,LEN(S518)-IF(LEN(S518)&gt;0,1,LEN(S518)))),UPPER(LEFT(T518,1)),LOWER(RIGHT(T518,LEN(T518)-IF(LEN(T518)&gt;0,1,LEN(T518)))),UPPER(LEFT(U518,1)),LOWER(RIGHT(U518,LEN(U518)-IF(LEN(U518)&gt;0,1,LEN(U518)))),UPPER(LEFT(V518,1)),LOWER(RIGHT(V518,LEN(V518)-IF(LEN(V518)&gt;0,1,LEN(V518)))))</f>
        <v>id</v>
      </c>
      <c r="X518" s="3" t="str">
        <f t="shared" ref="X518:X534" si="213">CONCATENATE("""",W518,"""",":","""","""",",")</f>
        <v>"id":"",</v>
      </c>
      <c r="Y518" s="22" t="str">
        <f t="shared" ref="Y518:Y534" si="214">CONCATENATE("public static String ",,B518,,"=","""",W518,""";")</f>
        <v>public static String ID="id";</v>
      </c>
      <c r="Z518" s="7" t="str">
        <f t="shared" ref="Z518:Z534" si="215">CONCATENATE("private String ",W518,"=","""""",";")</f>
        <v>private String id="";</v>
      </c>
    </row>
    <row r="519" spans="2:26" ht="19.2" x14ac:dyDescent="0.45">
      <c r="B519" s="1" t="s">
        <v>3</v>
      </c>
      <c r="C519" s="1" t="s">
        <v>1</v>
      </c>
      <c r="D519" s="4">
        <v>10</v>
      </c>
      <c r="I519" t="str">
        <f>I518</f>
        <v>ALTER TABLE TM_BACKLOG_TASK</v>
      </c>
      <c r="J519" t="str">
        <f t="shared" si="209"/>
        <v xml:space="preserve"> ADD  STATUS VARCHAR(10);</v>
      </c>
      <c r="K519" s="21" t="str">
        <f t="shared" si="210"/>
        <v xml:space="preserve">  ALTER COLUMN   STATUS VARCHAR(10);</v>
      </c>
      <c r="L519" s="12"/>
      <c r="M519" s="18" t="str">
        <f t="shared" si="211"/>
        <v>STATUS,</v>
      </c>
      <c r="N519" s="5" t="str">
        <f t="shared" ref="N519:N551" si="216">CONCATENATE(B519," ",C519,"(",D519,")",",")</f>
        <v>STATUS VARCHAR(10),</v>
      </c>
      <c r="O519" s="1" t="s">
        <v>3</v>
      </c>
      <c r="W519" s="17" t="str">
        <f t="shared" si="212"/>
        <v>status</v>
      </c>
      <c r="X519" s="3" t="str">
        <f t="shared" si="213"/>
        <v>"status":"",</v>
      </c>
      <c r="Y519" s="22" t="str">
        <f t="shared" si="214"/>
        <v>public static String STATUS="status";</v>
      </c>
      <c r="Z519" s="7" t="str">
        <f t="shared" si="215"/>
        <v>private String status="";</v>
      </c>
    </row>
    <row r="520" spans="2:26" ht="19.2" x14ac:dyDescent="0.45">
      <c r="B520" s="1" t="s">
        <v>4</v>
      </c>
      <c r="C520" s="1" t="s">
        <v>1</v>
      </c>
      <c r="D520" s="4">
        <v>20</v>
      </c>
      <c r="I520" t="str">
        <f>I519</f>
        <v>ALTER TABLE TM_BACKLOG_TASK</v>
      </c>
      <c r="J520" t="str">
        <f t="shared" si="209"/>
        <v xml:space="preserve"> ADD  INSERT_DATE VARCHAR(20);</v>
      </c>
      <c r="K520" s="21" t="str">
        <f t="shared" si="210"/>
        <v xml:space="preserve">  ALTER COLUMN   INSERT_DATE VARCHAR(20);</v>
      </c>
      <c r="L520" s="12"/>
      <c r="M520" s="18" t="str">
        <f t="shared" si="211"/>
        <v>INSERT_DATE,</v>
      </c>
      <c r="N520" s="5" t="str">
        <f t="shared" si="216"/>
        <v>INSERT_DATE VARCHAR(20),</v>
      </c>
      <c r="O520" s="1" t="s">
        <v>7</v>
      </c>
      <c r="P520" t="s">
        <v>8</v>
      </c>
      <c r="W520" s="17" t="str">
        <f t="shared" si="212"/>
        <v>insertDate</v>
      </c>
      <c r="X520" s="3" t="str">
        <f t="shared" si="213"/>
        <v>"insertDate":"",</v>
      </c>
      <c r="Y520" s="22" t="str">
        <f t="shared" si="214"/>
        <v>public static String INSERT_DATE="insertDate";</v>
      </c>
      <c r="Z520" s="7" t="str">
        <f t="shared" si="215"/>
        <v>private String insertDate="";</v>
      </c>
    </row>
    <row r="521" spans="2:26" ht="19.2" x14ac:dyDescent="0.45">
      <c r="B521" s="1" t="s">
        <v>5</v>
      </c>
      <c r="C521" s="1" t="s">
        <v>1</v>
      </c>
      <c r="D521" s="4">
        <v>20</v>
      </c>
      <c r="I521" t="str">
        <f>I520</f>
        <v>ALTER TABLE TM_BACKLOG_TASK</v>
      </c>
      <c r="J521" t="str">
        <f t="shared" si="209"/>
        <v xml:space="preserve"> ADD  MODIFICATION_DATE VARCHAR(20);</v>
      </c>
      <c r="K521" s="21" t="str">
        <f t="shared" si="210"/>
        <v xml:space="preserve">  ALTER COLUMN   MODIFICATION_DATE VARCHAR(20);</v>
      </c>
      <c r="L521" s="12"/>
      <c r="M521" s="18" t="str">
        <f t="shared" si="211"/>
        <v>MODIFICATION_DATE,</v>
      </c>
      <c r="N521" s="5" t="str">
        <f t="shared" si="216"/>
        <v>MODIFICATION_DATE VARCHAR(20),</v>
      </c>
      <c r="O521" s="1" t="s">
        <v>9</v>
      </c>
      <c r="P521" t="s">
        <v>8</v>
      </c>
      <c r="W521" s="17" t="str">
        <f t="shared" si="212"/>
        <v>modificationDate</v>
      </c>
      <c r="X521" s="3" t="str">
        <f t="shared" si="213"/>
        <v>"modificationDate":"",</v>
      </c>
      <c r="Y521" s="22" t="str">
        <f t="shared" si="214"/>
        <v>public static String MODIFICATION_DATE="modificationDate";</v>
      </c>
      <c r="Z521" s="7" t="str">
        <f t="shared" si="215"/>
        <v>private String modificationDate="";</v>
      </c>
    </row>
    <row r="522" spans="2:26" ht="19.2" x14ac:dyDescent="0.45">
      <c r="B522" s="1" t="s">
        <v>367</v>
      </c>
      <c r="C522" s="1" t="s">
        <v>1</v>
      </c>
      <c r="D522" s="4">
        <v>43</v>
      </c>
      <c r="I522" t="e">
        <f>#REF!</f>
        <v>#REF!</v>
      </c>
      <c r="J522" t="str">
        <f t="shared" si="209"/>
        <v xml:space="preserve"> ADD  FK_BACKLOG_ID VARCHAR(43);</v>
      </c>
      <c r="K522" s="21" t="str">
        <f t="shared" si="210"/>
        <v xml:space="preserve">  ALTER COLUMN   FK_BACKLOG_ID VARCHAR(43);</v>
      </c>
      <c r="L522" s="12"/>
      <c r="M522" s="18" t="str">
        <f t="shared" si="211"/>
        <v>FK_BACKLOG_ID,</v>
      </c>
      <c r="N522" s="5" t="str">
        <f>CONCATENATE(B522," ",C522,"(",D522,")",",")</f>
        <v>FK_BACKLOG_ID VARCHAR(43),</v>
      </c>
      <c r="O522" s="1" t="s">
        <v>10</v>
      </c>
      <c r="P522" t="s">
        <v>354</v>
      </c>
      <c r="Q522" t="s">
        <v>2</v>
      </c>
      <c r="W522" s="17" t="str">
        <f>CONCATENATE(,LOWER(O522),UPPER(LEFT(P522,1)),LOWER(RIGHT(P522,LEN(P522)-IF(LEN(P522)&gt;0,1,LEN(P522)))),UPPER(LEFT(Q522,1)),LOWER(RIGHT(Q522,LEN(Q522)-IF(LEN(Q522)&gt;0,1,LEN(Q522)))),UPPER(LEFT(R522,1)),LOWER(RIGHT(R522,LEN(R522)-IF(LEN(R522)&gt;0,1,LEN(R522)))),UPPER(LEFT(S522,1)),LOWER(RIGHT(S522,LEN(S522)-IF(LEN(S522)&gt;0,1,LEN(S522)))),UPPER(LEFT(T522,1)),LOWER(RIGHT(T522,LEN(T522)-IF(LEN(T522)&gt;0,1,LEN(T522)))),UPPER(LEFT(U522,1)),LOWER(RIGHT(U522,LEN(U522)-IF(LEN(U522)&gt;0,1,LEN(U522)))),UPPER(LEFT(V522,1)),LOWER(RIGHT(V522,LEN(V522)-IF(LEN(V522)&gt;0,1,LEN(V522)))))</f>
        <v>fkBacklogId</v>
      </c>
      <c r="X522" s="3" t="str">
        <f t="shared" si="213"/>
        <v>"fkBacklogId":"",</v>
      </c>
      <c r="Y522" s="22" t="str">
        <f t="shared" si="214"/>
        <v>public static String FK_BACKLOG_ID="fkBacklogId";</v>
      </c>
      <c r="Z522" s="7" t="str">
        <f t="shared" si="215"/>
        <v>private String fkBacklogId="";</v>
      </c>
    </row>
    <row r="523" spans="2:26" ht="19.2" x14ac:dyDescent="0.45">
      <c r="B523" s="1" t="s">
        <v>272</v>
      </c>
      <c r="C523" s="1" t="s">
        <v>1</v>
      </c>
      <c r="D523" s="4">
        <v>43</v>
      </c>
      <c r="I523" t="e">
        <f>#REF!</f>
        <v>#REF!</v>
      </c>
      <c r="J523" t="str">
        <f t="shared" si="209"/>
        <v xml:space="preserve"> ADD  FK_TASK_TYPE_ID VARCHAR(43);</v>
      </c>
      <c r="K523" s="21" t="str">
        <f t="shared" si="210"/>
        <v xml:space="preserve">  ALTER COLUMN   FK_TASK_TYPE_ID VARCHAR(43);</v>
      </c>
      <c r="L523" s="12"/>
      <c r="M523" s="18" t="str">
        <f t="shared" si="211"/>
        <v>FK_TASK_TYPE_ID,</v>
      </c>
      <c r="N523" s="5" t="str">
        <f t="shared" si="216"/>
        <v>FK_TASK_TYPE_ID VARCHAR(43),</v>
      </c>
      <c r="O523" s="1" t="s">
        <v>10</v>
      </c>
      <c r="P523" t="s">
        <v>311</v>
      </c>
      <c r="Q523" t="s">
        <v>51</v>
      </c>
      <c r="R523" t="s">
        <v>2</v>
      </c>
      <c r="W523" s="17" t="str">
        <f t="shared" si="212"/>
        <v>fkTaskTypeId</v>
      </c>
      <c r="X523" s="3" t="str">
        <f t="shared" si="213"/>
        <v>"fkTaskTypeId":"",</v>
      </c>
      <c r="Y523" s="22" t="str">
        <f t="shared" si="214"/>
        <v>public static String FK_TASK_TYPE_ID="fkTaskTypeId";</v>
      </c>
      <c r="Z523" s="7" t="str">
        <f t="shared" si="215"/>
        <v>private String fkTaskTypeId="";</v>
      </c>
    </row>
    <row r="524" spans="2:26" ht="19.2" x14ac:dyDescent="0.45">
      <c r="B524" s="1" t="s">
        <v>399</v>
      </c>
      <c r="C524" s="1" t="s">
        <v>1</v>
      </c>
      <c r="D524" s="4">
        <v>43</v>
      </c>
      <c r="L524" s="12"/>
      <c r="M524" s="18"/>
      <c r="N524" s="5" t="str">
        <f t="shared" si="216"/>
        <v>FK_ASSIGNEE_ID VARCHAR(43),</v>
      </c>
      <c r="O524" s="1" t="s">
        <v>10</v>
      </c>
      <c r="P524" t="s">
        <v>344</v>
      </c>
      <c r="Q524" t="s">
        <v>2</v>
      </c>
      <c r="W524" s="17" t="str">
        <f t="shared" si="212"/>
        <v>fkAssigneeId</v>
      </c>
      <c r="X524" s="3" t="str">
        <f t="shared" si="213"/>
        <v>"fkAssigneeId":"",</v>
      </c>
      <c r="Y524" s="22" t="str">
        <f t="shared" si="214"/>
        <v>public static String FK_ASSIGNEE_ID="fkAssigneeId";</v>
      </c>
      <c r="Z524" s="7" t="str">
        <f t="shared" si="215"/>
        <v>private String fkAssigneeId="";</v>
      </c>
    </row>
    <row r="525" spans="2:26" ht="19.2" x14ac:dyDescent="0.45">
      <c r="B525" s="10" t="s">
        <v>262</v>
      </c>
      <c r="C525" s="1" t="s">
        <v>1</v>
      </c>
      <c r="D525" s="4">
        <v>43</v>
      </c>
      <c r="I525" t="e">
        <f>#REF!</f>
        <v>#REF!</v>
      </c>
      <c r="J525" t="str">
        <f>CONCATENATE(LEFT(CONCATENATE(" ADD "," ",N525,";"),LEN(CONCATENATE(" ADD "," ",N525,";"))-2),";")</f>
        <v xml:space="preserve"> ADD  CREATED_BY VARCHAR(43);</v>
      </c>
      <c r="K525" s="21" t="str">
        <f>CONCATENATE(LEFT(CONCATENATE("  ALTER COLUMN  "," ",N525,";"),LEN(CONCATENATE("  ALTER COLUMN  "," ",N525,";"))-2),";")</f>
        <v xml:space="preserve">  ALTER COLUMN   CREATED_BY VARCHAR(43);</v>
      </c>
      <c r="L525" s="12"/>
      <c r="M525" s="18" t="str">
        <f>CONCATENATE(B524,",")</f>
        <v>FK_ASSIGNEE_ID,</v>
      </c>
      <c r="N525" s="5" t="str">
        <f t="shared" si="216"/>
        <v>CREATED_BY VARCHAR(43),</v>
      </c>
      <c r="O525" s="1" t="s">
        <v>282</v>
      </c>
      <c r="P525" t="s">
        <v>128</v>
      </c>
      <c r="W525" s="17" t="str">
        <f t="shared" si="212"/>
        <v>createdBy</v>
      </c>
      <c r="X525" s="3" t="str">
        <f t="shared" si="213"/>
        <v>"createdBy":"",</v>
      </c>
      <c r="Y525" s="22" t="str">
        <f t="shared" si="214"/>
        <v>public static String CREATED_BY="createdBy";</v>
      </c>
      <c r="Z525" s="7" t="str">
        <f t="shared" si="215"/>
        <v>private String createdBy="";</v>
      </c>
    </row>
    <row r="526" spans="2:26" ht="19.2" x14ac:dyDescent="0.45">
      <c r="B526" s="1" t="s">
        <v>263</v>
      </c>
      <c r="C526" s="1" t="s">
        <v>1</v>
      </c>
      <c r="D526" s="4">
        <v>43</v>
      </c>
      <c r="I526" t="e">
        <f>I189</f>
        <v>#REF!</v>
      </c>
      <c r="J526" t="str">
        <f>CONCATENATE(LEFT(CONCATENATE(" ADD "," ",N526,";"),LEN(CONCATENATE(" ADD "," ",N526,";"))-2),";")</f>
        <v xml:space="preserve"> ADD  CREATED_DATE VARCHAR(43);</v>
      </c>
      <c r="K526" s="21" t="str">
        <f>CONCATENATE(LEFT(CONCATENATE("  ALTER COLUMN  "," ",N526,";"),LEN(CONCATENATE("  ALTER COLUMN  "," ",N526,";"))-2),";")</f>
        <v xml:space="preserve">  ALTER COLUMN   CREATED_DATE VARCHAR(43);</v>
      </c>
      <c r="L526" s="12"/>
      <c r="M526" s="18" t="str">
        <f>CONCATENATE(B526,",")</f>
        <v>CREATED_DATE,</v>
      </c>
      <c r="N526" s="5" t="str">
        <f t="shared" si="216"/>
        <v>CREATED_DATE VARCHAR(43),</v>
      </c>
      <c r="O526" s="1" t="s">
        <v>282</v>
      </c>
      <c r="P526" t="s">
        <v>8</v>
      </c>
      <c r="W526" s="17" t="str">
        <f t="shared" si="212"/>
        <v>createdDate</v>
      </c>
      <c r="X526" s="3" t="str">
        <f t="shared" si="213"/>
        <v>"createdDate":"",</v>
      </c>
      <c r="Y526" s="22" t="str">
        <f t="shared" si="214"/>
        <v>public static String CREATED_DATE="createdDate";</v>
      </c>
      <c r="Z526" s="7" t="str">
        <f t="shared" si="215"/>
        <v>private String createdDate="";</v>
      </c>
    </row>
    <row r="527" spans="2:26" ht="19.2" x14ac:dyDescent="0.45">
      <c r="B527" s="1" t="s">
        <v>264</v>
      </c>
      <c r="C527" s="1" t="s">
        <v>1</v>
      </c>
      <c r="D527" s="4">
        <v>40</v>
      </c>
      <c r="L527" s="12"/>
      <c r="M527" s="18"/>
      <c r="N527" s="5" t="str">
        <f t="shared" si="216"/>
        <v>CREATED_TIME VARCHAR(40),</v>
      </c>
      <c r="O527" s="1" t="s">
        <v>282</v>
      </c>
      <c r="P527" t="s">
        <v>133</v>
      </c>
      <c r="W527" s="17" t="str">
        <f t="shared" si="212"/>
        <v>createdTime</v>
      </c>
      <c r="X527" s="3" t="str">
        <f t="shared" si="213"/>
        <v>"createdTime":"",</v>
      </c>
      <c r="Y527" s="22" t="str">
        <f t="shared" si="214"/>
        <v>public static String CREATED_TIME="createdTime";</v>
      </c>
      <c r="Z527" s="7" t="str">
        <f t="shared" si="215"/>
        <v>private String createdTime="";</v>
      </c>
    </row>
    <row r="528" spans="2:26" ht="19.2" x14ac:dyDescent="0.45">
      <c r="B528" s="1" t="s">
        <v>400</v>
      </c>
      <c r="C528" s="1" t="s">
        <v>1</v>
      </c>
      <c r="D528" s="4">
        <v>50</v>
      </c>
      <c r="I528" t="e">
        <f>I189</f>
        <v>#REF!</v>
      </c>
      <c r="J528" t="str">
        <f>CONCATENATE(LEFT(CONCATENATE(" ADD "," ",N528,";"),LEN(CONCATENATE(" ADD "," ",N528,";"))-2),";")</f>
        <v xml:space="preserve"> ADD  ESTIMATED_HOURS VARCHAR(50);</v>
      </c>
      <c r="K528" s="21" t="str">
        <f>CONCATENATE(LEFT(CONCATENATE("  ALTER COLUMN  "," ",N528,";"),LEN(CONCATENATE("  ALTER COLUMN  "," ",N528,";"))-2),";")</f>
        <v xml:space="preserve">  ALTER COLUMN   ESTIMATED_HOURS VARCHAR(50);</v>
      </c>
      <c r="L528" s="12"/>
      <c r="M528" s="18" t="str">
        <f>CONCATENATE(B528,",")</f>
        <v>ESTIMATED_HOURS,</v>
      </c>
      <c r="N528" s="5" t="str">
        <f t="shared" si="216"/>
        <v>ESTIMATED_HOURS VARCHAR(50),</v>
      </c>
      <c r="O528" s="1" t="s">
        <v>405</v>
      </c>
      <c r="P528" t="s">
        <v>406</v>
      </c>
      <c r="W528" s="17" t="str">
        <f t="shared" si="212"/>
        <v>estimatedHours</v>
      </c>
      <c r="X528" s="3" t="str">
        <f t="shared" si="213"/>
        <v>"estimatedHours":"",</v>
      </c>
      <c r="Y528" s="22" t="str">
        <f t="shared" si="214"/>
        <v>public static String ESTIMATED_HOURS="estimatedHours";</v>
      </c>
      <c r="Z528" s="7" t="str">
        <f t="shared" si="215"/>
        <v>private String estimatedHours="";</v>
      </c>
    </row>
    <row r="529" spans="2:26" ht="19.2" x14ac:dyDescent="0.45">
      <c r="B529" s="1" t="s">
        <v>401</v>
      </c>
      <c r="C529" s="1" t="s">
        <v>1</v>
      </c>
      <c r="D529" s="4">
        <v>50</v>
      </c>
      <c r="I529">
        <f>I192</f>
        <v>0</v>
      </c>
      <c r="J529" t="str">
        <f>CONCATENATE(LEFT(CONCATENATE(" ADD "," ",N529,";"),LEN(CONCATENATE(" ADD "," ",N529,";"))-2),";")</f>
        <v xml:space="preserve"> ADD  SPENT_HOURS VARCHAR(50);</v>
      </c>
      <c r="K529" s="21" t="str">
        <f>CONCATENATE(LEFT(CONCATENATE("  ALTER COLUMN  "," ",N529,";"),LEN(CONCATENATE("  ALTER COLUMN  "," ",N529,";"))-2),";")</f>
        <v xml:space="preserve">  ALTER COLUMN   SPENT_HOURS VARCHAR(50);</v>
      </c>
      <c r="L529" s="12"/>
      <c r="M529" s="18" t="str">
        <f>CONCATENATE(B529,",")</f>
        <v>SPENT_HOURS,</v>
      </c>
      <c r="N529" s="5" t="str">
        <f t="shared" si="216"/>
        <v>SPENT_HOURS VARCHAR(50),</v>
      </c>
      <c r="O529" s="1" t="s">
        <v>407</v>
      </c>
      <c r="P529" t="s">
        <v>406</v>
      </c>
      <c r="W529" s="17" t="str">
        <f t="shared" si="212"/>
        <v>spentHours</v>
      </c>
      <c r="X529" s="3" t="str">
        <f t="shared" si="213"/>
        <v>"spentHours":"",</v>
      </c>
      <c r="Y529" s="22" t="str">
        <f t="shared" si="214"/>
        <v>public static String SPENT_HOURS="spentHours";</v>
      </c>
      <c r="Z529" s="7" t="str">
        <f t="shared" si="215"/>
        <v>private String spentHours="";</v>
      </c>
    </row>
    <row r="530" spans="2:26" ht="19.2" x14ac:dyDescent="0.45">
      <c r="B530" s="1" t="s">
        <v>398</v>
      </c>
      <c r="C530" s="1" t="s">
        <v>1</v>
      </c>
      <c r="D530" s="4">
        <v>40</v>
      </c>
      <c r="L530" s="12"/>
      <c r="M530" s="18"/>
      <c r="N530" s="5" t="str">
        <f t="shared" si="216"/>
        <v>DEPENDENT_TASK_TYPE_1_ID VARCHAR(40),</v>
      </c>
      <c r="O530" s="1" t="s">
        <v>388</v>
      </c>
      <c r="P530" t="s">
        <v>311</v>
      </c>
      <c r="Q530" t="s">
        <v>51</v>
      </c>
      <c r="R530">
        <v>1</v>
      </c>
      <c r="S530" t="s">
        <v>2</v>
      </c>
      <c r="W530" s="17" t="str">
        <f t="shared" si="212"/>
        <v>dependentTaskType1Id</v>
      </c>
      <c r="X530" s="3" t="str">
        <f t="shared" si="213"/>
        <v>"dependentTaskType1Id":"",</v>
      </c>
      <c r="Y530" s="22" t="str">
        <f t="shared" si="214"/>
        <v>public static String DEPENDENT_TASK_TYPE_1_ID="dependentTaskType1Id";</v>
      </c>
      <c r="Z530" s="7" t="str">
        <f t="shared" si="215"/>
        <v>private String dependentTaskType1Id="";</v>
      </c>
    </row>
    <row r="531" spans="2:26" ht="19.2" x14ac:dyDescent="0.45">
      <c r="B531" s="1" t="s">
        <v>397</v>
      </c>
      <c r="C531" s="1" t="s">
        <v>1</v>
      </c>
      <c r="D531" s="4">
        <v>40</v>
      </c>
      <c r="I531">
        <f>I192</f>
        <v>0</v>
      </c>
      <c r="J531" t="str">
        <f>CONCATENATE(LEFT(CONCATENATE(" ADD "," ",N531,";"),LEN(CONCATENATE(" ADD "," ",N531,";"))-2),";")</f>
        <v xml:space="preserve"> ADD  DEPENDENT_TASK_TYPE_2_ID VARCHAR(40);</v>
      </c>
      <c r="K531" s="21" t="str">
        <f>CONCATENATE(LEFT(CONCATENATE("  ALTER COLUMN  "," ",N531,";"),LEN(CONCATENATE("  ALTER COLUMN  "," ",N531,";"))-2),";")</f>
        <v xml:space="preserve">  ALTER COLUMN   DEPENDENT_TASK_TYPE_2_ID VARCHAR(40);</v>
      </c>
      <c r="L531" s="12"/>
      <c r="M531" s="18" t="str">
        <f t="shared" ref="M531:M551" si="217">CONCATENATE(B531,",")</f>
        <v>DEPENDENT_TASK_TYPE_2_ID,</v>
      </c>
      <c r="N531" s="5" t="str">
        <f t="shared" si="216"/>
        <v>DEPENDENT_TASK_TYPE_2_ID VARCHAR(40),</v>
      </c>
      <c r="O531" s="1" t="s">
        <v>388</v>
      </c>
      <c r="P531" t="s">
        <v>311</v>
      </c>
      <c r="Q531" t="s">
        <v>51</v>
      </c>
      <c r="R531">
        <v>2</v>
      </c>
      <c r="S531" t="s">
        <v>2</v>
      </c>
      <c r="W531" s="17" t="str">
        <f t="shared" si="212"/>
        <v>dependentTaskType2Id</v>
      </c>
      <c r="X531" s="3" t="str">
        <f t="shared" si="213"/>
        <v>"dependentTaskType2Id":"",</v>
      </c>
      <c r="Y531" s="22" t="str">
        <f t="shared" si="214"/>
        <v>public static String DEPENDENT_TASK_TYPE_2_ID="dependentTaskType2Id";</v>
      </c>
      <c r="Z531" s="7" t="str">
        <f t="shared" si="215"/>
        <v>private String dependentTaskType2Id="";</v>
      </c>
    </row>
    <row r="532" spans="2:26" ht="19.2" x14ac:dyDescent="0.45">
      <c r="B532" s="1" t="s">
        <v>271</v>
      </c>
      <c r="C532" s="1" t="s">
        <v>1</v>
      </c>
      <c r="D532" s="4">
        <v>30</v>
      </c>
      <c r="I532" t="str">
        <f>I518</f>
        <v>ALTER TABLE TM_BACKLOG_TASK</v>
      </c>
      <c r="J532" t="str">
        <f>CONCATENATE(LEFT(CONCATENATE(" ADD "," ",N532,";"),LEN(CONCATENATE(" ADD "," ",N532,";"))-2),";")</f>
        <v xml:space="preserve"> ADD  COMPLETED_DURATION VARCHAR(30);</v>
      </c>
      <c r="K532" s="21" t="str">
        <f>CONCATENATE(LEFT(CONCATENATE("  ALTER COLUMN  "," ",N532,";"),LEN(CONCATENATE("  ALTER COLUMN  "," ",N532,";"))-2),";")</f>
        <v xml:space="preserve">  ALTER COLUMN   COMPLETED_DURATION VARCHAR(30);</v>
      </c>
      <c r="L532" s="12"/>
      <c r="M532" s="18" t="str">
        <f t="shared" si="217"/>
        <v>COMPLETED_DURATION,</v>
      </c>
      <c r="N532" s="5" t="str">
        <f t="shared" si="216"/>
        <v>COMPLETED_DURATION VARCHAR(30),</v>
      </c>
      <c r="O532" s="1" t="s">
        <v>313</v>
      </c>
      <c r="P532" t="s">
        <v>314</v>
      </c>
      <c r="W532" s="17" t="str">
        <f t="shared" si="212"/>
        <v>completedDuration</v>
      </c>
      <c r="X532" s="3" t="str">
        <f t="shared" si="213"/>
        <v>"completedDuration":"",</v>
      </c>
      <c r="Y532" s="22" t="str">
        <f t="shared" si="214"/>
        <v>public static String COMPLETED_DURATION="completedDuration";</v>
      </c>
      <c r="Z532" s="7" t="str">
        <f t="shared" si="215"/>
        <v>private String completedDuration="";</v>
      </c>
    </row>
    <row r="533" spans="2:26" ht="19.2" x14ac:dyDescent="0.45">
      <c r="B533" s="8" t="s">
        <v>275</v>
      </c>
      <c r="C533" s="1" t="s">
        <v>1</v>
      </c>
      <c r="D533" s="12">
        <v>40</v>
      </c>
      <c r="I533" t="str">
        <f>I519</f>
        <v>ALTER TABLE TM_BACKLOG_TASK</v>
      </c>
      <c r="L533" s="14"/>
      <c r="M533" s="18" t="str">
        <f t="shared" si="217"/>
        <v>UPDATED_BY,</v>
      </c>
      <c r="N533" s="5" t="str">
        <f t="shared" si="216"/>
        <v>UPDATED_BY VARCHAR(40),</v>
      </c>
      <c r="O533" s="1" t="s">
        <v>315</v>
      </c>
      <c r="P533" t="s">
        <v>128</v>
      </c>
      <c r="W533" s="17" t="str">
        <f t="shared" si="212"/>
        <v>updatedBy</v>
      </c>
      <c r="X533" s="3" t="str">
        <f t="shared" si="213"/>
        <v>"updatedBy":"",</v>
      </c>
      <c r="Y533" s="22" t="str">
        <f t="shared" si="214"/>
        <v>public static String UPDATED_BY="updatedBy";</v>
      </c>
      <c r="Z533" s="7" t="str">
        <f t="shared" si="215"/>
        <v>private String updatedBy="";</v>
      </c>
    </row>
    <row r="534" spans="2:26" ht="19.2" x14ac:dyDescent="0.45">
      <c r="B534" s="8" t="s">
        <v>276</v>
      </c>
      <c r="C534" s="1" t="s">
        <v>1</v>
      </c>
      <c r="D534" s="12">
        <v>42</v>
      </c>
      <c r="I534" t="str">
        <f>I520</f>
        <v>ALTER TABLE TM_BACKLOG_TASK</v>
      </c>
      <c r="L534" s="14"/>
      <c r="M534" s="18" t="str">
        <f t="shared" si="217"/>
        <v>LAST_UPDATED_DATE,</v>
      </c>
      <c r="N534" s="5" t="str">
        <f t="shared" si="216"/>
        <v>LAST_UPDATED_DATE VARCHAR(42),</v>
      </c>
      <c r="O534" s="1" t="s">
        <v>316</v>
      </c>
      <c r="P534" t="s">
        <v>315</v>
      </c>
      <c r="Q534" t="s">
        <v>8</v>
      </c>
      <c r="W534" s="17" t="str">
        <f t="shared" si="212"/>
        <v>lastUpdatedDate</v>
      </c>
      <c r="X534" s="3" t="str">
        <f t="shared" si="213"/>
        <v>"lastUpdatedDate":"",</v>
      </c>
      <c r="Y534" s="22" t="str">
        <f t="shared" si="214"/>
        <v>public static String LAST_UPDATED_DATE="lastUpdatedDate";</v>
      </c>
      <c r="Z534" s="7" t="str">
        <f t="shared" si="215"/>
        <v>private String lastUpdatedDate="";</v>
      </c>
    </row>
    <row r="535" spans="2:26" ht="19.2" x14ac:dyDescent="0.45">
      <c r="B535" s="8" t="s">
        <v>277</v>
      </c>
      <c r="C535" s="1" t="s">
        <v>1</v>
      </c>
      <c r="D535" s="12">
        <v>42</v>
      </c>
      <c r="I535" t="str">
        <f>I521</f>
        <v>ALTER TABLE TM_BACKLOG_TASK</v>
      </c>
      <c r="J535" t="str">
        <f t="shared" ref="J535:J551" si="218">CONCATENATE(LEFT(CONCATENATE(" ADD "," ",N535,";"),LEN(CONCATENATE(" ADD "," ",N535,";"))-2),";")</f>
        <v xml:space="preserve"> ADD  LAST_UPDATED_TIME VARCHAR(42);</v>
      </c>
      <c r="L535" s="14"/>
      <c r="M535" s="18" t="str">
        <f t="shared" si="217"/>
        <v>LAST_UPDATED_TIME,</v>
      </c>
      <c r="N535" s="5" t="str">
        <f t="shared" ref="N535:N550" si="219">CONCATENATE(B535," ",C535,"(",D535,")",",")</f>
        <v>LAST_UPDATED_TIME VARCHAR(42),</v>
      </c>
      <c r="O535" s="1" t="s">
        <v>316</v>
      </c>
      <c r="P535" t="s">
        <v>315</v>
      </c>
      <c r="Q535" t="s">
        <v>133</v>
      </c>
      <c r="W535" s="17" t="str">
        <f t="shared" ref="W535:W550" si="220">CONCATENATE(,LOWER(O535),UPPER(LEFT(P535,1)),LOWER(RIGHT(P535,LEN(P535)-IF(LEN(P535)&gt;0,1,LEN(P535)))),UPPER(LEFT(Q535,1)),LOWER(RIGHT(Q535,LEN(Q535)-IF(LEN(Q535)&gt;0,1,LEN(Q535)))),UPPER(LEFT(R535,1)),LOWER(RIGHT(R535,LEN(R535)-IF(LEN(R535)&gt;0,1,LEN(R535)))),UPPER(LEFT(S535,1)),LOWER(RIGHT(S535,LEN(S535)-IF(LEN(S535)&gt;0,1,LEN(S535)))),UPPER(LEFT(T535,1)),LOWER(RIGHT(T535,LEN(T535)-IF(LEN(T535)&gt;0,1,LEN(T535)))),UPPER(LEFT(U535,1)),LOWER(RIGHT(U535,LEN(U535)-IF(LEN(U535)&gt;0,1,LEN(U535)))),UPPER(LEFT(V535,1)),LOWER(RIGHT(V535,LEN(V535)-IF(LEN(V535)&gt;0,1,LEN(V535)))))</f>
        <v>lastUpdatedTime</v>
      </c>
      <c r="X535" s="3" t="str">
        <f t="shared" ref="X535:X550" si="221">CONCATENATE("""",W535,"""",":","""","""",",")</f>
        <v>"lastUpdatedTime":"",</v>
      </c>
      <c r="Y535" s="22" t="str">
        <f t="shared" ref="Y535:Y550" si="222">CONCATENATE("public static String ",,B535,,"=","""",W535,""";")</f>
        <v>public static String LAST_UPDATED_TIME="lastUpdatedTime";</v>
      </c>
      <c r="Z535" s="7" t="str">
        <f t="shared" ref="Z535:Z550" si="223">CONCATENATE("private String ",W535,"=","""""",";")</f>
        <v>private String lastUpdatedTime="";</v>
      </c>
    </row>
    <row r="536" spans="2:26" ht="19.2" x14ac:dyDescent="0.45">
      <c r="B536" s="8" t="s">
        <v>469</v>
      </c>
      <c r="C536" s="1" t="s">
        <v>1</v>
      </c>
      <c r="D536" s="12">
        <v>42</v>
      </c>
      <c r="I536" t="str">
        <f>I534</f>
        <v>ALTER TABLE TM_BACKLOG_TASK</v>
      </c>
      <c r="J536" t="str">
        <f t="shared" si="218"/>
        <v xml:space="preserve"> ADD  IS_GENERAL VARCHAR(42);</v>
      </c>
      <c r="L536" s="14"/>
      <c r="M536" s="18" t="str">
        <f t="shared" si="217"/>
        <v>IS_GENERAL,</v>
      </c>
      <c r="N536" s="5" t="str">
        <f t="shared" si="219"/>
        <v>IS_GENERAL VARCHAR(42),</v>
      </c>
      <c r="O536" s="1" t="s">
        <v>112</v>
      </c>
      <c r="P536" t="s">
        <v>470</v>
      </c>
      <c r="W536" s="17" t="str">
        <f t="shared" si="220"/>
        <v>isGeneral</v>
      </c>
      <c r="X536" s="3" t="str">
        <f t="shared" si="221"/>
        <v>"isGeneral":"",</v>
      </c>
      <c r="Y536" s="22" t="str">
        <f t="shared" si="222"/>
        <v>public static String IS_GENERAL="isGeneral";</v>
      </c>
      <c r="Z536" s="7" t="str">
        <f t="shared" si="223"/>
        <v>private String isGeneral="";</v>
      </c>
    </row>
    <row r="537" spans="2:26" ht="19.2" x14ac:dyDescent="0.45">
      <c r="B537" s="8" t="s">
        <v>265</v>
      </c>
      <c r="C537" s="1" t="s">
        <v>1</v>
      </c>
      <c r="D537" s="12">
        <v>42</v>
      </c>
      <c r="I537" t="str">
        <f>I532</f>
        <v>ALTER TABLE TM_BACKLOG_TASK</v>
      </c>
      <c r="J537" t="str">
        <f t="shared" si="218"/>
        <v xml:space="preserve"> ADD  START_DATE VARCHAR(42);</v>
      </c>
      <c r="L537" s="14"/>
      <c r="M537" s="18" t="str">
        <f t="shared" si="217"/>
        <v>START_DATE,</v>
      </c>
      <c r="N537" s="5" t="str">
        <f t="shared" si="219"/>
        <v>START_DATE VARCHAR(42),</v>
      </c>
      <c r="O537" s="1" t="s">
        <v>289</v>
      </c>
      <c r="P537" t="s">
        <v>8</v>
      </c>
      <c r="W537" s="17" t="str">
        <f t="shared" si="220"/>
        <v>startDate</v>
      </c>
      <c r="X537" s="3" t="str">
        <f t="shared" si="221"/>
        <v>"startDate":"",</v>
      </c>
      <c r="Y537" s="22" t="str">
        <f t="shared" si="222"/>
        <v>public static String START_DATE="startDate";</v>
      </c>
      <c r="Z537" s="7" t="str">
        <f t="shared" si="223"/>
        <v>private String startDate="";</v>
      </c>
    </row>
    <row r="538" spans="2:26" ht="19.2" x14ac:dyDescent="0.45">
      <c r="B538" s="8" t="s">
        <v>266</v>
      </c>
      <c r="C538" s="1" t="s">
        <v>1</v>
      </c>
      <c r="D538" s="12">
        <v>42</v>
      </c>
      <c r="I538" t="str">
        <f>I533</f>
        <v>ALTER TABLE TM_BACKLOG_TASK</v>
      </c>
      <c r="J538" t="str">
        <f t="shared" ref="J538:J545" si="224">CONCATENATE(LEFT(CONCATENATE(" ADD "," ",N538,";"),LEN(CONCATENATE(" ADD "," ",N538,";"))-2),";")</f>
        <v xml:space="preserve"> ADD  START_TIME VARCHAR(42);</v>
      </c>
      <c r="L538" s="14"/>
      <c r="M538" s="18" t="str">
        <f t="shared" ref="M538:M545" si="225">CONCATENATE(B538,",")</f>
        <v>START_TIME,</v>
      </c>
      <c r="N538" s="5" t="str">
        <f t="shared" si="219"/>
        <v>START_TIME VARCHAR(42),</v>
      </c>
      <c r="O538" s="1" t="s">
        <v>289</v>
      </c>
      <c r="P538" t="s">
        <v>133</v>
      </c>
      <c r="W538" s="17" t="str">
        <f t="shared" si="220"/>
        <v>startTime</v>
      </c>
      <c r="X538" s="3" t="str">
        <f t="shared" si="221"/>
        <v>"startTime":"",</v>
      </c>
      <c r="Y538" s="22" t="str">
        <f t="shared" si="222"/>
        <v>public static String START_TIME="startTime";</v>
      </c>
      <c r="Z538" s="7" t="str">
        <f t="shared" si="223"/>
        <v>private String startTime="";</v>
      </c>
    </row>
    <row r="539" spans="2:26" ht="19.2" x14ac:dyDescent="0.45">
      <c r="B539" s="8" t="s">
        <v>629</v>
      </c>
      <c r="C539" s="1" t="s">
        <v>1</v>
      </c>
      <c r="D539" s="12">
        <v>42</v>
      </c>
      <c r="I539" t="str">
        <f>I534</f>
        <v>ALTER TABLE TM_BACKLOG_TASK</v>
      </c>
      <c r="J539" t="str">
        <f t="shared" si="224"/>
        <v xml:space="preserve"> ADD  START_TYPE VARCHAR(42);</v>
      </c>
      <c r="L539" s="14"/>
      <c r="M539" s="18" t="str">
        <f t="shared" si="225"/>
        <v>START_TYPE,</v>
      </c>
      <c r="N539" s="5" t="str">
        <f t="shared" si="219"/>
        <v>START_TYPE VARCHAR(42),</v>
      </c>
      <c r="O539" s="1" t="s">
        <v>289</v>
      </c>
      <c r="P539" t="s">
        <v>51</v>
      </c>
      <c r="W539" s="17" t="str">
        <f t="shared" si="220"/>
        <v>startType</v>
      </c>
      <c r="X539" s="3" t="str">
        <f t="shared" si="221"/>
        <v>"startType":"",</v>
      </c>
      <c r="Y539" s="22" t="str">
        <f t="shared" si="222"/>
        <v>public static String START_TYPE="startType";</v>
      </c>
      <c r="Z539" s="7" t="str">
        <f t="shared" si="223"/>
        <v>private String startType="";</v>
      </c>
    </row>
    <row r="540" spans="2:26" ht="19.2" x14ac:dyDescent="0.45">
      <c r="B540" s="8" t="s">
        <v>416</v>
      </c>
      <c r="C540" s="1" t="s">
        <v>1</v>
      </c>
      <c r="D540" s="12">
        <v>42</v>
      </c>
      <c r="I540" t="str">
        <f>I532</f>
        <v>ALTER TABLE TM_BACKLOG_TASK</v>
      </c>
      <c r="J540" t="str">
        <f t="shared" si="224"/>
        <v xml:space="preserve"> ADD  TASK_STATUS VARCHAR(42);</v>
      </c>
      <c r="L540" s="14"/>
      <c r="M540" s="18" t="str">
        <f t="shared" si="225"/>
        <v>TASK_STATUS,</v>
      </c>
      <c r="N540" s="5" t="str">
        <f t="shared" si="219"/>
        <v>TASK_STATUS VARCHAR(42),</v>
      </c>
      <c r="O540" s="1" t="s">
        <v>311</v>
      </c>
      <c r="P540" t="s">
        <v>3</v>
      </c>
      <c r="W540" s="17" t="str">
        <f t="shared" si="220"/>
        <v>taskStatus</v>
      </c>
      <c r="X540" s="3" t="str">
        <f t="shared" si="221"/>
        <v>"taskStatus":"",</v>
      </c>
      <c r="Y540" s="22" t="str">
        <f t="shared" si="222"/>
        <v>public static String TASK_STATUS="taskStatus";</v>
      </c>
      <c r="Z540" s="7" t="str">
        <f t="shared" si="223"/>
        <v>private String taskStatus="";</v>
      </c>
    </row>
    <row r="541" spans="2:26" ht="19.2" x14ac:dyDescent="0.45">
      <c r="B541" s="8" t="s">
        <v>740</v>
      </c>
      <c r="C541" s="1" t="s">
        <v>1</v>
      </c>
      <c r="D541" s="12">
        <v>1000</v>
      </c>
      <c r="I541" t="str">
        <f>I534</f>
        <v>ALTER TABLE TM_BACKLOG_TASK</v>
      </c>
      <c r="J541" t="str">
        <f t="shared" si="224"/>
        <v xml:space="preserve"> ADD  TASK_NAME VARCHAR(1000);</v>
      </c>
      <c r="L541" s="14"/>
      <c r="M541" s="18" t="str">
        <f t="shared" si="225"/>
        <v>TASK_NAME,</v>
      </c>
      <c r="N541" s="5" t="str">
        <f>CONCATENATE(B541," ",C541,"(",D541,")",",")</f>
        <v>TASK_NAME VARCHAR(1000),</v>
      </c>
      <c r="O541" s="1" t="s">
        <v>311</v>
      </c>
      <c r="P541" t="s">
        <v>0</v>
      </c>
      <c r="W541" s="17" t="str">
        <f>CONCATENATE(,LOWER(O541),UPPER(LEFT(P541,1)),LOWER(RIGHT(P541,LEN(P541)-IF(LEN(P541)&gt;0,1,LEN(P541)))),UPPER(LEFT(Q541,1)),LOWER(RIGHT(Q541,LEN(Q541)-IF(LEN(Q541)&gt;0,1,LEN(Q541)))),UPPER(LEFT(R541,1)),LOWER(RIGHT(R541,LEN(R541)-IF(LEN(R541)&gt;0,1,LEN(R541)))),UPPER(LEFT(S541,1)),LOWER(RIGHT(S541,LEN(S541)-IF(LEN(S541)&gt;0,1,LEN(S541)))),UPPER(LEFT(T541,1)),LOWER(RIGHT(T541,LEN(T541)-IF(LEN(T541)&gt;0,1,LEN(T541)))),UPPER(LEFT(U541,1)),LOWER(RIGHT(U541,LEN(U541)-IF(LEN(U541)&gt;0,1,LEN(U541)))),UPPER(LEFT(V541,1)),LOWER(RIGHT(V541,LEN(V541)-IF(LEN(V541)&gt;0,1,LEN(V541)))))</f>
        <v>taskName</v>
      </c>
      <c r="X541" s="3" t="str">
        <f>CONCATENATE("""",W541,"""",":","""","""",",")</f>
        <v>"taskName":"",</v>
      </c>
      <c r="Y541" s="22" t="str">
        <f>CONCATENATE("public static String ",,B541,,"=","""",W541,""";")</f>
        <v>public static String TASK_NAME="taskName";</v>
      </c>
      <c r="Z541" s="7" t="str">
        <f>CONCATENATE("private String ",W541,"=","""""",";")</f>
        <v>private String taskName="";</v>
      </c>
    </row>
    <row r="542" spans="2:26" ht="19.2" x14ac:dyDescent="0.45">
      <c r="B542" s="8" t="s">
        <v>742</v>
      </c>
      <c r="C542" s="1" t="s">
        <v>1</v>
      </c>
      <c r="D542" s="12">
        <v>42</v>
      </c>
      <c r="I542" t="str">
        <f>I534</f>
        <v>ALTER TABLE TM_BACKLOG_TASK</v>
      </c>
      <c r="J542" t="str">
        <f t="shared" si="224"/>
        <v xml:space="preserve"> ADD  TASK_ORDER_NO VARCHAR(42);</v>
      </c>
      <c r="L542" s="14"/>
      <c r="M542" s="18" t="str">
        <f t="shared" si="225"/>
        <v>TASK_ORDER_NO,</v>
      </c>
      <c r="N542" s="5" t="str">
        <f>CONCATENATE(B542," ",C542,"(",D542,")",",")</f>
        <v>TASK_ORDER_NO VARCHAR(42),</v>
      </c>
      <c r="O542" s="1" t="s">
        <v>311</v>
      </c>
      <c r="P542" t="s">
        <v>259</v>
      </c>
      <c r="Q542" t="s">
        <v>173</v>
      </c>
      <c r="W542" s="17" t="str">
        <f>CONCATENATE(,LOWER(O542),UPPER(LEFT(P542,1)),LOWER(RIGHT(P542,LEN(P542)-IF(LEN(P542)&gt;0,1,LEN(P542)))),UPPER(LEFT(Q542,1)),LOWER(RIGHT(Q542,LEN(Q542)-IF(LEN(Q542)&gt;0,1,LEN(Q542)))),UPPER(LEFT(R542,1)),LOWER(RIGHT(R542,LEN(R542)-IF(LEN(R542)&gt;0,1,LEN(R542)))),UPPER(LEFT(S542,1)),LOWER(RIGHT(S542,LEN(S542)-IF(LEN(S542)&gt;0,1,LEN(S542)))),UPPER(LEFT(T542,1)),LOWER(RIGHT(T542,LEN(T542)-IF(LEN(T542)&gt;0,1,LEN(T542)))),UPPER(LEFT(U542,1)),LOWER(RIGHT(U542,LEN(U542)-IF(LEN(U542)&gt;0,1,LEN(U542)))),UPPER(LEFT(V542,1)),LOWER(RIGHT(V542,LEN(V542)-IF(LEN(V542)&gt;0,1,LEN(V542)))))</f>
        <v>taskOrderNo</v>
      </c>
      <c r="X542" s="3" t="str">
        <f>CONCATENATE("""",W542,"""",":","""","""",",")</f>
        <v>"taskOrderNo":"",</v>
      </c>
      <c r="Y542" s="22" t="str">
        <f>CONCATENATE("public static String ",,B542,,"=","""",W542,""";")</f>
        <v>public static String TASK_ORDER_NO="taskOrderNo";</v>
      </c>
      <c r="Z542" s="7" t="str">
        <f>CONCATENATE("private String ",W542,"=","""""",";")</f>
        <v>private String taskOrderNo="";</v>
      </c>
    </row>
    <row r="543" spans="2:26" ht="19.2" x14ac:dyDescent="0.45">
      <c r="B543" s="8" t="s">
        <v>745</v>
      </c>
      <c r="C543" s="1" t="s">
        <v>1</v>
      </c>
      <c r="D543" s="12">
        <v>200</v>
      </c>
      <c r="I543" t="str">
        <f>I532</f>
        <v>ALTER TABLE TM_BACKLOG_TASK</v>
      </c>
      <c r="J543" t="str">
        <f t="shared" si="224"/>
        <v xml:space="preserve"> ADD  TASK_VERSION VARCHAR(200);</v>
      </c>
      <c r="L543" s="14"/>
      <c r="M543" s="18" t="str">
        <f t="shared" si="225"/>
        <v>TASK_VERSION,</v>
      </c>
      <c r="N543" s="5" t="str">
        <f>CONCATENATE(B543," ",C543,"(",D543,")",",")</f>
        <v>TASK_VERSION VARCHAR(200),</v>
      </c>
      <c r="O543" s="1" t="s">
        <v>311</v>
      </c>
      <c r="P543" t="s">
        <v>694</v>
      </c>
      <c r="W543" s="17" t="str">
        <f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taskVersion</v>
      </c>
      <c r="X543" s="3" t="str">
        <f>CONCATENATE("""",W543,"""",":","""","""",",")</f>
        <v>"taskVersion":"",</v>
      </c>
      <c r="Y543" s="22" t="str">
        <f>CONCATENATE("public static String ",,B543,,"=","""",W543,""";")</f>
        <v>public static String TASK_VERSION="taskVersion";</v>
      </c>
      <c r="Z543" s="7" t="str">
        <f>CONCATENATE("private String ",W543,"=","""""",";")</f>
        <v>private String taskVersion="";</v>
      </c>
    </row>
    <row r="544" spans="2:26" ht="19.2" x14ac:dyDescent="0.45">
      <c r="B544" s="8" t="s">
        <v>743</v>
      </c>
      <c r="C544" s="1" t="s">
        <v>1</v>
      </c>
      <c r="D544" s="12">
        <v>200</v>
      </c>
      <c r="I544" t="str">
        <f>I533</f>
        <v>ALTER TABLE TM_BACKLOG_TASK</v>
      </c>
      <c r="J544" t="str">
        <f t="shared" si="224"/>
        <v xml:space="preserve"> ADD  TASK_NATURE VARCHAR(200);</v>
      </c>
      <c r="L544" s="14"/>
      <c r="M544" s="18" t="str">
        <f t="shared" si="225"/>
        <v>TASK_NATURE,</v>
      </c>
      <c r="N544" s="5" t="str">
        <f>CONCATENATE(B544," ",C544,"(",D544,")",",")</f>
        <v>TASK_NATURE VARCHAR(200),</v>
      </c>
      <c r="O544" s="1" t="s">
        <v>311</v>
      </c>
      <c r="P544" t="s">
        <v>744</v>
      </c>
      <c r="W544" s="17" t="str">
        <f>CONCATENATE(,LOWER(O544),UPPER(LEFT(P544,1)),LOWER(RIGHT(P544,LEN(P544)-IF(LEN(P544)&gt;0,1,LEN(P544)))),UPPER(LEFT(Q544,1)),LOWER(RIGHT(Q544,LEN(Q544)-IF(LEN(Q544)&gt;0,1,LEN(Q544)))),UPPER(LEFT(R544,1)),LOWER(RIGHT(R544,LEN(R544)-IF(LEN(R544)&gt;0,1,LEN(R544)))),UPPER(LEFT(S544,1)),LOWER(RIGHT(S544,LEN(S544)-IF(LEN(S544)&gt;0,1,LEN(S544)))),UPPER(LEFT(T544,1)),LOWER(RIGHT(T544,LEN(T544)-IF(LEN(T544)&gt;0,1,LEN(T544)))),UPPER(LEFT(U544,1)),LOWER(RIGHT(U544,LEN(U544)-IF(LEN(U544)&gt;0,1,LEN(U544)))),UPPER(LEFT(V544,1)),LOWER(RIGHT(V544,LEN(V544)-IF(LEN(V544)&gt;0,1,LEN(V544)))))</f>
        <v>taskNature</v>
      </c>
      <c r="X544" s="3" t="str">
        <f>CONCATENATE("""",W544,"""",":","""","""",",")</f>
        <v>"taskNature":"",</v>
      </c>
      <c r="Y544" s="22" t="str">
        <f>CONCATENATE("public static String ",,B544,,"=","""",W544,""";")</f>
        <v>public static String TASK_NATURE="taskNature";</v>
      </c>
      <c r="Z544" s="7" t="str">
        <f>CONCATENATE("private String ",W544,"=","""""",";")</f>
        <v>private String taskNature="";</v>
      </c>
    </row>
    <row r="545" spans="2:26" ht="19.2" x14ac:dyDescent="0.45">
      <c r="B545" s="8" t="s">
        <v>741</v>
      </c>
      <c r="C545" s="1" t="s">
        <v>1</v>
      </c>
      <c r="D545" s="12">
        <v>4000</v>
      </c>
      <c r="I545" t="str">
        <f>I534</f>
        <v>ALTER TABLE TM_BACKLOG_TASK</v>
      </c>
      <c r="J545" t="str">
        <f t="shared" si="224"/>
        <v xml:space="preserve"> ADD  TASK_DESCRIPTION VARCHAR(4000);</v>
      </c>
      <c r="L545" s="14"/>
      <c r="M545" s="18" t="str">
        <f t="shared" si="225"/>
        <v>TASK_DESCRIPTION,</v>
      </c>
      <c r="N545" s="5" t="str">
        <f>CONCATENATE(B545," ",C545,"(",D545,")",",")</f>
        <v>TASK_DESCRIPTION VARCHAR(4000),</v>
      </c>
      <c r="O545" s="1" t="s">
        <v>311</v>
      </c>
      <c r="P545" t="s">
        <v>14</v>
      </c>
      <c r="W545" s="17" t="str">
        <f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taskDescription</v>
      </c>
      <c r="X545" s="3" t="str">
        <f>CONCATENATE("""",W545,"""",":","""","""",",")</f>
        <v>"taskDescription":"",</v>
      </c>
      <c r="Y545" s="22" t="str">
        <f>CONCATENATE("public static String ",,B545,,"=","""",W545,""";")</f>
        <v>public static String TASK_DESCRIPTION="taskDescription";</v>
      </c>
      <c r="Z545" s="7" t="str">
        <f>CONCATENATE("private String ",W545,"=","""""",";")</f>
        <v>private String taskDescription="";</v>
      </c>
    </row>
    <row r="546" spans="2:26" ht="19.2" x14ac:dyDescent="0.45">
      <c r="B546" s="8" t="s">
        <v>274</v>
      </c>
      <c r="C546" s="1" t="s">
        <v>1</v>
      </c>
      <c r="D546" s="12">
        <v>50</v>
      </c>
      <c r="I546" t="str">
        <f>I535</f>
        <v>ALTER TABLE TM_BACKLOG_TASK</v>
      </c>
      <c r="J546" t="str">
        <f t="shared" si="218"/>
        <v xml:space="preserve"> ADD  FK_PROJECT_ID VARCHAR(50);</v>
      </c>
      <c r="L546" s="14"/>
      <c r="M546" s="18" t="str">
        <f t="shared" si="217"/>
        <v>FK_PROJECT_ID,</v>
      </c>
      <c r="N546" s="5" t="str">
        <f t="shared" si="219"/>
        <v>FK_PROJECT_ID VARCHAR(50),</v>
      </c>
      <c r="O546" s="1" t="s">
        <v>10</v>
      </c>
      <c r="P546" t="s">
        <v>288</v>
      </c>
      <c r="Q546" t="s">
        <v>2</v>
      </c>
      <c r="W546" s="17" t="str">
        <f t="shared" si="220"/>
        <v>fkProjectId</v>
      </c>
      <c r="X546" s="3" t="str">
        <f t="shared" si="221"/>
        <v>"fkProjectId":"",</v>
      </c>
      <c r="Y546" s="22" t="str">
        <f t="shared" si="222"/>
        <v>public static String FK_PROJECT_ID="fkProjectId";</v>
      </c>
      <c r="Z546" s="7" t="str">
        <f t="shared" si="223"/>
        <v>private String fkProjectId="";</v>
      </c>
    </row>
    <row r="547" spans="2:26" ht="19.2" x14ac:dyDescent="0.45">
      <c r="B547" s="8" t="s">
        <v>703</v>
      </c>
      <c r="C547" s="1" t="s">
        <v>1</v>
      </c>
      <c r="D547" s="12">
        <v>333</v>
      </c>
      <c r="I547" t="str">
        <f>I534</f>
        <v>ALTER TABLE TM_BACKLOG_TASK</v>
      </c>
      <c r="J547" t="str">
        <f t="shared" si="218"/>
        <v xml:space="preserve"> ADD  JIRA_ISSUE_ID VARCHAR(333);</v>
      </c>
      <c r="L547" s="14"/>
      <c r="M547" s="18" t="str">
        <f t="shared" si="217"/>
        <v>JIRA_ISSUE_ID,</v>
      </c>
      <c r="N547" s="5" t="str">
        <f t="shared" si="219"/>
        <v>JIRA_ISSUE_ID VARCHAR(333),</v>
      </c>
      <c r="O547" s="1" t="s">
        <v>699</v>
      </c>
      <c r="P547" t="s">
        <v>705</v>
      </c>
      <c r="Q547" t="s">
        <v>2</v>
      </c>
      <c r="W547" s="17" t="str">
        <f t="shared" si="220"/>
        <v>jiraIssueId</v>
      </c>
      <c r="X547" s="3" t="str">
        <f t="shared" si="221"/>
        <v>"jiraIssueId":"",</v>
      </c>
      <c r="Y547" s="22" t="str">
        <f t="shared" si="222"/>
        <v>public static String JIRA_ISSUE_ID="jiraIssueId";</v>
      </c>
      <c r="Z547" s="7" t="str">
        <f t="shared" si="223"/>
        <v>private String jiraIssueId="";</v>
      </c>
    </row>
    <row r="548" spans="2:26" ht="19.2" x14ac:dyDescent="0.45">
      <c r="B548" s="8" t="s">
        <v>704</v>
      </c>
      <c r="C548" s="1" t="s">
        <v>1</v>
      </c>
      <c r="D548" s="12">
        <v>333</v>
      </c>
      <c r="I548" t="str">
        <f>I535</f>
        <v>ALTER TABLE TM_BACKLOG_TASK</v>
      </c>
      <c r="J548" t="str">
        <f>CONCATENATE(LEFT(CONCATENATE(" ADD "," ",N548,";"),LEN(CONCATENATE(" ADD "," ",N548,";"))-2),";")</f>
        <v xml:space="preserve"> ADD  JIRA_ISSUE_KEY VARCHAR(333);</v>
      </c>
      <c r="L548" s="14"/>
      <c r="M548" s="18" t="str">
        <f>CONCATENATE(B548,",")</f>
        <v>JIRA_ISSUE_KEY,</v>
      </c>
      <c r="N548" s="5" t="str">
        <f>CONCATENATE(B548," ",C548,"(",D548,")",",")</f>
        <v>JIRA_ISSUE_KEY VARCHAR(333),</v>
      </c>
      <c r="O548" s="1" t="s">
        <v>699</v>
      </c>
      <c r="P548" t="s">
        <v>705</v>
      </c>
      <c r="Q548" t="s">
        <v>43</v>
      </c>
      <c r="W548" s="17" t="str">
        <f>CONCATENATE(,LOWER(O548),UPPER(LEFT(P548,1)),LOWER(RIGHT(P548,LEN(P548)-IF(LEN(P548)&gt;0,1,LEN(P548)))),UPPER(LEFT(Q548,1)),LOWER(RIGHT(Q548,LEN(Q548)-IF(LEN(Q548)&gt;0,1,LEN(Q548)))),UPPER(LEFT(R548,1)),LOWER(RIGHT(R548,LEN(R548)-IF(LEN(R548)&gt;0,1,LEN(R548)))),UPPER(LEFT(S548,1)),LOWER(RIGHT(S548,LEN(S548)-IF(LEN(S548)&gt;0,1,LEN(S548)))),UPPER(LEFT(T548,1)),LOWER(RIGHT(T548,LEN(T548)-IF(LEN(T548)&gt;0,1,LEN(T548)))),UPPER(LEFT(U548,1)),LOWER(RIGHT(U548,LEN(U548)-IF(LEN(U548)&gt;0,1,LEN(U548)))),UPPER(LEFT(V548,1)),LOWER(RIGHT(V548,LEN(V548)-IF(LEN(V548)&gt;0,1,LEN(V548)))))</f>
        <v>jiraIssueKey</v>
      </c>
      <c r="X548" s="3" t="str">
        <f>CONCATENATE("""",W548,"""",":","""","""",",")</f>
        <v>"jiraIssueKey":"",</v>
      </c>
      <c r="Y548" s="22" t="str">
        <f>CONCATENATE("public static String ",,B548,,"=","""",W548,""";")</f>
        <v>public static String JIRA_ISSUE_KEY="jiraIssueKey";</v>
      </c>
      <c r="Z548" s="7" t="str">
        <f>CONCATENATE("private String ",W548,"=","""""",";")</f>
        <v>private String jiraIssueKey="";</v>
      </c>
    </row>
    <row r="549" spans="2:26" ht="19.2" x14ac:dyDescent="0.45">
      <c r="B549" s="8" t="s">
        <v>620</v>
      </c>
      <c r="C549" s="1" t="s">
        <v>1</v>
      </c>
      <c r="D549" s="12">
        <v>42</v>
      </c>
      <c r="I549" t="str">
        <f>I536</f>
        <v>ALTER TABLE TM_BACKLOG_TASK</v>
      </c>
      <c r="J549" t="str">
        <f t="shared" si="218"/>
        <v xml:space="preserve"> ADD  IS_NOTIFIED_BUG VARCHAR(42);</v>
      </c>
      <c r="L549" s="14"/>
      <c r="M549" s="18" t="str">
        <f t="shared" si="217"/>
        <v>IS_NOTIFIED_BUG,</v>
      </c>
      <c r="N549" s="5" t="str">
        <f t="shared" si="219"/>
        <v>IS_NOTIFIED_BUG VARCHAR(42),</v>
      </c>
      <c r="O549" s="1" t="s">
        <v>112</v>
      </c>
      <c r="P549" t="s">
        <v>574</v>
      </c>
      <c r="Q549" t="s">
        <v>409</v>
      </c>
      <c r="W549" s="17" t="str">
        <f t="shared" si="220"/>
        <v>isNotifiedBug</v>
      </c>
      <c r="X549" s="3" t="str">
        <f t="shared" si="221"/>
        <v>"isNotifiedBug":"",</v>
      </c>
      <c r="Y549" s="22" t="str">
        <f t="shared" si="222"/>
        <v>public static String IS_NOTIFIED_BUG="isNotifiedBug";</v>
      </c>
      <c r="Z549" s="7" t="str">
        <f t="shared" si="223"/>
        <v>private String isNotifiedBug="";</v>
      </c>
    </row>
    <row r="550" spans="2:26" ht="19.2" x14ac:dyDescent="0.45">
      <c r="B550" s="8" t="s">
        <v>403</v>
      </c>
      <c r="C550" s="1" t="s">
        <v>1</v>
      </c>
      <c r="D550" s="12">
        <v>42</v>
      </c>
      <c r="I550" t="str">
        <f>I546</f>
        <v>ALTER TABLE TM_BACKLOG_TASK</v>
      </c>
      <c r="J550" t="str">
        <f t="shared" si="218"/>
        <v xml:space="preserve"> ADD  IS_DETECTED_BUG VARCHAR(42);</v>
      </c>
      <c r="L550" s="14"/>
      <c r="M550" s="18" t="str">
        <f t="shared" si="217"/>
        <v>IS_DETECTED_BUG,</v>
      </c>
      <c r="N550" s="5" t="str">
        <f t="shared" si="219"/>
        <v>IS_DETECTED_BUG VARCHAR(42),</v>
      </c>
      <c r="O550" s="1" t="s">
        <v>112</v>
      </c>
      <c r="P550" t="s">
        <v>408</v>
      </c>
      <c r="Q550" t="s">
        <v>409</v>
      </c>
      <c r="W550" s="17" t="str">
        <f t="shared" si="220"/>
        <v>isDetectedBug</v>
      </c>
      <c r="X550" s="3" t="str">
        <f t="shared" si="221"/>
        <v>"isDetectedBug":"",</v>
      </c>
      <c r="Y550" s="22" t="str">
        <f t="shared" si="222"/>
        <v>public static String IS_DETECTED_BUG="isDetectedBug";</v>
      </c>
      <c r="Z550" s="7" t="str">
        <f t="shared" si="223"/>
        <v>private String isDetectedBug="";</v>
      </c>
    </row>
    <row r="551" spans="2:26" ht="19.2" x14ac:dyDescent="0.45">
      <c r="B551" s="8" t="s">
        <v>404</v>
      </c>
      <c r="C551" s="1" t="s">
        <v>1</v>
      </c>
      <c r="D551" s="12">
        <v>42</v>
      </c>
      <c r="I551" t="str">
        <f>I550</f>
        <v>ALTER TABLE TM_BACKLOG_TASK</v>
      </c>
      <c r="J551" t="str">
        <f t="shared" si="218"/>
        <v xml:space="preserve"> ADD  IS_UPDATE_REQUIRED VARCHAR(42);</v>
      </c>
      <c r="L551" s="14"/>
      <c r="M551" s="18" t="str">
        <f t="shared" si="217"/>
        <v>IS_UPDATE_REQUIRED,</v>
      </c>
      <c r="N551" s="5" t="str">
        <f t="shared" si="216"/>
        <v>IS_UPDATE_REQUIRED VARCHAR(42),</v>
      </c>
      <c r="O551" s="1" t="s">
        <v>112</v>
      </c>
      <c r="P551" t="s">
        <v>410</v>
      </c>
      <c r="Q551" t="s">
        <v>411</v>
      </c>
      <c r="W551" s="17" t="str">
        <f t="shared" si="212"/>
        <v>isUpdateRequired</v>
      </c>
      <c r="X551" s="3" t="str">
        <f>CONCATENATE("""",W551,"""",":","""","""",",")</f>
        <v>"isUpdateRequired":"",</v>
      </c>
      <c r="Y551" s="22" t="str">
        <f>CONCATENATE("public static String ",,B551,,"=","""",W551,""";")</f>
        <v>public static String IS_UPDATE_REQUIRED="isUpdateRequired";</v>
      </c>
      <c r="Z551" s="7" t="str">
        <f>CONCATENATE("private String ",W551,"=","""""",";")</f>
        <v>private String isUpdateRequired="";</v>
      </c>
    </row>
    <row r="552" spans="2:26" ht="19.2" x14ac:dyDescent="0.45">
      <c r="B552" s="8"/>
      <c r="C552" s="14"/>
      <c r="D552" s="14"/>
      <c r="L552" s="14"/>
      <c r="M552" s="20"/>
      <c r="O552" s="14"/>
      <c r="W552" s="17"/>
    </row>
    <row r="553" spans="2:26" ht="19.2" x14ac:dyDescent="0.45">
      <c r="B553" s="8"/>
      <c r="C553" s="14"/>
      <c r="D553" s="14"/>
      <c r="L553" s="14"/>
      <c r="M553" s="20"/>
      <c r="O553" s="14"/>
      <c r="W553" s="17"/>
    </row>
    <row r="554" spans="2:26" ht="19.2" x14ac:dyDescent="0.45">
      <c r="B554" s="8"/>
      <c r="C554" s="14"/>
      <c r="D554" s="14"/>
      <c r="L554" s="14"/>
      <c r="M554" s="20"/>
      <c r="O554" s="14"/>
      <c r="W554" s="17"/>
    </row>
    <row r="555" spans="2:26" ht="19.2" x14ac:dyDescent="0.45">
      <c r="B555" s="8"/>
      <c r="C555" s="14"/>
      <c r="D555" s="14"/>
      <c r="L555" s="14"/>
      <c r="M555" s="20"/>
      <c r="O555" s="14"/>
      <c r="W555" s="17"/>
    </row>
    <row r="556" spans="2:26" x14ac:dyDescent="0.3">
      <c r="B556" s="2" t="s">
        <v>417</v>
      </c>
      <c r="J556" t="s">
        <v>293</v>
      </c>
      <c r="K556" s="26" t="str">
        <f>CONCATENATE(J556," VIEW ",B556," AS SELECT")</f>
        <v>create OR REPLACE VIEW TM_BACKLOG_TASK_LIST AS SELECT</v>
      </c>
      <c r="N556" s="5" t="str">
        <f>CONCATENATE("CREATE TABLE ",B556," ","(")</f>
        <v>CREATE TABLE TM_BACKLOG_TASK_LIST (</v>
      </c>
    </row>
    <row r="557" spans="2:26" ht="19.2" x14ac:dyDescent="0.45">
      <c r="B557" s="1" t="s">
        <v>2</v>
      </c>
      <c r="C557" s="1" t="s">
        <v>1</v>
      </c>
      <c r="D557" s="4">
        <v>30</v>
      </c>
      <c r="E557" s="24" t="s">
        <v>113</v>
      </c>
      <c r="K557" s="25" t="str">
        <f>CONCATENATE("T.",B557,",")</f>
        <v>T.ID,</v>
      </c>
      <c r="L557" s="12"/>
      <c r="M557" s="18" t="str">
        <f t="shared" ref="M557:M564" si="226">CONCATENATE(B557,",")</f>
        <v>ID,</v>
      </c>
      <c r="N557" s="5" t="str">
        <f>CONCATENATE(B557," ",C557,"(",D557,") ",E557," ,")</f>
        <v>ID VARCHAR(30) NOT NULL ,</v>
      </c>
      <c r="O557" s="1" t="s">
        <v>2</v>
      </c>
      <c r="P557" s="6"/>
      <c r="Q557" s="6"/>
      <c r="R557" s="6"/>
      <c r="S557" s="6"/>
      <c r="T557" s="6"/>
      <c r="U557" s="6"/>
      <c r="V557" s="6"/>
      <c r="W557" s="17" t="str">
        <f t="shared" ref="W557:W594" si="227"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id</v>
      </c>
      <c r="X557" s="3" t="str">
        <f>CONCATENATE("""",W557,"""",":","""","""",",")</f>
        <v>"id":"",</v>
      </c>
      <c r="Y557" s="22" t="str">
        <f>CONCATENATE("public static String ",,B557,,"=","""",W557,""";")</f>
        <v>public static String ID="id";</v>
      </c>
      <c r="Z557" s="7" t="str">
        <f>CONCATENATE("private String ",W557,"=","""""",";")</f>
        <v>private String id="";</v>
      </c>
    </row>
    <row r="558" spans="2:26" ht="19.2" x14ac:dyDescent="0.45">
      <c r="B558" s="1" t="s">
        <v>3</v>
      </c>
      <c r="C558" s="1" t="s">
        <v>1</v>
      </c>
      <c r="D558" s="4">
        <v>10</v>
      </c>
      <c r="K558" s="25" t="str">
        <f t="shared" ref="K558:K563" si="228">CONCATENATE("T.",B558,",")</f>
        <v>T.STATUS,</v>
      </c>
      <c r="L558" s="12"/>
      <c r="M558" s="18" t="str">
        <f t="shared" si="226"/>
        <v>STATUS,</v>
      </c>
      <c r="N558" s="5" t="str">
        <f t="shared" ref="N558:N594" si="229">CONCATENATE(B558," ",C558,"(",D558,")",",")</f>
        <v>STATUS VARCHAR(10),</v>
      </c>
      <c r="O558" s="1" t="s">
        <v>3</v>
      </c>
      <c r="W558" s="17" t="str">
        <f t="shared" si="227"/>
        <v>status</v>
      </c>
      <c r="X558" s="3" t="str">
        <f>CONCATENATE("""",W558,"""",":","""","""",",")</f>
        <v>"status":"",</v>
      </c>
      <c r="Y558" s="22" t="str">
        <f>CONCATENATE("public static String ",,B558,,"=","""",W558,""";")</f>
        <v>public static String STATUS="status";</v>
      </c>
      <c r="Z558" s="7" t="str">
        <f>CONCATENATE("private String ",W558,"=","""""",";")</f>
        <v>private String status="";</v>
      </c>
    </row>
    <row r="559" spans="2:26" ht="19.2" x14ac:dyDescent="0.45">
      <c r="B559" s="1" t="s">
        <v>4</v>
      </c>
      <c r="C559" s="1" t="s">
        <v>1</v>
      </c>
      <c r="D559" s="4">
        <v>20</v>
      </c>
      <c r="K559" s="25" t="str">
        <f t="shared" si="228"/>
        <v>T.INSERT_DATE,</v>
      </c>
      <c r="L559" s="12"/>
      <c r="M559" s="18" t="str">
        <f t="shared" si="226"/>
        <v>INSERT_DATE,</v>
      </c>
      <c r="N559" s="5" t="str">
        <f t="shared" si="229"/>
        <v>INSERT_DATE VARCHAR(20),</v>
      </c>
      <c r="O559" s="1" t="s">
        <v>7</v>
      </c>
      <c r="P559" t="s">
        <v>8</v>
      </c>
      <c r="W559" s="17" t="str">
        <f t="shared" si="227"/>
        <v>insertDate</v>
      </c>
      <c r="X559" s="3" t="str">
        <f t="shared" ref="X559:X594" si="230">CONCATENATE("""",W559,"""",":","""","""",",")</f>
        <v>"insertDate":"",</v>
      </c>
      <c r="Y559" s="22" t="str">
        <f t="shared" ref="Y559:Y594" si="231">CONCATENATE("public static String ",,B559,,"=","""",W559,""";")</f>
        <v>public static String INSERT_DATE="insertDate";</v>
      </c>
      <c r="Z559" s="7" t="str">
        <f t="shared" ref="Z559:Z594" si="232">CONCATENATE("private String ",W559,"=","""""",";")</f>
        <v>private String insertDate="";</v>
      </c>
    </row>
    <row r="560" spans="2:26" ht="19.2" x14ac:dyDescent="0.45">
      <c r="B560" s="1" t="s">
        <v>5</v>
      </c>
      <c r="C560" s="1" t="s">
        <v>1</v>
      </c>
      <c r="D560" s="4">
        <v>20</v>
      </c>
      <c r="K560" s="25" t="str">
        <f t="shared" si="228"/>
        <v>T.MODIFICATION_DATE,</v>
      </c>
      <c r="L560" s="12"/>
      <c r="M560" s="18" t="str">
        <f t="shared" si="226"/>
        <v>MODIFICATION_DATE,</v>
      </c>
      <c r="N560" s="5" t="str">
        <f t="shared" si="229"/>
        <v>MODIFICATION_DATE VARCHAR(20),</v>
      </c>
      <c r="O560" s="1" t="s">
        <v>9</v>
      </c>
      <c r="P560" t="s">
        <v>8</v>
      </c>
      <c r="W560" s="17" t="str">
        <f t="shared" si="227"/>
        <v>modificationDate</v>
      </c>
      <c r="X560" s="3" t="str">
        <f t="shared" si="230"/>
        <v>"modificationDate":"",</v>
      </c>
      <c r="Y560" s="22" t="str">
        <f t="shared" si="231"/>
        <v>public static String MODIFICATION_DATE="modificationDate";</v>
      </c>
      <c r="Z560" s="7" t="str">
        <f t="shared" si="232"/>
        <v>private String modificationDate="";</v>
      </c>
    </row>
    <row r="561" spans="2:26" ht="19.2" x14ac:dyDescent="0.45">
      <c r="B561" s="1" t="s">
        <v>274</v>
      </c>
      <c r="C561" s="1" t="s">
        <v>1</v>
      </c>
      <c r="D561" s="4">
        <v>43</v>
      </c>
      <c r="K561" s="25" t="str">
        <f>CONCATENATE("B.",B561,",")</f>
        <v>B.FK_PROJECT_ID,</v>
      </c>
      <c r="L561" s="12"/>
      <c r="M561" s="18" t="str">
        <f>CONCATENATE(B561,",")</f>
        <v>FK_PROJECT_ID,</v>
      </c>
      <c r="N561" s="5" t="str">
        <f>CONCATENATE(B561," ",C561,"(",D561,")",",")</f>
        <v>FK_PROJECT_ID VARCHAR(43),</v>
      </c>
      <c r="O561" s="1" t="s">
        <v>10</v>
      </c>
      <c r="P561" t="s">
        <v>354</v>
      </c>
      <c r="Q561" t="s">
        <v>2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fkBacklogId</v>
      </c>
      <c r="X561" s="3" t="str">
        <f>CONCATENATE("""",W561,"""",":","""","""",",")</f>
        <v>"fkBacklogId":"",</v>
      </c>
      <c r="Y561" s="22" t="str">
        <f>CONCATENATE("public static String ",,B561,,"=","""",W561,""";")</f>
        <v>public static String FK_PROJECT_ID="fkBacklogId";</v>
      </c>
      <c r="Z561" s="7" t="str">
        <f>CONCATENATE("private String ",W561,"=","""""",";")</f>
        <v>private String fkBacklogId="";</v>
      </c>
    </row>
    <row r="562" spans="2:26" ht="19.2" x14ac:dyDescent="0.45">
      <c r="B562" s="1" t="s">
        <v>367</v>
      </c>
      <c r="C562" s="1" t="s">
        <v>1</v>
      </c>
      <c r="D562" s="4">
        <v>43</v>
      </c>
      <c r="K562" s="25" t="str">
        <f t="shared" si="228"/>
        <v>T.FK_BACKLOG_ID,</v>
      </c>
      <c r="L562" s="12"/>
      <c r="M562" s="18" t="str">
        <f t="shared" si="226"/>
        <v>FK_BACKLOG_ID,</v>
      </c>
      <c r="N562" s="5" t="str">
        <f t="shared" si="229"/>
        <v>FK_BACKLOG_ID VARCHAR(43),</v>
      </c>
      <c r="O562" s="1" t="s">
        <v>10</v>
      </c>
      <c r="P562" t="s">
        <v>354</v>
      </c>
      <c r="Q562" t="s">
        <v>2</v>
      </c>
      <c r="W562" s="17" t="str">
        <f t="shared" si="227"/>
        <v>fkBacklogId</v>
      </c>
      <c r="X562" s="3" t="str">
        <f t="shared" si="230"/>
        <v>"fkBacklogId":"",</v>
      </c>
      <c r="Y562" s="22" t="str">
        <f t="shared" si="231"/>
        <v>public static String FK_BACKLOG_ID="fkBacklogId";</v>
      </c>
      <c r="Z562" s="7" t="str">
        <f t="shared" si="232"/>
        <v>private String fkBacklogId="";</v>
      </c>
    </row>
    <row r="563" spans="2:26" ht="19.2" x14ac:dyDescent="0.45">
      <c r="B563" s="1" t="s">
        <v>272</v>
      </c>
      <c r="C563" s="1" t="s">
        <v>1</v>
      </c>
      <c r="D563" s="4">
        <v>43</v>
      </c>
      <c r="J563" s="23"/>
      <c r="K563" s="25" t="str">
        <f t="shared" si="228"/>
        <v>T.FK_TASK_TYPE_ID,</v>
      </c>
      <c r="L563" s="12"/>
      <c r="M563" s="18" t="str">
        <f t="shared" si="226"/>
        <v>FK_TASK_TYPE_ID,</v>
      </c>
      <c r="N563" s="5" t="str">
        <f>CONCATENATE(B563," ",C563,"(",D563,")",",")</f>
        <v>FK_TASK_TYPE_ID VARCHAR(43),</v>
      </c>
      <c r="O563" s="1" t="s">
        <v>10</v>
      </c>
      <c r="P563" t="s">
        <v>311</v>
      </c>
      <c r="Q563" t="s">
        <v>51</v>
      </c>
      <c r="R563" t="s">
        <v>2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fkTaskTypeId</v>
      </c>
      <c r="X563" s="3" t="str">
        <f>CONCATENATE("""",W563,"""",":","""","""",",")</f>
        <v>"fkTaskTypeId":"",</v>
      </c>
      <c r="Y563" s="22" t="str">
        <f>CONCATENATE("public static String ",,B563,,"=","""",W563,""";")</f>
        <v>public static String FK_TASK_TYPE_ID="fkTaskTypeId";</v>
      </c>
      <c r="Z563" s="7" t="str">
        <f>CONCATENATE("private String ",W563,"=","""""",";")</f>
        <v>private String fkTaskTypeId="";</v>
      </c>
    </row>
    <row r="564" spans="2:26" ht="19.2" x14ac:dyDescent="0.45">
      <c r="B564" s="1" t="s">
        <v>331</v>
      </c>
      <c r="C564" s="1" t="s">
        <v>1</v>
      </c>
      <c r="D564" s="4">
        <v>43</v>
      </c>
      <c r="J564" s="23"/>
      <c r="K564" s="25" t="s">
        <v>471</v>
      </c>
      <c r="L564" s="12"/>
      <c r="M564" s="18" t="str">
        <f t="shared" si="226"/>
        <v>TASK_TYPE_NAME,</v>
      </c>
      <c r="N564" s="5" t="str">
        <f t="shared" si="229"/>
        <v>TASK_TYPE_NAME VARCHAR(43),</v>
      </c>
      <c r="O564" s="1" t="s">
        <v>311</v>
      </c>
      <c r="P564" t="s">
        <v>51</v>
      </c>
      <c r="Q564" t="s">
        <v>0</v>
      </c>
      <c r="W564" s="17" t="str">
        <f t="shared" si="227"/>
        <v>taskTypeName</v>
      </c>
      <c r="X564" s="3" t="str">
        <f t="shared" si="230"/>
        <v>"taskTypeName":"",</v>
      </c>
      <c r="Y564" s="22" t="str">
        <f t="shared" si="231"/>
        <v>public static String TASK_TYPE_NAME="taskTypeName";</v>
      </c>
      <c r="Z564" s="7" t="str">
        <f t="shared" si="232"/>
        <v>private String taskTypeName="";</v>
      </c>
    </row>
    <row r="565" spans="2:26" ht="19.2" x14ac:dyDescent="0.45">
      <c r="B565" s="1" t="s">
        <v>399</v>
      </c>
      <c r="C565" s="1" t="s">
        <v>1</v>
      </c>
      <c r="D565" s="4">
        <v>43</v>
      </c>
      <c r="K565" s="25" t="str">
        <f>CONCATENATE("T.",B565,",")</f>
        <v>T.FK_ASSIGNEE_ID,</v>
      </c>
      <c r="L565" s="12"/>
      <c r="M565" s="18"/>
      <c r="N565" s="5" t="str">
        <f>CONCATENATE(B565," ",C565,"(",D565,")",",")</f>
        <v>FK_ASSIGNEE_ID VARCHAR(43),</v>
      </c>
      <c r="O565" s="1" t="s">
        <v>10</v>
      </c>
      <c r="P565" t="s">
        <v>344</v>
      </c>
      <c r="Q565" t="s">
        <v>2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fkAssigneeId</v>
      </c>
      <c r="X565" s="3" t="str">
        <f>CONCATENATE("""",W565,"""",":","""","""",",")</f>
        <v>"fkAssigneeId":"",</v>
      </c>
      <c r="Y565" s="22" t="str">
        <f>CONCATENATE("public static String ",,B565,,"=","""",W565,""";")</f>
        <v>public static String FK_ASSIGNEE_ID="fkAssigneeId";</v>
      </c>
      <c r="Z565" s="7" t="str">
        <f>CONCATENATE("private String ",W565,"=","""""",";")</f>
        <v>private String fkAssigneeId="";</v>
      </c>
    </row>
    <row r="566" spans="2:26" ht="19.2" x14ac:dyDescent="0.45">
      <c r="B566" s="1" t="s">
        <v>341</v>
      </c>
      <c r="C566" s="1" t="s">
        <v>1</v>
      </c>
      <c r="D566" s="4">
        <v>43</v>
      </c>
      <c r="K566" s="25" t="s">
        <v>446</v>
      </c>
      <c r="L566" s="12"/>
      <c r="M566" s="18"/>
      <c r="N566" s="5" t="str">
        <f>CONCATENATE(B566," ",C566,"(",D566,")",",")</f>
        <v>ASSIGNEE_NAME VARCHAR(43),</v>
      </c>
      <c r="O566" s="1" t="s">
        <v>344</v>
      </c>
      <c r="P566" t="s">
        <v>0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assigneeName</v>
      </c>
      <c r="X566" s="3" t="str">
        <f>CONCATENATE("""",W566,"""",":","""","""",",")</f>
        <v>"assigneeName":"",</v>
      </c>
      <c r="Y566" s="22" t="str">
        <f>CONCATENATE("public static String ",,B566,,"=","""",W566,""";")</f>
        <v>public static String ASSIGNEE_NAME="assigneeName";</v>
      </c>
      <c r="Z566" s="7" t="str">
        <f>CONCATENATE("private String ",W566,"=","""""",";")</f>
        <v>private String assigneeName="";</v>
      </c>
    </row>
    <row r="567" spans="2:26" ht="19.2" x14ac:dyDescent="0.45">
      <c r="B567" s="1" t="s">
        <v>623</v>
      </c>
      <c r="C567" s="1" t="s">
        <v>1</v>
      </c>
      <c r="D567" s="4">
        <v>43</v>
      </c>
      <c r="K567" s="25" t="s">
        <v>624</v>
      </c>
      <c r="L567" s="12"/>
      <c r="M567" s="18"/>
      <c r="N567" s="5" t="str">
        <f t="shared" si="229"/>
        <v>ASSIGNEE_IMAGE_URL VARCHAR(43),</v>
      </c>
      <c r="O567" s="1" t="s">
        <v>344</v>
      </c>
      <c r="P567" t="s">
        <v>153</v>
      </c>
      <c r="Q567" t="s">
        <v>325</v>
      </c>
      <c r="W567" s="17" t="str">
        <f t="shared" si="227"/>
        <v>assigneeImageUrl</v>
      </c>
      <c r="X567" s="3" t="str">
        <f t="shared" si="230"/>
        <v>"assigneeImageUrl":"",</v>
      </c>
      <c r="Y567" s="22" t="str">
        <f t="shared" si="231"/>
        <v>public static String ASSIGNEE_IMAGE_URL="assigneeImageUrl";</v>
      </c>
      <c r="Z567" s="7" t="str">
        <f t="shared" si="232"/>
        <v>private String assigneeImageUrl="";</v>
      </c>
    </row>
    <row r="568" spans="2:26" ht="19.2" x14ac:dyDescent="0.45">
      <c r="B568" s="10" t="s">
        <v>442</v>
      </c>
      <c r="C568" s="1" t="s">
        <v>1</v>
      </c>
      <c r="D568" s="4">
        <v>43</v>
      </c>
      <c r="K568" s="21" t="s">
        <v>618</v>
      </c>
      <c r="L568" s="12"/>
      <c r="M568" s="18" t="str">
        <f>CONCATENATE(B563,",")</f>
        <v>FK_TASK_TYPE_ID,</v>
      </c>
      <c r="N568" s="5" t="str">
        <f>CONCATENATE(B568," ",C568,"(",D568,")",",")</f>
        <v>BUG_COUNT VARCHAR(43),</v>
      </c>
      <c r="O568" s="1" t="s">
        <v>409</v>
      </c>
      <c r="P568" t="s">
        <v>214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bugCount</v>
      </c>
      <c r="X568" s="3" t="str">
        <f>CONCATENATE("""",W568,"""",":","""","""",",")</f>
        <v>"bugCount":"",</v>
      </c>
      <c r="Y568" s="22" t="str">
        <f>CONCATENATE("public static String ",,B568,,"=","""",W568,""";")</f>
        <v>public static String BUG_COUNT="bugCount";</v>
      </c>
      <c r="Z568" s="7" t="str">
        <f>CONCATENATE("private String ",W568,"=","""""",";")</f>
        <v>private String bugCount="";</v>
      </c>
    </row>
    <row r="569" spans="2:26" ht="19.2" x14ac:dyDescent="0.45">
      <c r="B569" s="10" t="s">
        <v>443</v>
      </c>
      <c r="C569" s="1" t="s">
        <v>1</v>
      </c>
      <c r="D569" s="4">
        <v>43</v>
      </c>
      <c r="K569" s="21" t="s">
        <v>619</v>
      </c>
      <c r="L569" s="12"/>
      <c r="M569" s="18" t="str">
        <f>CONCATENATE(B564,",")</f>
        <v>TASK_TYPE_NAME,</v>
      </c>
      <c r="N569" s="5" t="str">
        <f t="shared" si="229"/>
        <v>UPDATE_COUNT VARCHAR(43),</v>
      </c>
      <c r="O569" s="1" t="s">
        <v>410</v>
      </c>
      <c r="P569" t="s">
        <v>214</v>
      </c>
      <c r="W569" s="17" t="str">
        <f t="shared" si="227"/>
        <v>updateCount</v>
      </c>
      <c r="X569" s="3" t="str">
        <f t="shared" si="230"/>
        <v>"updateCount":"",</v>
      </c>
      <c r="Y569" s="22" t="str">
        <f t="shared" si="231"/>
        <v>public static String UPDATE_COUNT="updateCount";</v>
      </c>
      <c r="Z569" s="7" t="str">
        <f t="shared" si="232"/>
        <v>private String updateCount="";</v>
      </c>
    </row>
    <row r="570" spans="2:26" ht="19.2" x14ac:dyDescent="0.45">
      <c r="B570" s="10" t="s">
        <v>262</v>
      </c>
      <c r="C570" s="1" t="s">
        <v>1</v>
      </c>
      <c r="D570" s="4">
        <v>43</v>
      </c>
      <c r="K570" s="25" t="str">
        <f>CONCATENATE("T.",B570,",")</f>
        <v>T.CREATED_BY,</v>
      </c>
      <c r="L570" s="12"/>
      <c r="M570" s="18" t="str">
        <f>CONCATENATE(B565,",")</f>
        <v>FK_ASSIGNEE_ID,</v>
      </c>
      <c r="N570" s="5" t="str">
        <f>CONCATENATE(B570," ",C570,"(",D570,")",",")</f>
        <v>CREATED_BY VARCHAR(43),</v>
      </c>
      <c r="O570" s="1" t="s">
        <v>282</v>
      </c>
      <c r="P570" t="s">
        <v>128</v>
      </c>
      <c r="W570" s="17" t="str">
        <f>CONCATENATE(,LOWER(O570),UPPER(LEFT(P570,1)),LOWER(RIGHT(P570,LEN(P570)-IF(LEN(P570)&gt;0,1,LEN(P570)))),UPPER(LEFT(Q570,1)),LOWER(RIGHT(Q570,LEN(Q570)-IF(LEN(Q570)&gt;0,1,LEN(Q570)))),UPPER(LEFT(R570,1)),LOWER(RIGHT(R570,LEN(R570)-IF(LEN(R570)&gt;0,1,LEN(R570)))),UPPER(LEFT(S570,1)),LOWER(RIGHT(S570,LEN(S570)-IF(LEN(S570)&gt;0,1,LEN(S570)))),UPPER(LEFT(T570,1)),LOWER(RIGHT(T570,LEN(T570)-IF(LEN(T570)&gt;0,1,LEN(T570)))),UPPER(LEFT(U570,1)),LOWER(RIGHT(U570,LEN(U570)-IF(LEN(U570)&gt;0,1,LEN(U570)))),UPPER(LEFT(V570,1)),LOWER(RIGHT(V570,LEN(V570)-IF(LEN(V570)&gt;0,1,LEN(V570)))))</f>
        <v>createdBy</v>
      </c>
      <c r="X570" s="3" t="str">
        <f>CONCATENATE("""",W570,"""",":","""","""",",")</f>
        <v>"createdBy":"",</v>
      </c>
      <c r="Y570" s="22" t="str">
        <f>CONCATENATE("public static String ",,B570,,"=","""",W570,""";")</f>
        <v>public static String CREATED_BY="createdBy";</v>
      </c>
      <c r="Z570" s="7" t="str">
        <f>CONCATENATE("private String ",W570,"=","""""",";")</f>
        <v>private String createdBy="";</v>
      </c>
    </row>
    <row r="571" spans="2:26" ht="19.2" x14ac:dyDescent="0.45">
      <c r="B571" s="10" t="s">
        <v>339</v>
      </c>
      <c r="C571" s="1" t="s">
        <v>1</v>
      </c>
      <c r="D571" s="4">
        <v>43</v>
      </c>
      <c r="K571" s="25" t="s">
        <v>447</v>
      </c>
      <c r="L571" s="12"/>
      <c r="M571" s="18" t="str">
        <f>CONCATENATE(B567,",")</f>
        <v>ASSIGNEE_IMAGE_URL,</v>
      </c>
      <c r="N571" s="5" t="str">
        <f t="shared" si="229"/>
        <v>CREATED_BY_NAME VARCHAR(43),</v>
      </c>
      <c r="O571" s="1" t="s">
        <v>282</v>
      </c>
      <c r="P571" t="s">
        <v>128</v>
      </c>
      <c r="Q571" t="s">
        <v>0</v>
      </c>
      <c r="W571" s="17" t="str">
        <f t="shared" si="227"/>
        <v>createdByName</v>
      </c>
      <c r="X571" s="3" t="str">
        <f t="shared" si="230"/>
        <v>"createdByName":"",</v>
      </c>
      <c r="Y571" s="22" t="str">
        <f t="shared" si="231"/>
        <v>public static String CREATED_BY_NAME="createdByName";</v>
      </c>
      <c r="Z571" s="7" t="str">
        <f t="shared" si="232"/>
        <v>private String createdByName="";</v>
      </c>
    </row>
    <row r="572" spans="2:26" ht="19.2" x14ac:dyDescent="0.45">
      <c r="B572" s="1" t="s">
        <v>263</v>
      </c>
      <c r="C572" s="1" t="s">
        <v>1</v>
      </c>
      <c r="D572" s="4">
        <v>43</v>
      </c>
      <c r="K572" s="25" t="str">
        <f t="shared" ref="K572:K577" si="233">CONCATENATE("T.",B572,",")</f>
        <v>T.CREATED_DATE,</v>
      </c>
      <c r="L572" s="12"/>
      <c r="M572" s="18" t="str">
        <f>CONCATENATE(B572,",")</f>
        <v>CREATED_DATE,</v>
      </c>
      <c r="N572" s="5" t="str">
        <f t="shared" si="229"/>
        <v>CREATED_DATE VARCHAR(43),</v>
      </c>
      <c r="O572" s="1" t="s">
        <v>282</v>
      </c>
      <c r="P572" t="s">
        <v>8</v>
      </c>
      <c r="W572" s="17" t="str">
        <f t="shared" si="227"/>
        <v>createdDate</v>
      </c>
      <c r="X572" s="3" t="str">
        <f t="shared" si="230"/>
        <v>"createdDate":"",</v>
      </c>
      <c r="Y572" s="22" t="str">
        <f t="shared" si="231"/>
        <v>public static String CREATED_DATE="createdDate";</v>
      </c>
      <c r="Z572" s="7" t="str">
        <f t="shared" si="232"/>
        <v>private String createdDate="";</v>
      </c>
    </row>
    <row r="573" spans="2:26" ht="19.2" x14ac:dyDescent="0.45">
      <c r="B573" s="1" t="s">
        <v>264</v>
      </c>
      <c r="C573" s="1" t="s">
        <v>1</v>
      </c>
      <c r="D573" s="4">
        <v>40</v>
      </c>
      <c r="K573" s="25" t="str">
        <f t="shared" si="233"/>
        <v>T.CREATED_TIME,</v>
      </c>
      <c r="L573" s="12"/>
      <c r="M573" s="18"/>
      <c r="N573" s="5" t="str">
        <f t="shared" si="229"/>
        <v>CREATED_TIME VARCHAR(40),</v>
      </c>
      <c r="O573" s="1" t="s">
        <v>282</v>
      </c>
      <c r="P573" t="s">
        <v>133</v>
      </c>
      <c r="W573" s="17" t="str">
        <f t="shared" si="227"/>
        <v>createdTime</v>
      </c>
      <c r="X573" s="3" t="str">
        <f t="shared" si="230"/>
        <v>"createdTime":"",</v>
      </c>
      <c r="Y573" s="22" t="str">
        <f t="shared" si="231"/>
        <v>public static String CREATED_TIME="createdTime";</v>
      </c>
      <c r="Z573" s="7" t="str">
        <f t="shared" si="232"/>
        <v>private String createdTime="";</v>
      </c>
    </row>
    <row r="574" spans="2:26" ht="19.2" x14ac:dyDescent="0.45">
      <c r="B574" s="1" t="s">
        <v>400</v>
      </c>
      <c r="C574" s="1" t="s">
        <v>1</v>
      </c>
      <c r="D574" s="4">
        <v>50</v>
      </c>
      <c r="K574" s="25" t="str">
        <f t="shared" si="233"/>
        <v>T.ESTIMATED_HOURS,</v>
      </c>
      <c r="L574" s="12"/>
      <c r="M574" s="18" t="str">
        <f>CONCATENATE(B574,",")</f>
        <v>ESTIMATED_HOURS,</v>
      </c>
      <c r="N574" s="5" t="str">
        <f t="shared" si="229"/>
        <v>ESTIMATED_HOURS VARCHAR(50),</v>
      </c>
      <c r="O574" s="1" t="s">
        <v>405</v>
      </c>
      <c r="P574" t="s">
        <v>406</v>
      </c>
      <c r="W574" s="17" t="str">
        <f t="shared" si="227"/>
        <v>estimatedHours</v>
      </c>
      <c r="X574" s="3" t="str">
        <f t="shared" si="230"/>
        <v>"estimatedHours":"",</v>
      </c>
      <c r="Y574" s="22" t="str">
        <f t="shared" si="231"/>
        <v>public static String ESTIMATED_HOURS="estimatedHours";</v>
      </c>
      <c r="Z574" s="7" t="str">
        <f t="shared" si="232"/>
        <v>private String estimatedHours="";</v>
      </c>
    </row>
    <row r="575" spans="2:26" ht="19.2" x14ac:dyDescent="0.45">
      <c r="B575" s="1" t="s">
        <v>401</v>
      </c>
      <c r="C575" s="1" t="s">
        <v>1</v>
      </c>
      <c r="D575" s="4">
        <v>50</v>
      </c>
      <c r="K575" s="25" t="str">
        <f t="shared" si="233"/>
        <v>T.SPENT_HOURS,</v>
      </c>
      <c r="L575" s="12"/>
      <c r="M575" s="18" t="str">
        <f>CONCATENATE(B575,",")</f>
        <v>SPENT_HOURS,</v>
      </c>
      <c r="N575" s="5" t="str">
        <f t="shared" si="229"/>
        <v>SPENT_HOURS VARCHAR(50),</v>
      </c>
      <c r="O575" s="1" t="s">
        <v>407</v>
      </c>
      <c r="P575" t="s">
        <v>406</v>
      </c>
      <c r="W575" s="17" t="str">
        <f t="shared" si="227"/>
        <v>spentHours</v>
      </c>
      <c r="X575" s="3" t="str">
        <f t="shared" si="230"/>
        <v>"spentHours":"",</v>
      </c>
      <c r="Y575" s="22" t="str">
        <f t="shared" si="231"/>
        <v>public static String SPENT_HOURS="spentHours";</v>
      </c>
      <c r="Z575" s="7" t="str">
        <f t="shared" si="232"/>
        <v>private String spentHours="";</v>
      </c>
    </row>
    <row r="576" spans="2:26" ht="19.2" x14ac:dyDescent="0.45">
      <c r="B576" s="1" t="s">
        <v>398</v>
      </c>
      <c r="C576" s="1" t="s">
        <v>1</v>
      </c>
      <c r="D576" s="4">
        <v>40</v>
      </c>
      <c r="K576" s="25" t="str">
        <f t="shared" si="233"/>
        <v>T.DEPENDENT_TASK_TYPE_1_ID,</v>
      </c>
      <c r="L576" s="12"/>
      <c r="M576" s="18"/>
      <c r="N576" s="5" t="str">
        <f>CONCATENATE(B576," ",C576,"(",D576,")",",")</f>
        <v>DEPENDENT_TASK_TYPE_1_ID VARCHAR(40),</v>
      </c>
      <c r="O576" s="1" t="s">
        <v>388</v>
      </c>
      <c r="P576" t="s">
        <v>311</v>
      </c>
      <c r="Q576" t="s">
        <v>51</v>
      </c>
      <c r="R576">
        <v>1</v>
      </c>
      <c r="S576" t="s">
        <v>2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dependentTaskType1Id</v>
      </c>
      <c r="X576" s="3" t="str">
        <f>CONCATENATE("""",W576,"""",":","""","""",",")</f>
        <v>"dependentTaskType1Id":"",</v>
      </c>
      <c r="Y576" s="22" t="str">
        <f>CONCATENATE("public static String ",,B576,,"=","""",W576,""";")</f>
        <v>public static String DEPENDENT_TASK_TYPE_1_ID="dependentTaskType1Id";</v>
      </c>
      <c r="Z576" s="7" t="str">
        <f>CONCATENATE("private String ",W576,"=","""""",";")</f>
        <v>private String dependentTaskType1Id="";</v>
      </c>
    </row>
    <row r="577" spans="2:26" ht="19.2" x14ac:dyDescent="0.45">
      <c r="B577" s="1" t="s">
        <v>397</v>
      </c>
      <c r="C577" s="1" t="s">
        <v>1</v>
      </c>
      <c r="D577" s="4">
        <v>40</v>
      </c>
      <c r="K577" s="25" t="str">
        <f t="shared" si="233"/>
        <v>T.DEPENDENT_TASK_TYPE_2_ID,</v>
      </c>
      <c r="L577" s="12"/>
      <c r="M577" s="18" t="str">
        <f>CONCATENATE(B577,",")</f>
        <v>DEPENDENT_TASK_TYPE_2_ID,</v>
      </c>
      <c r="N577" s="5" t="str">
        <f>CONCATENATE(B577," ",C577,"(",D577,")",",")</f>
        <v>DEPENDENT_TASK_TYPE_2_ID VARCHAR(40),</v>
      </c>
      <c r="O577" s="1" t="s">
        <v>388</v>
      </c>
      <c r="P577" t="s">
        <v>311</v>
      </c>
      <c r="Q577" t="s">
        <v>51</v>
      </c>
      <c r="R577">
        <v>2</v>
      </c>
      <c r="S577" t="s">
        <v>2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dependentTaskType2Id</v>
      </c>
      <c r="X577" s="3" t="str">
        <f>CONCATENATE("""",W577,"""",":","""","""",",")</f>
        <v>"dependentTaskType2Id":"",</v>
      </c>
      <c r="Y577" s="22" t="str">
        <f>CONCATENATE("public static String ",,B577,,"=","""",W577,""";")</f>
        <v>public static String DEPENDENT_TASK_TYPE_2_ID="dependentTaskType2Id";</v>
      </c>
      <c r="Z577" s="7" t="str">
        <f>CONCATENATE("private String ",W577,"=","""""",";")</f>
        <v>private String dependentTaskType2Id="";</v>
      </c>
    </row>
    <row r="578" spans="2:26" ht="19.2" x14ac:dyDescent="0.45">
      <c r="B578" s="1" t="s">
        <v>418</v>
      </c>
      <c r="C578" s="1" t="s">
        <v>1</v>
      </c>
      <c r="D578" s="4">
        <v>40</v>
      </c>
      <c r="K578" s="25" t="s">
        <v>450</v>
      </c>
      <c r="L578" s="12"/>
      <c r="M578" s="18"/>
      <c r="N578" s="5" t="str">
        <f t="shared" si="229"/>
        <v>DEPENDENT_TASK_TYPE_1_NAME VARCHAR(40),</v>
      </c>
      <c r="O578" s="1" t="s">
        <v>388</v>
      </c>
      <c r="P578" t="s">
        <v>311</v>
      </c>
      <c r="Q578" t="s">
        <v>51</v>
      </c>
      <c r="R578">
        <v>1</v>
      </c>
      <c r="S578" t="s">
        <v>0</v>
      </c>
      <c r="W578" s="17" t="str">
        <f t="shared" si="227"/>
        <v>dependentTaskType1Name</v>
      </c>
      <c r="X578" s="3" t="str">
        <f t="shared" si="230"/>
        <v>"dependentTaskType1Name":"",</v>
      </c>
      <c r="Y578" s="22" t="str">
        <f t="shared" si="231"/>
        <v>public static String DEPENDENT_TASK_TYPE_1_NAME="dependentTaskType1Name";</v>
      </c>
      <c r="Z578" s="7" t="str">
        <f t="shared" si="232"/>
        <v>private String dependentTaskType1Name="";</v>
      </c>
    </row>
    <row r="579" spans="2:26" ht="19.2" x14ac:dyDescent="0.45">
      <c r="B579" s="1" t="s">
        <v>419</v>
      </c>
      <c r="C579" s="1" t="s">
        <v>1</v>
      </c>
      <c r="D579" s="4">
        <v>40</v>
      </c>
      <c r="K579" s="25" t="s">
        <v>451</v>
      </c>
      <c r="L579" s="12"/>
      <c r="M579" s="18" t="str">
        <f>CONCATENATE(B579,",")</f>
        <v>DEPENDENT_TASK_TYPE_2_NAME,</v>
      </c>
      <c r="N579" s="5" t="str">
        <f t="shared" si="229"/>
        <v>DEPENDENT_TASK_TYPE_2_NAME VARCHAR(40),</v>
      </c>
      <c r="O579" s="1" t="s">
        <v>388</v>
      </c>
      <c r="P579" t="s">
        <v>311</v>
      </c>
      <c r="Q579" t="s">
        <v>51</v>
      </c>
      <c r="R579">
        <v>2</v>
      </c>
      <c r="S579" t="s">
        <v>0</v>
      </c>
      <c r="W579" s="17" t="str">
        <f t="shared" si="227"/>
        <v>dependentTaskType2Name</v>
      </c>
      <c r="X579" s="3" t="str">
        <f t="shared" si="230"/>
        <v>"dependentTaskType2Name":"",</v>
      </c>
      <c r="Y579" s="22" t="str">
        <f t="shared" si="231"/>
        <v>public static String DEPENDENT_TASK_TYPE_2_NAME="dependentTaskType2Name";</v>
      </c>
      <c r="Z579" s="7" t="str">
        <f t="shared" si="232"/>
        <v>private String dependentTaskType2Name="";</v>
      </c>
    </row>
    <row r="580" spans="2:26" ht="19.2" x14ac:dyDescent="0.45">
      <c r="B580" s="1" t="s">
        <v>271</v>
      </c>
      <c r="C580" s="1" t="s">
        <v>1</v>
      </c>
      <c r="D580" s="4">
        <v>30</v>
      </c>
      <c r="K580" s="25" t="str">
        <f>CONCATENATE("T.",B580,",")</f>
        <v>T.COMPLETED_DURATION,</v>
      </c>
      <c r="L580" s="12"/>
      <c r="M580" s="18" t="str">
        <f>CONCATENATE(B580,",")</f>
        <v>COMPLETED_DURATION,</v>
      </c>
      <c r="N580" s="5" t="str">
        <f t="shared" si="229"/>
        <v>COMPLETED_DURATION VARCHAR(30),</v>
      </c>
      <c r="O580" s="1" t="s">
        <v>313</v>
      </c>
      <c r="P580" t="s">
        <v>314</v>
      </c>
      <c r="W580" s="17" t="str">
        <f t="shared" si="227"/>
        <v>completedDuration</v>
      </c>
      <c r="X580" s="3" t="str">
        <f t="shared" si="230"/>
        <v>"completedDuration":"",</v>
      </c>
      <c r="Y580" s="22" t="str">
        <f t="shared" si="231"/>
        <v>public static String COMPLETED_DURATION="completedDuration";</v>
      </c>
      <c r="Z580" s="7" t="str">
        <f t="shared" si="232"/>
        <v>private String completedDuration="";</v>
      </c>
    </row>
    <row r="581" spans="2:26" ht="19.2" x14ac:dyDescent="0.45">
      <c r="B581" s="8" t="s">
        <v>275</v>
      </c>
      <c r="C581" s="1" t="s">
        <v>1</v>
      </c>
      <c r="D581" s="12">
        <v>40</v>
      </c>
      <c r="K581" s="25" t="str">
        <f>CONCATENATE("T.",B581,",")</f>
        <v>T.UPDATED_BY,</v>
      </c>
      <c r="L581" s="14"/>
      <c r="M581" s="18" t="str">
        <f>CONCATENATE(B581,",")</f>
        <v>UPDATED_BY,</v>
      </c>
      <c r="N581" s="5" t="str">
        <f>CONCATENATE(B581," ",C581,"(",D581,")",",")</f>
        <v>UPDATED_BY VARCHAR(40),</v>
      </c>
      <c r="O581" s="1" t="s">
        <v>315</v>
      </c>
      <c r="P581" t="s">
        <v>128</v>
      </c>
      <c r="W581" s="17" t="str">
        <f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updatedBy</v>
      </c>
      <c r="X581" s="3" t="str">
        <f>CONCATENATE("""",W581,"""",":","""","""",",")</f>
        <v>"updatedBy":"",</v>
      </c>
      <c r="Y581" s="22" t="str">
        <f>CONCATENATE("public static String ",,B581,,"=","""",W581,""";")</f>
        <v>public static String UPDATED_BY="updatedBy";</v>
      </c>
      <c r="Z581" s="7" t="str">
        <f>CONCATENATE("private String ",W581,"=","""""",";")</f>
        <v>private String updatedBy="";</v>
      </c>
    </row>
    <row r="582" spans="2:26" ht="19.2" x14ac:dyDescent="0.45">
      <c r="B582" s="8" t="s">
        <v>420</v>
      </c>
      <c r="C582" s="1" t="s">
        <v>1</v>
      </c>
      <c r="D582" s="12">
        <v>40</v>
      </c>
      <c r="K582" s="25" t="s">
        <v>448</v>
      </c>
      <c r="L582" s="14"/>
      <c r="M582" s="18" t="str">
        <f t="shared" ref="M582:M594" si="234">CONCATENATE(B582,",")</f>
        <v>UPDATED_BY_NAME,</v>
      </c>
      <c r="N582" s="5" t="str">
        <f t="shared" si="229"/>
        <v>UPDATED_BY_NAME VARCHAR(40),</v>
      </c>
      <c r="O582" s="1" t="s">
        <v>315</v>
      </c>
      <c r="P582" t="s">
        <v>128</v>
      </c>
      <c r="Q582" t="s">
        <v>0</v>
      </c>
      <c r="W582" s="17" t="str">
        <f t="shared" si="227"/>
        <v>updatedByName</v>
      </c>
      <c r="X582" s="3" t="str">
        <f t="shared" si="230"/>
        <v>"updatedByName":"",</v>
      </c>
      <c r="Y582" s="22" t="str">
        <f t="shared" si="231"/>
        <v>public static String UPDATED_BY_NAME="updatedByName";</v>
      </c>
      <c r="Z582" s="7" t="str">
        <f t="shared" si="232"/>
        <v>private String updatedByName="";</v>
      </c>
    </row>
    <row r="583" spans="2:26" ht="19.2" x14ac:dyDescent="0.45">
      <c r="B583" s="8" t="s">
        <v>276</v>
      </c>
      <c r="C583" s="1" t="s">
        <v>1</v>
      </c>
      <c r="D583" s="12">
        <v>42</v>
      </c>
      <c r="K583" s="25" t="str">
        <f t="shared" ref="K583:K593" si="235">CONCATENATE("T.",B583,",")</f>
        <v>T.LAST_UPDATED_DATE,</v>
      </c>
      <c r="L583" s="14"/>
      <c r="M583" s="18" t="str">
        <f t="shared" si="234"/>
        <v>LAST_UPDATED_DATE,</v>
      </c>
      <c r="N583" s="5" t="str">
        <f t="shared" si="229"/>
        <v>LAST_UPDATED_DATE VARCHAR(42),</v>
      </c>
      <c r="O583" s="1" t="s">
        <v>316</v>
      </c>
      <c r="P583" t="s">
        <v>315</v>
      </c>
      <c r="Q583" t="s">
        <v>8</v>
      </c>
      <c r="W583" s="17" t="str">
        <f t="shared" si="227"/>
        <v>lastUpdatedDate</v>
      </c>
      <c r="X583" s="3" t="str">
        <f t="shared" si="230"/>
        <v>"lastUpdatedDate":"",</v>
      </c>
      <c r="Y583" s="22" t="str">
        <f t="shared" si="231"/>
        <v>public static String LAST_UPDATED_DATE="lastUpdatedDate";</v>
      </c>
      <c r="Z583" s="7" t="str">
        <f t="shared" si="232"/>
        <v>private String lastUpdatedDate="";</v>
      </c>
    </row>
    <row r="584" spans="2:26" ht="19.2" x14ac:dyDescent="0.45">
      <c r="B584" s="8" t="s">
        <v>277</v>
      </c>
      <c r="C584" s="1" t="s">
        <v>1</v>
      </c>
      <c r="D584" s="12">
        <v>42</v>
      </c>
      <c r="K584" s="25" t="str">
        <f t="shared" si="235"/>
        <v>T.LAST_UPDATED_TIME,</v>
      </c>
      <c r="L584" s="14"/>
      <c r="M584" s="18" t="str">
        <f t="shared" si="234"/>
        <v>LAST_UPDATED_TIME,</v>
      </c>
      <c r="N584" s="5" t="str">
        <f t="shared" si="229"/>
        <v>LAST_UPDATED_TIME VARCHAR(42),</v>
      </c>
      <c r="O584" s="1" t="s">
        <v>316</v>
      </c>
      <c r="P584" t="s">
        <v>315</v>
      </c>
      <c r="Q584" t="s">
        <v>133</v>
      </c>
      <c r="W584" s="17" t="str">
        <f t="shared" si="227"/>
        <v>lastUpdatedTime</v>
      </c>
      <c r="X584" s="3" t="str">
        <f t="shared" si="230"/>
        <v>"lastUpdatedTime":"",</v>
      </c>
      <c r="Y584" s="22" t="str">
        <f t="shared" si="231"/>
        <v>public static String LAST_UPDATED_TIME="lastUpdatedTime";</v>
      </c>
      <c r="Z584" s="7" t="str">
        <f t="shared" si="232"/>
        <v>private String lastUpdatedTime="";</v>
      </c>
    </row>
    <row r="585" spans="2:26" ht="19.2" x14ac:dyDescent="0.45">
      <c r="B585" s="8" t="s">
        <v>416</v>
      </c>
      <c r="C585" s="1" t="s">
        <v>1</v>
      </c>
      <c r="D585" s="12">
        <v>42</v>
      </c>
      <c r="K585" s="25" t="str">
        <f t="shared" si="235"/>
        <v>T.TASK_STATUS,</v>
      </c>
      <c r="L585" s="14"/>
      <c r="M585" s="18" t="str">
        <f t="shared" si="234"/>
        <v>TASK_STATUS,</v>
      </c>
      <c r="N585" s="5" t="str">
        <f t="shared" si="229"/>
        <v>TASK_STATUS VARCHAR(42),</v>
      </c>
      <c r="O585" s="1" t="s">
        <v>311</v>
      </c>
      <c r="P585" t="s">
        <v>3</v>
      </c>
      <c r="W585" s="17" t="str">
        <f t="shared" si="227"/>
        <v>taskStatus</v>
      </c>
      <c r="X585" s="3" t="str">
        <f t="shared" si="230"/>
        <v>"taskStatus":"",</v>
      </c>
      <c r="Y585" s="22" t="str">
        <f t="shared" si="231"/>
        <v>public static String TASK_STATUS="taskStatus";</v>
      </c>
      <c r="Z585" s="7" t="str">
        <f t="shared" si="232"/>
        <v>private String taskStatus="";</v>
      </c>
    </row>
    <row r="586" spans="2:26" ht="19.2" x14ac:dyDescent="0.45">
      <c r="B586" s="8" t="s">
        <v>265</v>
      </c>
      <c r="C586" s="1" t="s">
        <v>1</v>
      </c>
      <c r="D586" s="12">
        <v>42</v>
      </c>
      <c r="I586">
        <f>I581</f>
        <v>0</v>
      </c>
      <c r="J586" t="str">
        <f>CONCATENATE(LEFT(CONCATENATE(" ADD "," ",N586,";"),LEN(CONCATENATE(" ADD "," ",N586,";"))-2),";")</f>
        <v xml:space="preserve"> ADD  START_DATE VARCHAR(42);</v>
      </c>
      <c r="K586" s="25" t="str">
        <f t="shared" si="235"/>
        <v>T.START_DATE,</v>
      </c>
      <c r="L586" s="14"/>
      <c r="M586" s="18" t="str">
        <f t="shared" si="234"/>
        <v>START_DATE,</v>
      </c>
      <c r="N586" s="5" t="str">
        <f>CONCATENATE(B586," ",C586,"(",D586,")",",")</f>
        <v>START_DATE VARCHAR(42),</v>
      </c>
      <c r="O586" s="1" t="s">
        <v>289</v>
      </c>
      <c r="P586" t="s">
        <v>8</v>
      </c>
      <c r="W586" s="17" t="str">
        <f>CONCATENATE(,LOWER(O586),UPPER(LEFT(P586,1)),LOWER(RIGHT(P586,LEN(P586)-IF(LEN(P586)&gt;0,1,LEN(P586)))),UPPER(LEFT(Q586,1)),LOWER(RIGHT(Q586,LEN(Q586)-IF(LEN(Q586)&gt;0,1,LEN(Q586)))),UPPER(LEFT(R586,1)),LOWER(RIGHT(R586,LEN(R586)-IF(LEN(R586)&gt;0,1,LEN(R586)))),UPPER(LEFT(S586,1)),LOWER(RIGHT(S586,LEN(S586)-IF(LEN(S586)&gt;0,1,LEN(S586)))),UPPER(LEFT(T586,1)),LOWER(RIGHT(T586,LEN(T586)-IF(LEN(T586)&gt;0,1,LEN(T586)))),UPPER(LEFT(U586,1)),LOWER(RIGHT(U586,LEN(U586)-IF(LEN(U586)&gt;0,1,LEN(U586)))),UPPER(LEFT(V586,1)),LOWER(RIGHT(V586,LEN(V586)-IF(LEN(V586)&gt;0,1,LEN(V586)))))</f>
        <v>startDate</v>
      </c>
      <c r="X586" s="3" t="str">
        <f>CONCATENATE("""",W586,"""",":","""","""",",")</f>
        <v>"startDate":"",</v>
      </c>
      <c r="Y586" s="22" t="str">
        <f>CONCATENATE("public static String ",,B586,,"=","""",W586,""";")</f>
        <v>public static String START_DATE="startDate";</v>
      </c>
      <c r="Z586" s="7" t="str">
        <f>CONCATENATE("private String ",W586,"=","""""",";")</f>
        <v>private String startDate="";</v>
      </c>
    </row>
    <row r="587" spans="2:26" ht="19.2" x14ac:dyDescent="0.45">
      <c r="B587" s="8" t="s">
        <v>266</v>
      </c>
      <c r="C587" s="1" t="s">
        <v>1</v>
      </c>
      <c r="D587" s="12">
        <v>42</v>
      </c>
      <c r="I587">
        <f>I582</f>
        <v>0</v>
      </c>
      <c r="J587" t="str">
        <f>CONCATENATE(LEFT(CONCATENATE(" ADD "," ",N587,";"),LEN(CONCATENATE(" ADD "," ",N587,";"))-2),";")</f>
        <v xml:space="preserve"> ADD  START_TIME VARCHAR(42);</v>
      </c>
      <c r="K587" s="25" t="str">
        <f t="shared" si="235"/>
        <v>T.START_TIME,</v>
      </c>
      <c r="L587" s="14"/>
      <c r="M587" s="18" t="str">
        <f t="shared" si="234"/>
        <v>START_TIME,</v>
      </c>
      <c r="N587" s="5" t="str">
        <f>CONCATENATE(B587," ",C587,"(",D587,")",",")</f>
        <v>START_TIME VARCHAR(42),</v>
      </c>
      <c r="O587" s="1" t="s">
        <v>289</v>
      </c>
      <c r="P587" t="s">
        <v>133</v>
      </c>
      <c r="W587" s="17" t="str">
        <f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startTime</v>
      </c>
      <c r="X587" s="3" t="str">
        <f>CONCATENATE("""",W587,"""",":","""","""",",")</f>
        <v>"startTime":"",</v>
      </c>
      <c r="Y587" s="22" t="str">
        <f>CONCATENATE("public static String ",,B587,,"=","""",W587,""";")</f>
        <v>public static String START_TIME="startTime";</v>
      </c>
      <c r="Z587" s="7" t="str">
        <f>CONCATENATE("private String ",W587,"=","""""",";")</f>
        <v>private String startTime="";</v>
      </c>
    </row>
    <row r="588" spans="2:26" ht="19.2" x14ac:dyDescent="0.45">
      <c r="B588" s="8" t="s">
        <v>629</v>
      </c>
      <c r="C588" s="1" t="s">
        <v>1</v>
      </c>
      <c r="D588" s="12">
        <v>42</v>
      </c>
      <c r="I588">
        <f>I583</f>
        <v>0</v>
      </c>
      <c r="J588" t="str">
        <f>CONCATENATE(LEFT(CONCATENATE(" ADD "," ",N588,";"),LEN(CONCATENATE(" ADD "," ",N588,";"))-2),";")</f>
        <v xml:space="preserve"> ADD  START_TYPE VARCHAR(42);</v>
      </c>
      <c r="K588" s="25" t="str">
        <f t="shared" si="235"/>
        <v>T.START_TYPE,</v>
      </c>
      <c r="L588" s="14"/>
      <c r="M588" s="18" t="str">
        <f t="shared" si="234"/>
        <v>START_TYPE,</v>
      </c>
      <c r="N588" s="5" t="str">
        <f>CONCATENATE(B588," ",C588,"(",D588,")",",")</f>
        <v>START_TYPE VARCHAR(42),</v>
      </c>
      <c r="O588" s="1" t="s">
        <v>289</v>
      </c>
      <c r="P588" t="s">
        <v>51</v>
      </c>
      <c r="W588" s="17" t="str">
        <f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startType</v>
      </c>
      <c r="X588" s="3" t="str">
        <f>CONCATENATE("""",W588,"""",":","""","""",",")</f>
        <v>"startType":"",</v>
      </c>
      <c r="Y588" s="22" t="str">
        <f>CONCATENATE("public static String ",,B588,,"=","""",W588,""";")</f>
        <v>public static String START_TYPE="startType";</v>
      </c>
      <c r="Z588" s="7" t="str">
        <f>CONCATENATE("private String ",W588,"=","""""",";")</f>
        <v>private String startType="";</v>
      </c>
    </row>
    <row r="589" spans="2:26" ht="19.2" x14ac:dyDescent="0.45">
      <c r="B589" s="8" t="s">
        <v>620</v>
      </c>
      <c r="C589" s="1" t="s">
        <v>1</v>
      </c>
      <c r="D589" s="12">
        <v>42</v>
      </c>
      <c r="I589">
        <f>I584</f>
        <v>0</v>
      </c>
      <c r="J589" t="str">
        <f>CONCATENATE(LEFT(CONCATENATE(" ADD "," ",N589,";"),LEN(CONCATENATE(" ADD "," ",N589,";"))-2),";")</f>
        <v xml:space="preserve"> ADD  IS_NOTIFIED_BUG VARCHAR(42);</v>
      </c>
      <c r="K589" s="25" t="str">
        <f t="shared" si="235"/>
        <v>T.IS_NOTIFIED_BUG,</v>
      </c>
      <c r="L589" s="14"/>
      <c r="M589" s="18" t="str">
        <f>CONCATENATE(B589,",")</f>
        <v>IS_NOTIFIED_BUG,</v>
      </c>
      <c r="N589" s="5" t="str">
        <f>CONCATENATE(B589," ",C589,"(",D589,")",",")</f>
        <v>IS_NOTIFIED_BUG VARCHAR(42),</v>
      </c>
      <c r="O589" s="1" t="s">
        <v>112</v>
      </c>
      <c r="P589" t="s">
        <v>574</v>
      </c>
      <c r="Q589" t="s">
        <v>409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isNotifiedBug</v>
      </c>
      <c r="X589" s="3" t="str">
        <f>CONCATENATE("""",W589,"""",":","""","""",",")</f>
        <v>"isNotifiedBug":"",</v>
      </c>
      <c r="Y589" s="22" t="str">
        <f>CONCATENATE("public static String ",,B589,,"=","""",W589,""";")</f>
        <v>public static String IS_NOTIFIED_BUG="isNotifiedBug";</v>
      </c>
      <c r="Z589" s="7" t="str">
        <f>CONCATENATE("private String ",W589,"=","""""",";")</f>
        <v>private String isNotifiedBug="";</v>
      </c>
    </row>
    <row r="590" spans="2:26" ht="19.2" x14ac:dyDescent="0.45">
      <c r="B590" s="8" t="s">
        <v>403</v>
      </c>
      <c r="C590" s="1" t="s">
        <v>1</v>
      </c>
      <c r="D590" s="12">
        <v>42</v>
      </c>
      <c r="K590" s="25" t="str">
        <f t="shared" si="235"/>
        <v>T.IS_DETECTED_BUG,</v>
      </c>
      <c r="L590" s="14"/>
      <c r="M590" s="18" t="str">
        <f t="shared" si="234"/>
        <v>IS_DETECTED_BUG,</v>
      </c>
      <c r="N590" s="5" t="str">
        <f t="shared" si="229"/>
        <v>IS_DETECTED_BUG VARCHAR(42),</v>
      </c>
      <c r="O590" s="1" t="s">
        <v>112</v>
      </c>
      <c r="P590" t="s">
        <v>408</v>
      </c>
      <c r="Q590" t="s">
        <v>409</v>
      </c>
      <c r="W590" s="17" t="str">
        <f t="shared" si="227"/>
        <v>isDetectedBug</v>
      </c>
      <c r="X590" s="3" t="str">
        <f t="shared" si="230"/>
        <v>"isDetectedBug":"",</v>
      </c>
      <c r="Y590" s="22" t="str">
        <f t="shared" si="231"/>
        <v>public static String IS_DETECTED_BUG="isDetectedBug";</v>
      </c>
      <c r="Z590" s="7" t="str">
        <f t="shared" si="232"/>
        <v>private String isDetectedBug="";</v>
      </c>
    </row>
    <row r="591" spans="2:26" ht="19.2" x14ac:dyDescent="0.45">
      <c r="B591" s="8" t="s">
        <v>469</v>
      </c>
      <c r="C591" s="1" t="s">
        <v>1</v>
      </c>
      <c r="D591" s="12">
        <v>42</v>
      </c>
      <c r="I591">
        <f>I585</f>
        <v>0</v>
      </c>
      <c r="J591" t="str">
        <f>CONCATENATE(LEFT(CONCATENATE(" ADD "," ",N591,";"),LEN(CONCATENATE(" ADD "," ",N591,";"))-2),";")</f>
        <v xml:space="preserve"> ADD  IS_GENERAL VARCHAR(42);</v>
      </c>
      <c r="K591" s="25" t="str">
        <f t="shared" si="235"/>
        <v>T.IS_GENERAL,</v>
      </c>
      <c r="L591" s="14"/>
      <c r="M591" s="18" t="str">
        <f t="shared" si="234"/>
        <v>IS_GENERAL,</v>
      </c>
      <c r="N591" s="5" t="str">
        <f t="shared" si="229"/>
        <v>IS_GENERAL VARCHAR(42),</v>
      </c>
      <c r="O591" s="1" t="s">
        <v>112</v>
      </c>
      <c r="P591" t="s">
        <v>470</v>
      </c>
      <c r="W591" s="17" t="str">
        <f t="shared" si="227"/>
        <v>isGeneral</v>
      </c>
      <c r="X591" s="3" t="str">
        <f t="shared" si="230"/>
        <v>"isGeneral":"",</v>
      </c>
      <c r="Y591" s="22" t="str">
        <f t="shared" si="231"/>
        <v>public static String IS_GENERAL="isGeneral";</v>
      </c>
      <c r="Z591" s="7" t="str">
        <f t="shared" si="232"/>
        <v>private String isGeneral="";</v>
      </c>
    </row>
    <row r="592" spans="2:26" ht="19.2" x14ac:dyDescent="0.45">
      <c r="B592" s="8" t="s">
        <v>703</v>
      </c>
      <c r="C592" s="1" t="s">
        <v>1</v>
      </c>
      <c r="D592" s="12">
        <v>333</v>
      </c>
      <c r="I592">
        <f>I585</f>
        <v>0</v>
      </c>
      <c r="J592" t="str">
        <f>CONCATENATE(LEFT(CONCATENATE(" ADD "," ",N592,";"),LEN(CONCATENATE(" ADD "," ",N592,";"))-2),";")</f>
        <v xml:space="preserve"> ADD  JIRA_ISSUE_ID VARCHAR(333);</v>
      </c>
      <c r="K592" s="25" t="str">
        <f t="shared" si="235"/>
        <v>T.JIRA_ISSUE_ID,</v>
      </c>
      <c r="L592" s="14"/>
      <c r="M592" s="18" t="str">
        <f t="shared" si="234"/>
        <v>JIRA_ISSUE_ID,</v>
      </c>
      <c r="N592" s="5" t="str">
        <f t="shared" si="229"/>
        <v>JIRA_ISSUE_ID VARCHAR(333),</v>
      </c>
      <c r="O592" s="1" t="s">
        <v>699</v>
      </c>
      <c r="P592" t="s">
        <v>705</v>
      </c>
      <c r="Q592" t="s">
        <v>2</v>
      </c>
      <c r="W592" s="17" t="str">
        <f t="shared" si="227"/>
        <v>jiraIssueId</v>
      </c>
      <c r="X592" s="3" t="str">
        <f t="shared" si="230"/>
        <v>"jiraIssueId":"",</v>
      </c>
      <c r="Y592" s="22" t="str">
        <f t="shared" si="231"/>
        <v>public static String JIRA_ISSUE_ID="jiraIssueId";</v>
      </c>
      <c r="Z592" s="7" t="str">
        <f t="shared" si="232"/>
        <v>private String jiraIssueId="";</v>
      </c>
    </row>
    <row r="593" spans="2:26" ht="19.2" x14ac:dyDescent="0.45">
      <c r="B593" s="8" t="s">
        <v>704</v>
      </c>
      <c r="C593" s="1" t="s">
        <v>1</v>
      </c>
      <c r="D593" s="12">
        <v>333</v>
      </c>
      <c r="I593">
        <f>I586</f>
        <v>0</v>
      </c>
      <c r="J593" t="str">
        <f>CONCATENATE(LEFT(CONCATENATE(" ADD "," ",N593,";"),LEN(CONCATENATE(" ADD "," ",N593,";"))-2),";")</f>
        <v xml:space="preserve"> ADD  JIRA_ISSUE_KEY VARCHAR(333);</v>
      </c>
      <c r="K593" s="25" t="str">
        <f t="shared" si="235"/>
        <v>T.JIRA_ISSUE_KEY,</v>
      </c>
      <c r="L593" s="14"/>
      <c r="M593" s="18" t="str">
        <f t="shared" si="234"/>
        <v>JIRA_ISSUE_KEY,</v>
      </c>
      <c r="N593" s="5" t="str">
        <f t="shared" si="229"/>
        <v>JIRA_ISSUE_KEY VARCHAR(333),</v>
      </c>
      <c r="O593" s="1" t="s">
        <v>699</v>
      </c>
      <c r="P593" t="s">
        <v>705</v>
      </c>
      <c r="Q593" t="s">
        <v>43</v>
      </c>
      <c r="W593" s="17" t="str">
        <f t="shared" si="227"/>
        <v>jiraIssueKey</v>
      </c>
      <c r="X593" s="3" t="str">
        <f t="shared" si="230"/>
        <v>"jiraIssueKey":"",</v>
      </c>
      <c r="Y593" s="22" t="str">
        <f t="shared" si="231"/>
        <v>public static String JIRA_ISSUE_KEY="jiraIssueKey";</v>
      </c>
      <c r="Z593" s="7" t="str">
        <f t="shared" si="232"/>
        <v>private String jiraIssueKey="";</v>
      </c>
    </row>
    <row r="594" spans="2:26" ht="19.2" x14ac:dyDescent="0.45">
      <c r="B594" s="8" t="s">
        <v>404</v>
      </c>
      <c r="C594" s="1" t="s">
        <v>1</v>
      </c>
      <c r="D594" s="12">
        <v>42</v>
      </c>
      <c r="K594" s="25" t="str">
        <f>CONCATENATE("T.",B594,"")</f>
        <v>T.IS_UPDATE_REQUIRED</v>
      </c>
      <c r="L594" s="14"/>
      <c r="M594" s="18" t="str">
        <f t="shared" si="234"/>
        <v>IS_UPDATE_REQUIRED,</v>
      </c>
      <c r="N594" s="5" t="str">
        <f t="shared" si="229"/>
        <v>IS_UPDATE_REQUIRED VARCHAR(42),</v>
      </c>
      <c r="O594" s="1" t="s">
        <v>112</v>
      </c>
      <c r="P594" t="s">
        <v>410</v>
      </c>
      <c r="Q594" t="s">
        <v>411</v>
      </c>
      <c r="W594" s="17" t="str">
        <f t="shared" si="227"/>
        <v>isUpdateRequired</v>
      </c>
      <c r="X594" s="3" t="str">
        <f t="shared" si="230"/>
        <v>"isUpdateRequired":"",</v>
      </c>
      <c r="Y594" s="22" t="str">
        <f t="shared" si="231"/>
        <v>public static String IS_UPDATE_REQUIRED="isUpdateRequired";</v>
      </c>
      <c r="Z594" s="7" t="str">
        <f t="shared" si="232"/>
        <v>private String isUpdateRequired="";</v>
      </c>
    </row>
    <row r="595" spans="2:26" ht="19.2" x14ac:dyDescent="0.45">
      <c r="C595" s="1"/>
      <c r="D595" s="8"/>
      <c r="K595" s="29" t="s">
        <v>466</v>
      </c>
      <c r="M595" s="18"/>
      <c r="N595" s="33" t="s">
        <v>130</v>
      </c>
      <c r="O595" s="1"/>
      <c r="W595" s="17"/>
    </row>
    <row r="596" spans="2:26" ht="19.2" x14ac:dyDescent="0.45">
      <c r="C596" s="14"/>
      <c r="D596" s="9"/>
      <c r="K596" s="29" t="s">
        <v>467</v>
      </c>
      <c r="M596" s="20"/>
      <c r="N596" s="33"/>
      <c r="O596" s="14"/>
      <c r="W596" s="17"/>
    </row>
    <row r="597" spans="2:26" ht="19.2" x14ac:dyDescent="0.45">
      <c r="C597" s="14"/>
      <c r="D597" s="9"/>
      <c r="K597" s="21" t="s">
        <v>468</v>
      </c>
      <c r="M597" s="20"/>
      <c r="N597" s="33"/>
      <c r="O597" s="14"/>
      <c r="W597" s="17"/>
    </row>
    <row r="598" spans="2:26" ht="19.2" x14ac:dyDescent="0.45">
      <c r="C598" s="14"/>
      <c r="D598" s="9"/>
      <c r="M598" s="20"/>
      <c r="N598" s="33"/>
      <c r="O598" s="14"/>
      <c r="W598" s="17"/>
    </row>
    <row r="599" spans="2:26" x14ac:dyDescent="0.3">
      <c r="B599" s="2" t="s">
        <v>412</v>
      </c>
      <c r="I599" t="str">
        <f>CONCATENATE("ALTER TABLE"," ",B599)</f>
        <v>ALTER TABLE TM_BACKLOG_TASK_NOTIFIER</v>
      </c>
      <c r="N599" s="5" t="str">
        <f>CONCATENATE("CREATE TABLE ",B599," ","(")</f>
        <v>CREATE TABLE TM_BACKLOG_TASK_NOTIFIER (</v>
      </c>
    </row>
    <row r="600" spans="2:26" ht="19.2" x14ac:dyDescent="0.45">
      <c r="B600" s="1" t="s">
        <v>2</v>
      </c>
      <c r="C600" s="1" t="s">
        <v>1</v>
      </c>
      <c r="D600" s="4">
        <v>30</v>
      </c>
      <c r="E600" s="24" t="s">
        <v>113</v>
      </c>
      <c r="I600" t="str">
        <f>I599</f>
        <v>ALTER TABLE TM_BACKLOG_TASK_NOTIFIER</v>
      </c>
      <c r="J600" t="str">
        <f t="shared" ref="J600:J605" si="236">CONCATENATE(LEFT(CONCATENATE(" ADD "," ",N600,";"),LEN(CONCATENATE(" ADD "," ",N600,";"))-2),";")</f>
        <v xml:space="preserve"> ADD  ID VARCHAR(30) NOT NULL ;</v>
      </c>
      <c r="K600" s="21" t="str">
        <f t="shared" ref="K600:K605" si="237">CONCATENATE(LEFT(CONCATENATE("  ALTER COLUMN  "," ",N600,";"),LEN(CONCATENATE("  ALTER COLUMN  "," ",N600,";"))-2),";")</f>
        <v xml:space="preserve">  ALTER COLUMN   ID VARCHAR(30) NOT NULL ;</v>
      </c>
      <c r="L600" s="12"/>
      <c r="M600" s="18" t="str">
        <f t="shared" ref="M600:M605" si="238">CONCATENATE(B600,",")</f>
        <v>ID,</v>
      </c>
      <c r="N600" s="5" t="str">
        <f>CONCATENATE(B600," ",C600,"(",D600,") ",E600," ,")</f>
        <v>ID VARCHAR(30) NOT NULL ,</v>
      </c>
      <c r="O600" s="1" t="s">
        <v>2</v>
      </c>
      <c r="P600" s="6"/>
      <c r="Q600" s="6"/>
      <c r="R600" s="6"/>
      <c r="S600" s="6"/>
      <c r="T600" s="6"/>
      <c r="U600" s="6"/>
      <c r="V600" s="6"/>
      <c r="W600" s="17" t="str">
        <f t="shared" ref="W600:W605" si="239"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id</v>
      </c>
      <c r="X600" s="3" t="str">
        <f t="shared" ref="X600:X605" si="240">CONCATENATE("""",W600,"""",":","""","""",",")</f>
        <v>"id":"",</v>
      </c>
      <c r="Y600" s="22" t="str">
        <f t="shared" ref="Y600:Y605" si="241">CONCATENATE("public static String ",,B600,,"=","""",W600,""";")</f>
        <v>public static String ID="id";</v>
      </c>
      <c r="Z600" s="7" t="str">
        <f t="shared" ref="Z600:Z605" si="242">CONCATENATE("private String ",W600,"=","""""",";")</f>
        <v>private String id="";</v>
      </c>
    </row>
    <row r="601" spans="2:26" ht="19.2" x14ac:dyDescent="0.45">
      <c r="B601" s="1" t="s">
        <v>3</v>
      </c>
      <c r="C601" s="1" t="s">
        <v>1</v>
      </c>
      <c r="D601" s="4">
        <v>10</v>
      </c>
      <c r="I601" t="str">
        <f>I600</f>
        <v>ALTER TABLE TM_BACKLOG_TASK_NOTIFIER</v>
      </c>
      <c r="J601" t="str">
        <f t="shared" si="236"/>
        <v xml:space="preserve"> ADD  STATUS VARCHAR(10);</v>
      </c>
      <c r="K601" s="21" t="str">
        <f t="shared" si="237"/>
        <v xml:space="preserve">  ALTER COLUMN   STATUS VARCHAR(10);</v>
      </c>
      <c r="L601" s="12"/>
      <c r="M601" s="18" t="str">
        <f t="shared" si="238"/>
        <v>STATUS,</v>
      </c>
      <c r="N601" s="5" t="str">
        <f>CONCATENATE(B601," ",C601,"(",D601,")",",")</f>
        <v>STATUS VARCHAR(10),</v>
      </c>
      <c r="O601" s="1" t="s">
        <v>3</v>
      </c>
      <c r="W601" s="17" t="str">
        <f t="shared" si="239"/>
        <v>status</v>
      </c>
      <c r="X601" s="3" t="str">
        <f t="shared" si="240"/>
        <v>"status":"",</v>
      </c>
      <c r="Y601" s="22" t="str">
        <f t="shared" si="241"/>
        <v>public static String STATUS="status";</v>
      </c>
      <c r="Z601" s="7" t="str">
        <f t="shared" si="242"/>
        <v>private String status="";</v>
      </c>
    </row>
    <row r="602" spans="2:26" ht="19.2" x14ac:dyDescent="0.45">
      <c r="B602" s="1" t="s">
        <v>4</v>
      </c>
      <c r="C602" s="1" t="s">
        <v>1</v>
      </c>
      <c r="D602" s="4">
        <v>20</v>
      </c>
      <c r="I602" t="str">
        <f>I601</f>
        <v>ALTER TABLE TM_BACKLOG_TASK_NOTIFIER</v>
      </c>
      <c r="J602" t="str">
        <f t="shared" si="236"/>
        <v xml:space="preserve"> ADD  INSERT_DATE VARCHAR(20);</v>
      </c>
      <c r="K602" s="21" t="str">
        <f t="shared" si="237"/>
        <v xml:space="preserve">  ALTER COLUMN   INSERT_DATE VARCHAR(20);</v>
      </c>
      <c r="L602" s="12"/>
      <c r="M602" s="18" t="str">
        <f t="shared" si="238"/>
        <v>INSERT_DATE,</v>
      </c>
      <c r="N602" s="5" t="str">
        <f>CONCATENATE(B602," ",C602,"(",D602,")",",")</f>
        <v>INSERT_DATE VARCHAR(20),</v>
      </c>
      <c r="O602" s="1" t="s">
        <v>7</v>
      </c>
      <c r="P602" t="s">
        <v>8</v>
      </c>
      <c r="W602" s="17" t="str">
        <f t="shared" si="239"/>
        <v>insertDate</v>
      </c>
      <c r="X602" s="3" t="str">
        <f t="shared" si="240"/>
        <v>"insertDate":"",</v>
      </c>
      <c r="Y602" s="22" t="str">
        <f t="shared" si="241"/>
        <v>public static String INSERT_DATE="insertDate";</v>
      </c>
      <c r="Z602" s="7" t="str">
        <f t="shared" si="242"/>
        <v>private String insertDate="";</v>
      </c>
    </row>
    <row r="603" spans="2:26" ht="19.2" x14ac:dyDescent="0.45">
      <c r="B603" s="1" t="s">
        <v>5</v>
      </c>
      <c r="C603" s="1" t="s">
        <v>1</v>
      </c>
      <c r="D603" s="4">
        <v>20</v>
      </c>
      <c r="I603" t="str">
        <f>I600</f>
        <v>ALTER TABLE TM_BACKLOG_TASK_NOTIFIER</v>
      </c>
      <c r="J603" t="str">
        <f t="shared" si="236"/>
        <v xml:space="preserve"> ADD  MODIFICATION_DATE VARCHAR(20);</v>
      </c>
      <c r="K603" s="21" t="str">
        <f t="shared" si="237"/>
        <v xml:space="preserve">  ALTER COLUMN   MODIFICATION_DATE VARCHAR(20);</v>
      </c>
      <c r="L603" s="12"/>
      <c r="M603" s="18" t="str">
        <f t="shared" si="238"/>
        <v>MODIFICATION_DATE,</v>
      </c>
      <c r="N603" s="5" t="str">
        <f>CONCATENATE(B603," ",C603,"(",D603,")",",")</f>
        <v>MODIFICATION_DATE VARCHAR(20),</v>
      </c>
      <c r="O603" s="1" t="s">
        <v>9</v>
      </c>
      <c r="P603" t="s">
        <v>8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modificationDate</v>
      </c>
      <c r="X603" s="3" t="str">
        <f t="shared" si="240"/>
        <v>"modificationDate":"",</v>
      </c>
      <c r="Y603" s="22" t="str">
        <f t="shared" si="241"/>
        <v>public static String MODIFICATION_DATE="modificationDate";</v>
      </c>
      <c r="Z603" s="7" t="str">
        <f t="shared" si="242"/>
        <v>private String modificationDate="";</v>
      </c>
    </row>
    <row r="604" spans="2:26" ht="19.2" x14ac:dyDescent="0.45">
      <c r="B604" s="1" t="s">
        <v>413</v>
      </c>
      <c r="C604" s="1" t="s">
        <v>1</v>
      </c>
      <c r="D604" s="4">
        <v>43</v>
      </c>
      <c r="I604" t="e">
        <f>#REF!</f>
        <v>#REF!</v>
      </c>
      <c r="J604" t="str">
        <f t="shared" si="236"/>
        <v xml:space="preserve"> ADD  FK_BACKLOG_TASK_ID VARCHAR(43);</v>
      </c>
      <c r="K604" s="21" t="str">
        <f t="shared" si="237"/>
        <v xml:space="preserve">  ALTER COLUMN   FK_BACKLOG_TASK_ID VARCHAR(43);</v>
      </c>
      <c r="L604" s="12"/>
      <c r="M604" s="18" t="str">
        <f t="shared" si="238"/>
        <v>FK_BACKLOG_TASK_ID,</v>
      </c>
      <c r="N604" s="5" t="str">
        <f>CONCATENATE(B604," ",C604,"(",D604,")",",")</f>
        <v>FK_BACKLOG_TASK_ID VARCHAR(43),</v>
      </c>
      <c r="O604" s="1" t="s">
        <v>10</v>
      </c>
      <c r="P604" t="s">
        <v>354</v>
      </c>
      <c r="Q604" t="s">
        <v>311</v>
      </c>
      <c r="R604" t="s">
        <v>2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fkBacklogTaskId</v>
      </c>
      <c r="X604" s="3" t="str">
        <f t="shared" si="240"/>
        <v>"fkBacklogTaskId":"",</v>
      </c>
      <c r="Y604" s="22" t="str">
        <f t="shared" si="241"/>
        <v>public static String FK_BACKLOG_TASK_ID="fkBacklogTaskId";</v>
      </c>
      <c r="Z604" s="7" t="str">
        <f t="shared" si="242"/>
        <v>private String fkBacklogTaskId="";</v>
      </c>
    </row>
    <row r="605" spans="2:26" ht="19.2" x14ac:dyDescent="0.45">
      <c r="B605" s="1" t="s">
        <v>414</v>
      </c>
      <c r="C605" s="1" t="s">
        <v>1</v>
      </c>
      <c r="D605" s="4">
        <v>20</v>
      </c>
      <c r="I605" t="str">
        <f>I602</f>
        <v>ALTER TABLE TM_BACKLOG_TASK_NOTIFIER</v>
      </c>
      <c r="J605" t="str">
        <f t="shared" si="236"/>
        <v xml:space="preserve"> ADD  FK_NOTIFIER_ID VARCHAR(20);</v>
      </c>
      <c r="K605" s="21" t="str">
        <f t="shared" si="237"/>
        <v xml:space="preserve">  ALTER COLUMN   FK_NOTIFIER_ID VARCHAR(20);</v>
      </c>
      <c r="L605" s="12"/>
      <c r="M605" s="18" t="str">
        <f t="shared" si="238"/>
        <v>FK_NOTIFIER_ID,</v>
      </c>
      <c r="N605" s="5" t="str">
        <f>CONCATENATE(B605," ",C605,"(",D605,")",",")</f>
        <v>FK_NOTIFIER_ID VARCHAR(20),</v>
      </c>
      <c r="O605" s="1" t="s">
        <v>10</v>
      </c>
      <c r="P605" t="s">
        <v>415</v>
      </c>
      <c r="Q605" t="s">
        <v>2</v>
      </c>
      <c r="W605" s="17" t="str">
        <f t="shared" si="239"/>
        <v>fkNotifierId</v>
      </c>
      <c r="X605" s="3" t="str">
        <f t="shared" si="240"/>
        <v>"fkNotifierId":"",</v>
      </c>
      <c r="Y605" s="22" t="str">
        <f t="shared" si="241"/>
        <v>public static String FK_NOTIFIER_ID="fkNotifierId";</v>
      </c>
      <c r="Z605" s="7" t="str">
        <f t="shared" si="242"/>
        <v>private String fkNotifierId="";</v>
      </c>
    </row>
    <row r="606" spans="2:26" ht="19.2" x14ac:dyDescent="0.45">
      <c r="C606" s="1"/>
      <c r="D606" s="8"/>
      <c r="M606" s="18"/>
      <c r="N606" s="31" t="s">
        <v>126</v>
      </c>
      <c r="O606" s="1"/>
      <c r="W606" s="17"/>
    </row>
    <row r="607" spans="2:26" ht="19.2" x14ac:dyDescent="0.45">
      <c r="C607" s="14"/>
      <c r="D607" s="9"/>
      <c r="K607" s="29"/>
      <c r="M607" s="20"/>
      <c r="N607" s="33"/>
      <c r="O607" s="14"/>
      <c r="W607" s="17"/>
    </row>
    <row r="608" spans="2:26" x14ac:dyDescent="0.3">
      <c r="B608" s="2" t="s">
        <v>373</v>
      </c>
      <c r="I608" t="str">
        <f>CONCATENATE("ALTER TABLE"," ",B608)</f>
        <v>ALTER TABLE TM_COMMENT_FILE</v>
      </c>
      <c r="N608" s="5" t="str">
        <f>CONCATENATE("CREATE TABLE ",B608," ","(")</f>
        <v>CREATE TABLE TM_COMMENT_FILE (</v>
      </c>
    </row>
    <row r="609" spans="2:26" ht="19.2" x14ac:dyDescent="0.45">
      <c r="B609" s="1" t="s">
        <v>2</v>
      </c>
      <c r="C609" s="1" t="s">
        <v>1</v>
      </c>
      <c r="D609" s="4">
        <v>30</v>
      </c>
      <c r="E609" s="24" t="s">
        <v>113</v>
      </c>
      <c r="I609" t="str">
        <f>I608</f>
        <v>ALTER TABLE TM_COMMENT_FILE</v>
      </c>
      <c r="J609" t="str">
        <f>CONCATENATE(LEFT(CONCATENATE(" ADD "," ",N609,";"),LEN(CONCATENATE(" ADD "," ",N609,";"))-2),";")</f>
        <v xml:space="preserve"> ADD  ID VARCHAR(30) NOT NULL ;</v>
      </c>
      <c r="K609" s="21" t="str">
        <f>CONCATENATE(LEFT(CONCATENATE("  ALTER COLUMN  "," ",N609,";"),LEN(CONCATENATE("  ALTER COLUMN  "," ",N609,";"))-2),";")</f>
        <v xml:space="preserve">  ALTER COLUMN   ID VARCHAR(30) NOT NULL ;</v>
      </c>
      <c r="L609" s="12"/>
      <c r="M609" s="18" t="str">
        <f>CONCATENATE(B609,",")</f>
        <v>ID,</v>
      </c>
      <c r="N609" s="5" t="str">
        <f>CONCATENATE(B609," ",C609,"(",D609,") ",E609," ,")</f>
        <v>ID VARCHAR(30) NOT NULL ,</v>
      </c>
      <c r="O609" s="1" t="s">
        <v>2</v>
      </c>
      <c r="P609" s="6"/>
      <c r="Q609" s="6"/>
      <c r="R609" s="6"/>
      <c r="S609" s="6"/>
      <c r="T609" s="6"/>
      <c r="U609" s="6"/>
      <c r="V609" s="6"/>
      <c r="W609" s="17" t="str">
        <f t="shared" ref="W609:W615" si="243"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id</v>
      </c>
      <c r="X609" s="3" t="str">
        <f t="shared" ref="X609:X615" si="244">CONCATENATE("""",W609,"""",":","""","""",",")</f>
        <v>"id":"",</v>
      </c>
      <c r="Y609" s="22" t="str">
        <f t="shared" ref="Y609:Y615" si="245">CONCATENATE("public static String ",,B609,,"=","""",W609,""";")</f>
        <v>public static String ID="id";</v>
      </c>
      <c r="Z609" s="7" t="str">
        <f t="shared" ref="Z609:Z615" si="246">CONCATENATE("private String ",W609,"=","""""",";")</f>
        <v>private String id="";</v>
      </c>
    </row>
    <row r="610" spans="2:26" ht="19.2" x14ac:dyDescent="0.45">
      <c r="B610" s="1" t="s">
        <v>3</v>
      </c>
      <c r="C610" s="1" t="s">
        <v>1</v>
      </c>
      <c r="D610" s="4">
        <v>10</v>
      </c>
      <c r="I610" t="str">
        <f>I609</f>
        <v>ALTER TABLE TM_COMMENT_FILE</v>
      </c>
      <c r="J610" t="str">
        <f>CONCATENATE(LEFT(CONCATENATE(" ADD "," ",N610,";"),LEN(CONCATENATE(" ADD "," ",N610,";"))-2),";")</f>
        <v xml:space="preserve"> ADD  STATUS VARCHAR(10);</v>
      </c>
      <c r="K610" s="21" t="str">
        <f>CONCATENATE(LEFT(CONCATENATE("  ALTER COLUMN  "," ",N610,";"),LEN(CONCATENATE("  ALTER COLUMN  "," ",N610,";"))-2),";")</f>
        <v xml:space="preserve">  ALTER COLUMN   STATUS VARCHAR(10);</v>
      </c>
      <c r="L610" s="12"/>
      <c r="M610" s="18" t="str">
        <f>CONCATENATE(B610,",")</f>
        <v>STATUS,</v>
      </c>
      <c r="N610" s="5" t="str">
        <f t="shared" ref="N610:N615" si="247">CONCATENATE(B610," ",C610,"(",D610,")",",")</f>
        <v>STATUS VARCHAR(10),</v>
      </c>
      <c r="O610" s="1" t="s">
        <v>3</v>
      </c>
      <c r="W610" s="17" t="str">
        <f t="shared" si="243"/>
        <v>status</v>
      </c>
      <c r="X610" s="3" t="str">
        <f t="shared" si="244"/>
        <v>"status":"",</v>
      </c>
      <c r="Y610" s="22" t="str">
        <f t="shared" si="245"/>
        <v>public static String STATUS="status";</v>
      </c>
      <c r="Z610" s="7" t="str">
        <f t="shared" si="246"/>
        <v>private String status="";</v>
      </c>
    </row>
    <row r="611" spans="2:26" ht="19.2" x14ac:dyDescent="0.45">
      <c r="B611" s="1" t="s">
        <v>4</v>
      </c>
      <c r="C611" s="1" t="s">
        <v>1</v>
      </c>
      <c r="D611" s="4">
        <v>30</v>
      </c>
      <c r="I611" t="str">
        <f>I610</f>
        <v>ALTER TABLE TM_COMMENT_FILE</v>
      </c>
      <c r="J611" t="str">
        <f>CONCATENATE(LEFT(CONCATENATE(" ADD "," ",N611,";"),LEN(CONCATENATE(" ADD "," ",N611,";"))-2),";")</f>
        <v xml:space="preserve"> ADD  INSERT_DATE VARCHAR(30);</v>
      </c>
      <c r="K611" s="21" t="str">
        <f>CONCATENATE(LEFT(CONCATENATE("  ALTER COLUMN  "," ",N611,";"),LEN(CONCATENATE("  ALTER COLUMN  "," ",N611,";"))-2),";")</f>
        <v xml:space="preserve">  ALTER COLUMN   INSERT_DATE VARCHAR(30);</v>
      </c>
      <c r="L611" s="12"/>
      <c r="M611" s="18" t="str">
        <f>CONCATENATE(B611,",")</f>
        <v>INSERT_DATE,</v>
      </c>
      <c r="N611" s="5" t="str">
        <f t="shared" si="247"/>
        <v>INSERT_DATE VARCHAR(30),</v>
      </c>
      <c r="O611" s="1" t="s">
        <v>7</v>
      </c>
      <c r="P611" t="s">
        <v>8</v>
      </c>
      <c r="W611" s="17" t="str">
        <f t="shared" si="243"/>
        <v>insertDate</v>
      </c>
      <c r="X611" s="3" t="str">
        <f t="shared" si="244"/>
        <v>"insertDate":"",</v>
      </c>
      <c r="Y611" s="22" t="str">
        <f t="shared" si="245"/>
        <v>public static String INSERT_DATE="insertDate";</v>
      </c>
      <c r="Z611" s="7" t="str">
        <f t="shared" si="246"/>
        <v>private String insertDate="";</v>
      </c>
    </row>
    <row r="612" spans="2:26" ht="19.2" x14ac:dyDescent="0.45">
      <c r="B612" s="1" t="s">
        <v>5</v>
      </c>
      <c r="C612" s="1" t="s">
        <v>1</v>
      </c>
      <c r="D612" s="4">
        <v>30</v>
      </c>
      <c r="I612" t="str">
        <f>I611</f>
        <v>ALTER TABLE TM_COMMENT_FILE</v>
      </c>
      <c r="J612" t="str">
        <f>CONCATENATE(LEFT(CONCATENATE(" ADD "," ",N612,";"),LEN(CONCATENATE(" ADD "," ",N612,";"))-2),";")</f>
        <v xml:space="preserve"> ADD  MODIFICATION_DATE VARCHAR(30);</v>
      </c>
      <c r="K612" s="21" t="str">
        <f>CONCATENATE(LEFT(CONCATENATE("  ALTER COLUMN  "," ",N612,";"),LEN(CONCATENATE("  ALTER COLUMN  "," ",N612,";"))-2),";")</f>
        <v xml:space="preserve">  ALTER COLUMN   MODIFICATION_DATE VARCHAR(30);</v>
      </c>
      <c r="L612" s="12"/>
      <c r="M612" s="18" t="str">
        <f>CONCATENATE(B612,",")</f>
        <v>MODIFICATION_DATE,</v>
      </c>
      <c r="N612" s="5" t="str">
        <f t="shared" si="247"/>
        <v>MODIFICATION_DATE VARCHAR(30),</v>
      </c>
      <c r="O612" s="1" t="s">
        <v>9</v>
      </c>
      <c r="P612" t="s">
        <v>8</v>
      </c>
      <c r="W612" s="17" t="str">
        <f t="shared" si="243"/>
        <v>modificationDate</v>
      </c>
      <c r="X612" s="3" t="str">
        <f t="shared" si="244"/>
        <v>"modificationDate":"",</v>
      </c>
      <c r="Y612" s="22" t="str">
        <f t="shared" si="245"/>
        <v>public static String MODIFICATION_DATE="modificationDate";</v>
      </c>
      <c r="Z612" s="7" t="str">
        <f t="shared" si="246"/>
        <v>private String modificationDate="";</v>
      </c>
    </row>
    <row r="613" spans="2:26" ht="19.2" x14ac:dyDescent="0.45">
      <c r="B613" s="1" t="s">
        <v>322</v>
      </c>
      <c r="C613" s="1" t="s">
        <v>1</v>
      </c>
      <c r="D613" s="4">
        <v>43</v>
      </c>
      <c r="I613" t="e">
        <f>I452</f>
        <v>#REF!</v>
      </c>
      <c r="J613" t="str">
        <f>CONCATENATE(LEFT(CONCATENATE(" ADD "," ",N613,";"),LEN(CONCATENATE(" ADD "," ",N613,";"))-2),";")</f>
        <v xml:space="preserve"> ADD  FK_COMMENT_ID VARCHAR(43);</v>
      </c>
      <c r="K613" s="21" t="str">
        <f>CONCATENATE(LEFT(CONCATENATE("  ALTER COLUMN  "," ",N613,";"),LEN(CONCATENATE("  ALTER COLUMN  "," ",N613,";"))-2),";")</f>
        <v xml:space="preserve">  ALTER COLUMN   FK_COMMENT_ID VARCHAR(43);</v>
      </c>
      <c r="L613" s="12"/>
      <c r="M613" s="18" t="str">
        <f>CONCATENATE(B613,",")</f>
        <v>FK_COMMENT_ID,</v>
      </c>
      <c r="N613" s="5" t="str">
        <f t="shared" si="247"/>
        <v>FK_COMMENT_ID VARCHAR(43),</v>
      </c>
      <c r="O613" s="1" t="s">
        <v>10</v>
      </c>
      <c r="P613" t="s">
        <v>323</v>
      </c>
      <c r="Q613" t="s">
        <v>2</v>
      </c>
      <c r="W613" s="17" t="str">
        <f t="shared" si="243"/>
        <v>fkCommentId</v>
      </c>
      <c r="X613" s="3" t="str">
        <f t="shared" si="244"/>
        <v>"fkCommentId":"",</v>
      </c>
      <c r="Y613" s="22" t="str">
        <f t="shared" si="245"/>
        <v>public static String FK_COMMENT_ID="fkCommentId";</v>
      </c>
      <c r="Z613" s="7" t="str">
        <f t="shared" si="246"/>
        <v>private String fkCommentId="";</v>
      </c>
    </row>
    <row r="614" spans="2:26" ht="19.2" x14ac:dyDescent="0.45">
      <c r="B614" s="1" t="s">
        <v>374</v>
      </c>
      <c r="C614" s="1" t="s">
        <v>1</v>
      </c>
      <c r="D614" s="4">
        <v>444</v>
      </c>
      <c r="L614" s="12"/>
      <c r="M614" s="18"/>
      <c r="N614" s="5" t="str">
        <f t="shared" si="247"/>
        <v>FILE_NAME VARCHAR(444),</v>
      </c>
      <c r="O614" s="1" t="s">
        <v>324</v>
      </c>
      <c r="P614" t="s">
        <v>0</v>
      </c>
      <c r="W614" s="17" t="str">
        <f t="shared" si="243"/>
        <v>fileName</v>
      </c>
      <c r="X614" s="3" t="str">
        <f t="shared" si="244"/>
        <v>"fileName":"",</v>
      </c>
      <c r="Y614" s="22" t="str">
        <f t="shared" si="245"/>
        <v>public static String FILE_NAME="fileName";</v>
      </c>
      <c r="Z614" s="7" t="str">
        <f t="shared" si="246"/>
        <v>private String fileName="";</v>
      </c>
    </row>
    <row r="615" spans="2:26" ht="19.2" x14ac:dyDescent="0.45">
      <c r="B615" s="1" t="s">
        <v>375</v>
      </c>
      <c r="C615" s="1" t="s">
        <v>1</v>
      </c>
      <c r="D615" s="4">
        <v>33</v>
      </c>
      <c r="L615" s="12"/>
      <c r="M615" s="18"/>
      <c r="N615" s="5" t="str">
        <f t="shared" si="247"/>
        <v>UPLOAD_DATE VARCHAR(33),</v>
      </c>
      <c r="O615" s="1" t="s">
        <v>379</v>
      </c>
      <c r="P615" t="s">
        <v>8</v>
      </c>
      <c r="W615" s="17" t="str">
        <f t="shared" si="243"/>
        <v>uploadDate</v>
      </c>
      <c r="X615" s="3" t="str">
        <f t="shared" si="244"/>
        <v>"uploadDate":"",</v>
      </c>
      <c r="Y615" s="22" t="str">
        <f t="shared" si="245"/>
        <v>public static String UPLOAD_DATE="uploadDate";</v>
      </c>
      <c r="Z615" s="7" t="str">
        <f t="shared" si="246"/>
        <v>private String uploadDate="";</v>
      </c>
    </row>
    <row r="616" spans="2:26" ht="19.2" x14ac:dyDescent="0.45">
      <c r="B616" s="1" t="s">
        <v>376</v>
      </c>
      <c r="C616" s="1" t="s">
        <v>1</v>
      </c>
      <c r="D616" s="4">
        <v>43</v>
      </c>
      <c r="I616">
        <f>I459</f>
        <v>0</v>
      </c>
      <c r="J616" t="str">
        <f>CONCATENATE(LEFT(CONCATENATE(" ADD "," ",N616,";"),LEN(CONCATENATE(" ADD "," ",N616,";"))-2),";")</f>
        <v xml:space="preserve"> ADD  UPLOAD_TIME VARCHAR(43);</v>
      </c>
      <c r="K616" s="21" t="str">
        <f>CONCATENATE(LEFT(CONCATENATE("  ALTER COLUMN  "," ",N616,";"),LEN(CONCATENATE("  ALTER COLUMN  "," ",N616,";"))-2),";")</f>
        <v xml:space="preserve">  ALTER COLUMN   UPLOAD_TIME VARCHAR(43);</v>
      </c>
      <c r="L616" s="12"/>
      <c r="M616" s="18" t="str">
        <f>CONCATENATE(B616,",")</f>
        <v>UPLOAD_TIME,</v>
      </c>
      <c r="N616" s="5" t="str">
        <f>CONCATENATE(B616," ",C616,"(",D616,")",",")</f>
        <v>UPLOAD_TIME VARCHAR(43),</v>
      </c>
      <c r="O616" s="1" t="s">
        <v>379</v>
      </c>
      <c r="P616" t="s">
        <v>133</v>
      </c>
      <c r="W616" s="17" t="str">
        <f>CONCATENATE(,LOWER(O616),UPPER(LEFT(P616,1)),LOWER(RIGHT(P616,LEN(P616)-IF(LEN(P616)&gt;0,1,LEN(P616)))),UPPER(LEFT(Q616,1)),LOWER(RIGHT(Q616,LEN(Q616)-IF(LEN(Q616)&gt;0,1,LEN(Q616)))),UPPER(LEFT(R616,1)),LOWER(RIGHT(R616,LEN(R616)-IF(LEN(R616)&gt;0,1,LEN(R616)))),UPPER(LEFT(S616,1)),LOWER(RIGHT(S616,LEN(S616)-IF(LEN(S616)&gt;0,1,LEN(S616)))),UPPER(LEFT(T616,1)),LOWER(RIGHT(T616,LEN(T616)-IF(LEN(T616)&gt;0,1,LEN(T616)))),UPPER(LEFT(U616,1)),LOWER(RIGHT(U616,LEN(U616)-IF(LEN(U616)&gt;0,1,LEN(U616)))),UPPER(LEFT(V616,1)),LOWER(RIGHT(V616,LEN(V616)-IF(LEN(V616)&gt;0,1,LEN(V616)))))</f>
        <v>uploadTime</v>
      </c>
      <c r="X616" s="3" t="str">
        <f>CONCATENATE("""",W616,"""",":","""","""",",")</f>
        <v>"uploadTime":"",</v>
      </c>
      <c r="Y616" s="22" t="str">
        <f>CONCATENATE("public static String ",,B616,,"=","""",W616,""";")</f>
        <v>public static String UPLOAD_TIME="uploadTime";</v>
      </c>
      <c r="Z616" s="7" t="str">
        <f>CONCATENATE("private String ",W616,"=","""""",";")</f>
        <v>private String uploadTime="";</v>
      </c>
    </row>
    <row r="617" spans="2:26" ht="19.2" x14ac:dyDescent="0.45">
      <c r="B617" s="1" t="s">
        <v>377</v>
      </c>
      <c r="C617" s="1" t="s">
        <v>1</v>
      </c>
      <c r="D617" s="4">
        <v>333</v>
      </c>
      <c r="I617">
        <f>I460</f>
        <v>0</v>
      </c>
      <c r="J617" t="str">
        <f>CONCATENATE(LEFT(CONCATENATE(" ADD "," ",N617,";"),LEN(CONCATENATE(" ADD "," ",N617,";"))-2),";")</f>
        <v xml:space="preserve"> ADD  FILE_TITLE VARCHAR(333);</v>
      </c>
      <c r="K617" s="21" t="str">
        <f>CONCATENATE(LEFT(CONCATENATE("  ALTER COLUMN  "," ",N617,";"),LEN(CONCATENATE("  ALTER COLUMN  "," ",N617,";"))-2),";")</f>
        <v xml:space="preserve">  ALTER COLUMN   FILE_TITLE VARCHAR(333);</v>
      </c>
      <c r="L617" s="12"/>
      <c r="M617" s="18" t="str">
        <f>CONCATENATE(B617,",")</f>
        <v>FILE_TITLE,</v>
      </c>
      <c r="N617" s="5" t="str">
        <f>CONCATENATE(B617," ",C617,"(",D617,")",",")</f>
        <v>FILE_TITLE VARCHAR(333),</v>
      </c>
      <c r="O617" s="1" t="s">
        <v>324</v>
      </c>
      <c r="P617" t="s">
        <v>380</v>
      </c>
      <c r="W617" s="17" t="str">
        <f>CONCATENATE(,LOWER(O617),UPPER(LEFT(P617,1)),LOWER(RIGHT(P617,LEN(P617)-IF(LEN(P617)&gt;0,1,LEN(P617)))),UPPER(LEFT(Q617,1)),LOWER(RIGHT(Q617,LEN(Q617)-IF(LEN(Q617)&gt;0,1,LEN(Q617)))),UPPER(LEFT(R617,1)),LOWER(RIGHT(R617,LEN(R617)-IF(LEN(R617)&gt;0,1,LEN(R617)))),UPPER(LEFT(S617,1)),LOWER(RIGHT(S617,LEN(S617)-IF(LEN(S617)&gt;0,1,LEN(S617)))),UPPER(LEFT(T617,1)),LOWER(RIGHT(T617,LEN(T617)-IF(LEN(T617)&gt;0,1,LEN(T617)))),UPPER(LEFT(U617,1)),LOWER(RIGHT(U617,LEN(U617)-IF(LEN(U617)&gt;0,1,LEN(U617)))),UPPER(LEFT(V617,1)),LOWER(RIGHT(V617,LEN(V617)-IF(LEN(V617)&gt;0,1,LEN(V617)))))</f>
        <v>fileTitle</v>
      </c>
      <c r="X617" s="3" t="str">
        <f>CONCATENATE("""",W617,"""",":","""","""",",")</f>
        <v>"fileTitle":"",</v>
      </c>
      <c r="Y617" s="22" t="str">
        <f>CONCATENATE("public static String ",,B617,,"=","""",W617,""";")</f>
        <v>public static String FILE_TITLE="fileTitle";</v>
      </c>
      <c r="Z617" s="7" t="str">
        <f>CONCATENATE("private String ",W617,"=","""""",";")</f>
        <v>private String fileTitle="";</v>
      </c>
    </row>
    <row r="618" spans="2:26" ht="19.2" x14ac:dyDescent="0.45">
      <c r="B618" s="1" t="s">
        <v>378</v>
      </c>
      <c r="C618" s="1" t="s">
        <v>1</v>
      </c>
      <c r="D618" s="4">
        <v>444</v>
      </c>
      <c r="L618" s="12"/>
      <c r="M618" s="18"/>
      <c r="N618" s="5" t="str">
        <f>CONCATENATE(B618," ",C618,"(",D618,")",",")</f>
        <v>FILE_DESCRIPTION VARCHAR(444),</v>
      </c>
      <c r="O618" s="1" t="s">
        <v>324</v>
      </c>
      <c r="P618" t="s">
        <v>14</v>
      </c>
      <c r="W618" s="17" t="str">
        <f>CONCATENATE(,LOWER(O618),UPPER(LEFT(P618,1)),LOWER(RIGHT(P618,LEN(P618)-IF(LEN(P618)&gt;0,1,LEN(P618)))),UPPER(LEFT(Q618,1)),LOWER(RIGHT(Q618,LEN(Q618)-IF(LEN(Q618)&gt;0,1,LEN(Q618)))),UPPER(LEFT(R618,1)),LOWER(RIGHT(R618,LEN(R618)-IF(LEN(R618)&gt;0,1,LEN(R618)))),UPPER(LEFT(S618,1)),LOWER(RIGHT(S618,LEN(S618)-IF(LEN(S618)&gt;0,1,LEN(S618)))),UPPER(LEFT(T618,1)),LOWER(RIGHT(T618,LEN(T618)-IF(LEN(T618)&gt;0,1,LEN(T618)))),UPPER(LEFT(U618,1)),LOWER(RIGHT(U618,LEN(U618)-IF(LEN(U618)&gt;0,1,LEN(U618)))),UPPER(LEFT(V618,1)),LOWER(RIGHT(V618,LEN(V618)-IF(LEN(V618)&gt;0,1,LEN(V618)))))</f>
        <v>fileDescription</v>
      </c>
      <c r="X618" s="3" t="str">
        <f>CONCATENATE("""",W618,"""",":","""","""",",")</f>
        <v>"fileDescription":"",</v>
      </c>
      <c r="Y618" s="22" t="str">
        <f>CONCATENATE("public static String ",,B618,,"=","""",W618,""";")</f>
        <v>public static String FILE_DESCRIPTION="fileDescription";</v>
      </c>
      <c r="Z618" s="7" t="str">
        <f>CONCATENATE("private String ",W618,"=","""""",";")</f>
        <v>private String fileDescription="";</v>
      </c>
    </row>
    <row r="619" spans="2:26" ht="19.2" x14ac:dyDescent="0.45">
      <c r="C619" s="1"/>
      <c r="D619" s="8"/>
      <c r="M619" s="18"/>
      <c r="N619" s="33" t="s">
        <v>130</v>
      </c>
      <c r="O619" s="1"/>
      <c r="W619" s="17"/>
    </row>
    <row r="620" spans="2:26" ht="19.2" x14ac:dyDescent="0.45">
      <c r="C620" s="1"/>
      <c r="D620" s="8"/>
      <c r="M620" s="18"/>
      <c r="N620" s="31" t="s">
        <v>126</v>
      </c>
      <c r="O620" s="1"/>
      <c r="W620" s="17"/>
    </row>
    <row r="621" spans="2:26" ht="19.2" x14ac:dyDescent="0.45">
      <c r="C621" s="1"/>
      <c r="D621" s="8"/>
      <c r="M621" s="18"/>
      <c r="N621" s="31"/>
      <c r="O621" s="1"/>
      <c r="W621" s="17"/>
    </row>
    <row r="622" spans="2:26" x14ac:dyDescent="0.3">
      <c r="B622" s="2" t="s">
        <v>383</v>
      </c>
      <c r="I622" t="str">
        <f>CONCATENATE("ALTER TABLE"," ",B622)</f>
        <v>ALTER TABLE TM_INPUT</v>
      </c>
      <c r="N622" s="5" t="str">
        <f>CONCATENATE("CREATE TABLE ",B622," ","(")</f>
        <v>CREATE TABLE TM_INPUT (</v>
      </c>
    </row>
    <row r="623" spans="2:26" ht="19.2" x14ac:dyDescent="0.45">
      <c r="B623" s="1" t="s">
        <v>2</v>
      </c>
      <c r="C623" s="1" t="s">
        <v>1</v>
      </c>
      <c r="D623" s="4">
        <v>30</v>
      </c>
      <c r="E623" s="24" t="s">
        <v>113</v>
      </c>
      <c r="I623" t="str">
        <f>I622</f>
        <v>ALTER TABLE TM_INPUT</v>
      </c>
      <c r="J623" t="str">
        <f t="shared" ref="J623:J628" si="248">CONCATENATE(LEFT(CONCATENATE(" ADD "," ",N623,";"),LEN(CONCATENATE(" ADD "," ",N623,";"))-2),";")</f>
        <v xml:space="preserve"> ADD  ID VARCHAR(30) NOT NULL ;</v>
      </c>
      <c r="K623" s="21" t="str">
        <f t="shared" ref="K623:K628" si="249">CONCATENATE(LEFT(CONCATENATE("  ALTER COLUMN  "," ",N623,";"),LEN(CONCATENATE("  ALTER COLUMN  "," ",N623,";"))-2),";")</f>
        <v xml:space="preserve">  ALTER COLUMN   ID VARCHAR(30) NOT NULL ;</v>
      </c>
      <c r="L623" s="12"/>
      <c r="M623" s="18" t="str">
        <f t="shared" ref="M623:M628" si="250">CONCATENATE(B623,",")</f>
        <v>ID,</v>
      </c>
      <c r="N623" s="5" t="str">
        <f>CONCATENATE(B623," ",C623,"(",D623,") ",E623," ,")</f>
        <v>ID VARCHAR(30) NOT NULL ,</v>
      </c>
      <c r="O623" s="1" t="s">
        <v>2</v>
      </c>
      <c r="P623" s="6"/>
      <c r="Q623" s="6"/>
      <c r="R623" s="6"/>
      <c r="S623" s="6"/>
      <c r="T623" s="6"/>
      <c r="U623" s="6"/>
      <c r="V623" s="6"/>
      <c r="W623" s="17" t="str">
        <f t="shared" ref="W623:W632" si="251">CONCATENATE(,LOWER(O623),UPPER(LEFT(P623,1)),LOWER(RIGHT(P623,LEN(P623)-IF(LEN(P623)&gt;0,1,LEN(P623)))),UPPER(LEFT(Q623,1)),LOWER(RIGHT(Q623,LEN(Q623)-IF(LEN(Q623)&gt;0,1,LEN(Q623)))),UPPER(LEFT(R623,1)),LOWER(RIGHT(R623,LEN(R623)-IF(LEN(R623)&gt;0,1,LEN(R623)))),UPPER(LEFT(S623,1)),LOWER(RIGHT(S623,LEN(S623)-IF(LEN(S623)&gt;0,1,LEN(S623)))),UPPER(LEFT(T623,1)),LOWER(RIGHT(T623,LEN(T623)-IF(LEN(T623)&gt;0,1,LEN(T623)))),UPPER(LEFT(U623,1)),LOWER(RIGHT(U623,LEN(U623)-IF(LEN(U623)&gt;0,1,LEN(U623)))),UPPER(LEFT(V623,1)),LOWER(RIGHT(V623,LEN(V623)-IF(LEN(V623)&gt;0,1,LEN(V623)))))</f>
        <v>id</v>
      </c>
      <c r="X623" s="3" t="str">
        <f t="shared" ref="X623:X632" si="252">CONCATENATE("""",W623,"""",":","""","""",",")</f>
        <v>"id":"",</v>
      </c>
      <c r="Y623" s="22" t="str">
        <f t="shared" ref="Y623:Y632" si="253">CONCATENATE("public static String ",,B623,,"=","""",W623,""";")</f>
        <v>public static String ID="id";</v>
      </c>
      <c r="Z623" s="7" t="str">
        <f t="shared" ref="Z623:Z632" si="254">CONCATENATE("private String ",W623,"=","""""",";")</f>
        <v>private String id="";</v>
      </c>
    </row>
    <row r="624" spans="2:26" ht="19.2" x14ac:dyDescent="0.45">
      <c r="B624" s="1" t="s">
        <v>3</v>
      </c>
      <c r="C624" s="1" t="s">
        <v>1</v>
      </c>
      <c r="D624" s="4">
        <v>10</v>
      </c>
      <c r="I624" t="str">
        <f>I623</f>
        <v>ALTER TABLE TM_INPUT</v>
      </c>
      <c r="J624" t="str">
        <f t="shared" si="248"/>
        <v xml:space="preserve"> ADD  STATUS VARCHAR(10);</v>
      </c>
      <c r="K624" s="21" t="str">
        <f t="shared" si="249"/>
        <v xml:space="preserve">  ALTER COLUMN   STATUS VARCHAR(10);</v>
      </c>
      <c r="L624" s="12"/>
      <c r="M624" s="18" t="str">
        <f t="shared" si="250"/>
        <v>STATUS,</v>
      </c>
      <c r="N624" s="5" t="str">
        <f t="shared" ref="N624:N632" si="255">CONCATENATE(B624," ",C624,"(",D624,")",",")</f>
        <v>STATUS VARCHAR(10),</v>
      </c>
      <c r="O624" s="1" t="s">
        <v>3</v>
      </c>
      <c r="W624" s="17" t="str">
        <f t="shared" si="251"/>
        <v>status</v>
      </c>
      <c r="X624" s="3" t="str">
        <f t="shared" si="252"/>
        <v>"status":"",</v>
      </c>
      <c r="Y624" s="22" t="str">
        <f t="shared" si="253"/>
        <v>public static String STATUS="status";</v>
      </c>
      <c r="Z624" s="7" t="str">
        <f t="shared" si="254"/>
        <v>private String status="";</v>
      </c>
    </row>
    <row r="625" spans="2:26" ht="19.2" x14ac:dyDescent="0.45">
      <c r="B625" s="1" t="s">
        <v>4</v>
      </c>
      <c r="C625" s="1" t="s">
        <v>1</v>
      </c>
      <c r="D625" s="4">
        <v>30</v>
      </c>
      <c r="I625" t="str">
        <f>I624</f>
        <v>ALTER TABLE TM_INPUT</v>
      </c>
      <c r="J625" t="str">
        <f t="shared" si="248"/>
        <v xml:space="preserve"> ADD  INSERT_DATE VARCHAR(30);</v>
      </c>
      <c r="K625" s="21" t="str">
        <f t="shared" si="249"/>
        <v xml:space="preserve">  ALTER COLUMN   INSERT_DATE VARCHAR(30);</v>
      </c>
      <c r="L625" s="12"/>
      <c r="M625" s="18" t="str">
        <f t="shared" si="250"/>
        <v>INSERT_DATE,</v>
      </c>
      <c r="N625" s="5" t="str">
        <f t="shared" si="255"/>
        <v>INSERT_DATE VARCHAR(30),</v>
      </c>
      <c r="O625" s="1" t="s">
        <v>7</v>
      </c>
      <c r="P625" t="s">
        <v>8</v>
      </c>
      <c r="W625" s="17" t="str">
        <f t="shared" si="251"/>
        <v>insertDate</v>
      </c>
      <c r="X625" s="3" t="str">
        <f t="shared" si="252"/>
        <v>"insertDate":"",</v>
      </c>
      <c r="Y625" s="22" t="str">
        <f t="shared" si="253"/>
        <v>public static String INSERT_DATE="insertDate";</v>
      </c>
      <c r="Z625" s="7" t="str">
        <f t="shared" si="254"/>
        <v>private String insertDate="";</v>
      </c>
    </row>
    <row r="626" spans="2:26" ht="19.2" x14ac:dyDescent="0.45">
      <c r="B626" s="1" t="s">
        <v>5</v>
      </c>
      <c r="C626" s="1" t="s">
        <v>1</v>
      </c>
      <c r="D626" s="4">
        <v>30</v>
      </c>
      <c r="I626" t="str">
        <f>I625</f>
        <v>ALTER TABLE TM_INPUT</v>
      </c>
      <c r="J626" t="str">
        <f t="shared" si="248"/>
        <v xml:space="preserve"> ADD  MODIFICATION_DATE VARCHAR(30);</v>
      </c>
      <c r="K626" s="21" t="str">
        <f t="shared" si="249"/>
        <v xml:space="preserve">  ALTER COLUMN   MODIFICATION_DATE VARCHAR(30);</v>
      </c>
      <c r="L626" s="12"/>
      <c r="M626" s="18" t="str">
        <f t="shared" si="250"/>
        <v>MODIFICATION_DATE,</v>
      </c>
      <c r="N626" s="5" t="str">
        <f t="shared" si="255"/>
        <v>MODIFICATION_DATE VARCHAR(30),</v>
      </c>
      <c r="O626" s="1" t="s">
        <v>9</v>
      </c>
      <c r="P626" t="s">
        <v>8</v>
      </c>
      <c r="W626" s="17" t="str">
        <f t="shared" si="251"/>
        <v>modificationDate</v>
      </c>
      <c r="X626" s="3" t="str">
        <f t="shared" si="252"/>
        <v>"modificationDate":"",</v>
      </c>
      <c r="Y626" s="22" t="str">
        <f t="shared" si="253"/>
        <v>public static String MODIFICATION_DATE="modificationDate";</v>
      </c>
      <c r="Z626" s="7" t="str">
        <f t="shared" si="254"/>
        <v>private String modificationDate="";</v>
      </c>
    </row>
    <row r="627" spans="2:26" ht="19.2" x14ac:dyDescent="0.45">
      <c r="B627" s="1" t="s">
        <v>384</v>
      </c>
      <c r="C627" s="1" t="s">
        <v>1</v>
      </c>
      <c r="D627" s="4">
        <v>444</v>
      </c>
      <c r="I627" t="str">
        <f>I625</f>
        <v>ALTER TABLE TM_INPUT</v>
      </c>
      <c r="J627" t="str">
        <f t="shared" si="248"/>
        <v xml:space="preserve"> ADD  INPUT_NAME VARCHAR(444);</v>
      </c>
      <c r="K627" s="21" t="str">
        <f t="shared" si="249"/>
        <v xml:space="preserve">  ALTER COLUMN   INPUT_NAME VARCHAR(444);</v>
      </c>
      <c r="L627" s="12"/>
      <c r="M627" s="18" t="str">
        <f t="shared" si="250"/>
        <v>INPUT_NAME,</v>
      </c>
      <c r="N627" s="5" t="str">
        <f t="shared" si="255"/>
        <v>INPUT_NAME VARCHAR(444),</v>
      </c>
      <c r="O627" s="1" t="s">
        <v>387</v>
      </c>
      <c r="P627" t="s">
        <v>0</v>
      </c>
      <c r="W627" s="17" t="str">
        <f t="shared" si="251"/>
        <v>inputName</v>
      </c>
      <c r="X627" s="3" t="str">
        <f t="shared" si="252"/>
        <v>"inputName":"",</v>
      </c>
      <c r="Y627" s="22" t="str">
        <f t="shared" si="253"/>
        <v>public static String INPUT_NAME="inputName";</v>
      </c>
      <c r="Z627" s="7" t="str">
        <f t="shared" si="254"/>
        <v>private String inputName="";</v>
      </c>
    </row>
    <row r="628" spans="2:26" ht="19.2" x14ac:dyDescent="0.45">
      <c r="B628" s="1" t="s">
        <v>367</v>
      </c>
      <c r="C628" s="1" t="s">
        <v>1</v>
      </c>
      <c r="D628" s="4">
        <v>43</v>
      </c>
      <c r="I628" t="str">
        <f t="shared" ref="I628:I658" si="256">I626</f>
        <v>ALTER TABLE TM_INPUT</v>
      </c>
      <c r="J628" t="str">
        <f t="shared" si="248"/>
        <v xml:space="preserve"> ADD  FK_BACKLOG_ID VARCHAR(43);</v>
      </c>
      <c r="K628" s="21" t="str">
        <f t="shared" si="249"/>
        <v xml:space="preserve">  ALTER COLUMN   FK_BACKLOG_ID VARCHAR(43);</v>
      </c>
      <c r="L628" s="12"/>
      <c r="M628" s="18" t="str">
        <f t="shared" si="250"/>
        <v>FK_BACKLOG_ID,</v>
      </c>
      <c r="N628" s="5" t="str">
        <f t="shared" si="255"/>
        <v>FK_BACKLOG_ID VARCHAR(43),</v>
      </c>
      <c r="O628" s="1" t="s">
        <v>10</v>
      </c>
      <c r="P628" t="s">
        <v>354</v>
      </c>
      <c r="Q628" t="s">
        <v>2</v>
      </c>
      <c r="W628" s="17" t="str">
        <f t="shared" si="251"/>
        <v>fkBacklogId</v>
      </c>
      <c r="X628" s="3" t="str">
        <f t="shared" si="252"/>
        <v>"fkBacklogId":"",</v>
      </c>
      <c r="Y628" s="22" t="str">
        <f t="shared" si="253"/>
        <v>public static String FK_BACKLOG_ID="fkBacklogId";</v>
      </c>
      <c r="Z628" s="7" t="str">
        <f t="shared" si="254"/>
        <v>private String fkBacklogId="";</v>
      </c>
    </row>
    <row r="629" spans="2:26" ht="19.2" x14ac:dyDescent="0.45">
      <c r="B629" s="1" t="s">
        <v>385</v>
      </c>
      <c r="C629" s="1" t="s">
        <v>1</v>
      </c>
      <c r="D629" s="4">
        <v>44</v>
      </c>
      <c r="I629" t="str">
        <f t="shared" si="256"/>
        <v>ALTER TABLE TM_INPUT</v>
      </c>
      <c r="L629" s="12"/>
      <c r="M629" s="18"/>
      <c r="N629" s="5" t="str">
        <f>CONCATENATE(B629," ",C629,"(",D629,")",",")</f>
        <v>FK_DEPENDENT_BACKLOG_ID VARCHAR(44),</v>
      </c>
      <c r="O629" s="1" t="s">
        <v>10</v>
      </c>
      <c r="P629" t="s">
        <v>388</v>
      </c>
      <c r="Q629" t="s">
        <v>354</v>
      </c>
      <c r="R629" t="s">
        <v>2</v>
      </c>
      <c r="W629" s="17" t="str">
        <f>CONCATENATE(,LOWER(O629),UPPER(LEFT(P629,1)),LOWER(RIGHT(P629,LEN(P629)-IF(LEN(P629)&gt;0,1,LEN(P629)))),UPPER(LEFT(Q629,1)),LOWER(RIGHT(Q629,LEN(Q629)-IF(LEN(Q629)&gt;0,1,LEN(Q629)))),UPPER(LEFT(R629,1)),LOWER(RIGHT(R629,LEN(R629)-IF(LEN(R629)&gt;0,1,LEN(R629)))),UPPER(LEFT(S629,1)),LOWER(RIGHT(S629,LEN(S629)-IF(LEN(S629)&gt;0,1,LEN(S629)))),UPPER(LEFT(T629,1)),LOWER(RIGHT(T629,LEN(T629)-IF(LEN(T629)&gt;0,1,LEN(T629)))),UPPER(LEFT(U629,1)),LOWER(RIGHT(U629,LEN(U629)-IF(LEN(U629)&gt;0,1,LEN(U629)))),UPPER(LEFT(V629,1)),LOWER(RIGHT(V629,LEN(V629)-IF(LEN(V629)&gt;0,1,LEN(V629)))))</f>
        <v>fkDependentBacklogId</v>
      </c>
      <c r="X629" s="3" t="str">
        <f>CONCATENATE("""",W629,"""",":","""","""",",")</f>
        <v>"fkDependentBacklogId":"",</v>
      </c>
      <c r="Y629" s="22" t="str">
        <f>CONCATENATE("public static String ",,B629,,"=","""",W629,""";")</f>
        <v>public static String FK_DEPENDENT_BACKLOG_ID="fkDependentBacklogId";</v>
      </c>
      <c r="Z629" s="7" t="str">
        <f>CONCATENATE("private String ",W629,"=","""""",";")</f>
        <v>private String fkDependentBacklogId="";</v>
      </c>
    </row>
    <row r="630" spans="2:26" ht="19.2" x14ac:dyDescent="0.45">
      <c r="B630" s="1" t="s">
        <v>386</v>
      </c>
      <c r="C630" s="1" t="s">
        <v>1</v>
      </c>
      <c r="D630" s="4">
        <v>44</v>
      </c>
      <c r="I630" t="str">
        <f>I627</f>
        <v>ALTER TABLE TM_INPUT</v>
      </c>
      <c r="L630" s="12"/>
      <c r="M630" s="18"/>
      <c r="N630" s="5" t="str">
        <f>CONCATENATE(B630," ",C630,"(",D630,")",",")</f>
        <v>FK_DEPENDENT_OUTPUT_ID VARCHAR(44),</v>
      </c>
      <c r="O630" s="1" t="s">
        <v>10</v>
      </c>
      <c r="P630" t="s">
        <v>388</v>
      </c>
      <c r="Q630" t="s">
        <v>389</v>
      </c>
      <c r="R630" t="s">
        <v>2</v>
      </c>
      <c r="W630" s="17" t="str">
        <f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fkDependentOutputId</v>
      </c>
      <c r="X630" s="3" t="str">
        <f>CONCATENATE("""",W630,"""",":","""","""",",")</f>
        <v>"fkDependentOutputId":"",</v>
      </c>
      <c r="Y630" s="22" t="str">
        <f>CONCATENATE("public static String ",,B630,,"=","""",W630,""";")</f>
        <v>public static String FK_DEPENDENT_OUTPUT_ID="fkDependentOutputId";</v>
      </c>
      <c r="Z630" s="7" t="str">
        <f>CONCATENATE("private String ",W630,"=","""""",";")</f>
        <v>private String fkDependentOutputId="";</v>
      </c>
    </row>
    <row r="631" spans="2:26" ht="19.2" x14ac:dyDescent="0.45">
      <c r="B631" s="1" t="s">
        <v>762</v>
      </c>
      <c r="C631" s="1" t="s">
        <v>1</v>
      </c>
      <c r="D631" s="4">
        <v>44</v>
      </c>
      <c r="I631" t="str">
        <f>I628</f>
        <v>ALTER TABLE TM_INPUT</v>
      </c>
      <c r="J631" t="str">
        <f>CONCATENATE(LEFT(CONCATENATE(" ADD "," ",N631,";"),LEN(CONCATENATE(" ADD "," ",N631,";"))-2),";")</f>
        <v xml:space="preserve"> ADD  FK_RELATED_COMP_ID VARCHAR(44);</v>
      </c>
      <c r="L631" s="12"/>
      <c r="M631" s="18"/>
      <c r="N631" s="5" t="str">
        <f t="shared" si="255"/>
        <v>FK_RELATED_COMP_ID VARCHAR(44),</v>
      </c>
      <c r="O631" s="1" t="s">
        <v>10</v>
      </c>
      <c r="P631" t="s">
        <v>763</v>
      </c>
      <c r="Q631" t="s">
        <v>764</v>
      </c>
      <c r="R631" t="s">
        <v>2</v>
      </c>
      <c r="W631" s="17" t="str">
        <f t="shared" si="251"/>
        <v>fkRelatedCompId</v>
      </c>
      <c r="X631" s="3" t="str">
        <f t="shared" si="252"/>
        <v>"fkRelatedCompId":"",</v>
      </c>
      <c r="Y631" s="22" t="str">
        <f t="shared" si="253"/>
        <v>public static String FK_RELATED_COMP_ID="fkRelatedCompId";</v>
      </c>
      <c r="Z631" s="7" t="str">
        <f t="shared" si="254"/>
        <v>private String fkRelatedCompId="";</v>
      </c>
    </row>
    <row r="632" spans="2:26" ht="19.2" x14ac:dyDescent="0.45">
      <c r="B632" s="1" t="s">
        <v>215</v>
      </c>
      <c r="C632" s="1" t="s">
        <v>1</v>
      </c>
      <c r="D632" s="4">
        <v>444</v>
      </c>
      <c r="I632" t="str">
        <f>I629</f>
        <v>ALTER TABLE TM_INPUT</v>
      </c>
      <c r="J632" t="str">
        <f>CONCATENATE(LEFT(CONCATENATE(" ADD "," ",N632,";"),LEN(CONCATENATE(" ADD "," ",N632,";"))-2),";")</f>
        <v xml:space="preserve"> ADD  TABLE_NAME VARCHAR(444);</v>
      </c>
      <c r="L632" s="12"/>
      <c r="M632" s="18"/>
      <c r="N632" s="5" t="str">
        <f t="shared" si="255"/>
        <v>TABLE_NAME VARCHAR(444),</v>
      </c>
      <c r="O632" s="1" t="s">
        <v>220</v>
      </c>
      <c r="P632" t="s">
        <v>0</v>
      </c>
      <c r="W632" s="17" t="str">
        <f t="shared" si="251"/>
        <v>tableName</v>
      </c>
      <c r="X632" s="3" t="str">
        <f t="shared" si="252"/>
        <v>"tableName":"",</v>
      </c>
      <c r="Y632" s="22" t="str">
        <f t="shared" si="253"/>
        <v>public static String TABLE_NAME="tableName";</v>
      </c>
      <c r="Z632" s="7" t="str">
        <f t="shared" si="254"/>
        <v>private String tableName="";</v>
      </c>
    </row>
    <row r="633" spans="2:26" ht="19.2" x14ac:dyDescent="0.45">
      <c r="B633" s="1" t="s">
        <v>390</v>
      </c>
      <c r="C633" s="1" t="s">
        <v>1</v>
      </c>
      <c r="D633" s="4">
        <v>44</v>
      </c>
      <c r="I633" t="str">
        <f t="shared" si="256"/>
        <v>ALTER TABLE TM_INPUT</v>
      </c>
      <c r="J633" t="str">
        <f t="shared" ref="J633:J659" si="257">CONCATENATE(LEFT(CONCATENATE(" ADD "," ",N633,";"),LEN(CONCATENATE(" ADD "," ",N633,";"))-2),";")</f>
        <v xml:space="preserve"> ADD  INPUT_TYPE VARCHAR(44);</v>
      </c>
      <c r="K633" s="21" t="str">
        <f t="shared" ref="K633:K649" si="258">CONCATENATE(LEFT(CONCATENATE("  ALTER COLUMN  "," ",N633,";"),LEN(CONCATENATE("  ALTER COLUMN  "," ",N633,";"))-2),";")</f>
        <v xml:space="preserve">  ALTER COLUMN   INPUT_TYPE VARCHAR(44);</v>
      </c>
      <c r="L633" s="12"/>
      <c r="M633" s="18" t="str">
        <f t="shared" ref="M633:M645" si="259">CONCATENATE(B633,",")</f>
        <v>INPUT_TYPE,</v>
      </c>
      <c r="N633" s="5" t="str">
        <f t="shared" ref="N633:N645" si="260">CONCATENATE(B633," ",C633,"(",D633,")",",")</f>
        <v>INPUT_TYPE VARCHAR(44),</v>
      </c>
      <c r="O633" s="1" t="s">
        <v>13</v>
      </c>
      <c r="P633" t="s">
        <v>51</v>
      </c>
      <c r="W633" s="17" t="str">
        <f t="shared" ref="W633:W649" si="261"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inputType</v>
      </c>
      <c r="X633" s="3" t="str">
        <f t="shared" ref="X633:X649" si="262">CONCATENATE("""",W633,"""",":","""","""",",")</f>
        <v>"inputType":"",</v>
      </c>
      <c r="Y633" s="22" t="str">
        <f t="shared" ref="Y633:Y645" si="263">CONCATENATE("public static String ",,B633,,"=","""",W633,""";")</f>
        <v>public static String INPUT_TYPE="inputType";</v>
      </c>
      <c r="Z633" s="7" t="str">
        <f t="shared" ref="Z633:Z649" si="264">CONCATENATE("private String ",W633,"=","""""",";")</f>
        <v>private String inputType="";</v>
      </c>
    </row>
    <row r="634" spans="2:26" ht="19.2" x14ac:dyDescent="0.45">
      <c r="B634" s="1" t="s">
        <v>258</v>
      </c>
      <c r="C634" s="1" t="s">
        <v>1</v>
      </c>
      <c r="D634" s="4">
        <v>222</v>
      </c>
      <c r="I634" t="str">
        <f t="shared" si="256"/>
        <v>ALTER TABLE TM_INPUT</v>
      </c>
      <c r="J634" t="str">
        <f t="shared" si="257"/>
        <v xml:space="preserve"> ADD  ORDER_NO VARCHAR(222);</v>
      </c>
      <c r="K634" s="21" t="str">
        <f t="shared" si="258"/>
        <v xml:space="preserve">  ALTER COLUMN   ORDER_NO VARCHAR(222);</v>
      </c>
      <c r="L634" s="12"/>
      <c r="M634" s="18" t="str">
        <f t="shared" si="259"/>
        <v>ORDER_NO,</v>
      </c>
      <c r="N634" s="5" t="str">
        <f t="shared" si="260"/>
        <v>ORDER_NO VARCHAR(222),</v>
      </c>
      <c r="O634" s="1" t="s">
        <v>259</v>
      </c>
      <c r="P634" t="s">
        <v>173</v>
      </c>
      <c r="W634" s="17" t="str">
        <f t="shared" si="261"/>
        <v>orderNo</v>
      </c>
      <c r="X634" s="3" t="str">
        <f t="shared" si="262"/>
        <v>"orderNo":"",</v>
      </c>
      <c r="Y634" s="22" t="str">
        <f t="shared" si="263"/>
        <v>public static String ORDER_NO="orderNo";</v>
      </c>
      <c r="Z634" s="7" t="str">
        <f t="shared" si="264"/>
        <v>private String orderNo="";</v>
      </c>
    </row>
    <row r="635" spans="2:26" ht="19.2" x14ac:dyDescent="0.45">
      <c r="B635" s="1" t="s">
        <v>549</v>
      </c>
      <c r="C635" s="1" t="s">
        <v>1</v>
      </c>
      <c r="D635" s="4">
        <v>222</v>
      </c>
      <c r="I635" t="str">
        <f t="shared" si="256"/>
        <v>ALTER TABLE TM_INPUT</v>
      </c>
      <c r="J635" t="str">
        <f t="shared" si="257"/>
        <v xml:space="preserve"> ADD  CELL_NO VARCHAR(222);</v>
      </c>
      <c r="K635" s="21" t="str">
        <f t="shared" si="258"/>
        <v xml:space="preserve">  ALTER COLUMN   CELL_NO VARCHAR(222);</v>
      </c>
      <c r="L635" s="12"/>
      <c r="M635" s="18" t="str">
        <f t="shared" si="259"/>
        <v>CELL_NO,</v>
      </c>
      <c r="N635" s="5" t="str">
        <f t="shared" si="260"/>
        <v>CELL_NO VARCHAR(222),</v>
      </c>
      <c r="O635" s="1" t="s">
        <v>553</v>
      </c>
      <c r="P635" t="s">
        <v>173</v>
      </c>
      <c r="W635" s="17" t="str">
        <f t="shared" si="261"/>
        <v>cellNo</v>
      </c>
      <c r="X635" s="3" t="str">
        <f t="shared" si="262"/>
        <v>"cellNo":"",</v>
      </c>
      <c r="Y635" s="22" t="str">
        <f t="shared" si="263"/>
        <v>public static String CELL_NO="cellNo";</v>
      </c>
      <c r="Z635" s="7" t="str">
        <f t="shared" si="264"/>
        <v>private String cellNo="";</v>
      </c>
    </row>
    <row r="636" spans="2:26" ht="19.2" x14ac:dyDescent="0.45">
      <c r="B636" s="1" t="s">
        <v>550</v>
      </c>
      <c r="C636" s="1" t="s">
        <v>1</v>
      </c>
      <c r="D636" s="4">
        <v>222</v>
      </c>
      <c r="I636" t="str">
        <f t="shared" si="256"/>
        <v>ALTER TABLE TM_INPUT</v>
      </c>
      <c r="J636" t="str">
        <f t="shared" si="257"/>
        <v xml:space="preserve"> ADD  ALIGN VARCHAR(222);</v>
      </c>
      <c r="K636" s="21" t="str">
        <f t="shared" si="258"/>
        <v xml:space="preserve">  ALTER COLUMN   ALIGN VARCHAR(222);</v>
      </c>
      <c r="L636" s="12"/>
      <c r="M636" s="18" t="str">
        <f t="shared" si="259"/>
        <v>ALIGN,</v>
      </c>
      <c r="N636" s="5" t="str">
        <f t="shared" si="260"/>
        <v>ALIGN VARCHAR(222),</v>
      </c>
      <c r="O636" s="1" t="s">
        <v>550</v>
      </c>
      <c r="W636" s="17" t="str">
        <f t="shared" si="261"/>
        <v>align</v>
      </c>
      <c r="X636" s="3" t="str">
        <f t="shared" si="262"/>
        <v>"align":"",</v>
      </c>
      <c r="Y636" s="22" t="str">
        <f t="shared" si="263"/>
        <v>public static String ALIGN="align";</v>
      </c>
      <c r="Z636" s="7" t="str">
        <f t="shared" si="264"/>
        <v>private String align="";</v>
      </c>
    </row>
    <row r="637" spans="2:26" ht="19.2" x14ac:dyDescent="0.45">
      <c r="B637" s="1" t="s">
        <v>551</v>
      </c>
      <c r="C637" s="1" t="s">
        <v>1</v>
      </c>
      <c r="D637" s="4">
        <v>4444</v>
      </c>
      <c r="I637" t="str">
        <f t="shared" si="256"/>
        <v>ALTER TABLE TM_INPUT</v>
      </c>
      <c r="J637" t="str">
        <f t="shared" si="257"/>
        <v xml:space="preserve"> ADD  CSS_STYLE VARCHAR(4444);</v>
      </c>
      <c r="K637" s="21" t="str">
        <f t="shared" si="258"/>
        <v xml:space="preserve">  ALTER COLUMN   CSS_STYLE VARCHAR(4444);</v>
      </c>
      <c r="L637" s="12"/>
      <c r="M637" s="18" t="str">
        <f t="shared" si="259"/>
        <v>CSS_STYLE,</v>
      </c>
      <c r="N637" s="5" t="str">
        <f t="shared" si="260"/>
        <v>CSS_STYLE VARCHAR(4444),</v>
      </c>
      <c r="O637" s="1" t="s">
        <v>554</v>
      </c>
      <c r="P637" t="s">
        <v>555</v>
      </c>
      <c r="W637" s="17" t="str">
        <f t="shared" si="261"/>
        <v>cssStyle</v>
      </c>
      <c r="X637" s="3" t="str">
        <f t="shared" si="262"/>
        <v>"cssStyle":"",</v>
      </c>
      <c r="Y637" s="22" t="str">
        <f t="shared" si="263"/>
        <v>public static String CSS_STYLE="cssStyle";</v>
      </c>
      <c r="Z637" s="7" t="str">
        <f t="shared" si="264"/>
        <v>private String cssStyle="";</v>
      </c>
    </row>
    <row r="638" spans="2:26" ht="19.2" x14ac:dyDescent="0.45">
      <c r="B638" s="1" t="s">
        <v>552</v>
      </c>
      <c r="C638" s="1" t="s">
        <v>1</v>
      </c>
      <c r="D638" s="4">
        <v>4444</v>
      </c>
      <c r="I638" t="str">
        <f t="shared" si="256"/>
        <v>ALTER TABLE TM_INPUT</v>
      </c>
      <c r="J638" t="str">
        <f t="shared" si="257"/>
        <v xml:space="preserve"> ADD  CSS_TEMPLATE_NAME VARCHAR(4444);</v>
      </c>
      <c r="K638" s="21" t="str">
        <f t="shared" si="258"/>
        <v xml:space="preserve">  ALTER COLUMN   CSS_TEMPLATE_NAME VARCHAR(4444);</v>
      </c>
      <c r="L638" s="12"/>
      <c r="M638" s="18" t="str">
        <f t="shared" si="259"/>
        <v>CSS_TEMPLATE_NAME,</v>
      </c>
      <c r="N638" s="5" t="str">
        <f t="shared" si="260"/>
        <v>CSS_TEMPLATE_NAME VARCHAR(4444),</v>
      </c>
      <c r="O638" s="1" t="s">
        <v>554</v>
      </c>
      <c r="P638" t="s">
        <v>556</v>
      </c>
      <c r="Q638" t="s">
        <v>0</v>
      </c>
      <c r="W638" s="17" t="str">
        <f t="shared" si="261"/>
        <v>cssTemplateName</v>
      </c>
      <c r="X638" s="3" t="str">
        <f t="shared" si="262"/>
        <v>"cssTemplateName":"",</v>
      </c>
      <c r="Y638" s="22" t="str">
        <f t="shared" si="263"/>
        <v>public static String CSS_TEMPLATE_NAME="cssTemplateName";</v>
      </c>
      <c r="Z638" s="7" t="str">
        <f t="shared" si="264"/>
        <v>private String cssTemplateName="";</v>
      </c>
    </row>
    <row r="639" spans="2:26" ht="19.2" x14ac:dyDescent="0.45">
      <c r="B639" s="1" t="s">
        <v>712</v>
      </c>
      <c r="C639" s="1" t="s">
        <v>701</v>
      </c>
      <c r="D639" s="4"/>
      <c r="I639" t="str">
        <f>I633</f>
        <v>ALTER TABLE TM_INPUT</v>
      </c>
      <c r="J639" t="str">
        <f>CONCATENATE(LEFT(CONCATENATE(" ADD "," ",N639,";"),LEN(CONCATENATE(" ADD "," ",N639,";"))-2),";")</f>
        <v xml:space="preserve"> ADD  INPUT_EVENT TEXT();</v>
      </c>
      <c r="K639" s="21" t="str">
        <f t="shared" si="258"/>
        <v xml:space="preserve">  ALTER COLUMN   INPUT_EVENT TEXT();</v>
      </c>
      <c r="L639" s="12"/>
      <c r="M639" s="18" t="str">
        <f t="shared" si="259"/>
        <v>INPUT_EVENT,</v>
      </c>
      <c r="N639" s="5" t="str">
        <f t="shared" si="260"/>
        <v>INPUT_EVENT TEXT(),</v>
      </c>
      <c r="O639" s="1" t="s">
        <v>13</v>
      </c>
      <c r="P639" t="s">
        <v>708</v>
      </c>
      <c r="W639" s="17" t="str">
        <f t="shared" si="261"/>
        <v>inputEvent</v>
      </c>
      <c r="X639" s="3" t="str">
        <f t="shared" si="262"/>
        <v>"inputEvent":"",</v>
      </c>
      <c r="Y639" s="22" t="str">
        <f t="shared" si="263"/>
        <v>public static String INPUT_EVENT="inputEvent";</v>
      </c>
      <c r="Z639" s="7" t="str">
        <f t="shared" si="264"/>
        <v>private String inputEvent="";</v>
      </c>
    </row>
    <row r="640" spans="2:26" ht="19.2" x14ac:dyDescent="0.45">
      <c r="B640" s="1" t="s">
        <v>709</v>
      </c>
      <c r="C640" s="1" t="s">
        <v>701</v>
      </c>
      <c r="D640" s="4"/>
      <c r="I640" t="str">
        <f>I634</f>
        <v>ALTER TABLE TM_INPUT</v>
      </c>
      <c r="J640" t="str">
        <f>CONCATENATE(LEFT(CONCATENATE(" ADD "," ",N640,";"),LEN(CONCATENATE(" ADD "," ",N640,";"))-2),";")</f>
        <v xml:space="preserve"> ADD  ACTION TEXT();</v>
      </c>
      <c r="K640" s="21" t="str">
        <f t="shared" si="258"/>
        <v xml:space="preserve">  ALTER COLUMN   ACTION TEXT();</v>
      </c>
      <c r="L640" s="12"/>
      <c r="M640" s="18" t="str">
        <f t="shared" si="259"/>
        <v>ACTION,</v>
      </c>
      <c r="N640" s="5" t="str">
        <f t="shared" si="260"/>
        <v>ACTION TEXT(),</v>
      </c>
      <c r="O640" s="1" t="s">
        <v>709</v>
      </c>
      <c r="P640" t="s">
        <v>395</v>
      </c>
      <c r="W640" s="17" t="str">
        <f t="shared" si="261"/>
        <v xml:space="preserve">action </v>
      </c>
      <c r="X640" s="3" t="str">
        <f t="shared" si="262"/>
        <v>"action ":"",</v>
      </c>
      <c r="Y640" s="22" t="str">
        <f t="shared" si="263"/>
        <v>public static String ACTION="action ";</v>
      </c>
      <c r="Z640" s="7" t="str">
        <f t="shared" si="264"/>
        <v>private String action ="";</v>
      </c>
    </row>
    <row r="641" spans="2:26" ht="19.2" x14ac:dyDescent="0.45">
      <c r="B641" s="1" t="s">
        <v>710</v>
      </c>
      <c r="C641" s="1" t="s">
        <v>701</v>
      </c>
      <c r="D641" s="4"/>
      <c r="I641" t="str">
        <f t="shared" si="256"/>
        <v>ALTER TABLE TM_INPUT</v>
      </c>
      <c r="J641" t="str">
        <f>CONCATENATE(LEFT(CONCATENATE(" ADD "," ",N641,";"),LEN(CONCATENATE(" ADD "," ",N641,";"))-2),";")</f>
        <v xml:space="preserve"> ADD  SECTION TEXT();</v>
      </c>
      <c r="K641" s="21" t="str">
        <f t="shared" si="258"/>
        <v xml:space="preserve">  ALTER COLUMN   SECTION TEXT();</v>
      </c>
      <c r="L641" s="12"/>
      <c r="M641" s="18" t="str">
        <f t="shared" si="259"/>
        <v>SECTION,</v>
      </c>
      <c r="N641" s="5" t="str">
        <f t="shared" si="260"/>
        <v>SECTION TEXT(),</v>
      </c>
      <c r="O641" s="1" t="s">
        <v>710</v>
      </c>
      <c r="W641" s="17" t="str">
        <f t="shared" si="261"/>
        <v>section</v>
      </c>
      <c r="X641" s="3" t="str">
        <f t="shared" si="262"/>
        <v>"section":"",</v>
      </c>
      <c r="Y641" s="22" t="str">
        <f t="shared" si="263"/>
        <v>public static String SECTION="section";</v>
      </c>
      <c r="Z641" s="7" t="str">
        <f t="shared" si="264"/>
        <v>private String section="";</v>
      </c>
    </row>
    <row r="642" spans="2:26" ht="19.2" x14ac:dyDescent="0.45">
      <c r="B642" s="1" t="s">
        <v>711</v>
      </c>
      <c r="C642" s="1" t="s">
        <v>701</v>
      </c>
      <c r="D642" s="4"/>
      <c r="I642" t="str">
        <f t="shared" si="256"/>
        <v>ALTER TABLE TM_INPUT</v>
      </c>
      <c r="J642" t="str">
        <f>CONCATENATE(LEFT(CONCATENATE(" ADD "," ",N642,";"),LEN(CONCATENATE(" ADD "," ",N642,";"))-2),";")</f>
        <v xml:space="preserve"> ADD  INPUT_PARAM TEXT();</v>
      </c>
      <c r="K642" s="21" t="str">
        <f t="shared" si="258"/>
        <v xml:space="preserve">  ALTER COLUMN   INPUT_PARAM TEXT();</v>
      </c>
      <c r="L642" s="12"/>
      <c r="M642" s="18" t="str">
        <f t="shared" si="259"/>
        <v>INPUT_PARAM,</v>
      </c>
      <c r="N642" s="5" t="str">
        <f t="shared" si="260"/>
        <v>INPUT_PARAM TEXT(),</v>
      </c>
      <c r="O642" s="1" t="s">
        <v>13</v>
      </c>
      <c r="P642" t="s">
        <v>102</v>
      </c>
      <c r="W642" s="17" t="str">
        <f t="shared" si="261"/>
        <v>inputParam</v>
      </c>
      <c r="X642" s="3" t="str">
        <f t="shared" si="262"/>
        <v>"inputParam":"",</v>
      </c>
      <c r="Y642" s="22" t="str">
        <f t="shared" si="263"/>
        <v>public static String INPUT_PARAM="inputParam";</v>
      </c>
      <c r="Z642" s="7" t="str">
        <f t="shared" si="264"/>
        <v>private String inputParam="";</v>
      </c>
    </row>
    <row r="643" spans="2:26" ht="19.2" x14ac:dyDescent="0.45">
      <c r="B643" s="1" t="s">
        <v>97</v>
      </c>
      <c r="C643" s="1" t="s">
        <v>1</v>
      </c>
      <c r="D643" s="4">
        <v>44</v>
      </c>
      <c r="I643" t="str">
        <f>I637</f>
        <v>ALTER TABLE TM_INPUT</v>
      </c>
      <c r="J643" t="str">
        <f t="shared" si="257"/>
        <v xml:space="preserve"> ADD  PARAM_1 VARCHAR(44);</v>
      </c>
      <c r="K643" s="21" t="str">
        <f t="shared" si="258"/>
        <v xml:space="preserve">  ALTER COLUMN   PARAM_1 VARCHAR(44);</v>
      </c>
      <c r="L643" s="12"/>
      <c r="M643" s="18" t="str">
        <f t="shared" si="259"/>
        <v>PARAM_1,</v>
      </c>
      <c r="N643" s="5" t="str">
        <f t="shared" si="260"/>
        <v>PARAM_1 VARCHAR(44),</v>
      </c>
      <c r="O643" s="1" t="s">
        <v>102</v>
      </c>
      <c r="P643">
        <v>1</v>
      </c>
      <c r="W643" s="17" t="str">
        <f t="shared" si="261"/>
        <v>param1</v>
      </c>
      <c r="X643" s="3" t="str">
        <f t="shared" si="262"/>
        <v>"param1":"",</v>
      </c>
      <c r="Y643" s="22" t="str">
        <f t="shared" si="263"/>
        <v>public static String PARAM_1="param1";</v>
      </c>
      <c r="Z643" s="7" t="str">
        <f t="shared" si="264"/>
        <v>private String param1="";</v>
      </c>
    </row>
    <row r="644" spans="2:26" ht="19.2" x14ac:dyDescent="0.45">
      <c r="B644" s="1" t="s">
        <v>98</v>
      </c>
      <c r="C644" s="1" t="s">
        <v>1</v>
      </c>
      <c r="D644" s="4">
        <v>44</v>
      </c>
      <c r="I644" t="str">
        <f>I638</f>
        <v>ALTER TABLE TM_INPUT</v>
      </c>
      <c r="J644" t="str">
        <f t="shared" si="257"/>
        <v xml:space="preserve"> ADD  PARAM_2 VARCHAR(44);</v>
      </c>
      <c r="K644" s="21" t="str">
        <f t="shared" si="258"/>
        <v xml:space="preserve">  ALTER COLUMN   PARAM_2 VARCHAR(44);</v>
      </c>
      <c r="L644" s="12"/>
      <c r="M644" s="18" t="str">
        <f t="shared" si="259"/>
        <v>PARAM_2,</v>
      </c>
      <c r="N644" s="5" t="str">
        <f t="shared" si="260"/>
        <v>PARAM_2 VARCHAR(44),</v>
      </c>
      <c r="O644" s="1" t="s">
        <v>102</v>
      </c>
      <c r="P644">
        <v>2</v>
      </c>
      <c r="W644" s="17" t="str">
        <f t="shared" si="261"/>
        <v>param2</v>
      </c>
      <c r="X644" s="3" t="str">
        <f t="shared" si="262"/>
        <v>"param2":"",</v>
      </c>
      <c r="Y644" s="22" t="str">
        <f t="shared" si="263"/>
        <v>public static String PARAM_2="param2";</v>
      </c>
      <c r="Z644" s="7" t="str">
        <f t="shared" si="264"/>
        <v>private String param2="";</v>
      </c>
    </row>
    <row r="645" spans="2:26" ht="19.2" x14ac:dyDescent="0.45">
      <c r="B645" s="1" t="s">
        <v>99</v>
      </c>
      <c r="C645" s="1" t="s">
        <v>1</v>
      </c>
      <c r="D645" s="4">
        <v>4000</v>
      </c>
      <c r="I645" t="str">
        <f t="shared" si="256"/>
        <v>ALTER TABLE TM_INPUT</v>
      </c>
      <c r="J645" t="str">
        <f t="shared" si="257"/>
        <v xml:space="preserve"> ADD  PARAM_3 VARCHAR(4000);</v>
      </c>
      <c r="K645" s="21" t="str">
        <f t="shared" si="258"/>
        <v xml:space="preserve">  ALTER COLUMN   PARAM_3 VARCHAR(4000);</v>
      </c>
      <c r="L645" s="12"/>
      <c r="M645" s="18" t="str">
        <f t="shared" si="259"/>
        <v>PARAM_3,</v>
      </c>
      <c r="N645" s="5" t="str">
        <f t="shared" si="260"/>
        <v>PARAM_3 VARCHAR(4000),</v>
      </c>
      <c r="O645" s="1" t="s">
        <v>102</v>
      </c>
      <c r="P645">
        <v>3</v>
      </c>
      <c r="W645" s="17" t="str">
        <f t="shared" si="261"/>
        <v>param3</v>
      </c>
      <c r="X645" s="3" t="str">
        <f t="shared" si="262"/>
        <v>"param3":"",</v>
      </c>
      <c r="Y645" s="22" t="str">
        <f t="shared" si="263"/>
        <v>public static String PARAM_3="param3";</v>
      </c>
      <c r="Z645" s="7" t="str">
        <f t="shared" si="264"/>
        <v>private String param3="";</v>
      </c>
    </row>
    <row r="646" spans="2:26" ht="19.2" x14ac:dyDescent="0.45">
      <c r="B646" s="1" t="s">
        <v>101</v>
      </c>
      <c r="C646" s="1" t="s">
        <v>1</v>
      </c>
      <c r="D646" s="4">
        <v>4000</v>
      </c>
      <c r="I646" t="str">
        <f t="shared" si="256"/>
        <v>ALTER TABLE TM_INPUT</v>
      </c>
      <c r="J646" t="str">
        <f t="shared" si="257"/>
        <v xml:space="preserve"> ADD  SELECT_FROM_INPUT_ID VARCHAR(4000);</v>
      </c>
      <c r="K646" s="21" t="str">
        <f t="shared" si="258"/>
        <v xml:space="preserve">  ALTER COLUMN   SELECT_FROM_INPUT_ID VARCHAR(4000);</v>
      </c>
      <c r="L646" s="12"/>
      <c r="M646" s="18" t="str">
        <f>CONCATENATE(B647,",")</f>
        <v>SELECT_FROM_INPUT_ID,</v>
      </c>
      <c r="N646" s="5" t="str">
        <f>CONCATENATE(B647," ",C646,"(",D646,")",",")</f>
        <v>SELECT_FROM_INPUT_ID VARCHAR(4000),</v>
      </c>
      <c r="O646" s="1" t="s">
        <v>102</v>
      </c>
      <c r="P646">
        <v>4</v>
      </c>
      <c r="W646" s="17" t="str">
        <f t="shared" si="261"/>
        <v>param4</v>
      </c>
      <c r="X646" s="3" t="str">
        <f t="shared" si="262"/>
        <v>"param4":"",</v>
      </c>
      <c r="Y646" s="22" t="str">
        <f>CONCATENATE("public static String ",,B647,,"=","""",W646,""";")</f>
        <v>public static String SELECT_FROM_INPUT_ID="param4";</v>
      </c>
      <c r="Z646" s="7" t="str">
        <f t="shared" si="264"/>
        <v>private String param4="";</v>
      </c>
    </row>
    <row r="647" spans="2:26" ht="19.2" x14ac:dyDescent="0.45">
      <c r="B647" s="1" t="s">
        <v>804</v>
      </c>
      <c r="C647" s="1" t="s">
        <v>1</v>
      </c>
      <c r="D647" s="4">
        <v>30</v>
      </c>
      <c r="I647" t="str">
        <f>I641</f>
        <v>ALTER TABLE TM_INPUT</v>
      </c>
      <c r="J647" t="str">
        <f t="shared" si="257"/>
        <v xml:space="preserve"> ADD  SELECT_FROM_BACKLOG_ID VARCHAR(30);</v>
      </c>
      <c r="K647" s="21" t="str">
        <f t="shared" si="258"/>
        <v xml:space="preserve">  ALTER COLUMN   SELECT_FROM_BACKLOG_ID VARCHAR(30);</v>
      </c>
      <c r="L647" s="12"/>
      <c r="M647" s="18" t="str">
        <f>CONCATENATE(B648,",")</f>
        <v>SELECT_FROM_BACKLOG_ID,</v>
      </c>
      <c r="N647" s="5" t="str">
        <f>CONCATENATE(B648," ",C647,"(",D647,")",",")</f>
        <v>SELECT_FROM_BACKLOG_ID VARCHAR(30),</v>
      </c>
      <c r="O647" s="1" t="s">
        <v>578</v>
      </c>
      <c r="P647" t="s">
        <v>663</v>
      </c>
      <c r="Q647" t="s">
        <v>13</v>
      </c>
      <c r="R647" t="s">
        <v>2</v>
      </c>
      <c r="W647" s="17" t="str">
        <f t="shared" si="261"/>
        <v>selectFromInputId</v>
      </c>
      <c r="X647" s="3" t="str">
        <f t="shared" si="262"/>
        <v>"selectFromInputId":"",</v>
      </c>
      <c r="Y647" s="22" t="str">
        <f>CONCATENATE("public static String ",,B648,,"=","""",W647,""";")</f>
        <v>public static String SELECT_FROM_BACKLOG_ID="selectFromInputId";</v>
      </c>
      <c r="Z647" s="7" t="str">
        <f t="shared" si="264"/>
        <v>private String selectFromInputId="";</v>
      </c>
    </row>
    <row r="648" spans="2:26" ht="19.2" x14ac:dyDescent="0.45">
      <c r="B648" s="1" t="s">
        <v>805</v>
      </c>
      <c r="C648" s="1" t="s">
        <v>1</v>
      </c>
      <c r="D648" s="4">
        <v>30</v>
      </c>
      <c r="I648" t="str">
        <f t="shared" si="256"/>
        <v>ALTER TABLE TM_INPUT</v>
      </c>
      <c r="J648" t="str">
        <f t="shared" si="257"/>
        <v xml:space="preserve"> ADD  SELECT_FROM_PROJECT_ID VARCHAR(30);</v>
      </c>
      <c r="K648" s="21" t="str">
        <f t="shared" si="258"/>
        <v xml:space="preserve">  ALTER COLUMN   SELECT_FROM_PROJECT_ID VARCHAR(30);</v>
      </c>
      <c r="L648" s="12"/>
      <c r="M648" s="18" t="str">
        <f>CONCATENATE(B649,",")</f>
        <v>SELECT_FROM_PROJECT_ID,</v>
      </c>
      <c r="N648" s="5" t="str">
        <f>CONCATENATE(B649," ",C648,"(",D648,")",",")</f>
        <v>SELECT_FROM_PROJECT_ID VARCHAR(30),</v>
      </c>
      <c r="O648" s="1" t="s">
        <v>578</v>
      </c>
      <c r="P648" t="s">
        <v>663</v>
      </c>
      <c r="Q648" t="s">
        <v>354</v>
      </c>
      <c r="R648" t="s">
        <v>2</v>
      </c>
      <c r="W648" s="17" t="str">
        <f t="shared" si="261"/>
        <v>selectFromBacklogId</v>
      </c>
      <c r="X648" s="3" t="str">
        <f t="shared" si="262"/>
        <v>"selectFromBacklogId":"",</v>
      </c>
      <c r="Y648" s="22" t="str">
        <f>CONCATENATE("public static String ",,B649,,"=","""",W648,""";")</f>
        <v>public static String SELECT_FROM_PROJECT_ID="selectFromBacklogId";</v>
      </c>
      <c r="Z648" s="7" t="str">
        <f t="shared" si="264"/>
        <v>private String selectFromBacklogId="";</v>
      </c>
    </row>
    <row r="649" spans="2:26" ht="19.2" x14ac:dyDescent="0.45">
      <c r="B649" s="1" t="s">
        <v>806</v>
      </c>
      <c r="C649" s="1" t="s">
        <v>1</v>
      </c>
      <c r="D649" s="4">
        <v>30</v>
      </c>
      <c r="I649" t="str">
        <f>I643</f>
        <v>ALTER TABLE TM_INPUT</v>
      </c>
      <c r="J649" t="e">
        <f t="shared" si="257"/>
        <v>#REF!</v>
      </c>
      <c r="K649" s="21" t="e">
        <f t="shared" si="258"/>
        <v>#REF!</v>
      </c>
      <c r="L649" s="12"/>
      <c r="M649" s="18" t="e">
        <f>CONCATENATE(#REF!,",")</f>
        <v>#REF!</v>
      </c>
      <c r="N649" s="5" t="e">
        <f>CONCATENATE(#REF!," ",C649,"(",D649,")",",")</f>
        <v>#REF!</v>
      </c>
      <c r="O649" s="1" t="s">
        <v>578</v>
      </c>
      <c r="P649" t="s">
        <v>663</v>
      </c>
      <c r="Q649" t="s">
        <v>288</v>
      </c>
      <c r="R649" t="s">
        <v>2</v>
      </c>
      <c r="W649" s="17" t="str">
        <f t="shared" si="261"/>
        <v>selectFromProjectId</v>
      </c>
      <c r="X649" s="3" t="str">
        <f t="shared" si="262"/>
        <v>"selectFromProjectId":"",</v>
      </c>
      <c r="Y649" s="22" t="e">
        <f>CONCATENATE("public static String ",,#REF!,,"=","""",W649,""";")</f>
        <v>#REF!</v>
      </c>
      <c r="Z649" s="7" t="str">
        <f t="shared" si="264"/>
        <v>private String selectFromProjectId="";</v>
      </c>
    </row>
    <row r="650" spans="2:26" ht="19.2" x14ac:dyDescent="0.45">
      <c r="B650" s="1" t="s">
        <v>807</v>
      </c>
      <c r="C650" s="1" t="s">
        <v>701</v>
      </c>
      <c r="D650" s="4"/>
      <c r="I650" t="str">
        <f>I644</f>
        <v>ALTER TABLE TM_INPUT</v>
      </c>
      <c r="J650" t="str">
        <f t="shared" si="257"/>
        <v xml:space="preserve"> ADD  SEND_TO_INPUT_ID TEXT();</v>
      </c>
      <c r="K650" s="21" t="str">
        <f t="shared" ref="K650:K655" si="265">CONCATENATE(LEFT(CONCATENATE("  ALTER COLUMN  "," ",N650,";"),LEN(CONCATENATE("  ALTER COLUMN  "," ",N650,";"))-2),";")</f>
        <v xml:space="preserve">  ALTER COLUMN   SEND_TO_INPUT_ID TEXT();</v>
      </c>
      <c r="L650" s="12"/>
      <c r="M650" s="18" t="str">
        <f t="shared" ref="M650:M655" si="266">CONCATENATE(B650,",")</f>
        <v>SEND_TO_INPUT_ID,</v>
      </c>
      <c r="N650" s="5" t="str">
        <f t="shared" ref="N650:N655" si="267">CONCATENATE(B650," ",C650,"(",D650,")",",")</f>
        <v>SEND_TO_INPUT_ID TEXT(),</v>
      </c>
      <c r="O650" s="1" t="s">
        <v>810</v>
      </c>
      <c r="P650" t="s">
        <v>811</v>
      </c>
      <c r="Q650" t="s">
        <v>13</v>
      </c>
      <c r="R650" t="s">
        <v>2</v>
      </c>
      <c r="W650" s="17" t="str">
        <f t="shared" ref="W650:W655" si="268"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sendToInputId</v>
      </c>
      <c r="X650" s="3" t="str">
        <f t="shared" ref="X650:X655" si="269">CONCATENATE("""",W650,"""",":","""","""",",")</f>
        <v>"sendToInputId":"",</v>
      </c>
      <c r="Y650" s="22" t="str">
        <f t="shared" ref="Y650:Y655" si="270">CONCATENATE("public static String ",,B650,,"=","""",W650,""";")</f>
        <v>public static String SEND_TO_INPUT_ID="sendToInputId";</v>
      </c>
      <c r="Z650" s="7" t="str">
        <f t="shared" ref="Z650:Z655" si="271">CONCATENATE("private String ",W650,"=","""""",";")</f>
        <v>private String sendToInputId="";</v>
      </c>
    </row>
    <row r="651" spans="2:26" ht="19.2" x14ac:dyDescent="0.45">
      <c r="B651" s="1" t="s">
        <v>808</v>
      </c>
      <c r="C651" s="1" t="s">
        <v>701</v>
      </c>
      <c r="D651" s="4"/>
      <c r="I651" t="str">
        <f t="shared" si="256"/>
        <v>ALTER TABLE TM_INPUT</v>
      </c>
      <c r="J651" t="str">
        <f t="shared" si="257"/>
        <v xml:space="preserve"> ADD  SEND_TO_BACKLOG_ID TEXT();</v>
      </c>
      <c r="K651" s="21" t="str">
        <f t="shared" si="265"/>
        <v xml:space="preserve">  ALTER COLUMN   SEND_TO_BACKLOG_ID TEXT();</v>
      </c>
      <c r="L651" s="12"/>
      <c r="M651" s="18" t="str">
        <f t="shared" si="266"/>
        <v>SEND_TO_BACKLOG_ID,</v>
      </c>
      <c r="N651" s="5" t="str">
        <f t="shared" si="267"/>
        <v>SEND_TO_BACKLOG_ID TEXT(),</v>
      </c>
      <c r="O651" s="1" t="s">
        <v>810</v>
      </c>
      <c r="P651" t="s">
        <v>811</v>
      </c>
      <c r="Q651" t="s">
        <v>354</v>
      </c>
      <c r="R651" t="s">
        <v>2</v>
      </c>
      <c r="W651" s="17" t="str">
        <f t="shared" si="268"/>
        <v>sendToBacklogId</v>
      </c>
      <c r="X651" s="3" t="str">
        <f t="shared" si="269"/>
        <v>"sendToBacklogId":"",</v>
      </c>
      <c r="Y651" s="22" t="str">
        <f t="shared" si="270"/>
        <v>public static String SEND_TO_BACKLOG_ID="sendToBacklogId";</v>
      </c>
      <c r="Z651" s="7" t="str">
        <f t="shared" si="271"/>
        <v>private String sendToBacklogId="";</v>
      </c>
    </row>
    <row r="652" spans="2:26" ht="19.2" x14ac:dyDescent="0.45">
      <c r="B652" s="1" t="s">
        <v>809</v>
      </c>
      <c r="C652" s="1" t="s">
        <v>701</v>
      </c>
      <c r="D652" s="4"/>
      <c r="I652" t="str">
        <f t="shared" si="256"/>
        <v>ALTER TABLE TM_INPUT</v>
      </c>
      <c r="J652" t="str">
        <f t="shared" si="257"/>
        <v xml:space="preserve"> ADD  SEND_TO_PROJECT_ID TEXT();</v>
      </c>
      <c r="K652" s="21" t="str">
        <f t="shared" si="265"/>
        <v xml:space="preserve">  ALTER COLUMN   SEND_TO_PROJECT_ID TEXT();</v>
      </c>
      <c r="L652" s="12"/>
      <c r="M652" s="18" t="str">
        <f t="shared" si="266"/>
        <v>SEND_TO_PROJECT_ID,</v>
      </c>
      <c r="N652" s="5" t="str">
        <f t="shared" si="267"/>
        <v>SEND_TO_PROJECT_ID TEXT(),</v>
      </c>
      <c r="O652" s="1" t="s">
        <v>810</v>
      </c>
      <c r="P652" t="s">
        <v>811</v>
      </c>
      <c r="Q652" t="s">
        <v>288</v>
      </c>
      <c r="R652" t="s">
        <v>2</v>
      </c>
      <c r="W652" s="17" t="str">
        <f t="shared" si="268"/>
        <v>sendToProjectId</v>
      </c>
      <c r="X652" s="3" t="str">
        <f t="shared" si="269"/>
        <v>"sendToProjectId":"",</v>
      </c>
      <c r="Y652" s="22" t="str">
        <f t="shared" si="270"/>
        <v>public static String SEND_TO_PROJECT_ID="sendToProjectId";</v>
      </c>
      <c r="Z652" s="7" t="str">
        <f t="shared" si="271"/>
        <v>private String sendToProjectId="";</v>
      </c>
    </row>
    <row r="653" spans="2:26" ht="19.2" x14ac:dyDescent="0.45">
      <c r="B653" s="1" t="s">
        <v>820</v>
      </c>
      <c r="C653" s="1" t="s">
        <v>701</v>
      </c>
      <c r="D653" s="4"/>
      <c r="I653" t="str">
        <f>I644</f>
        <v>ALTER TABLE TM_INPUT</v>
      </c>
      <c r="J653" t="str">
        <f t="shared" si="257"/>
        <v xml:space="preserve"> ADD  SELECT_FROM_DB_ID TEXT();</v>
      </c>
      <c r="K653" s="21" t="str">
        <f t="shared" si="265"/>
        <v xml:space="preserve">  ALTER COLUMN   SELECT_FROM_DB_ID TEXT();</v>
      </c>
      <c r="L653" s="12"/>
      <c r="M653" s="18" t="str">
        <f t="shared" si="266"/>
        <v>SELECT_FROM_DB_ID,</v>
      </c>
      <c r="N653" s="5" t="str">
        <f t="shared" si="267"/>
        <v>SELECT_FROM_DB_ID TEXT(),</v>
      </c>
      <c r="O653" s="1" t="s">
        <v>578</v>
      </c>
      <c r="P653" t="s">
        <v>663</v>
      </c>
      <c r="Q653" t="s">
        <v>210</v>
      </c>
      <c r="R653" t="s">
        <v>2</v>
      </c>
      <c r="W653" s="17" t="str">
        <f t="shared" si="268"/>
        <v>selectFromDbId</v>
      </c>
      <c r="X653" s="3" t="str">
        <f t="shared" si="269"/>
        <v>"selectFromDbId":"",</v>
      </c>
      <c r="Y653" s="22" t="str">
        <f t="shared" si="270"/>
        <v>public static String SELECT_FROM_DB_ID="selectFromDbId";</v>
      </c>
      <c r="Z653" s="7" t="str">
        <f t="shared" si="271"/>
        <v>private String selectFromDbId="";</v>
      </c>
    </row>
    <row r="654" spans="2:26" ht="19.2" x14ac:dyDescent="0.45">
      <c r="B654" s="1" t="s">
        <v>821</v>
      </c>
      <c r="C654" s="1" t="s">
        <v>701</v>
      </c>
      <c r="D654" s="4"/>
      <c r="I654" t="str">
        <f>I649</f>
        <v>ALTER TABLE TM_INPUT</v>
      </c>
      <c r="J654" t="str">
        <f t="shared" si="257"/>
        <v xml:space="preserve"> ADD  SELECT_FROM_TABLE_ID TEXT();</v>
      </c>
      <c r="K654" s="21" t="str">
        <f t="shared" si="265"/>
        <v xml:space="preserve">  ALTER COLUMN   SELECT_FROM_TABLE_ID TEXT();</v>
      </c>
      <c r="L654" s="12"/>
      <c r="M654" s="18" t="str">
        <f t="shared" si="266"/>
        <v>SELECT_FROM_TABLE_ID,</v>
      </c>
      <c r="N654" s="5" t="str">
        <f t="shared" si="267"/>
        <v>SELECT_FROM_TABLE_ID TEXT(),</v>
      </c>
      <c r="O654" s="1" t="s">
        <v>578</v>
      </c>
      <c r="P654" t="s">
        <v>663</v>
      </c>
      <c r="Q654" t="s">
        <v>220</v>
      </c>
      <c r="R654" t="s">
        <v>2</v>
      </c>
      <c r="W654" s="17" t="str">
        <f t="shared" si="268"/>
        <v>selectFromTableId</v>
      </c>
      <c r="X654" s="3" t="str">
        <f t="shared" si="269"/>
        <v>"selectFromTableId":"",</v>
      </c>
      <c r="Y654" s="22" t="str">
        <f t="shared" si="270"/>
        <v>public static String SELECT_FROM_TABLE_ID="selectFromTableId";</v>
      </c>
      <c r="Z654" s="7" t="str">
        <f t="shared" si="271"/>
        <v>private String selectFromTableId="";</v>
      </c>
    </row>
    <row r="655" spans="2:26" ht="19.2" x14ac:dyDescent="0.45">
      <c r="B655" s="1" t="s">
        <v>822</v>
      </c>
      <c r="C655" s="1" t="s">
        <v>701</v>
      </c>
      <c r="D655" s="4"/>
      <c r="I655" t="str">
        <f t="shared" si="256"/>
        <v>ALTER TABLE TM_INPUT</v>
      </c>
      <c r="J655" t="str">
        <f t="shared" si="257"/>
        <v xml:space="preserve"> ADD  SELECT_FROM_FIELD_ID TEXT();</v>
      </c>
      <c r="K655" s="21" t="str">
        <f t="shared" si="265"/>
        <v xml:space="preserve">  ALTER COLUMN   SELECT_FROM_FIELD_ID TEXT();</v>
      </c>
      <c r="L655" s="12"/>
      <c r="M655" s="18" t="str">
        <f t="shared" si="266"/>
        <v>SELECT_FROM_FIELD_ID,</v>
      </c>
      <c r="N655" s="5" t="str">
        <f t="shared" si="267"/>
        <v>SELECT_FROM_FIELD_ID TEXT(),</v>
      </c>
      <c r="O655" s="1" t="s">
        <v>578</v>
      </c>
      <c r="P655" t="s">
        <v>663</v>
      </c>
      <c r="Q655" t="s">
        <v>60</v>
      </c>
      <c r="R655" t="s">
        <v>2</v>
      </c>
      <c r="W655" s="17" t="str">
        <f t="shared" si="268"/>
        <v>selectFromFieldId</v>
      </c>
      <c r="X655" s="3" t="str">
        <f t="shared" si="269"/>
        <v>"selectFromFieldId":"",</v>
      </c>
      <c r="Y655" s="22" t="str">
        <f t="shared" si="270"/>
        <v>public static String SELECT_FROM_FIELD_ID="selectFromFieldId";</v>
      </c>
      <c r="Z655" s="7" t="str">
        <f t="shared" si="271"/>
        <v>private String selectFromFieldId="";</v>
      </c>
    </row>
    <row r="656" spans="2:26" ht="19.2" x14ac:dyDescent="0.45">
      <c r="B656" s="1" t="s">
        <v>823</v>
      </c>
      <c r="C656" s="1" t="s">
        <v>701</v>
      </c>
      <c r="D656" s="4"/>
      <c r="I656" t="str">
        <f>I647</f>
        <v>ALTER TABLE TM_INPUT</v>
      </c>
      <c r="J656" t="str">
        <f>CONCATENATE(LEFT(CONCATENATE(" ADD "," ",N656,";"),LEN(CONCATENATE(" ADD "," ",N656,";"))-2),";")</f>
        <v xml:space="preserve"> ADD  SEND_TO_DB_ID TEXT();</v>
      </c>
      <c r="K656" s="21" t="str">
        <f>CONCATENATE(LEFT(CONCATENATE("  ALTER COLUMN  "," ",N656,";"),LEN(CONCATENATE("  ALTER COLUMN  "," ",N656,";"))-2),";")</f>
        <v xml:space="preserve">  ALTER COLUMN   SEND_TO_DB_ID TEXT();</v>
      </c>
      <c r="L656" s="12"/>
      <c r="M656" s="18" t="str">
        <f>CONCATENATE(B656,",")</f>
        <v>SEND_TO_DB_ID,</v>
      </c>
      <c r="N656" s="5" t="str">
        <f>CONCATENATE(B656," ",C656,"(",D656,")",",")</f>
        <v>SEND_TO_DB_ID TEXT(),</v>
      </c>
      <c r="O656" s="1" t="s">
        <v>810</v>
      </c>
      <c r="P656" t="s">
        <v>811</v>
      </c>
      <c r="Q656" t="s">
        <v>210</v>
      </c>
      <c r="R656" t="s">
        <v>2</v>
      </c>
      <c r="W656" s="17" t="str">
        <f>CONCATENATE(,LOWER(O656),UPPER(LEFT(P656,1)),LOWER(RIGHT(P656,LEN(P656)-IF(LEN(P656)&gt;0,1,LEN(P656)))),UPPER(LEFT(Q656,1)),LOWER(RIGHT(Q656,LEN(Q656)-IF(LEN(Q656)&gt;0,1,LEN(Q656)))),UPPER(LEFT(R656,1)),LOWER(RIGHT(R656,LEN(R656)-IF(LEN(R656)&gt;0,1,LEN(R656)))),UPPER(LEFT(S656,1)),LOWER(RIGHT(S656,LEN(S656)-IF(LEN(S656)&gt;0,1,LEN(S656)))),UPPER(LEFT(T656,1)),LOWER(RIGHT(T656,LEN(T656)-IF(LEN(T656)&gt;0,1,LEN(T656)))),UPPER(LEFT(U656,1)),LOWER(RIGHT(U656,LEN(U656)-IF(LEN(U656)&gt;0,1,LEN(U656)))),UPPER(LEFT(V656,1)),LOWER(RIGHT(V656,LEN(V656)-IF(LEN(V656)&gt;0,1,LEN(V656)))))</f>
        <v>sendToDbId</v>
      </c>
      <c r="X656" s="3" t="str">
        <f>CONCATENATE("""",W656,"""",":","""","""",",")</f>
        <v>"sendToDbId":"",</v>
      </c>
      <c r="Y656" s="22" t="str">
        <f>CONCATENATE("public static String ",,B656,,"=","""",W656,""";")</f>
        <v>public static String SEND_TO_DB_ID="sendToDbId";</v>
      </c>
      <c r="Z656" s="7" t="str">
        <f>CONCATENATE("private String ",W656,"=","""""",";")</f>
        <v>private String sendToDbId="";</v>
      </c>
    </row>
    <row r="657" spans="2:26" ht="19.2" x14ac:dyDescent="0.45">
      <c r="B657" s="1" t="s">
        <v>824</v>
      </c>
      <c r="C657" s="1" t="s">
        <v>701</v>
      </c>
      <c r="D657" s="4"/>
      <c r="I657" t="str">
        <f>I652</f>
        <v>ALTER TABLE TM_INPUT</v>
      </c>
      <c r="J657" t="str">
        <f>CONCATENATE(LEFT(CONCATENATE(" ADD "," ",N657,";"),LEN(CONCATENATE(" ADD "," ",N657,";"))-2),";")</f>
        <v xml:space="preserve"> ADD  SEND_TO_TABLE_ID TEXT();</v>
      </c>
      <c r="K657" s="21" t="str">
        <f>CONCATENATE(LEFT(CONCATENATE("  ALTER COLUMN  "," ",N657,";"),LEN(CONCATENATE("  ALTER COLUMN  "," ",N657,";"))-2),";")</f>
        <v xml:space="preserve">  ALTER COLUMN   SEND_TO_TABLE_ID TEXT();</v>
      </c>
      <c r="L657" s="12"/>
      <c r="M657" s="18" t="str">
        <f>CONCATENATE(B657,",")</f>
        <v>SEND_TO_TABLE_ID,</v>
      </c>
      <c r="N657" s="5" t="str">
        <f>CONCATENATE(B657," ",C657,"(",D657,")",",")</f>
        <v>SEND_TO_TABLE_ID TEXT(),</v>
      </c>
      <c r="O657" s="1" t="s">
        <v>810</v>
      </c>
      <c r="P657" t="s">
        <v>811</v>
      </c>
      <c r="Q657" t="s">
        <v>220</v>
      </c>
      <c r="R657" t="s">
        <v>2</v>
      </c>
      <c r="W657" s="17" t="str">
        <f>CONCATENATE(,LOWER(O657),UPPER(LEFT(P657,1)),LOWER(RIGHT(P657,LEN(P657)-IF(LEN(P657)&gt;0,1,LEN(P657)))),UPPER(LEFT(Q657,1)),LOWER(RIGHT(Q657,LEN(Q657)-IF(LEN(Q657)&gt;0,1,LEN(Q657)))),UPPER(LEFT(R657,1)),LOWER(RIGHT(R657,LEN(R657)-IF(LEN(R657)&gt;0,1,LEN(R657)))),UPPER(LEFT(S657,1)),LOWER(RIGHT(S657,LEN(S657)-IF(LEN(S657)&gt;0,1,LEN(S657)))),UPPER(LEFT(T657,1)),LOWER(RIGHT(T657,LEN(T657)-IF(LEN(T657)&gt;0,1,LEN(T657)))),UPPER(LEFT(U657,1)),LOWER(RIGHT(U657,LEN(U657)-IF(LEN(U657)&gt;0,1,LEN(U657)))),UPPER(LEFT(V657,1)),LOWER(RIGHT(V657,LEN(V657)-IF(LEN(V657)&gt;0,1,LEN(V657)))))</f>
        <v>sendToTableId</v>
      </c>
      <c r="X657" s="3" t="str">
        <f>CONCATENATE("""",W657,"""",":","""","""",",")</f>
        <v>"sendToTableId":"",</v>
      </c>
      <c r="Y657" s="22" t="str">
        <f>CONCATENATE("public static String ",,B657,,"=","""",W657,""";")</f>
        <v>public static String SEND_TO_TABLE_ID="sendToTableId";</v>
      </c>
      <c r="Z657" s="7" t="str">
        <f>CONCATENATE("private String ",W657,"=","""""",";")</f>
        <v>private String sendToTableId="";</v>
      </c>
    </row>
    <row r="658" spans="2:26" ht="19.2" x14ac:dyDescent="0.45">
      <c r="B658" s="1" t="s">
        <v>825</v>
      </c>
      <c r="C658" s="1" t="s">
        <v>701</v>
      </c>
      <c r="D658" s="4"/>
      <c r="I658" t="str">
        <f t="shared" si="256"/>
        <v>ALTER TABLE TM_INPUT</v>
      </c>
      <c r="J658" t="str">
        <f>CONCATENATE(LEFT(CONCATENATE(" ADD "," ",N658,";"),LEN(CONCATENATE(" ADD "," ",N658,";"))-2),";")</f>
        <v xml:space="preserve"> ADD  SEND_TO_FIELD_ID TEXT();</v>
      </c>
      <c r="K658" s="21" t="str">
        <f>CONCATENATE(LEFT(CONCATENATE("  ALTER COLUMN  "," ",N658,";"),LEN(CONCATENATE("  ALTER COLUMN  "," ",N658,";"))-2),";")</f>
        <v xml:space="preserve">  ALTER COLUMN   SEND_TO_FIELD_ID TEXT();</v>
      </c>
      <c r="L658" s="12"/>
      <c r="M658" s="18" t="str">
        <f>CONCATENATE(B658,",")</f>
        <v>SEND_TO_FIELD_ID,</v>
      </c>
      <c r="N658" s="5" t="str">
        <f>CONCATENATE(B658," ",C658,"(",D658,")",",")</f>
        <v>SEND_TO_FIELD_ID TEXT(),</v>
      </c>
      <c r="O658" s="1" t="s">
        <v>810</v>
      </c>
      <c r="P658" t="s">
        <v>811</v>
      </c>
      <c r="Q658" t="s">
        <v>60</v>
      </c>
      <c r="R658" t="s">
        <v>2</v>
      </c>
      <c r="W658" s="17" t="str">
        <f>CONCATENATE(,LOWER(O658),UPPER(LEFT(P658,1)),LOWER(RIGHT(P658,LEN(P658)-IF(LEN(P658)&gt;0,1,LEN(P658)))),UPPER(LEFT(Q658,1)),LOWER(RIGHT(Q658,LEN(Q658)-IF(LEN(Q658)&gt;0,1,LEN(Q658)))),UPPER(LEFT(R658,1)),LOWER(RIGHT(R658,LEN(R658)-IF(LEN(R658)&gt;0,1,LEN(R658)))),UPPER(LEFT(S658,1)),LOWER(RIGHT(S658,LEN(S658)-IF(LEN(S658)&gt;0,1,LEN(S658)))),UPPER(LEFT(T658,1)),LOWER(RIGHT(T658,LEN(T658)-IF(LEN(T658)&gt;0,1,LEN(T658)))),UPPER(LEFT(U658,1)),LOWER(RIGHT(U658,LEN(U658)-IF(LEN(U658)&gt;0,1,LEN(U658)))),UPPER(LEFT(V658,1)),LOWER(RIGHT(V658,LEN(V658)-IF(LEN(V658)&gt;0,1,LEN(V658)))))</f>
        <v>sendToFieldId</v>
      </c>
      <c r="X658" s="3" t="str">
        <f>CONCATENATE("""",W658,"""",":","""","""",",")</f>
        <v>"sendToFieldId":"",</v>
      </c>
      <c r="Y658" s="22" t="str">
        <f>CONCATENATE("public static String ",,B658,,"=","""",W658,""";")</f>
        <v>public static String SEND_TO_FIELD_ID="sendToFieldId";</v>
      </c>
      <c r="Z658" s="7" t="str">
        <f>CONCATENATE("private String ",W658,"=","""""",";")</f>
        <v>private String sendToFieldId="";</v>
      </c>
    </row>
    <row r="659" spans="2:26" ht="19.2" x14ac:dyDescent="0.45">
      <c r="B659" s="1" t="s">
        <v>46</v>
      </c>
      <c r="C659" s="1" t="s">
        <v>1</v>
      </c>
      <c r="D659" s="4">
        <v>44</v>
      </c>
      <c r="I659" t="str">
        <f>I645</f>
        <v>ALTER TABLE TM_INPUT</v>
      </c>
      <c r="J659" t="str">
        <f t="shared" si="257"/>
        <v xml:space="preserve"> ADD  COMPONENT_TYPE VARCHAR(44);</v>
      </c>
      <c r="K659" s="21" t="str">
        <f>CONCATENATE(LEFT(CONCATENATE("  ALTER COLUMN  "," ",N659,";"),LEN(CONCATENATE("  ALTER COLUMN  "," ",N659,";"))-2),";")</f>
        <v xml:space="preserve">  ALTER COLUMN   COMPONENT_TYPE VARCHAR(44);</v>
      </c>
      <c r="L659" s="12"/>
      <c r="M659" s="18" t="str">
        <f>CONCATENATE(B659,",")</f>
        <v>COMPONENT_TYPE,</v>
      </c>
      <c r="N659" s="5" t="str">
        <f>CONCATENATE(B659," ",C659,"(",D659,")",",")</f>
        <v>COMPONENT_TYPE VARCHAR(44),</v>
      </c>
      <c r="O659" s="1" t="s">
        <v>49</v>
      </c>
      <c r="P659" t="s">
        <v>51</v>
      </c>
      <c r="W659" s="17" t="str">
        <f>CONCATENATE(,LOWER(O659),UPPER(LEFT(P659,1)),LOWER(RIGHT(P659,LEN(P659)-IF(LEN(P659)&gt;0,1,LEN(P659)))),UPPER(LEFT(Q659,1)),LOWER(RIGHT(Q659,LEN(Q659)-IF(LEN(Q659)&gt;0,1,LEN(Q659)))),UPPER(LEFT(R659,1)),LOWER(RIGHT(R659,LEN(R659)-IF(LEN(R659)&gt;0,1,LEN(R659)))),UPPER(LEFT(S659,1)),LOWER(RIGHT(S659,LEN(S659)-IF(LEN(S659)&gt;0,1,LEN(S659)))),UPPER(LEFT(T659,1)),LOWER(RIGHT(T659,LEN(T659)-IF(LEN(T659)&gt;0,1,LEN(T659)))),UPPER(LEFT(U659,1)),LOWER(RIGHT(U659,LEN(U659)-IF(LEN(U659)&gt;0,1,LEN(U659)))),UPPER(LEFT(V659,1)),LOWER(RIGHT(V659,LEN(V659)-IF(LEN(V659)&gt;0,1,LEN(V659)))))</f>
        <v>componentType</v>
      </c>
      <c r="X659" s="3" t="str">
        <f>CONCATENATE("""",W659,"""",":","""","""",",")</f>
        <v>"componentType":"",</v>
      </c>
      <c r="Y659" s="22" t="str">
        <f>CONCATENATE("public static String ",,B659,,"=","""",W659,""";")</f>
        <v>public static String COMPONENT_TYPE="componentType";</v>
      </c>
      <c r="Z659" s="7" t="str">
        <f>CONCATENATE("private String ",W659,"=","""""",";")</f>
        <v>private String componentType="";</v>
      </c>
    </row>
    <row r="660" spans="2:26" ht="19.2" x14ac:dyDescent="0.45">
      <c r="C660" s="1"/>
      <c r="D660" s="8"/>
      <c r="M660" s="18"/>
      <c r="N660" s="33" t="s">
        <v>130</v>
      </c>
      <c r="O660" s="1"/>
      <c r="W660" s="17"/>
    </row>
    <row r="661" spans="2:26" ht="19.2" x14ac:dyDescent="0.45">
      <c r="C661" s="1"/>
      <c r="D661" s="8"/>
      <c r="M661" s="18"/>
      <c r="N661" s="31" t="s">
        <v>126</v>
      </c>
      <c r="O661" s="1"/>
      <c r="W661" s="17"/>
    </row>
    <row r="662" spans="2:26" ht="19.2" x14ac:dyDescent="0.45">
      <c r="C662" s="1"/>
      <c r="D662" s="8"/>
      <c r="M662" s="18"/>
      <c r="N662" s="31"/>
      <c r="O662" s="1"/>
      <c r="W662" s="17"/>
    </row>
    <row r="666" spans="2:26" x14ac:dyDescent="0.3">
      <c r="B666" s="2" t="s">
        <v>391</v>
      </c>
      <c r="I666" t="str">
        <f>CONCATENATE("ALTER TABLE"," ",B666)</f>
        <v>ALTER TABLE TM_INPUT_DESCRIPTION</v>
      </c>
      <c r="N666" s="5" t="str">
        <f>CONCATENATE("CREATE TABLE ",B666," ","(")</f>
        <v>CREATE TABLE TM_INPUT_DESCRIPTION (</v>
      </c>
    </row>
    <row r="667" spans="2:26" ht="19.2" x14ac:dyDescent="0.45">
      <c r="B667" s="1" t="s">
        <v>2</v>
      </c>
      <c r="C667" s="1" t="s">
        <v>1</v>
      </c>
      <c r="D667" s="4">
        <v>30</v>
      </c>
      <c r="E667" s="24" t="s">
        <v>113</v>
      </c>
      <c r="I667" t="str">
        <f>I666</f>
        <v>ALTER TABLE TM_INPUT_DESCRIPTION</v>
      </c>
      <c r="J667" t="str">
        <f t="shared" ref="J667:J673" si="272">CONCATENATE(LEFT(CONCATENATE(" ADD "," ",N667,";"),LEN(CONCATENATE(" ADD "," ",N667,";"))-2),";")</f>
        <v xml:space="preserve"> ADD  ID VARCHAR(30) NOT NULL ;</v>
      </c>
      <c r="K667" s="21" t="str">
        <f t="shared" ref="K667:K673" si="273">CONCATENATE(LEFT(CONCATENATE("  ALTER COLUMN  "," ",N667,";"),LEN(CONCATENATE("  ALTER COLUMN  "," ",N667,";"))-2),";")</f>
        <v xml:space="preserve">  ALTER COLUMN   ID VARCHAR(30) NOT NULL ;</v>
      </c>
      <c r="L667" s="12"/>
      <c r="M667" s="18" t="str">
        <f t="shared" ref="M667:M673" si="274">CONCATENATE(B667,",")</f>
        <v>ID,</v>
      </c>
      <c r="N667" s="5" t="str">
        <f>CONCATENATE(B667," ",C667,"(",D667,") ",E667," ,")</f>
        <v>ID VARCHAR(30) NOT NULL ,</v>
      </c>
      <c r="O667" s="1" t="s">
        <v>2</v>
      </c>
      <c r="P667" s="6"/>
      <c r="Q667" s="6"/>
      <c r="R667" s="6"/>
      <c r="S667" s="6"/>
      <c r="T667" s="6"/>
      <c r="U667" s="6"/>
      <c r="V667" s="6"/>
      <c r="W667" s="17" t="str">
        <f t="shared" ref="W667:W673" si="275">CONCATENATE(,LOWER(O667),UPPER(LEFT(P667,1)),LOWER(RIGHT(P667,LEN(P667)-IF(LEN(P667)&gt;0,1,LEN(P667)))),UPPER(LEFT(Q667,1)),LOWER(RIGHT(Q667,LEN(Q667)-IF(LEN(Q667)&gt;0,1,LEN(Q667)))),UPPER(LEFT(R667,1)),LOWER(RIGHT(R667,LEN(R667)-IF(LEN(R667)&gt;0,1,LEN(R667)))),UPPER(LEFT(S667,1)),LOWER(RIGHT(S667,LEN(S667)-IF(LEN(S667)&gt;0,1,LEN(S667)))),UPPER(LEFT(T667,1)),LOWER(RIGHT(T667,LEN(T667)-IF(LEN(T667)&gt;0,1,LEN(T667)))),UPPER(LEFT(U667,1)),LOWER(RIGHT(U667,LEN(U667)-IF(LEN(U667)&gt;0,1,LEN(U667)))),UPPER(LEFT(V667,1)),LOWER(RIGHT(V667,LEN(V667)-IF(LEN(V667)&gt;0,1,LEN(V667)))))</f>
        <v>id</v>
      </c>
      <c r="X667" s="3" t="str">
        <f t="shared" ref="X667:X673" si="276">CONCATENATE("""",W667,"""",":","""","""",",")</f>
        <v>"id":"",</v>
      </c>
      <c r="Y667" s="22" t="str">
        <f t="shared" ref="Y667:Y673" si="277">CONCATENATE("public static String ",,B667,,"=","""",W667,""";")</f>
        <v>public static String ID="id";</v>
      </c>
      <c r="Z667" s="7" t="str">
        <f t="shared" ref="Z667:Z673" si="278">CONCATENATE("private String ",W667,"=","""""",";")</f>
        <v>private String id="";</v>
      </c>
    </row>
    <row r="668" spans="2:26" ht="19.2" x14ac:dyDescent="0.45">
      <c r="B668" s="1" t="s">
        <v>3</v>
      </c>
      <c r="C668" s="1" t="s">
        <v>1</v>
      </c>
      <c r="D668" s="4">
        <v>10</v>
      </c>
      <c r="I668" t="str">
        <f>I667</f>
        <v>ALTER TABLE TM_INPUT_DESCRIPTION</v>
      </c>
      <c r="J668" t="str">
        <f t="shared" si="272"/>
        <v xml:space="preserve"> ADD  STATUS VARCHAR(10);</v>
      </c>
      <c r="K668" s="21" t="str">
        <f t="shared" si="273"/>
        <v xml:space="preserve">  ALTER COLUMN   STATUS VARCHAR(10);</v>
      </c>
      <c r="L668" s="12"/>
      <c r="M668" s="18" t="str">
        <f t="shared" si="274"/>
        <v>STATUS,</v>
      </c>
      <c r="N668" s="5" t="str">
        <f t="shared" ref="N668:N673" si="279">CONCATENATE(B668," ",C668,"(",D668,")",",")</f>
        <v>STATUS VARCHAR(10),</v>
      </c>
      <c r="O668" s="1" t="s">
        <v>3</v>
      </c>
      <c r="W668" s="17" t="str">
        <f t="shared" si="275"/>
        <v>status</v>
      </c>
      <c r="X668" s="3" t="str">
        <f t="shared" si="276"/>
        <v>"status":"",</v>
      </c>
      <c r="Y668" s="22" t="str">
        <f t="shared" si="277"/>
        <v>public static String STATUS="status";</v>
      </c>
      <c r="Z668" s="7" t="str">
        <f t="shared" si="278"/>
        <v>private String status="";</v>
      </c>
    </row>
    <row r="669" spans="2:26" ht="19.2" x14ac:dyDescent="0.45">
      <c r="B669" s="1" t="s">
        <v>4</v>
      </c>
      <c r="C669" s="1" t="s">
        <v>1</v>
      </c>
      <c r="D669" s="4">
        <v>30</v>
      </c>
      <c r="I669" t="str">
        <f>I668</f>
        <v>ALTER TABLE TM_INPUT_DESCRIPTION</v>
      </c>
      <c r="J669" t="str">
        <f t="shared" si="272"/>
        <v xml:space="preserve"> ADD  INSERT_DATE VARCHAR(30);</v>
      </c>
      <c r="K669" s="21" t="str">
        <f t="shared" si="273"/>
        <v xml:space="preserve">  ALTER COLUMN   INSERT_DATE VARCHAR(30);</v>
      </c>
      <c r="L669" s="12"/>
      <c r="M669" s="18" t="str">
        <f t="shared" si="274"/>
        <v>INSERT_DATE,</v>
      </c>
      <c r="N669" s="5" t="str">
        <f t="shared" si="279"/>
        <v>INSERT_DATE VARCHAR(30),</v>
      </c>
      <c r="O669" s="1" t="s">
        <v>7</v>
      </c>
      <c r="P669" t="s">
        <v>8</v>
      </c>
      <c r="W669" s="17" t="str">
        <f t="shared" si="275"/>
        <v>insertDate</v>
      </c>
      <c r="X669" s="3" t="str">
        <f t="shared" si="276"/>
        <v>"insertDate":"",</v>
      </c>
      <c r="Y669" s="22" t="str">
        <f t="shared" si="277"/>
        <v>public static String INSERT_DATE="insertDate";</v>
      </c>
      <c r="Z669" s="7" t="str">
        <f t="shared" si="278"/>
        <v>private String insertDate="";</v>
      </c>
    </row>
    <row r="670" spans="2:26" ht="19.2" x14ac:dyDescent="0.45">
      <c r="B670" s="1" t="s">
        <v>5</v>
      </c>
      <c r="C670" s="1" t="s">
        <v>1</v>
      </c>
      <c r="D670" s="4">
        <v>30</v>
      </c>
      <c r="I670" t="str">
        <f>I669</f>
        <v>ALTER TABLE TM_INPUT_DESCRIPTION</v>
      </c>
      <c r="J670" t="str">
        <f t="shared" si="272"/>
        <v xml:space="preserve"> ADD  MODIFICATION_DATE VARCHAR(30);</v>
      </c>
      <c r="K670" s="21" t="str">
        <f t="shared" si="273"/>
        <v xml:space="preserve">  ALTER COLUMN   MODIFICATION_DATE VARCHAR(30);</v>
      </c>
      <c r="L670" s="12"/>
      <c r="M670" s="18" t="str">
        <f t="shared" si="274"/>
        <v>MODIFICATION_DATE,</v>
      </c>
      <c r="N670" s="5" t="str">
        <f t="shared" si="279"/>
        <v>MODIFICATION_DATE VARCHAR(30),</v>
      </c>
      <c r="O670" s="1" t="s">
        <v>9</v>
      </c>
      <c r="P670" t="s">
        <v>8</v>
      </c>
      <c r="W670" s="17" t="str">
        <f t="shared" si="275"/>
        <v>modificationDate</v>
      </c>
      <c r="X670" s="3" t="str">
        <f t="shared" si="276"/>
        <v>"modificationDate":"",</v>
      </c>
      <c r="Y670" s="22" t="str">
        <f t="shared" si="277"/>
        <v>public static String MODIFICATION_DATE="modificationDate";</v>
      </c>
      <c r="Z670" s="7" t="str">
        <f t="shared" si="278"/>
        <v>private String modificationDate="";</v>
      </c>
    </row>
    <row r="671" spans="2:26" ht="19.2" x14ac:dyDescent="0.45">
      <c r="B671" s="1" t="s">
        <v>392</v>
      </c>
      <c r="C671" s="1" t="s">
        <v>1</v>
      </c>
      <c r="D671" s="4">
        <v>45</v>
      </c>
      <c r="I671" t="str">
        <f>I668</f>
        <v>ALTER TABLE TM_INPUT_DESCRIPTION</v>
      </c>
      <c r="J671" t="str">
        <f>CONCATENATE(LEFT(CONCATENATE(" ADD "," ",N671,";"),LEN(CONCATENATE(" ADD "," ",N671,";"))-2),";")</f>
        <v xml:space="preserve"> ADD  FK_INPUT_ID VARCHAR(45);</v>
      </c>
      <c r="K671" s="21" t="str">
        <f>CONCATENATE(LEFT(CONCATENATE("  ALTER COLUMN  "," ",N671,";"),LEN(CONCATENATE("  ALTER COLUMN  "," ",N671,";"))-2),";")</f>
        <v xml:space="preserve">  ALTER COLUMN   FK_INPUT_ID VARCHAR(45);</v>
      </c>
      <c r="L671" s="12"/>
      <c r="M671" s="18" t="str">
        <f>CONCATENATE(B671,",")</f>
        <v>FK_INPUT_ID,</v>
      </c>
      <c r="N671" s="5" t="str">
        <f t="shared" si="279"/>
        <v>FK_INPUT_ID VARCHAR(45),</v>
      </c>
      <c r="O671" s="1" t="s">
        <v>10</v>
      </c>
      <c r="P671" t="s">
        <v>13</v>
      </c>
      <c r="Q671" t="s">
        <v>2</v>
      </c>
      <c r="W671" s="17" t="str">
        <f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fkInputId</v>
      </c>
      <c r="X671" s="3" t="str">
        <f>CONCATENATE("""",W671,"""",":","""","""",",")</f>
        <v>"fkInputId":"",</v>
      </c>
      <c r="Y671" s="22" t="str">
        <f>CONCATENATE("public static String ",,B671,,"=","""",W671,""";")</f>
        <v>public static String FK_INPUT_ID="fkInputId";</v>
      </c>
      <c r="Z671" s="7" t="str">
        <f>CONCATENATE("private String ",W671,"=","""""",";")</f>
        <v>private String fkInputId="";</v>
      </c>
    </row>
    <row r="672" spans="2:26" ht="19.2" x14ac:dyDescent="0.45">
      <c r="B672" s="1" t="s">
        <v>731</v>
      </c>
      <c r="C672" s="1" t="s">
        <v>1</v>
      </c>
      <c r="D672" s="4">
        <v>45</v>
      </c>
      <c r="I672" t="str">
        <f>I669</f>
        <v>ALTER TABLE TM_INPUT_DESCRIPTION</v>
      </c>
      <c r="J672" t="str">
        <f t="shared" si="272"/>
        <v xml:space="preserve"> ADD  COLORED VARCHAR(45);</v>
      </c>
      <c r="K672" s="21" t="str">
        <f t="shared" si="273"/>
        <v xml:space="preserve">  ALTER COLUMN   COLORED VARCHAR(45);</v>
      </c>
      <c r="L672" s="12"/>
      <c r="M672" s="18" t="str">
        <f t="shared" si="274"/>
        <v>COLORED,</v>
      </c>
      <c r="N672" s="5" t="str">
        <f t="shared" si="279"/>
        <v>COLORED VARCHAR(45),</v>
      </c>
      <c r="O672" s="1" t="s">
        <v>731</v>
      </c>
      <c r="W672" s="17" t="str">
        <f t="shared" si="275"/>
        <v>colored</v>
      </c>
      <c r="X672" s="3" t="str">
        <f t="shared" si="276"/>
        <v>"colored":"",</v>
      </c>
      <c r="Y672" s="22" t="str">
        <f t="shared" si="277"/>
        <v>public static String COLORED="colored";</v>
      </c>
      <c r="Z672" s="7" t="str">
        <f t="shared" si="278"/>
        <v>private String colored="";</v>
      </c>
    </row>
    <row r="673" spans="2:26" ht="19.2" x14ac:dyDescent="0.45">
      <c r="B673" s="1" t="s">
        <v>14</v>
      </c>
      <c r="C673" s="1" t="s">
        <v>1</v>
      </c>
      <c r="D673" s="4">
        <v>4444</v>
      </c>
      <c r="I673" t="str">
        <f>I638</f>
        <v>ALTER TABLE TM_INPUT</v>
      </c>
      <c r="J673" t="str">
        <f t="shared" si="272"/>
        <v xml:space="preserve"> ADD  DESCRIPTION VARCHAR(4444);</v>
      </c>
      <c r="K673" s="21" t="str">
        <f t="shared" si="273"/>
        <v xml:space="preserve">  ALTER COLUMN   DESCRIPTION VARCHAR(4444);</v>
      </c>
      <c r="L673" s="12"/>
      <c r="M673" s="18" t="str">
        <f t="shared" si="274"/>
        <v>DESCRIPTION,</v>
      </c>
      <c r="N673" s="5" t="str">
        <f t="shared" si="279"/>
        <v>DESCRIPTION VARCHAR(4444),</v>
      </c>
      <c r="O673" s="1" t="s">
        <v>14</v>
      </c>
      <c r="W673" s="17" t="str">
        <f t="shared" si="275"/>
        <v>description</v>
      </c>
      <c r="X673" s="3" t="str">
        <f t="shared" si="276"/>
        <v>"description":"",</v>
      </c>
      <c r="Y673" s="22" t="str">
        <f t="shared" si="277"/>
        <v>public static String DESCRIPTION="description";</v>
      </c>
      <c r="Z673" s="7" t="str">
        <f t="shared" si="278"/>
        <v>private String description="";</v>
      </c>
    </row>
    <row r="674" spans="2:26" ht="19.2" x14ac:dyDescent="0.45">
      <c r="C674" s="1"/>
      <c r="D674" s="8"/>
      <c r="M674" s="18"/>
      <c r="N674" s="33" t="s">
        <v>130</v>
      </c>
      <c r="O674" s="1"/>
      <c r="W674" s="17"/>
    </row>
    <row r="675" spans="2:26" ht="19.2" x14ac:dyDescent="0.45">
      <c r="C675" s="1"/>
      <c r="D675" s="8"/>
      <c r="M675" s="18"/>
      <c r="N675" s="31" t="s">
        <v>126</v>
      </c>
      <c r="O675" s="1"/>
      <c r="W675" s="17"/>
    </row>
    <row r="676" spans="2:26" ht="19.2" x14ac:dyDescent="0.45">
      <c r="C676" s="14"/>
      <c r="D676" s="9"/>
      <c r="M676" s="20"/>
      <c r="N676" s="31"/>
      <c r="O676" s="14"/>
      <c r="W676" s="17"/>
    </row>
    <row r="677" spans="2:26" x14ac:dyDescent="0.3">
      <c r="B677" s="2" t="s">
        <v>423</v>
      </c>
      <c r="I677" t="str">
        <f>CONCATENATE("ALTER TABLE"," ",B677)</f>
        <v>ALTER TABLE TM_BACKLOG_HISTORY</v>
      </c>
      <c r="N677" s="5" t="str">
        <f>CONCATENATE("CREATE TABLE ",B677," ","(")</f>
        <v>CREATE TABLE TM_BACKLOG_HISTORY (</v>
      </c>
    </row>
    <row r="678" spans="2:26" ht="19.2" x14ac:dyDescent="0.45">
      <c r="B678" s="1" t="s">
        <v>2</v>
      </c>
      <c r="C678" s="1" t="s">
        <v>1</v>
      </c>
      <c r="D678" s="4">
        <v>30</v>
      </c>
      <c r="E678" s="24" t="s">
        <v>113</v>
      </c>
      <c r="I678" t="str">
        <f>I677</f>
        <v>ALTER TABLE TM_BACKLOG_HISTORY</v>
      </c>
      <c r="J678" t="str">
        <f t="shared" ref="J678:J684" si="280">CONCATENATE(LEFT(CONCATENATE(" ADD "," ",N678,";"),LEN(CONCATENATE(" ADD "," ",N678,";"))-2),";")</f>
        <v xml:space="preserve"> ADD  ID VARCHAR(30) NOT NULL ;</v>
      </c>
      <c r="K678" s="21" t="str">
        <f t="shared" ref="K678:K684" si="281">CONCATENATE(LEFT(CONCATENATE("  ALTER COLUMN  "," ",N678,";"),LEN(CONCATENATE("  ALTER COLUMN  "," ",N678,";"))-2),";")</f>
        <v xml:space="preserve">  ALTER COLUMN   ID VARCHAR(30) NOT NULL ;</v>
      </c>
      <c r="L678" s="12"/>
      <c r="M678" s="18" t="str">
        <f t="shared" ref="M678:M684" si="282">CONCATENATE(B678,",")</f>
        <v>ID,</v>
      </c>
      <c r="N678" s="5" t="str">
        <f>CONCATENATE(B678," ",C678,"(",D678,") ",E678," ,")</f>
        <v>ID VARCHAR(30) NOT NULL ,</v>
      </c>
      <c r="O678" s="1" t="s">
        <v>2</v>
      </c>
      <c r="P678" s="6"/>
      <c r="Q678" s="6"/>
      <c r="R678" s="6"/>
      <c r="S678" s="6"/>
      <c r="T678" s="6"/>
      <c r="U678" s="6"/>
      <c r="V678" s="6"/>
      <c r="W678" s="17" t="str">
        <f t="shared" ref="W678:W684" si="283"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id</v>
      </c>
      <c r="X678" s="3" t="str">
        <f t="shared" ref="X678:X684" si="284">CONCATENATE("""",W678,"""",":","""","""",",")</f>
        <v>"id":"",</v>
      </c>
      <c r="Y678" s="22" t="str">
        <f t="shared" ref="Y678:Y684" si="285">CONCATENATE("public static String ",,B678,,"=","""",W678,""";")</f>
        <v>public static String ID="id";</v>
      </c>
      <c r="Z678" s="7" t="str">
        <f t="shared" ref="Z678:Z684" si="286">CONCATENATE("private String ",W678,"=","""""",";")</f>
        <v>private String id="";</v>
      </c>
    </row>
    <row r="679" spans="2:26" ht="19.2" x14ac:dyDescent="0.45">
      <c r="B679" s="1" t="s">
        <v>3</v>
      </c>
      <c r="C679" s="1" t="s">
        <v>1</v>
      </c>
      <c r="D679" s="4">
        <v>10</v>
      </c>
      <c r="I679" t="str">
        <f>I678</f>
        <v>ALTER TABLE TM_BACKLOG_HISTORY</v>
      </c>
      <c r="J679" t="str">
        <f t="shared" si="280"/>
        <v xml:space="preserve"> ADD  STATUS VARCHAR(10);</v>
      </c>
      <c r="K679" s="21" t="str">
        <f t="shared" si="281"/>
        <v xml:space="preserve">  ALTER COLUMN   STATUS VARCHAR(10);</v>
      </c>
      <c r="L679" s="12"/>
      <c r="M679" s="18" t="str">
        <f t="shared" si="282"/>
        <v>STATUS,</v>
      </c>
      <c r="N679" s="5" t="str">
        <f t="shared" ref="N679:N692" si="287">CONCATENATE(B679," ",C679,"(",D679,")",",")</f>
        <v>STATUS VARCHAR(10),</v>
      </c>
      <c r="O679" s="1" t="s">
        <v>3</v>
      </c>
      <c r="W679" s="17" t="str">
        <f t="shared" si="283"/>
        <v>status</v>
      </c>
      <c r="X679" s="3" t="str">
        <f t="shared" si="284"/>
        <v>"status":"",</v>
      </c>
      <c r="Y679" s="22" t="str">
        <f t="shared" si="285"/>
        <v>public static String STATUS="status";</v>
      </c>
      <c r="Z679" s="7" t="str">
        <f t="shared" si="286"/>
        <v>private String status="";</v>
      </c>
    </row>
    <row r="680" spans="2:26" ht="19.2" x14ac:dyDescent="0.45">
      <c r="B680" s="1" t="s">
        <v>4</v>
      </c>
      <c r="C680" s="1" t="s">
        <v>1</v>
      </c>
      <c r="D680" s="4">
        <v>30</v>
      </c>
      <c r="I680" t="str">
        <f>I679</f>
        <v>ALTER TABLE TM_BACKLOG_HISTORY</v>
      </c>
      <c r="J680" t="str">
        <f t="shared" si="280"/>
        <v xml:space="preserve"> ADD  INSERT_DATE VARCHAR(30);</v>
      </c>
      <c r="K680" s="21" t="str">
        <f t="shared" si="281"/>
        <v xml:space="preserve">  ALTER COLUMN   INSERT_DATE VARCHAR(30);</v>
      </c>
      <c r="L680" s="12"/>
      <c r="M680" s="18" t="str">
        <f t="shared" si="282"/>
        <v>INSERT_DATE,</v>
      </c>
      <c r="N680" s="5" t="str">
        <f t="shared" si="287"/>
        <v>INSERT_DATE VARCHAR(30),</v>
      </c>
      <c r="O680" s="1" t="s">
        <v>7</v>
      </c>
      <c r="P680" t="s">
        <v>8</v>
      </c>
      <c r="W680" s="17" t="str">
        <f t="shared" si="283"/>
        <v>insertDate</v>
      </c>
      <c r="X680" s="3" t="str">
        <f t="shared" si="284"/>
        <v>"insertDate":"",</v>
      </c>
      <c r="Y680" s="22" t="str">
        <f t="shared" si="285"/>
        <v>public static String INSERT_DATE="insertDate";</v>
      </c>
      <c r="Z680" s="7" t="str">
        <f t="shared" si="286"/>
        <v>private String insertDate="";</v>
      </c>
    </row>
    <row r="681" spans="2:26" ht="19.2" x14ac:dyDescent="0.45">
      <c r="B681" s="1" t="s">
        <v>5</v>
      </c>
      <c r="C681" s="1" t="s">
        <v>1</v>
      </c>
      <c r="D681" s="4">
        <v>30</v>
      </c>
      <c r="I681" t="str">
        <f>I680</f>
        <v>ALTER TABLE TM_BACKLOG_HISTORY</v>
      </c>
      <c r="J681" t="str">
        <f t="shared" si="280"/>
        <v xml:space="preserve"> ADD  MODIFICATION_DATE VARCHAR(30);</v>
      </c>
      <c r="K681" s="21" t="str">
        <f t="shared" si="281"/>
        <v xml:space="preserve">  ALTER COLUMN   MODIFICATION_DATE VARCHAR(30);</v>
      </c>
      <c r="L681" s="12"/>
      <c r="M681" s="18" t="str">
        <f t="shared" si="282"/>
        <v>MODIFICATION_DATE,</v>
      </c>
      <c r="N681" s="5" t="str">
        <f t="shared" si="287"/>
        <v>MODIFICATION_DATE VARCHAR(30),</v>
      </c>
      <c r="O681" s="1" t="s">
        <v>9</v>
      </c>
      <c r="P681" t="s">
        <v>8</v>
      </c>
      <c r="W681" s="17" t="str">
        <f t="shared" si="283"/>
        <v>modificationDate</v>
      </c>
      <c r="X681" s="3" t="str">
        <f t="shared" si="284"/>
        <v>"modificationDate":"",</v>
      </c>
      <c r="Y681" s="22" t="str">
        <f t="shared" si="285"/>
        <v>public static String MODIFICATION_DATE="modificationDate";</v>
      </c>
      <c r="Z681" s="7" t="str">
        <f t="shared" si="286"/>
        <v>private String modificationDate="";</v>
      </c>
    </row>
    <row r="682" spans="2:26" ht="19.2" x14ac:dyDescent="0.45">
      <c r="B682" s="1" t="s">
        <v>274</v>
      </c>
      <c r="C682" s="1" t="s">
        <v>1</v>
      </c>
      <c r="D682" s="4">
        <v>45</v>
      </c>
      <c r="I682" t="str">
        <f>I681</f>
        <v>ALTER TABLE TM_BACKLOG_HISTORY</v>
      </c>
      <c r="J682" t="str">
        <f>CONCATENATE(LEFT(CONCATENATE(" ADD "," ",N682,";"),LEN(CONCATENATE(" ADD "," ",N682,";"))-2),";")</f>
        <v xml:space="preserve"> ADD  FK_PROJECT_ID VARCHAR(45);</v>
      </c>
      <c r="K682" s="21" t="str">
        <f>CONCATENATE(LEFT(CONCATENATE("  ALTER COLUMN  "," ",N682,";"),LEN(CONCATENATE("  ALTER COLUMN  "," ",N682,";"))-2),";")</f>
        <v xml:space="preserve">  ALTER COLUMN   FK_PROJECT_ID VARCHAR(45);</v>
      </c>
      <c r="L682" s="12"/>
      <c r="M682" s="18" t="str">
        <f>CONCATENATE(B682,",")</f>
        <v>FK_PROJECT_ID,</v>
      </c>
      <c r="N682" s="5" t="str">
        <f>CONCATENATE(B682," ",C682,"(",D682,")",",")</f>
        <v>FK_PROJECT_ID VARCHAR(45),</v>
      </c>
      <c r="O682" s="1" t="s">
        <v>10</v>
      </c>
      <c r="P682" t="s">
        <v>288</v>
      </c>
      <c r="Q682" t="s">
        <v>2</v>
      </c>
      <c r="W682" s="17" t="str">
        <f>CONCATENATE(,LOWER(O682),UPPER(LEFT(P682,1)),LOWER(RIGHT(P682,LEN(P682)-IF(LEN(P682)&gt;0,1,LEN(P682)))),UPPER(LEFT(Q682,1)),LOWER(RIGHT(Q682,LEN(Q682)-IF(LEN(Q682)&gt;0,1,LEN(Q682)))),UPPER(LEFT(R682,1)),LOWER(RIGHT(R682,LEN(R682)-IF(LEN(R682)&gt;0,1,LEN(R682)))),UPPER(LEFT(S682,1)),LOWER(RIGHT(S682,LEN(S682)-IF(LEN(S682)&gt;0,1,LEN(S682)))),UPPER(LEFT(T682,1)),LOWER(RIGHT(T682,LEN(T682)-IF(LEN(T682)&gt;0,1,LEN(T682)))),UPPER(LEFT(U682,1)),LOWER(RIGHT(U682,LEN(U682)-IF(LEN(U682)&gt;0,1,LEN(U682)))),UPPER(LEFT(V682,1)),LOWER(RIGHT(V682,LEN(V682)-IF(LEN(V682)&gt;0,1,LEN(V682)))))</f>
        <v>fkProjectId</v>
      </c>
      <c r="X682" s="3" t="str">
        <f>CONCATENATE("""",W682,"""",":","""","""",",")</f>
        <v>"fkProjectId":"",</v>
      </c>
      <c r="Y682" s="22" t="str">
        <f>CONCATENATE("public static String ",,B682,,"=","""",W682,""";")</f>
        <v>public static String FK_PROJECT_ID="fkProjectId";</v>
      </c>
      <c r="Z682" s="7" t="str">
        <f>CONCATENATE("private String ",W682,"=","""""",";")</f>
        <v>private String fkProjectId="";</v>
      </c>
    </row>
    <row r="683" spans="2:26" ht="19.2" x14ac:dyDescent="0.45">
      <c r="B683" s="1" t="s">
        <v>367</v>
      </c>
      <c r="C683" s="1" t="s">
        <v>1</v>
      </c>
      <c r="D683" s="4">
        <v>45</v>
      </c>
      <c r="I683" t="str">
        <f>I673</f>
        <v>ALTER TABLE TM_INPUT</v>
      </c>
      <c r="J683" t="str">
        <f t="shared" si="280"/>
        <v xml:space="preserve"> ADD  FK_BACKLOG_ID VARCHAR(45);</v>
      </c>
      <c r="K683" s="21" t="str">
        <f t="shared" si="281"/>
        <v xml:space="preserve">  ALTER COLUMN   FK_BACKLOG_ID VARCHAR(45);</v>
      </c>
      <c r="L683" s="12"/>
      <c r="M683" s="18" t="str">
        <f t="shared" si="282"/>
        <v>FK_BACKLOG_ID,</v>
      </c>
      <c r="N683" s="5" t="str">
        <f t="shared" si="287"/>
        <v>FK_BACKLOG_ID VARCHAR(45),</v>
      </c>
      <c r="O683" s="1" t="s">
        <v>10</v>
      </c>
      <c r="P683" t="s">
        <v>354</v>
      </c>
      <c r="Q683" t="s">
        <v>2</v>
      </c>
      <c r="W683" s="17" t="str">
        <f t="shared" si="283"/>
        <v>fkBacklogId</v>
      </c>
      <c r="X683" s="3" t="str">
        <f t="shared" si="284"/>
        <v>"fkBacklogId":"",</v>
      </c>
      <c r="Y683" s="22" t="str">
        <f t="shared" si="285"/>
        <v>public static String FK_BACKLOG_ID="fkBacklogId";</v>
      </c>
      <c r="Z683" s="7" t="str">
        <f t="shared" si="286"/>
        <v>private String fkBacklogId="";</v>
      </c>
    </row>
    <row r="684" spans="2:26" ht="19.2" x14ac:dyDescent="0.45">
      <c r="B684" s="1" t="s">
        <v>424</v>
      </c>
      <c r="C684" s="1" t="s">
        <v>1</v>
      </c>
      <c r="D684" s="4">
        <v>222</v>
      </c>
      <c r="I684">
        <f>I487</f>
        <v>0</v>
      </c>
      <c r="J684" t="str">
        <f t="shared" si="280"/>
        <v xml:space="preserve"> ADD  HISTORY_TYPE VARCHAR(222);</v>
      </c>
      <c r="K684" s="21" t="str">
        <f t="shared" si="281"/>
        <v xml:space="preserve">  ALTER COLUMN   HISTORY_TYPE VARCHAR(222);</v>
      </c>
      <c r="L684" s="12"/>
      <c r="M684" s="18" t="str">
        <f t="shared" si="282"/>
        <v>HISTORY_TYPE,</v>
      </c>
      <c r="N684" s="5" t="str">
        <f t="shared" si="287"/>
        <v>HISTORY_TYPE VARCHAR(222),</v>
      </c>
      <c r="O684" s="1" t="s">
        <v>430</v>
      </c>
      <c r="P684" t="s">
        <v>51</v>
      </c>
      <c r="W684" s="17" t="str">
        <f t="shared" si="283"/>
        <v>historyType</v>
      </c>
      <c r="X684" s="3" t="str">
        <f t="shared" si="284"/>
        <v>"historyType":"",</v>
      </c>
      <c r="Y684" s="22" t="str">
        <f t="shared" si="285"/>
        <v>public static String HISTORY_TYPE="historyType";</v>
      </c>
      <c r="Z684" s="7" t="str">
        <f t="shared" si="286"/>
        <v>private String historyType="";</v>
      </c>
    </row>
    <row r="685" spans="2:26" ht="19.2" x14ac:dyDescent="0.45">
      <c r="B685" s="1" t="s">
        <v>425</v>
      </c>
      <c r="C685" s="1" t="s">
        <v>1</v>
      </c>
      <c r="D685" s="4">
        <v>45</v>
      </c>
      <c r="I685">
        <f>I675</f>
        <v>0</v>
      </c>
      <c r="J685" t="str">
        <f>CONCATENATE(LEFT(CONCATENATE(" ADD "," ",N685,";"),LEN(CONCATENATE(" ADD "," ",N685,";"))-2),";")</f>
        <v xml:space="preserve"> ADD  HISTORY_DATE VARCHAR(45);</v>
      </c>
      <c r="K685" s="21" t="str">
        <f>CONCATENATE(LEFT(CONCATENATE("  ALTER COLUMN  "," ",N685,";"),LEN(CONCATENATE("  ALTER COLUMN  "," ",N685,";"))-2),";")</f>
        <v xml:space="preserve">  ALTER COLUMN   HISTORY_DATE VARCHAR(45);</v>
      </c>
      <c r="L685" s="12"/>
      <c r="M685" s="18" t="str">
        <f>CONCATENATE(B685,",")</f>
        <v>HISTORY_DATE,</v>
      </c>
      <c r="N685" s="5" t="str">
        <f t="shared" si="287"/>
        <v>HISTORY_DATE VARCHAR(45),</v>
      </c>
      <c r="O685" s="1" t="s">
        <v>430</v>
      </c>
      <c r="P685" t="s">
        <v>8</v>
      </c>
      <c r="W685" s="17" t="str">
        <f>CONCATENATE(,LOWER(O685),UPPER(LEFT(P685,1)),LOWER(RIGHT(P685,LEN(P685)-IF(LEN(P685)&gt;0,1,LEN(P685)))),UPPER(LEFT(Q685,1)),LOWER(RIGHT(Q685,LEN(Q685)-IF(LEN(Q685)&gt;0,1,LEN(Q685)))),UPPER(LEFT(R685,1)),LOWER(RIGHT(R685,LEN(R685)-IF(LEN(R685)&gt;0,1,LEN(R685)))),UPPER(LEFT(S685,1)),LOWER(RIGHT(S685,LEN(S685)-IF(LEN(S685)&gt;0,1,LEN(S685)))),UPPER(LEFT(T685,1)),LOWER(RIGHT(T685,LEN(T685)-IF(LEN(T685)&gt;0,1,LEN(T685)))),UPPER(LEFT(U685,1)),LOWER(RIGHT(U685,LEN(U685)-IF(LEN(U685)&gt;0,1,LEN(U685)))),UPPER(LEFT(V685,1)),LOWER(RIGHT(V685,LEN(V685)-IF(LEN(V685)&gt;0,1,LEN(V685)))))</f>
        <v>historyDate</v>
      </c>
      <c r="X685" s="3" t="str">
        <f>CONCATENATE("""",W685,"""",":","""","""",",")</f>
        <v>"historyDate":"",</v>
      </c>
      <c r="Y685" s="22" t="str">
        <f>CONCATENATE("public static String ",,B685,,"=","""",W685,""";")</f>
        <v>public static String HISTORY_DATE="historyDate";</v>
      </c>
      <c r="Z685" s="7" t="str">
        <f>CONCATENATE("private String ",W685,"=","""""",";")</f>
        <v>private String historyDate="";</v>
      </c>
    </row>
    <row r="686" spans="2:26" ht="19.2" x14ac:dyDescent="0.45">
      <c r="B686" s="1" t="s">
        <v>426</v>
      </c>
      <c r="C686" s="1" t="s">
        <v>1</v>
      </c>
      <c r="D686" s="4">
        <v>45</v>
      </c>
      <c r="I686">
        <f>I489</f>
        <v>0</v>
      </c>
      <c r="J686" t="str">
        <f>CONCATENATE(LEFT(CONCATENATE(" ADD "," ",N686,";"),LEN(CONCATENATE(" ADD "," ",N686,";"))-2),";")</f>
        <v xml:space="preserve"> ADD  HISTORY_TIME VARCHAR(45);</v>
      </c>
      <c r="K686" s="21" t="str">
        <f>CONCATENATE(LEFT(CONCATENATE("  ALTER COLUMN  "," ",N686,";"),LEN(CONCATENATE("  ALTER COLUMN  "," ",N686,";"))-2),";")</f>
        <v xml:space="preserve">  ALTER COLUMN   HISTORY_TIME VARCHAR(45);</v>
      </c>
      <c r="L686" s="12"/>
      <c r="M686" s="18" t="str">
        <f>CONCATENATE(B686,",")</f>
        <v>HISTORY_TIME,</v>
      </c>
      <c r="N686" s="5" t="str">
        <f t="shared" si="287"/>
        <v>HISTORY_TIME VARCHAR(45),</v>
      </c>
      <c r="O686" s="1" t="s">
        <v>430</v>
      </c>
      <c r="P686" t="s">
        <v>133</v>
      </c>
      <c r="W686" s="17" t="str">
        <f>CONCATENATE(,LOWER(O686),UPPER(LEFT(P686,1)),LOWER(RIGHT(P686,LEN(P686)-IF(LEN(P686)&gt;0,1,LEN(P686)))),UPPER(LEFT(Q686,1)),LOWER(RIGHT(Q686,LEN(Q686)-IF(LEN(Q686)&gt;0,1,LEN(Q686)))),UPPER(LEFT(R686,1)),LOWER(RIGHT(R686,LEN(R686)-IF(LEN(R686)&gt;0,1,LEN(R686)))),UPPER(LEFT(S686,1)),LOWER(RIGHT(S686,LEN(S686)-IF(LEN(S686)&gt;0,1,LEN(S686)))),UPPER(LEFT(T686,1)),LOWER(RIGHT(T686,LEN(T686)-IF(LEN(T686)&gt;0,1,LEN(T686)))),UPPER(LEFT(U686,1)),LOWER(RIGHT(U686,LEN(U686)-IF(LEN(U686)&gt;0,1,LEN(U686)))),UPPER(LEFT(V686,1)),LOWER(RIGHT(V686,LEN(V686)-IF(LEN(V686)&gt;0,1,LEN(V686)))))</f>
        <v>historyTime</v>
      </c>
      <c r="X686" s="3" t="str">
        <f>CONCATENATE("""",W686,"""",":","""","""",",")</f>
        <v>"historyTime":"",</v>
      </c>
      <c r="Y686" s="22" t="str">
        <f>CONCATENATE("public static String ",,B686,,"=","""",W686,""";")</f>
        <v>public static String HISTORY_TIME="historyTime";</v>
      </c>
      <c r="Z686" s="7" t="str">
        <f>CONCATENATE("private String ",W686,"=","""""",";")</f>
        <v>private String historyTime="";</v>
      </c>
    </row>
    <row r="687" spans="2:26" ht="19.2" x14ac:dyDescent="0.45">
      <c r="B687" s="1" t="s">
        <v>427</v>
      </c>
      <c r="C687" s="1" t="s">
        <v>1</v>
      </c>
      <c r="D687" s="4">
        <v>45</v>
      </c>
      <c r="I687" t="str">
        <f>I678</f>
        <v>ALTER TABLE TM_BACKLOG_HISTORY</v>
      </c>
      <c r="J687" t="str">
        <f t="shared" ref="J687:J692" si="288">CONCATENATE(LEFT(CONCATENATE(" ADD "," ",N687,";"),LEN(CONCATENATE(" ADD "," ",N687,";"))-2),";")</f>
        <v xml:space="preserve"> ADD  HISTORY_TELLER_ID VARCHAR(45);</v>
      </c>
      <c r="K687" s="21" t="str">
        <f t="shared" ref="K687:K692" si="289">CONCATENATE(LEFT(CONCATENATE("  ALTER COLUMN  "," ",N687,";"),LEN(CONCATENATE("  ALTER COLUMN  "," ",N687,";"))-2),";")</f>
        <v xml:space="preserve">  ALTER COLUMN   HISTORY_TELLER_ID VARCHAR(45);</v>
      </c>
      <c r="L687" s="12"/>
      <c r="M687" s="18" t="str">
        <f t="shared" ref="M687:M692" si="290">CONCATENATE(B687,",")</f>
        <v>HISTORY_TELLER_ID,</v>
      </c>
      <c r="N687" s="5" t="str">
        <f t="shared" si="287"/>
        <v>HISTORY_TELLER_ID VARCHAR(45),</v>
      </c>
      <c r="O687" s="1" t="s">
        <v>430</v>
      </c>
      <c r="P687" t="s">
        <v>431</v>
      </c>
      <c r="Q687" t="s">
        <v>2</v>
      </c>
      <c r="W687" s="17" t="str">
        <f t="shared" ref="W687:W692" si="291"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historyTellerId</v>
      </c>
      <c r="X687" s="3" t="str">
        <f t="shared" ref="X687:X692" si="292">CONCATENATE("""",W687,"""",":","""","""",",")</f>
        <v>"historyTellerId":"",</v>
      </c>
      <c r="Y687" s="22" t="str">
        <f t="shared" ref="Y687:Y692" si="293">CONCATENATE("public static String ",,B687,,"=","""",W687,""";")</f>
        <v>public static String HISTORY_TELLER_ID="historyTellerId";</v>
      </c>
      <c r="Z687" s="7" t="str">
        <f t="shared" ref="Z687:Z692" si="294">CONCATENATE("private String ",W687,"=","""""",";")</f>
        <v>private String historyTellerId="";</v>
      </c>
    </row>
    <row r="688" spans="2:26" ht="19.2" x14ac:dyDescent="0.45">
      <c r="B688" s="1" t="s">
        <v>97</v>
      </c>
      <c r="C688" s="1" t="s">
        <v>1</v>
      </c>
      <c r="D688" s="4">
        <v>1000</v>
      </c>
      <c r="I688" t="str">
        <f>I679</f>
        <v>ALTER TABLE TM_BACKLOG_HISTORY</v>
      </c>
      <c r="J688" t="str">
        <f t="shared" si="288"/>
        <v xml:space="preserve"> ADD  PARAM_1 VARCHAR(1000);</v>
      </c>
      <c r="K688" s="21" t="str">
        <f t="shared" si="289"/>
        <v xml:space="preserve">  ALTER COLUMN   PARAM_1 VARCHAR(1000);</v>
      </c>
      <c r="L688" s="12"/>
      <c r="M688" s="18" t="str">
        <f t="shared" si="290"/>
        <v>PARAM_1,</v>
      </c>
      <c r="N688" s="5" t="str">
        <f t="shared" si="287"/>
        <v>PARAM_1 VARCHAR(1000),</v>
      </c>
      <c r="O688" s="1" t="s">
        <v>102</v>
      </c>
      <c r="P688">
        <v>1</v>
      </c>
      <c r="W688" s="17" t="str">
        <f t="shared" si="291"/>
        <v>param1</v>
      </c>
      <c r="X688" s="3" t="str">
        <f t="shared" si="292"/>
        <v>"param1":"",</v>
      </c>
      <c r="Y688" s="22" t="str">
        <f t="shared" si="293"/>
        <v>public static String PARAM_1="param1";</v>
      </c>
      <c r="Z688" s="7" t="str">
        <f t="shared" si="294"/>
        <v>private String param1="";</v>
      </c>
    </row>
    <row r="689" spans="2:26" ht="19.2" x14ac:dyDescent="0.45">
      <c r="B689" s="1" t="s">
        <v>98</v>
      </c>
      <c r="C689" s="1" t="s">
        <v>1</v>
      </c>
      <c r="D689" s="4">
        <v>1000</v>
      </c>
      <c r="I689" t="str">
        <f>I677</f>
        <v>ALTER TABLE TM_BACKLOG_HISTORY</v>
      </c>
      <c r="J689" t="str">
        <f>CONCATENATE(LEFT(CONCATENATE(" ADD "," ",N689,";"),LEN(CONCATENATE(" ADD "," ",N689,";"))-2),";")</f>
        <v xml:space="preserve"> ADD  PARAM_2 VARCHAR(1000);</v>
      </c>
      <c r="K689" s="21" t="str">
        <f>CONCATENATE(LEFT(CONCATENATE("  ALTER COLUMN  "," ",N689,";"),LEN(CONCATENATE("  ALTER COLUMN  "," ",N689,";"))-2),";")</f>
        <v xml:space="preserve">  ALTER COLUMN   PARAM_2 VARCHAR(1000);</v>
      </c>
      <c r="L689" s="12"/>
      <c r="M689" s="18" t="str">
        <f>CONCATENATE(B689,",")</f>
        <v>PARAM_2,</v>
      </c>
      <c r="N689" s="5" t="str">
        <f>CONCATENATE(B689," ",C689,"(",D689,")",",")</f>
        <v>PARAM_2 VARCHAR(1000),</v>
      </c>
      <c r="O689" s="1" t="s">
        <v>102</v>
      </c>
      <c r="P689">
        <v>2</v>
      </c>
      <c r="W689" s="17" t="str">
        <f>CONCATENATE(,LOWER(O689),UPPER(LEFT(P689,1)),LOWER(RIGHT(P689,LEN(P689)-IF(LEN(P689)&gt;0,1,LEN(P689)))),UPPER(LEFT(Q689,1)),LOWER(RIGHT(Q689,LEN(Q689)-IF(LEN(Q689)&gt;0,1,LEN(Q689)))),UPPER(LEFT(R689,1)),LOWER(RIGHT(R689,LEN(R689)-IF(LEN(R689)&gt;0,1,LEN(R689)))),UPPER(LEFT(S689,1)),LOWER(RIGHT(S689,LEN(S689)-IF(LEN(S689)&gt;0,1,LEN(S689)))),UPPER(LEFT(T689,1)),LOWER(RIGHT(T689,LEN(T689)-IF(LEN(T689)&gt;0,1,LEN(T689)))),UPPER(LEFT(U689,1)),LOWER(RIGHT(U689,LEN(U689)-IF(LEN(U689)&gt;0,1,LEN(U689)))),UPPER(LEFT(V689,1)),LOWER(RIGHT(V689,LEN(V689)-IF(LEN(V689)&gt;0,1,LEN(V689)))))</f>
        <v>param2</v>
      </c>
      <c r="X689" s="3" t="str">
        <f>CONCATENATE("""",W689,"""",":","""","""",",")</f>
        <v>"param2":"",</v>
      </c>
      <c r="Y689" s="22" t="str">
        <f>CONCATENATE("public static String ",,B689,,"=","""",W689,""";")</f>
        <v>public static String PARAM_2="param2";</v>
      </c>
      <c r="Z689" s="7" t="str">
        <f>CONCATENATE("private String ",W689,"=","""""",";")</f>
        <v>private String param2="";</v>
      </c>
    </row>
    <row r="690" spans="2:26" ht="19.2" x14ac:dyDescent="0.45">
      <c r="B690" s="1" t="s">
        <v>99</v>
      </c>
      <c r="C690" s="1" t="s">
        <v>1</v>
      </c>
      <c r="D690" s="4">
        <v>1000</v>
      </c>
      <c r="I690" t="str">
        <f>I678</f>
        <v>ALTER TABLE TM_BACKLOG_HISTORY</v>
      </c>
      <c r="J690" t="str">
        <f t="shared" si="288"/>
        <v xml:space="preserve"> ADD  PARAM_3 VARCHAR(1000);</v>
      </c>
      <c r="K690" s="21" t="str">
        <f t="shared" si="289"/>
        <v xml:space="preserve">  ALTER COLUMN   PARAM_3 VARCHAR(1000);</v>
      </c>
      <c r="L690" s="12"/>
      <c r="M690" s="18" t="str">
        <f t="shared" si="290"/>
        <v>PARAM_3,</v>
      </c>
      <c r="N690" s="5" t="str">
        <f t="shared" si="287"/>
        <v>PARAM_3 VARCHAR(1000),</v>
      </c>
      <c r="O690" s="1" t="s">
        <v>102</v>
      </c>
      <c r="P690">
        <v>3</v>
      </c>
      <c r="W690" s="17" t="str">
        <f t="shared" si="291"/>
        <v>param3</v>
      </c>
      <c r="X690" s="3" t="str">
        <f t="shared" si="292"/>
        <v>"param3":"",</v>
      </c>
      <c r="Y690" s="22" t="str">
        <f t="shared" si="293"/>
        <v>public static String PARAM_3="param3";</v>
      </c>
      <c r="Z690" s="7" t="str">
        <f t="shared" si="294"/>
        <v>private String param3="";</v>
      </c>
    </row>
    <row r="691" spans="2:26" ht="19.2" x14ac:dyDescent="0.45">
      <c r="B691" s="1" t="s">
        <v>444</v>
      </c>
      <c r="C691" s="1" t="s">
        <v>1</v>
      </c>
      <c r="D691" s="4">
        <v>50</v>
      </c>
      <c r="I691" t="str">
        <f>I679</f>
        <v>ALTER TABLE TM_BACKLOG_HISTORY</v>
      </c>
      <c r="J691" t="str">
        <f>CONCATENATE(LEFT(CONCATENATE(" ADD "," ",N691,";"),LEN(CONCATENATE(" ADD "," ",N691,";"))-2),";")</f>
        <v xml:space="preserve"> ADD  RELATION_ID VARCHAR(50);</v>
      </c>
      <c r="K691" s="21" t="str">
        <f>CONCATENATE(LEFT(CONCATENATE("  ALTER COLUMN  "," ",N691,";"),LEN(CONCATENATE("  ALTER COLUMN  "," ",N691,";"))-2),";")</f>
        <v xml:space="preserve">  ALTER COLUMN   RELATION_ID VARCHAR(50);</v>
      </c>
      <c r="L691" s="12"/>
      <c r="M691" s="18" t="str">
        <f>CONCATENATE(B691,",")</f>
        <v>RELATION_ID,</v>
      </c>
      <c r="N691" s="5" t="str">
        <f>CONCATENATE(B691," ",C691,"(",D691,")",",")</f>
        <v>RELATION_ID VARCHAR(50),</v>
      </c>
      <c r="O691" s="1" t="s">
        <v>445</v>
      </c>
      <c r="P691" t="s">
        <v>2</v>
      </c>
      <c r="W691" s="17" t="str">
        <f>CONCATENATE(,LOWER(O691),UPPER(LEFT(P691,1)),LOWER(RIGHT(P691,LEN(P691)-IF(LEN(P691)&gt;0,1,LEN(P691)))),UPPER(LEFT(Q691,1)),LOWER(RIGHT(Q691,LEN(Q691)-IF(LEN(Q691)&gt;0,1,LEN(Q691)))),UPPER(LEFT(R691,1)),LOWER(RIGHT(R691,LEN(R691)-IF(LEN(R691)&gt;0,1,LEN(R691)))),UPPER(LEFT(S691,1)),LOWER(RIGHT(S691,LEN(S691)-IF(LEN(S691)&gt;0,1,LEN(S691)))),UPPER(LEFT(T691,1)),LOWER(RIGHT(T691,LEN(T691)-IF(LEN(T691)&gt;0,1,LEN(T691)))),UPPER(LEFT(U691,1)),LOWER(RIGHT(U691,LEN(U691)-IF(LEN(U691)&gt;0,1,LEN(U691)))),UPPER(LEFT(V691,1)),LOWER(RIGHT(V691,LEN(V691)-IF(LEN(V691)&gt;0,1,LEN(V691)))))</f>
        <v>relationId</v>
      </c>
      <c r="X691" s="3" t="str">
        <f>CONCATENATE("""",W691,"""",":","""","""",",")</f>
        <v>"relationId":"",</v>
      </c>
      <c r="Y691" s="22" t="str">
        <f>CONCATENATE("public static String ",,B691,,"=","""",W691,""";")</f>
        <v>public static String RELATION_ID="relationId";</v>
      </c>
      <c r="Z691" s="7" t="str">
        <f>CONCATENATE("private String ",W691,"=","""""",";")</f>
        <v>private String relationId="";</v>
      </c>
    </row>
    <row r="692" spans="2:26" ht="19.2" x14ac:dyDescent="0.45">
      <c r="B692" s="1" t="s">
        <v>428</v>
      </c>
      <c r="C692" s="1" t="s">
        <v>1</v>
      </c>
      <c r="D692" s="4">
        <v>4444</v>
      </c>
      <c r="I692">
        <f>I491</f>
        <v>0</v>
      </c>
      <c r="J692" t="str">
        <f t="shared" si="288"/>
        <v xml:space="preserve"> ADD  HISTORY_BODY VARCHAR(4444);</v>
      </c>
      <c r="K692" s="21" t="str">
        <f t="shared" si="289"/>
        <v xml:space="preserve">  ALTER COLUMN   HISTORY_BODY VARCHAR(4444);</v>
      </c>
      <c r="L692" s="12"/>
      <c r="M692" s="18" t="str">
        <f t="shared" si="290"/>
        <v>HISTORY_BODY,</v>
      </c>
      <c r="N692" s="5" t="str">
        <f t="shared" si="287"/>
        <v>HISTORY_BODY VARCHAR(4444),</v>
      </c>
      <c r="O692" s="1" t="s">
        <v>430</v>
      </c>
      <c r="P692" t="s">
        <v>429</v>
      </c>
      <c r="W692" s="17" t="str">
        <f t="shared" si="291"/>
        <v>historyBody</v>
      </c>
      <c r="X692" s="3" t="str">
        <f t="shared" si="292"/>
        <v>"historyBody":"",</v>
      </c>
      <c r="Y692" s="22" t="str">
        <f t="shared" si="293"/>
        <v>public static String HISTORY_BODY="historyBody";</v>
      </c>
      <c r="Z692" s="7" t="str">
        <f t="shared" si="294"/>
        <v>private String historyBody="";</v>
      </c>
    </row>
    <row r="693" spans="2:26" ht="19.2" x14ac:dyDescent="0.45">
      <c r="B693" s="1"/>
      <c r="C693" s="1"/>
      <c r="D693" s="4"/>
      <c r="L693" s="12"/>
      <c r="M693" s="18"/>
      <c r="N693" s="33" t="s">
        <v>130</v>
      </c>
      <c r="O693" s="1"/>
      <c r="W693" s="17"/>
    </row>
    <row r="694" spans="2:26" ht="19.2" x14ac:dyDescent="0.45">
      <c r="B694" s="1"/>
      <c r="C694" s="1"/>
      <c r="D694" s="4"/>
      <c r="L694" s="12"/>
      <c r="M694" s="18"/>
      <c r="N694" s="31" t="s">
        <v>126</v>
      </c>
      <c r="O694" s="1"/>
      <c r="W694" s="17"/>
    </row>
    <row r="695" spans="2:26" x14ac:dyDescent="0.3">
      <c r="B695" s="2" t="s">
        <v>432</v>
      </c>
      <c r="I695" t="str">
        <f>CONCATENATE("ALTER TABLE"," ",B695)</f>
        <v>ALTER TABLE TM_BACKLOG_HISTORY_LIST</v>
      </c>
      <c r="J695" t="s">
        <v>293</v>
      </c>
      <c r="K695" s="26" t="str">
        <f>CONCATENATE(J695," VIEW ",B695," AS SELECT")</f>
        <v>create OR REPLACE VIEW TM_BACKLOG_HISTORY_LIST AS SELECT</v>
      </c>
      <c r="N695" s="5" t="str">
        <f>CONCATENATE("CREATE TABLE ",B695," ","(")</f>
        <v>CREATE TABLE TM_BACKLOG_HISTORY_LIST (</v>
      </c>
    </row>
    <row r="696" spans="2:26" ht="19.2" x14ac:dyDescent="0.45">
      <c r="B696" s="1" t="s">
        <v>2</v>
      </c>
      <c r="C696" s="1" t="s">
        <v>1</v>
      </c>
      <c r="D696" s="4">
        <v>30</v>
      </c>
      <c r="E696" s="24" t="s">
        <v>113</v>
      </c>
      <c r="I696" t="str">
        <f>I695</f>
        <v>ALTER TABLE TM_BACKLOG_HISTORY_LIST</v>
      </c>
      <c r="K696" s="25" t="str">
        <f>CONCATENATE("T.",B696,",")</f>
        <v>T.ID,</v>
      </c>
      <c r="L696" s="12"/>
      <c r="M696" s="18" t="str">
        <f t="shared" ref="M696:M713" si="295">CONCATENATE(B696,",")</f>
        <v>ID,</v>
      </c>
      <c r="N696" s="5" t="str">
        <f>CONCATENATE(B696," ",C696,"(",D696,") ",E696," ,")</f>
        <v>ID VARCHAR(30) NOT NULL ,</v>
      </c>
      <c r="O696" s="1" t="s">
        <v>2</v>
      </c>
      <c r="P696" s="6"/>
      <c r="Q696" s="6"/>
      <c r="R696" s="6"/>
      <c r="S696" s="6"/>
      <c r="T696" s="6"/>
      <c r="U696" s="6"/>
      <c r="V696" s="6"/>
      <c r="W696" s="17" t="str">
        <f t="shared" ref="W696:W713" si="296">CONCATENATE(,LOWER(O696),UPPER(LEFT(P696,1)),LOWER(RIGHT(P696,LEN(P696)-IF(LEN(P696)&gt;0,1,LEN(P696)))),UPPER(LEFT(Q696,1)),LOWER(RIGHT(Q696,LEN(Q696)-IF(LEN(Q696)&gt;0,1,LEN(Q696)))),UPPER(LEFT(R696,1)),LOWER(RIGHT(R696,LEN(R696)-IF(LEN(R696)&gt;0,1,LEN(R696)))),UPPER(LEFT(S696,1)),LOWER(RIGHT(S696,LEN(S696)-IF(LEN(S696)&gt;0,1,LEN(S696)))),UPPER(LEFT(T696,1)),LOWER(RIGHT(T696,LEN(T696)-IF(LEN(T696)&gt;0,1,LEN(T696)))),UPPER(LEFT(U696,1)),LOWER(RIGHT(U696,LEN(U696)-IF(LEN(U696)&gt;0,1,LEN(U696)))),UPPER(LEFT(V696,1)),LOWER(RIGHT(V696,LEN(V696)-IF(LEN(V696)&gt;0,1,LEN(V696)))))</f>
        <v>id</v>
      </c>
      <c r="X696" s="3" t="str">
        <f t="shared" ref="X696:X713" si="297">CONCATENATE("""",W696,"""",":","""","""",",")</f>
        <v>"id":"",</v>
      </c>
      <c r="Y696" s="22" t="str">
        <f t="shared" ref="Y696:Y713" si="298">CONCATENATE("public static String ",,B696,,"=","""",W696,""";")</f>
        <v>public static String ID="id";</v>
      </c>
      <c r="Z696" s="7" t="str">
        <f t="shared" ref="Z696:Z713" si="299">CONCATENATE("private String ",W696,"=","""""",";")</f>
        <v>private String id="";</v>
      </c>
    </row>
    <row r="697" spans="2:26" ht="19.2" x14ac:dyDescent="0.45">
      <c r="B697" s="1" t="s">
        <v>3</v>
      </c>
      <c r="C697" s="1" t="s">
        <v>1</v>
      </c>
      <c r="D697" s="4">
        <v>10</v>
      </c>
      <c r="I697" t="str">
        <f>I696</f>
        <v>ALTER TABLE TM_BACKLOG_HISTORY_LIST</v>
      </c>
      <c r="K697" s="25" t="str">
        <f t="shared" ref="K697:K706" si="300">CONCATENATE("T.",B697,",")</f>
        <v>T.STATUS,</v>
      </c>
      <c r="L697" s="12"/>
      <c r="M697" s="18" t="str">
        <f t="shared" si="295"/>
        <v>STATUS,</v>
      </c>
      <c r="N697" s="5" t="str">
        <f t="shared" ref="N697:N713" si="301">CONCATENATE(B697," ",C697,"(",D697,")",",")</f>
        <v>STATUS VARCHAR(10),</v>
      </c>
      <c r="O697" s="1" t="s">
        <v>3</v>
      </c>
      <c r="W697" s="17" t="str">
        <f t="shared" si="296"/>
        <v>status</v>
      </c>
      <c r="X697" s="3" t="str">
        <f t="shared" si="297"/>
        <v>"status":"",</v>
      </c>
      <c r="Y697" s="22" t="str">
        <f t="shared" si="298"/>
        <v>public static String STATUS="status";</v>
      </c>
      <c r="Z697" s="7" t="str">
        <f t="shared" si="299"/>
        <v>private String status="";</v>
      </c>
    </row>
    <row r="698" spans="2:26" ht="19.2" x14ac:dyDescent="0.45">
      <c r="B698" s="1" t="s">
        <v>4</v>
      </c>
      <c r="C698" s="1" t="s">
        <v>1</v>
      </c>
      <c r="D698" s="4">
        <v>30</v>
      </c>
      <c r="I698" t="str">
        <f>I697</f>
        <v>ALTER TABLE TM_BACKLOG_HISTORY_LIST</v>
      </c>
      <c r="K698" s="25" t="str">
        <f t="shared" si="300"/>
        <v>T.INSERT_DATE,</v>
      </c>
      <c r="L698" s="12"/>
      <c r="M698" s="18" t="str">
        <f t="shared" si="295"/>
        <v>INSERT_DATE,</v>
      </c>
      <c r="N698" s="5" t="str">
        <f t="shared" si="301"/>
        <v>INSERT_DATE VARCHAR(30),</v>
      </c>
      <c r="O698" s="1" t="s">
        <v>7</v>
      </c>
      <c r="P698" t="s">
        <v>8</v>
      </c>
      <c r="W698" s="17" t="str">
        <f t="shared" si="296"/>
        <v>insertDate</v>
      </c>
      <c r="X698" s="3" t="str">
        <f t="shared" si="297"/>
        <v>"insertDate":"",</v>
      </c>
      <c r="Y698" s="22" t="str">
        <f t="shared" si="298"/>
        <v>public static String INSERT_DATE="insertDate";</v>
      </c>
      <c r="Z698" s="7" t="str">
        <f t="shared" si="299"/>
        <v>private String insertDate="";</v>
      </c>
    </row>
    <row r="699" spans="2:26" ht="19.2" x14ac:dyDescent="0.45">
      <c r="B699" s="1" t="s">
        <v>5</v>
      </c>
      <c r="C699" s="1" t="s">
        <v>1</v>
      </c>
      <c r="D699" s="4">
        <v>30</v>
      </c>
      <c r="I699" t="str">
        <f>I698</f>
        <v>ALTER TABLE TM_BACKLOG_HISTORY_LIST</v>
      </c>
      <c r="K699" s="25" t="str">
        <f t="shared" si="300"/>
        <v>T.MODIFICATION_DATE,</v>
      </c>
      <c r="L699" s="12"/>
      <c r="M699" s="18" t="str">
        <f t="shared" si="295"/>
        <v>MODIFICATION_DATE,</v>
      </c>
      <c r="N699" s="5" t="str">
        <f t="shared" si="301"/>
        <v>MODIFICATION_DATE VARCHAR(30),</v>
      </c>
      <c r="O699" s="1" t="s">
        <v>9</v>
      </c>
      <c r="P699" t="s">
        <v>8</v>
      </c>
      <c r="W699" s="17" t="str">
        <f t="shared" si="296"/>
        <v>modificationDate</v>
      </c>
      <c r="X699" s="3" t="str">
        <f t="shared" si="297"/>
        <v>"modificationDate":"",</v>
      </c>
      <c r="Y699" s="22" t="str">
        <f t="shared" si="298"/>
        <v>public static String MODIFICATION_DATE="modificationDate";</v>
      </c>
      <c r="Z699" s="7" t="str">
        <f t="shared" si="299"/>
        <v>private String modificationDate="";</v>
      </c>
    </row>
    <row r="700" spans="2:26" ht="19.2" x14ac:dyDescent="0.45">
      <c r="B700" s="1" t="s">
        <v>274</v>
      </c>
      <c r="C700" s="1" t="s">
        <v>1</v>
      </c>
      <c r="D700" s="4">
        <v>45</v>
      </c>
      <c r="I700" t="str">
        <f>I689</f>
        <v>ALTER TABLE TM_BACKLOG_HISTORY</v>
      </c>
      <c r="J700" t="str">
        <f>CONCATENATE(LEFT(CONCATENATE(" ADD "," ",N700,";"),LEN(CONCATENATE(" ADD "," ",N700,";"))-2),";")</f>
        <v xml:space="preserve"> ADD  FK_PROJECT_ID VARCHAR(45);</v>
      </c>
      <c r="K700" s="25" t="str">
        <f>CONCATENATE("T.",B700,",")</f>
        <v>T.FK_PROJECT_ID,</v>
      </c>
      <c r="L700" s="12"/>
      <c r="M700" s="18" t="str">
        <f>CONCATENATE(B700,",")</f>
        <v>FK_PROJECT_ID,</v>
      </c>
      <c r="N700" s="5" t="str">
        <f>CONCATENATE(B700," ",C700,"(",D700,")",",")</f>
        <v>FK_PROJECT_ID VARCHAR(45),</v>
      </c>
      <c r="O700" s="1" t="s">
        <v>10</v>
      </c>
      <c r="P700" t="s">
        <v>288</v>
      </c>
      <c r="Q700" t="s">
        <v>2</v>
      </c>
      <c r="W700" s="17" t="str">
        <f>CONCATENATE(,LOWER(O700),UPPER(LEFT(P700,1)),LOWER(RIGHT(P700,LEN(P700)-IF(LEN(P700)&gt;0,1,LEN(P700)))),UPPER(LEFT(Q700,1)),LOWER(RIGHT(Q700,LEN(Q700)-IF(LEN(Q700)&gt;0,1,LEN(Q700)))),UPPER(LEFT(R700,1)),LOWER(RIGHT(R700,LEN(R700)-IF(LEN(R700)&gt;0,1,LEN(R700)))),UPPER(LEFT(S700,1)),LOWER(RIGHT(S700,LEN(S700)-IF(LEN(S700)&gt;0,1,LEN(S700)))),UPPER(LEFT(T700,1)),LOWER(RIGHT(T700,LEN(T700)-IF(LEN(T700)&gt;0,1,LEN(T700)))),UPPER(LEFT(U700,1)),LOWER(RIGHT(U700,LEN(U700)-IF(LEN(U700)&gt;0,1,LEN(U700)))),UPPER(LEFT(V700,1)),LOWER(RIGHT(V700,LEN(V700)-IF(LEN(V700)&gt;0,1,LEN(V700)))))</f>
        <v>fkProjectId</v>
      </c>
      <c r="X700" s="3" t="str">
        <f>CONCATENATE("""",W700,"""",":","""","""",",")</f>
        <v>"fkProjectId":"",</v>
      </c>
      <c r="Y700" s="22" t="str">
        <f>CONCATENATE("public static String ",,B700,,"=","""",W700,""";")</f>
        <v>public static String FK_PROJECT_ID="fkProjectId";</v>
      </c>
      <c r="Z700" s="7" t="str">
        <f>CONCATENATE("private String ",W700,"=","""""",";")</f>
        <v>private String fkProjectId="";</v>
      </c>
    </row>
    <row r="701" spans="2:26" ht="19.2" x14ac:dyDescent="0.45">
      <c r="B701" s="1" t="s">
        <v>287</v>
      </c>
      <c r="C701" s="1" t="s">
        <v>1</v>
      </c>
      <c r="D701" s="4">
        <v>45</v>
      </c>
      <c r="I701" t="str">
        <f>I690</f>
        <v>ALTER TABLE TM_BACKLOG_HISTORY</v>
      </c>
      <c r="J701" t="str">
        <f>CONCATENATE(LEFT(CONCATENATE(" ADD "," ",N701,";"),LEN(CONCATENATE(" ADD "," ",N701,";"))-2),";")</f>
        <v xml:space="preserve"> ADD  PROJECT_NAME VARCHAR(45);</v>
      </c>
      <c r="K701" s="25" t="s">
        <v>535</v>
      </c>
      <c r="L701" s="12"/>
      <c r="M701" s="18" t="str">
        <f t="shared" si="295"/>
        <v>PROJECT_NAME,</v>
      </c>
      <c r="N701" s="5" t="str">
        <f t="shared" si="301"/>
        <v>PROJECT_NAME VARCHAR(45),</v>
      </c>
      <c r="O701" s="1" t="s">
        <v>288</v>
      </c>
      <c r="P701" t="s">
        <v>0</v>
      </c>
      <c r="W701" s="17" t="str">
        <f t="shared" si="296"/>
        <v>projectName</v>
      </c>
      <c r="X701" s="3" t="str">
        <f t="shared" si="297"/>
        <v>"projectName":"",</v>
      </c>
      <c r="Y701" s="22" t="str">
        <f t="shared" si="298"/>
        <v>public static String PROJECT_NAME="projectName";</v>
      </c>
      <c r="Z701" s="7" t="str">
        <f t="shared" si="299"/>
        <v>private String projectName="";</v>
      </c>
    </row>
    <row r="702" spans="2:26" ht="19.2" x14ac:dyDescent="0.45">
      <c r="B702" s="1" t="s">
        <v>367</v>
      </c>
      <c r="C702" s="1" t="s">
        <v>1</v>
      </c>
      <c r="D702" s="4">
        <v>45</v>
      </c>
      <c r="I702" t="str">
        <f>I687</f>
        <v>ALTER TABLE TM_BACKLOG_HISTORY</v>
      </c>
      <c r="K702" s="25" t="str">
        <f t="shared" si="300"/>
        <v>T.FK_BACKLOG_ID,</v>
      </c>
      <c r="L702" s="12"/>
      <c r="M702" s="18" t="str">
        <f t="shared" si="295"/>
        <v>FK_BACKLOG_ID,</v>
      </c>
      <c r="N702" s="5" t="str">
        <f t="shared" si="301"/>
        <v>FK_BACKLOG_ID VARCHAR(45),</v>
      </c>
      <c r="O702" s="1" t="s">
        <v>10</v>
      </c>
      <c r="P702" t="s">
        <v>354</v>
      </c>
      <c r="Q702" t="s">
        <v>2</v>
      </c>
      <c r="W702" s="17" t="str">
        <f t="shared" si="296"/>
        <v>fkBacklogId</v>
      </c>
      <c r="X702" s="3" t="str">
        <f t="shared" si="297"/>
        <v>"fkBacklogId":"",</v>
      </c>
      <c r="Y702" s="22" t="str">
        <f t="shared" si="298"/>
        <v>public static String FK_BACKLOG_ID="fkBacklogId";</v>
      </c>
      <c r="Z702" s="7" t="str">
        <f t="shared" si="299"/>
        <v>private String fkBacklogId="";</v>
      </c>
    </row>
    <row r="703" spans="2:26" ht="19.2" x14ac:dyDescent="0.45">
      <c r="B703" s="1" t="s">
        <v>424</v>
      </c>
      <c r="C703" s="1" t="s">
        <v>1</v>
      </c>
      <c r="D703" s="4">
        <v>222</v>
      </c>
      <c r="I703">
        <f>I500</f>
        <v>0</v>
      </c>
      <c r="K703" s="25" t="str">
        <f t="shared" si="300"/>
        <v>T.HISTORY_TYPE,</v>
      </c>
      <c r="L703" s="12"/>
      <c r="M703" s="18" t="str">
        <f t="shared" si="295"/>
        <v>HISTORY_TYPE,</v>
      </c>
      <c r="N703" s="5" t="str">
        <f t="shared" si="301"/>
        <v>HISTORY_TYPE VARCHAR(222),</v>
      </c>
      <c r="O703" s="1" t="s">
        <v>430</v>
      </c>
      <c r="P703" t="s">
        <v>51</v>
      </c>
      <c r="W703" s="17" t="str">
        <f t="shared" si="296"/>
        <v>historyType</v>
      </c>
      <c r="X703" s="3" t="str">
        <f t="shared" si="297"/>
        <v>"historyType":"",</v>
      </c>
      <c r="Y703" s="22" t="str">
        <f t="shared" si="298"/>
        <v>public static String HISTORY_TYPE="historyType";</v>
      </c>
      <c r="Z703" s="7" t="str">
        <f t="shared" si="299"/>
        <v>private String historyType="";</v>
      </c>
    </row>
    <row r="704" spans="2:26" ht="19.2" x14ac:dyDescent="0.45">
      <c r="B704" s="1" t="s">
        <v>425</v>
      </c>
      <c r="C704" s="1" t="s">
        <v>1</v>
      </c>
      <c r="D704" s="4">
        <v>45</v>
      </c>
      <c r="I704">
        <f>I693</f>
        <v>0</v>
      </c>
      <c r="K704" s="25" t="str">
        <f t="shared" si="300"/>
        <v>T.HISTORY_DATE,</v>
      </c>
      <c r="L704" s="12"/>
      <c r="M704" s="18" t="str">
        <f t="shared" si="295"/>
        <v>HISTORY_DATE,</v>
      </c>
      <c r="N704" s="5" t="str">
        <f t="shared" si="301"/>
        <v>HISTORY_DATE VARCHAR(45),</v>
      </c>
      <c r="O704" s="1" t="s">
        <v>430</v>
      </c>
      <c r="P704" t="s">
        <v>8</v>
      </c>
      <c r="W704" s="17" t="str">
        <f t="shared" si="296"/>
        <v>historyDate</v>
      </c>
      <c r="X704" s="3" t="str">
        <f t="shared" si="297"/>
        <v>"historyDate":"",</v>
      </c>
      <c r="Y704" s="22" t="str">
        <f t="shared" si="298"/>
        <v>public static String HISTORY_DATE="historyDate";</v>
      </c>
      <c r="Z704" s="7" t="str">
        <f t="shared" si="299"/>
        <v>private String historyDate="";</v>
      </c>
    </row>
    <row r="705" spans="2:26" ht="19.2" x14ac:dyDescent="0.45">
      <c r="B705" s="1" t="s">
        <v>426</v>
      </c>
      <c r="C705" s="1" t="s">
        <v>1</v>
      </c>
      <c r="D705" s="4">
        <v>45</v>
      </c>
      <c r="I705">
        <f>I502</f>
        <v>0</v>
      </c>
      <c r="K705" s="25" t="str">
        <f t="shared" si="300"/>
        <v>T.HISTORY_TIME,</v>
      </c>
      <c r="L705" s="12"/>
      <c r="M705" s="18" t="str">
        <f t="shared" si="295"/>
        <v>HISTORY_TIME,</v>
      </c>
      <c r="N705" s="5" t="str">
        <f t="shared" si="301"/>
        <v>HISTORY_TIME VARCHAR(45),</v>
      </c>
      <c r="O705" s="1" t="s">
        <v>430</v>
      </c>
      <c r="P705" t="s">
        <v>133</v>
      </c>
      <c r="W705" s="17" t="str">
        <f t="shared" si="296"/>
        <v>historyTime</v>
      </c>
      <c r="X705" s="3" t="str">
        <f t="shared" si="297"/>
        <v>"historyTime":"",</v>
      </c>
      <c r="Y705" s="22" t="str">
        <f t="shared" si="298"/>
        <v>public static String HISTORY_TIME="historyTime";</v>
      </c>
      <c r="Z705" s="7" t="str">
        <f t="shared" si="299"/>
        <v>private String historyTime="";</v>
      </c>
    </row>
    <row r="706" spans="2:26" ht="19.2" x14ac:dyDescent="0.45">
      <c r="B706" s="1" t="s">
        <v>427</v>
      </c>
      <c r="C706" s="1" t="s">
        <v>1</v>
      </c>
      <c r="D706" s="4">
        <v>45</v>
      </c>
      <c r="I706" t="str">
        <f>I695</f>
        <v>ALTER TABLE TM_BACKLOG_HISTORY_LIST</v>
      </c>
      <c r="K706" s="25" t="str">
        <f t="shared" si="300"/>
        <v>T.HISTORY_TELLER_ID,</v>
      </c>
      <c r="L706" s="12"/>
      <c r="M706" s="18" t="str">
        <f>CONCATENATE(B706,",")</f>
        <v>HISTORY_TELLER_ID,</v>
      </c>
      <c r="N706" s="5" t="str">
        <f t="shared" si="301"/>
        <v>HISTORY_TELLER_ID VARCHAR(45),</v>
      </c>
      <c r="O706" s="1" t="s">
        <v>430</v>
      </c>
      <c r="P706" t="s">
        <v>431</v>
      </c>
      <c r="Q706" t="s">
        <v>2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historyTellerId</v>
      </c>
      <c r="X706" s="3" t="str">
        <f>CONCATENATE("""",W706,"""",":","""","""",",")</f>
        <v>"historyTellerId":"",</v>
      </c>
      <c r="Y706" s="22" t="str">
        <f>CONCATENATE("public static String ",,B706,,"=","""",W706,""";")</f>
        <v>public static String HISTORY_TELLER_ID="historyTellerId";</v>
      </c>
      <c r="Z706" s="7" t="str">
        <f>CONCATENATE("private String ",W706,"=","""""",";")</f>
        <v>private String historyTellerId="";</v>
      </c>
    </row>
    <row r="707" spans="2:26" ht="19.2" x14ac:dyDescent="0.45">
      <c r="B707" s="1" t="s">
        <v>433</v>
      </c>
      <c r="C707" s="1" t="s">
        <v>1</v>
      </c>
      <c r="D707" s="4">
        <v>45</v>
      </c>
      <c r="I707" t="str">
        <f>I695</f>
        <v>ALTER TABLE TM_BACKLOG_HISTORY_LIST</v>
      </c>
      <c r="K707" s="25" t="s">
        <v>534</v>
      </c>
      <c r="L707" s="12"/>
      <c r="M707" s="18" t="str">
        <f>CONCATENATE(B707,",")</f>
        <v>HISTORY_TELLER_NAME,</v>
      </c>
      <c r="N707" s="5" t="str">
        <f t="shared" si="301"/>
        <v>HISTORY_TELLER_NAME VARCHAR(45),</v>
      </c>
      <c r="O707" s="1" t="s">
        <v>430</v>
      </c>
      <c r="P707" t="s">
        <v>431</v>
      </c>
      <c r="Q707" t="s">
        <v>0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historyTellerName</v>
      </c>
      <c r="X707" s="3" t="str">
        <f>CONCATENATE("""",W707,"""",":","""","""",",")</f>
        <v>"historyTellerName":"",</v>
      </c>
      <c r="Y707" s="22" t="str">
        <f>CONCATENATE("public static String ",,B707,,"=","""",W707,""";")</f>
        <v>public static String HISTORY_TELLER_NAME="historyTellerName";</v>
      </c>
      <c r="Z707" s="7" t="str">
        <f>CONCATENATE("private String ",W707,"=","""""",";")</f>
        <v>private String historyTellerName="";</v>
      </c>
    </row>
    <row r="708" spans="2:26" ht="19.2" x14ac:dyDescent="0.45">
      <c r="B708" s="1" t="s">
        <v>434</v>
      </c>
      <c r="C708" s="1" t="s">
        <v>1</v>
      </c>
      <c r="D708" s="4">
        <v>45</v>
      </c>
      <c r="I708" t="str">
        <f>I696</f>
        <v>ALTER TABLE TM_BACKLOG_HISTORY_LIST</v>
      </c>
      <c r="K708" s="25" t="s">
        <v>449</v>
      </c>
      <c r="L708" s="12"/>
      <c r="M708" s="18" t="str">
        <f t="shared" si="295"/>
        <v>HISTORY_TELLER_IMAGE,</v>
      </c>
      <c r="N708" s="5" t="str">
        <f t="shared" si="301"/>
        <v>HISTORY_TELLER_IMAGE VARCHAR(45),</v>
      </c>
      <c r="O708" s="1" t="s">
        <v>430</v>
      </c>
      <c r="P708" t="s">
        <v>431</v>
      </c>
      <c r="Q708" t="s">
        <v>153</v>
      </c>
      <c r="W708" s="17" t="str">
        <f t="shared" si="296"/>
        <v>historyTellerImage</v>
      </c>
      <c r="X708" s="3" t="str">
        <f t="shared" si="297"/>
        <v>"historyTellerImage":"",</v>
      </c>
      <c r="Y708" s="22" t="str">
        <f t="shared" si="298"/>
        <v>public static String HISTORY_TELLER_IMAGE="historyTellerImage";</v>
      </c>
      <c r="Z708" s="7" t="str">
        <f t="shared" si="299"/>
        <v>private String historyTellerImage="";</v>
      </c>
    </row>
    <row r="709" spans="2:26" ht="19.2" x14ac:dyDescent="0.45">
      <c r="B709" s="1" t="s">
        <v>444</v>
      </c>
      <c r="C709" s="1" t="s">
        <v>1</v>
      </c>
      <c r="D709" s="4">
        <v>50</v>
      </c>
      <c r="I709" t="str">
        <f>I699</f>
        <v>ALTER TABLE TM_BACKLOG_HISTORY_LIST</v>
      </c>
      <c r="J709" t="str">
        <f>CONCATENATE(LEFT(CONCATENATE(" ADD "," ",N709,";"),LEN(CONCATENATE(" ADD "," ",N709,";"))-2),";")</f>
        <v xml:space="preserve"> ADD  RELATION_ID VARCHAR(50);</v>
      </c>
      <c r="K709" s="25" t="str">
        <f>CONCATENATE("T.",B709,",")</f>
        <v>T.RELATION_ID,</v>
      </c>
      <c r="L709" s="12"/>
      <c r="M709" s="18" t="str">
        <f t="shared" si="295"/>
        <v>RELATION_ID,</v>
      </c>
      <c r="N709" s="5" t="str">
        <f t="shared" si="301"/>
        <v>RELATION_ID VARCHAR(50),</v>
      </c>
      <c r="O709" s="1" t="s">
        <v>445</v>
      </c>
      <c r="P709" t="s">
        <v>2</v>
      </c>
      <c r="W709" s="17" t="str">
        <f t="shared" si="296"/>
        <v>relationId</v>
      </c>
      <c r="X709" s="3" t="str">
        <f t="shared" si="297"/>
        <v>"relationId":"",</v>
      </c>
      <c r="Y709" s="22" t="str">
        <f t="shared" si="298"/>
        <v>public static String RELATION_ID="relationId";</v>
      </c>
      <c r="Z709" s="7" t="str">
        <f t="shared" si="299"/>
        <v>private String relationId="";</v>
      </c>
    </row>
    <row r="710" spans="2:26" ht="19.2" x14ac:dyDescent="0.45">
      <c r="B710" s="1" t="s">
        <v>97</v>
      </c>
      <c r="C710" s="1" t="s">
        <v>1</v>
      </c>
      <c r="D710" s="4">
        <v>1000</v>
      </c>
      <c r="I710" t="str">
        <f>I702</f>
        <v>ALTER TABLE TM_BACKLOG_HISTORY</v>
      </c>
      <c r="J710" t="str">
        <f>CONCATENATE(LEFT(CONCATENATE(" ADD "," ",N710,";"),LEN(CONCATENATE(" ADD "," ",N710,";"))-2),";")</f>
        <v xml:space="preserve"> ADD  PARAM_1 VARCHAR(1000);</v>
      </c>
      <c r="K710" s="25" t="str">
        <f>CONCATENATE("T.",B710,",")</f>
        <v>T.PARAM_1,</v>
      </c>
      <c r="L710" s="12"/>
      <c r="M710" s="18" t="str">
        <f t="shared" si="295"/>
        <v>PARAM_1,</v>
      </c>
      <c r="N710" s="5" t="str">
        <f t="shared" si="301"/>
        <v>PARAM_1 VARCHAR(1000),</v>
      </c>
      <c r="O710" s="1" t="s">
        <v>102</v>
      </c>
      <c r="P710">
        <v>1</v>
      </c>
      <c r="W710" s="17" t="str">
        <f t="shared" si="296"/>
        <v>param1</v>
      </c>
      <c r="X710" s="3" t="str">
        <f t="shared" si="297"/>
        <v>"param1":"",</v>
      </c>
      <c r="Y710" s="22" t="str">
        <f t="shared" si="298"/>
        <v>public static String PARAM_1="param1";</v>
      </c>
      <c r="Z710" s="7" t="str">
        <f t="shared" si="299"/>
        <v>private String param1="";</v>
      </c>
    </row>
    <row r="711" spans="2:26" ht="19.2" x14ac:dyDescent="0.45">
      <c r="B711" s="1" t="s">
        <v>98</v>
      </c>
      <c r="C711" s="1" t="s">
        <v>1</v>
      </c>
      <c r="D711" s="4">
        <v>1000</v>
      </c>
      <c r="I711" t="str">
        <f>I698</f>
        <v>ALTER TABLE TM_BACKLOG_HISTORY_LIST</v>
      </c>
      <c r="J711" t="str">
        <f>CONCATENATE(LEFT(CONCATENATE(" ADD "," ",N711,";"),LEN(CONCATENATE(" ADD "," ",N711,";"))-2),";")</f>
        <v xml:space="preserve"> ADD  PARAM_2 VARCHAR(1000);</v>
      </c>
      <c r="K711" s="25" t="str">
        <f>CONCATENATE("T.",B711,",")</f>
        <v>T.PARAM_2,</v>
      </c>
      <c r="L711" s="12"/>
      <c r="M711" s="18" t="str">
        <f t="shared" si="295"/>
        <v>PARAM_2,</v>
      </c>
      <c r="N711" s="5" t="str">
        <f t="shared" si="301"/>
        <v>PARAM_2 VARCHAR(1000),</v>
      </c>
      <c r="O711" s="1" t="s">
        <v>102</v>
      </c>
      <c r="P711">
        <v>2</v>
      </c>
      <c r="W711" s="17" t="str">
        <f t="shared" si="296"/>
        <v>param2</v>
      </c>
      <c r="X711" s="3" t="str">
        <f t="shared" si="297"/>
        <v>"param2":"",</v>
      </c>
      <c r="Y711" s="22" t="str">
        <f t="shared" si="298"/>
        <v>public static String PARAM_2="param2";</v>
      </c>
      <c r="Z711" s="7" t="str">
        <f t="shared" si="299"/>
        <v>private String param2="";</v>
      </c>
    </row>
    <row r="712" spans="2:26" ht="19.2" x14ac:dyDescent="0.45">
      <c r="B712" s="1" t="s">
        <v>99</v>
      </c>
      <c r="C712" s="1" t="s">
        <v>1</v>
      </c>
      <c r="D712" s="4">
        <v>1000</v>
      </c>
      <c r="I712" t="str">
        <f>I699</f>
        <v>ALTER TABLE TM_BACKLOG_HISTORY_LIST</v>
      </c>
      <c r="J712" t="str">
        <f>CONCATENATE(LEFT(CONCATENATE(" ADD "," ",N712,";"),LEN(CONCATENATE(" ADD "," ",N712,";"))-2),";")</f>
        <v xml:space="preserve"> ADD  PARAM_3 VARCHAR(1000);</v>
      </c>
      <c r="K712" s="25" t="str">
        <f>CONCATENATE("T.",B712,",")</f>
        <v>T.PARAM_3,</v>
      </c>
      <c r="L712" s="12"/>
      <c r="M712" s="18" t="str">
        <f t="shared" si="295"/>
        <v>PARAM_3,</v>
      </c>
      <c r="N712" s="5" t="str">
        <f t="shared" si="301"/>
        <v>PARAM_3 VARCHAR(1000),</v>
      </c>
      <c r="O712" s="1" t="s">
        <v>102</v>
      </c>
      <c r="P712">
        <v>3</v>
      </c>
      <c r="W712" s="17" t="str">
        <f t="shared" si="296"/>
        <v>param3</v>
      </c>
      <c r="X712" s="3" t="str">
        <f t="shared" si="297"/>
        <v>"param3":"",</v>
      </c>
      <c r="Y712" s="22" t="str">
        <f t="shared" si="298"/>
        <v>public static String PARAM_3="param3";</v>
      </c>
      <c r="Z712" s="7" t="str">
        <f t="shared" si="299"/>
        <v>private String param3="";</v>
      </c>
    </row>
    <row r="713" spans="2:26" ht="19.2" x14ac:dyDescent="0.45">
      <c r="B713" s="1" t="s">
        <v>428</v>
      </c>
      <c r="C713" s="1" t="s">
        <v>1</v>
      </c>
      <c r="D713" s="4">
        <v>4444</v>
      </c>
      <c r="I713">
        <f>I504</f>
        <v>0</v>
      </c>
      <c r="K713" s="25" t="str">
        <f>CONCATENATE("T.",B713,"")</f>
        <v>T.HISTORY_BODY</v>
      </c>
      <c r="L713" s="12"/>
      <c r="M713" s="18" t="str">
        <f t="shared" si="295"/>
        <v>HISTORY_BODY,</v>
      </c>
      <c r="N713" s="5" t="str">
        <f t="shared" si="301"/>
        <v>HISTORY_BODY VARCHAR(4444),</v>
      </c>
      <c r="O713" s="1" t="s">
        <v>430</v>
      </c>
      <c r="P713" t="s">
        <v>429</v>
      </c>
      <c r="W713" s="17" t="str">
        <f t="shared" si="296"/>
        <v>historyBody</v>
      </c>
      <c r="X713" s="3" t="str">
        <f t="shared" si="297"/>
        <v>"historyBody":"",</v>
      </c>
      <c r="Y713" s="22" t="str">
        <f t="shared" si="298"/>
        <v>public static String HISTORY_BODY="historyBody";</v>
      </c>
      <c r="Z713" s="7" t="str">
        <f t="shared" si="299"/>
        <v>private String historyBody="";</v>
      </c>
    </row>
    <row r="714" spans="2:26" ht="19.2" x14ac:dyDescent="0.45">
      <c r="B714" s="1"/>
      <c r="C714" s="1"/>
      <c r="D714" s="4"/>
      <c r="K714" s="29" t="s">
        <v>435</v>
      </c>
      <c r="L714" s="12"/>
      <c r="M714" s="18"/>
      <c r="N714" s="33" t="s">
        <v>130</v>
      </c>
      <c r="O714" s="1"/>
      <c r="W714" s="17"/>
    </row>
    <row r="715" spans="2:26" x14ac:dyDescent="0.3">
      <c r="K715" s="21" t="s">
        <v>436</v>
      </c>
    </row>
    <row r="718" spans="2:26" x14ac:dyDescent="0.3">
      <c r="B718" s="2" t="s">
        <v>452</v>
      </c>
      <c r="I718" t="str">
        <f>CONCATENATE("ALTER TABLE"," ",B718)</f>
        <v>ALTER TABLE TM_REL_BACKLOG_AND_LABEL</v>
      </c>
      <c r="N718" s="5" t="str">
        <f>CONCATENATE("CREATE TABLE ",B718," ","(")</f>
        <v>CREATE TABLE TM_REL_BACKLOG_AND_LABEL (</v>
      </c>
    </row>
    <row r="719" spans="2:26" ht="19.2" x14ac:dyDescent="0.45">
      <c r="B719" s="1" t="s">
        <v>2</v>
      </c>
      <c r="C719" s="1" t="s">
        <v>1</v>
      </c>
      <c r="D719" s="4">
        <v>30</v>
      </c>
      <c r="E719" s="24" t="s">
        <v>113</v>
      </c>
      <c r="I719" t="str">
        <f t="shared" ref="I719:I725" si="302">I718</f>
        <v>ALTER TABLE TM_REL_BACKLOG_AND_LABEL</v>
      </c>
      <c r="J719" t="str">
        <f t="shared" ref="J719:J725" si="303">CONCATENATE(LEFT(CONCATENATE(" ADD "," ",N719,";"),LEN(CONCATENATE(" ADD "," ",N719,";"))-2),";")</f>
        <v xml:space="preserve"> ADD  ID VARCHAR(30) NOT NULL ;</v>
      </c>
      <c r="K719" s="21" t="str">
        <f t="shared" ref="K719:K725" si="304">CONCATENATE(LEFT(CONCATENATE("  ALTER COLUMN  "," ",N719,";"),LEN(CONCATENATE("  ALTER COLUMN  "," ",N719,";"))-2),";")</f>
        <v xml:space="preserve">  ALTER COLUMN   ID VARCHAR(30) NOT NULL ;</v>
      </c>
      <c r="L719" s="12"/>
      <c r="M719" s="18" t="str">
        <f t="shared" ref="M719:M725" si="305">CONCATENATE(B719,",")</f>
        <v>ID,</v>
      </c>
      <c r="N719" s="5" t="str">
        <f>CONCATENATE(B719," ",C719,"(",D719,") ",E719," ,")</f>
        <v>ID VARCHAR(30) NOT NULL ,</v>
      </c>
      <c r="O719" s="1" t="s">
        <v>2</v>
      </c>
      <c r="P719" s="6"/>
      <c r="Q719" s="6"/>
      <c r="R719" s="6"/>
      <c r="S719" s="6"/>
      <c r="T719" s="6"/>
      <c r="U719" s="6"/>
      <c r="V719" s="6"/>
      <c r="W719" s="17" t="str">
        <f t="shared" ref="W719:W725" si="306">CONCATENATE(,LOWER(O719),UPPER(LEFT(P719,1)),LOWER(RIGHT(P719,LEN(P719)-IF(LEN(P719)&gt;0,1,LEN(P719)))),UPPER(LEFT(Q719,1)),LOWER(RIGHT(Q719,LEN(Q719)-IF(LEN(Q719)&gt;0,1,LEN(Q719)))),UPPER(LEFT(R719,1)),LOWER(RIGHT(R719,LEN(R719)-IF(LEN(R719)&gt;0,1,LEN(R719)))),UPPER(LEFT(S719,1)),LOWER(RIGHT(S719,LEN(S719)-IF(LEN(S719)&gt;0,1,LEN(S719)))),UPPER(LEFT(T719,1)),LOWER(RIGHT(T719,LEN(T719)-IF(LEN(T719)&gt;0,1,LEN(T719)))),UPPER(LEFT(U719,1)),LOWER(RIGHT(U719,LEN(U719)-IF(LEN(U719)&gt;0,1,LEN(U719)))),UPPER(LEFT(V719,1)),LOWER(RIGHT(V719,LEN(V719)-IF(LEN(V719)&gt;0,1,LEN(V719)))))</f>
        <v>id</v>
      </c>
      <c r="X719" s="3" t="str">
        <f t="shared" ref="X719:X725" si="307">CONCATENATE("""",W719,"""",":","""","""",",")</f>
        <v>"id":"",</v>
      </c>
      <c r="Y719" s="22" t="str">
        <f t="shared" ref="Y719:Y725" si="308">CONCATENATE("public static String ",,B719,,"=","""",W719,""";")</f>
        <v>public static String ID="id";</v>
      </c>
      <c r="Z719" s="7" t="str">
        <f t="shared" ref="Z719:Z725" si="309">CONCATENATE("private String ",W719,"=","""""",";")</f>
        <v>private String id="";</v>
      </c>
    </row>
    <row r="720" spans="2:26" ht="19.2" x14ac:dyDescent="0.45">
      <c r="B720" s="1" t="s">
        <v>3</v>
      </c>
      <c r="C720" s="1" t="s">
        <v>1</v>
      </c>
      <c r="D720" s="4">
        <v>10</v>
      </c>
      <c r="I720" t="str">
        <f t="shared" si="302"/>
        <v>ALTER TABLE TM_REL_BACKLOG_AND_LABEL</v>
      </c>
      <c r="J720" t="str">
        <f t="shared" si="303"/>
        <v xml:space="preserve"> ADD  STATUS VARCHAR(10);</v>
      </c>
      <c r="K720" s="21" t="str">
        <f t="shared" si="304"/>
        <v xml:space="preserve">  ALTER COLUMN   STATUS VARCHAR(10);</v>
      </c>
      <c r="L720" s="12"/>
      <c r="M720" s="18" t="str">
        <f t="shared" si="305"/>
        <v>STATUS,</v>
      </c>
      <c r="N720" s="5" t="str">
        <f t="shared" ref="N720:N725" si="310">CONCATENATE(B720," ",C720,"(",D720,")",",")</f>
        <v>STATUS VARCHAR(10),</v>
      </c>
      <c r="O720" s="1" t="s">
        <v>3</v>
      </c>
      <c r="W720" s="17" t="str">
        <f t="shared" si="306"/>
        <v>status</v>
      </c>
      <c r="X720" s="3" t="str">
        <f t="shared" si="307"/>
        <v>"status":"",</v>
      </c>
      <c r="Y720" s="22" t="str">
        <f t="shared" si="308"/>
        <v>public static String STATUS="status";</v>
      </c>
      <c r="Z720" s="7" t="str">
        <f t="shared" si="309"/>
        <v>private String status="";</v>
      </c>
    </row>
    <row r="721" spans="2:26" ht="19.2" x14ac:dyDescent="0.45">
      <c r="B721" s="1" t="s">
        <v>4</v>
      </c>
      <c r="C721" s="1" t="s">
        <v>1</v>
      </c>
      <c r="D721" s="4">
        <v>30</v>
      </c>
      <c r="I721" t="str">
        <f t="shared" si="302"/>
        <v>ALTER TABLE TM_REL_BACKLOG_AND_LABEL</v>
      </c>
      <c r="J721" t="str">
        <f t="shared" si="303"/>
        <v xml:space="preserve"> ADD  INSERT_DATE VARCHAR(30);</v>
      </c>
      <c r="K721" s="21" t="str">
        <f t="shared" si="304"/>
        <v xml:space="preserve">  ALTER COLUMN   INSERT_DATE VARCHAR(30);</v>
      </c>
      <c r="L721" s="12"/>
      <c r="M721" s="18" t="str">
        <f t="shared" si="305"/>
        <v>INSERT_DATE,</v>
      </c>
      <c r="N721" s="5" t="str">
        <f t="shared" si="310"/>
        <v>INSERT_DATE VARCHAR(30),</v>
      </c>
      <c r="O721" s="1" t="s">
        <v>7</v>
      </c>
      <c r="P721" t="s">
        <v>8</v>
      </c>
      <c r="W721" s="17" t="str">
        <f t="shared" si="306"/>
        <v>insertDate</v>
      </c>
      <c r="X721" s="3" t="str">
        <f t="shared" si="307"/>
        <v>"insertDate":"",</v>
      </c>
      <c r="Y721" s="22" t="str">
        <f t="shared" si="308"/>
        <v>public static String INSERT_DATE="insertDate";</v>
      </c>
      <c r="Z721" s="7" t="str">
        <f t="shared" si="309"/>
        <v>private String insertDate="";</v>
      </c>
    </row>
    <row r="722" spans="2:26" ht="19.2" x14ac:dyDescent="0.45">
      <c r="B722" s="1" t="s">
        <v>5</v>
      </c>
      <c r="C722" s="1" t="s">
        <v>1</v>
      </c>
      <c r="D722" s="4">
        <v>30</v>
      </c>
      <c r="I722" t="str">
        <f t="shared" si="302"/>
        <v>ALTER TABLE TM_REL_BACKLOG_AND_LABEL</v>
      </c>
      <c r="J722" t="str">
        <f t="shared" si="303"/>
        <v xml:space="preserve"> ADD  MODIFICATION_DATE VARCHAR(30);</v>
      </c>
      <c r="K722" s="21" t="str">
        <f t="shared" si="304"/>
        <v xml:space="preserve">  ALTER COLUMN   MODIFICATION_DATE VARCHAR(30);</v>
      </c>
      <c r="L722" s="12"/>
      <c r="M722" s="18" t="str">
        <f t="shared" si="305"/>
        <v>MODIFICATION_DATE,</v>
      </c>
      <c r="N722" s="5" t="str">
        <f t="shared" si="310"/>
        <v>MODIFICATION_DATE VARCHAR(30),</v>
      </c>
      <c r="O722" s="1" t="s">
        <v>9</v>
      </c>
      <c r="P722" t="s">
        <v>8</v>
      </c>
      <c r="W722" s="17" t="str">
        <f t="shared" si="306"/>
        <v>modificationDate</v>
      </c>
      <c r="X722" s="3" t="str">
        <f t="shared" si="307"/>
        <v>"modificationDate":"",</v>
      </c>
      <c r="Y722" s="22" t="str">
        <f t="shared" si="308"/>
        <v>public static String MODIFICATION_DATE="modificationDate";</v>
      </c>
      <c r="Z722" s="7" t="str">
        <f t="shared" si="309"/>
        <v>private String modificationDate="";</v>
      </c>
    </row>
    <row r="723" spans="2:26" ht="19.2" x14ac:dyDescent="0.45">
      <c r="B723" s="1" t="s">
        <v>274</v>
      </c>
      <c r="C723" s="1" t="s">
        <v>1</v>
      </c>
      <c r="D723" s="4">
        <v>45</v>
      </c>
      <c r="I723" t="str">
        <f t="shared" si="302"/>
        <v>ALTER TABLE TM_REL_BACKLOG_AND_LABEL</v>
      </c>
      <c r="J723" t="str">
        <f>CONCATENATE(LEFT(CONCATENATE(" ADD "," ",N723,";"),LEN(CONCATENATE(" ADD "," ",N723,";"))-2),";")</f>
        <v xml:space="preserve"> ADD  FK_PROJECT_ID VARCHAR(45);</v>
      </c>
      <c r="K723" s="21" t="str">
        <f>CONCATENATE(LEFT(CONCATENATE("  ALTER COLUMN  "," ",N723,";"),LEN(CONCATENATE("  ALTER COLUMN  "," ",N723,";"))-2),";")</f>
        <v xml:space="preserve">  ALTER COLUMN   FK_PROJECT_ID VARCHAR(45);</v>
      </c>
      <c r="L723" s="12"/>
      <c r="M723" s="18" t="str">
        <f>CONCATENATE(B723,",")</f>
        <v>FK_PROJECT_ID,</v>
      </c>
      <c r="N723" s="5" t="str">
        <f t="shared" si="310"/>
        <v>FK_PROJECT_ID VARCHAR(45),</v>
      </c>
      <c r="O723" s="1" t="s">
        <v>10</v>
      </c>
      <c r="P723" t="s">
        <v>288</v>
      </c>
      <c r="Q723" t="s">
        <v>2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fkProjectId</v>
      </c>
      <c r="X723" s="3" t="str">
        <f>CONCATENATE("""",W723,"""",":","""","""",",")</f>
        <v>"fkProjectId":"",</v>
      </c>
      <c r="Y723" s="22" t="str">
        <f>CONCATENATE("public static String ",,B723,,"=","""",W723,""";")</f>
        <v>public static String FK_PROJECT_ID="fkProjectId";</v>
      </c>
      <c r="Z723" s="7" t="str">
        <f>CONCATENATE("private String ",W723,"=","""""",";")</f>
        <v>private String fkProjectId="";</v>
      </c>
    </row>
    <row r="724" spans="2:26" ht="19.2" x14ac:dyDescent="0.45">
      <c r="B724" s="1" t="s">
        <v>367</v>
      </c>
      <c r="C724" s="1" t="s">
        <v>1</v>
      </c>
      <c r="D724" s="4">
        <v>45</v>
      </c>
      <c r="I724" t="str">
        <f t="shared" si="302"/>
        <v>ALTER TABLE TM_REL_BACKLOG_AND_LABEL</v>
      </c>
      <c r="J724" t="str">
        <f t="shared" si="303"/>
        <v xml:space="preserve"> ADD  FK_BACKLOG_ID VARCHAR(45);</v>
      </c>
      <c r="K724" s="21" t="str">
        <f t="shared" si="304"/>
        <v xml:space="preserve">  ALTER COLUMN   FK_BACKLOG_ID VARCHAR(45);</v>
      </c>
      <c r="L724" s="12"/>
      <c r="M724" s="18" t="str">
        <f t="shared" si="305"/>
        <v>FK_BACKLOG_ID,</v>
      </c>
      <c r="N724" s="5" t="str">
        <f t="shared" si="310"/>
        <v>FK_BACKLOG_ID VARCHAR(45),</v>
      </c>
      <c r="O724" s="1" t="s">
        <v>10</v>
      </c>
      <c r="P724" t="s">
        <v>354</v>
      </c>
      <c r="Q724" t="s">
        <v>2</v>
      </c>
      <c r="W724" s="17" t="str">
        <f t="shared" si="306"/>
        <v>fkBacklogId</v>
      </c>
      <c r="X724" s="3" t="str">
        <f t="shared" si="307"/>
        <v>"fkBacklogId":"",</v>
      </c>
      <c r="Y724" s="22" t="str">
        <f t="shared" si="308"/>
        <v>public static String FK_BACKLOG_ID="fkBacklogId";</v>
      </c>
      <c r="Z724" s="7" t="str">
        <f t="shared" si="309"/>
        <v>private String fkBacklogId="";</v>
      </c>
    </row>
    <row r="725" spans="2:26" ht="19.2" x14ac:dyDescent="0.45">
      <c r="B725" s="1" t="s">
        <v>453</v>
      </c>
      <c r="C725" s="1" t="s">
        <v>1</v>
      </c>
      <c r="D725" s="4">
        <v>44</v>
      </c>
      <c r="I725" t="str">
        <f t="shared" si="302"/>
        <v>ALTER TABLE TM_REL_BACKLOG_AND_LABEL</v>
      </c>
      <c r="J725" t="str">
        <f t="shared" si="303"/>
        <v xml:space="preserve"> ADD  FK_TASK_LABEL_ID VARCHAR(44);</v>
      </c>
      <c r="K725" s="21" t="str">
        <f t="shared" si="304"/>
        <v xml:space="preserve">  ALTER COLUMN   FK_TASK_LABEL_ID VARCHAR(44);</v>
      </c>
      <c r="L725" s="12"/>
      <c r="M725" s="18" t="str">
        <f t="shared" si="305"/>
        <v>FK_TASK_LABEL_ID,</v>
      </c>
      <c r="N725" s="5" t="str">
        <f t="shared" si="310"/>
        <v>FK_TASK_LABEL_ID VARCHAR(44),</v>
      </c>
      <c r="O725" s="1" t="s">
        <v>10</v>
      </c>
      <c r="P725" t="s">
        <v>311</v>
      </c>
      <c r="Q725" t="s">
        <v>61</v>
      </c>
      <c r="R725" t="s">
        <v>2</v>
      </c>
      <c r="W725" s="17" t="str">
        <f t="shared" si="306"/>
        <v>fkTaskLabelId</v>
      </c>
      <c r="X725" s="3" t="str">
        <f t="shared" si="307"/>
        <v>"fkTaskLabelId":"",</v>
      </c>
      <c r="Y725" s="22" t="str">
        <f t="shared" si="308"/>
        <v>public static String FK_TASK_LABEL_ID="fkTaskLabelId";</v>
      </c>
      <c r="Z725" s="7" t="str">
        <f t="shared" si="309"/>
        <v>private String fkTaskLabelId="";</v>
      </c>
    </row>
    <row r="726" spans="2:26" ht="19.2" x14ac:dyDescent="0.45">
      <c r="B726" s="1"/>
      <c r="C726" s="1"/>
      <c r="D726" s="4"/>
      <c r="L726" s="12"/>
      <c r="M726" s="18"/>
      <c r="N726" s="33" t="s">
        <v>130</v>
      </c>
      <c r="O726" s="1"/>
      <c r="W726" s="17"/>
    </row>
    <row r="727" spans="2:26" x14ac:dyDescent="0.3">
      <c r="N727" s="31" t="s">
        <v>126</v>
      </c>
    </row>
    <row r="730" spans="2:26" x14ac:dyDescent="0.3">
      <c r="B730" s="2" t="s">
        <v>456</v>
      </c>
      <c r="I730" t="str">
        <f>CONCATENATE("ALTER TABLE"," ",B730)</f>
        <v>ALTER TABLE TM_REL_BACKLOG_AND_LABEL_LIST</v>
      </c>
      <c r="J730" t="s">
        <v>293</v>
      </c>
      <c r="K730" s="26" t="str">
        <f>CONCATENATE(J730," VIEW ",B730," AS SELECT")</f>
        <v>create OR REPLACE VIEW TM_REL_BACKLOG_AND_LABEL_LIST AS SELECT</v>
      </c>
      <c r="N730" s="5" t="str">
        <f>CONCATENATE("CREATE TABLE ",B730," ","(")</f>
        <v>CREATE TABLE TM_REL_BACKLOG_AND_LABEL_LIST (</v>
      </c>
    </row>
    <row r="731" spans="2:26" ht="19.2" x14ac:dyDescent="0.45">
      <c r="B731" s="1" t="s">
        <v>2</v>
      </c>
      <c r="C731" s="1" t="s">
        <v>1</v>
      </c>
      <c r="D731" s="4">
        <v>30</v>
      </c>
      <c r="E731" s="24" t="s">
        <v>113</v>
      </c>
      <c r="I731" t="str">
        <f>I730</f>
        <v>ALTER TABLE TM_REL_BACKLOG_AND_LABEL_LIST</v>
      </c>
      <c r="K731" s="25" t="str">
        <f>CONCATENATE("T.",B731,",")</f>
        <v>T.ID,</v>
      </c>
      <c r="L731" s="12"/>
      <c r="M731" s="18" t="str">
        <f t="shared" ref="M731:M739" si="311">CONCATENATE(B731,",")</f>
        <v>ID,</v>
      </c>
      <c r="N731" s="5" t="str">
        <f>CONCATENATE(B731," ",C731,"(",D731,") ",E731," ,")</f>
        <v>ID VARCHAR(30) NOT NULL ,</v>
      </c>
      <c r="O731" s="1" t="s">
        <v>2</v>
      </c>
      <c r="P731" s="6"/>
      <c r="Q731" s="6"/>
      <c r="R731" s="6"/>
      <c r="S731" s="6"/>
      <c r="T731" s="6"/>
      <c r="U731" s="6"/>
      <c r="V731" s="6"/>
      <c r="W731" s="17" t="str">
        <f t="shared" ref="W731:W739" si="312">CONCATENATE(,LOWER(O731),UPPER(LEFT(P731,1)),LOWER(RIGHT(P731,LEN(P731)-IF(LEN(P731)&gt;0,1,LEN(P731)))),UPPER(LEFT(Q731,1)),LOWER(RIGHT(Q731,LEN(Q731)-IF(LEN(Q731)&gt;0,1,LEN(Q731)))),UPPER(LEFT(R731,1)),LOWER(RIGHT(R731,LEN(R731)-IF(LEN(R731)&gt;0,1,LEN(R731)))),UPPER(LEFT(S731,1)),LOWER(RIGHT(S731,LEN(S731)-IF(LEN(S731)&gt;0,1,LEN(S731)))),UPPER(LEFT(T731,1)),LOWER(RIGHT(T731,LEN(T731)-IF(LEN(T731)&gt;0,1,LEN(T731)))),UPPER(LEFT(U731,1)),LOWER(RIGHT(U731,LEN(U731)-IF(LEN(U731)&gt;0,1,LEN(U731)))),UPPER(LEFT(V731,1)),LOWER(RIGHT(V731,LEN(V731)-IF(LEN(V731)&gt;0,1,LEN(V731)))))</f>
        <v>id</v>
      </c>
      <c r="X731" s="3" t="str">
        <f t="shared" ref="X731:X739" si="313">CONCATENATE("""",W731,"""",":","""","""",",")</f>
        <v>"id":"",</v>
      </c>
      <c r="Y731" s="22" t="str">
        <f t="shared" ref="Y731:Y739" si="314">CONCATENATE("public static String ",,B731,,"=","""",W731,""";")</f>
        <v>public static String ID="id";</v>
      </c>
      <c r="Z731" s="7" t="str">
        <f t="shared" ref="Z731:Z739" si="315">CONCATENATE("private String ",W731,"=","""""",";")</f>
        <v>private String id="";</v>
      </c>
    </row>
    <row r="732" spans="2:26" ht="19.2" x14ac:dyDescent="0.45">
      <c r="B732" s="1" t="s">
        <v>3</v>
      </c>
      <c r="C732" s="1" t="s">
        <v>1</v>
      </c>
      <c r="D732" s="4">
        <v>10</v>
      </c>
      <c r="I732" t="str">
        <f>I731</f>
        <v>ALTER TABLE TM_REL_BACKLOG_AND_LABEL_LIST</v>
      </c>
      <c r="K732" s="25" t="str">
        <f t="shared" ref="K732:K737" si="316">CONCATENATE("T.",B732,",")</f>
        <v>T.STATUS,</v>
      </c>
      <c r="L732" s="12"/>
      <c r="M732" s="18" t="str">
        <f t="shared" si="311"/>
        <v>STATUS,</v>
      </c>
      <c r="N732" s="5" t="str">
        <f t="shared" ref="N732:N739" si="317">CONCATENATE(B732," ",C732,"(",D732,")",",")</f>
        <v>STATUS VARCHAR(10),</v>
      </c>
      <c r="O732" s="1" t="s">
        <v>3</v>
      </c>
      <c r="W732" s="17" t="str">
        <f t="shared" si="312"/>
        <v>status</v>
      </c>
      <c r="X732" s="3" t="str">
        <f t="shared" si="313"/>
        <v>"status":"",</v>
      </c>
      <c r="Y732" s="22" t="str">
        <f t="shared" si="314"/>
        <v>public static String STATUS="status";</v>
      </c>
      <c r="Z732" s="7" t="str">
        <f t="shared" si="315"/>
        <v>private String status="";</v>
      </c>
    </row>
    <row r="733" spans="2:26" ht="19.2" x14ac:dyDescent="0.45">
      <c r="B733" s="1" t="s">
        <v>4</v>
      </c>
      <c r="C733" s="1" t="s">
        <v>1</v>
      </c>
      <c r="D733" s="4">
        <v>30</v>
      </c>
      <c r="I733" t="str">
        <f>I732</f>
        <v>ALTER TABLE TM_REL_BACKLOG_AND_LABEL_LIST</v>
      </c>
      <c r="K733" s="25" t="str">
        <f t="shared" si="316"/>
        <v>T.INSERT_DATE,</v>
      </c>
      <c r="L733" s="12"/>
      <c r="M733" s="18" t="str">
        <f t="shared" si="311"/>
        <v>INSERT_DATE,</v>
      </c>
      <c r="N733" s="5" t="str">
        <f t="shared" si="317"/>
        <v>INSERT_DATE VARCHAR(30),</v>
      </c>
      <c r="O733" s="1" t="s">
        <v>7</v>
      </c>
      <c r="P733" t="s">
        <v>8</v>
      </c>
      <c r="W733" s="17" t="str">
        <f t="shared" si="312"/>
        <v>insertDate</v>
      </c>
      <c r="X733" s="3" t="str">
        <f t="shared" si="313"/>
        <v>"insertDate":"",</v>
      </c>
      <c r="Y733" s="22" t="str">
        <f t="shared" si="314"/>
        <v>public static String INSERT_DATE="insertDate";</v>
      </c>
      <c r="Z733" s="7" t="str">
        <f t="shared" si="315"/>
        <v>private String insertDate="";</v>
      </c>
    </row>
    <row r="734" spans="2:26" ht="19.2" x14ac:dyDescent="0.45">
      <c r="B734" s="1" t="s">
        <v>5</v>
      </c>
      <c r="C734" s="1" t="s">
        <v>1</v>
      </c>
      <c r="D734" s="4">
        <v>30</v>
      </c>
      <c r="I734" t="str">
        <f>I733</f>
        <v>ALTER TABLE TM_REL_BACKLOG_AND_LABEL_LIST</v>
      </c>
      <c r="K734" s="25" t="str">
        <f t="shared" si="316"/>
        <v>T.MODIFICATION_DATE,</v>
      </c>
      <c r="L734" s="12"/>
      <c r="M734" s="18" t="str">
        <f t="shared" si="311"/>
        <v>MODIFICATION_DATE,</v>
      </c>
      <c r="N734" s="5" t="str">
        <f t="shared" si="317"/>
        <v>MODIFICATION_DATE VARCHAR(30),</v>
      </c>
      <c r="O734" s="1" t="s">
        <v>9</v>
      </c>
      <c r="P734" t="s">
        <v>8</v>
      </c>
      <c r="W734" s="17" t="str">
        <f t="shared" si="312"/>
        <v>modificationDate</v>
      </c>
      <c r="X734" s="3" t="str">
        <f t="shared" si="313"/>
        <v>"modificationDate":"",</v>
      </c>
      <c r="Y734" s="22" t="str">
        <f t="shared" si="314"/>
        <v>public static String MODIFICATION_DATE="modificationDate";</v>
      </c>
      <c r="Z734" s="7" t="str">
        <f t="shared" si="315"/>
        <v>private String modificationDate="";</v>
      </c>
    </row>
    <row r="735" spans="2:26" ht="19.2" x14ac:dyDescent="0.45">
      <c r="B735" s="1" t="s">
        <v>367</v>
      </c>
      <c r="C735" s="1" t="s">
        <v>1</v>
      </c>
      <c r="D735" s="4">
        <v>45</v>
      </c>
      <c r="I735">
        <f>I713</f>
        <v>0</v>
      </c>
      <c r="K735" s="25" t="str">
        <f t="shared" si="316"/>
        <v>T.FK_BACKLOG_ID,</v>
      </c>
      <c r="L735" s="12"/>
      <c r="M735" s="18" t="str">
        <f>CONCATENATE(B735,",")</f>
        <v>FK_BACKLOG_ID,</v>
      </c>
      <c r="N735" s="5" t="str">
        <f>CONCATENATE(B735," ",C735,"(",D735,")",",")</f>
        <v>FK_BACKLOG_ID VARCHAR(45),</v>
      </c>
      <c r="O735" s="1" t="s">
        <v>10</v>
      </c>
      <c r="P735" t="s">
        <v>354</v>
      </c>
      <c r="Q735" t="s">
        <v>2</v>
      </c>
      <c r="W735" s="17" t="str">
        <f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fkBacklogId</v>
      </c>
      <c r="X735" s="3" t="str">
        <f>CONCATENATE("""",W735,"""",":","""","""",",")</f>
        <v>"fkBacklogId":"",</v>
      </c>
      <c r="Y735" s="22" t="str">
        <f>CONCATENATE("public static String ",,B735,,"=","""",W735,""";")</f>
        <v>public static String FK_BACKLOG_ID="fkBacklogId";</v>
      </c>
      <c r="Z735" s="7" t="str">
        <f>CONCATENATE("private String ",W735,"=","""""",";")</f>
        <v>private String fkBacklogId="";</v>
      </c>
    </row>
    <row r="736" spans="2:26" ht="19.2" x14ac:dyDescent="0.45">
      <c r="B736" s="1" t="s">
        <v>351</v>
      </c>
      <c r="C736" s="1" t="s">
        <v>1</v>
      </c>
      <c r="D736" s="4">
        <v>45</v>
      </c>
      <c r="I736">
        <f>I714</f>
        <v>0</v>
      </c>
      <c r="K736" s="25" t="s">
        <v>458</v>
      </c>
      <c r="L736" s="12"/>
      <c r="M736" s="18" t="str">
        <f t="shared" si="311"/>
        <v>BACKLOG_NAME,</v>
      </c>
      <c r="N736" s="5" t="str">
        <f t="shared" si="317"/>
        <v>BACKLOG_NAME VARCHAR(45),</v>
      </c>
      <c r="O736" s="1" t="s">
        <v>354</v>
      </c>
      <c r="P736" t="s">
        <v>0</v>
      </c>
      <c r="W736" s="17" t="str">
        <f t="shared" si="312"/>
        <v>backlogName</v>
      </c>
      <c r="X736" s="3" t="str">
        <f t="shared" si="313"/>
        <v>"backlogName":"",</v>
      </c>
      <c r="Y736" s="22" t="str">
        <f t="shared" si="314"/>
        <v>public static String BACKLOG_NAME="backlogName";</v>
      </c>
      <c r="Z736" s="7" t="str">
        <f t="shared" si="315"/>
        <v>private String backlogName="";</v>
      </c>
    </row>
    <row r="737" spans="2:26" ht="19.2" x14ac:dyDescent="0.45">
      <c r="B737" s="1" t="s">
        <v>453</v>
      </c>
      <c r="C737" s="1" t="s">
        <v>1</v>
      </c>
      <c r="D737" s="4">
        <v>44</v>
      </c>
      <c r="I737" t="str">
        <f>I518</f>
        <v>ALTER TABLE TM_BACKLOG_TASK</v>
      </c>
      <c r="K737" s="25" t="str">
        <f t="shared" si="316"/>
        <v>T.FK_TASK_LABEL_ID,</v>
      </c>
      <c r="L737" s="12"/>
      <c r="M737" s="18" t="str">
        <f>CONCATENATE(B737,",")</f>
        <v>FK_TASK_LABEL_ID,</v>
      </c>
      <c r="N737" s="5" t="str">
        <f>CONCATENATE(B737," ",C737,"(",D737,")",",")</f>
        <v>FK_TASK_LABEL_ID VARCHAR(44),</v>
      </c>
      <c r="O737" s="1" t="s">
        <v>10</v>
      </c>
      <c r="P737" t="s">
        <v>311</v>
      </c>
      <c r="Q737" t="s">
        <v>61</v>
      </c>
      <c r="R737" t="s">
        <v>2</v>
      </c>
      <c r="W737" s="17" t="str">
        <f>CONCATENATE(,LOWER(O737),UPPER(LEFT(P737,1)),LOWER(RIGHT(P737,LEN(P737)-IF(LEN(P737)&gt;0,1,LEN(P737)))),UPPER(LEFT(Q737,1)),LOWER(RIGHT(Q737,LEN(Q737)-IF(LEN(Q737)&gt;0,1,LEN(Q737)))),UPPER(LEFT(R737,1)),LOWER(RIGHT(R737,LEN(R737)-IF(LEN(R737)&gt;0,1,LEN(R737)))),UPPER(LEFT(S737,1)),LOWER(RIGHT(S737,LEN(S737)-IF(LEN(S737)&gt;0,1,LEN(S737)))),UPPER(LEFT(T737,1)),LOWER(RIGHT(T737,LEN(T737)-IF(LEN(T737)&gt;0,1,LEN(T737)))),UPPER(LEFT(U737,1)),LOWER(RIGHT(U737,LEN(U737)-IF(LEN(U737)&gt;0,1,LEN(U737)))),UPPER(LEFT(V737,1)),LOWER(RIGHT(V737,LEN(V737)-IF(LEN(V737)&gt;0,1,LEN(V737)))))</f>
        <v>fkTaskLabelId</v>
      </c>
      <c r="X737" s="3" t="str">
        <f>CONCATENATE("""",W737,"""",":","""","""",",")</f>
        <v>"fkTaskLabelId":"",</v>
      </c>
      <c r="Y737" s="22" t="str">
        <f>CONCATENATE("public static String ",,B737,,"=","""",W737,""";")</f>
        <v>public static String FK_TASK_LABEL_ID="fkTaskLabelId";</v>
      </c>
      <c r="Z737" s="7" t="str">
        <f>CONCATENATE("private String ",W737,"=","""""",";")</f>
        <v>private String fkTaskLabelId="";</v>
      </c>
    </row>
    <row r="738" spans="2:26" ht="19.2" x14ac:dyDescent="0.45">
      <c r="B738" s="1" t="s">
        <v>457</v>
      </c>
      <c r="C738" s="1" t="s">
        <v>1</v>
      </c>
      <c r="D738" s="4">
        <v>44</v>
      </c>
      <c r="I738" t="s">
        <v>460</v>
      </c>
      <c r="K738" s="25" t="s">
        <v>460</v>
      </c>
      <c r="L738" s="12"/>
      <c r="M738" s="18" t="str">
        <f>CONCATENATE(B738,",")</f>
        <v>LABEL_NAME,</v>
      </c>
      <c r="N738" s="5" t="str">
        <f>CONCATENATE(B738," ",C738,"(",D738,")",",")</f>
        <v>LABEL_NAME VARCHAR(44),</v>
      </c>
      <c r="O738" s="1" t="s">
        <v>61</v>
      </c>
      <c r="P738" t="s">
        <v>0</v>
      </c>
      <c r="W738" s="17" t="str">
        <f>CONCATENATE(,LOWER(O738),UPPER(LEFT(P738,1)),LOWER(RIGHT(P738,LEN(P738)-IF(LEN(P738)&gt;0,1,LEN(P738)))),UPPER(LEFT(Q738,1)),LOWER(RIGHT(Q738,LEN(Q738)-IF(LEN(Q738)&gt;0,1,LEN(Q738)))),UPPER(LEFT(R738,1)),LOWER(RIGHT(R738,LEN(R738)-IF(LEN(R738)&gt;0,1,LEN(R738)))),UPPER(LEFT(S738,1)),LOWER(RIGHT(S738,LEN(S738)-IF(LEN(S738)&gt;0,1,LEN(S738)))),UPPER(LEFT(T738,1)),LOWER(RIGHT(T738,LEN(T738)-IF(LEN(T738)&gt;0,1,LEN(T738)))),UPPER(LEFT(U738,1)),LOWER(RIGHT(U738,LEN(U738)-IF(LEN(U738)&gt;0,1,LEN(U738)))),UPPER(LEFT(V738,1)),LOWER(RIGHT(V738,LEN(V738)-IF(LEN(V738)&gt;0,1,LEN(V738)))))</f>
        <v>labelName</v>
      </c>
      <c r="X738" s="3" t="str">
        <f>CONCATENATE("""",W738,"""",":","""","""",",")</f>
        <v>"labelName":"",</v>
      </c>
      <c r="Y738" s="22" t="str">
        <f>CONCATENATE("public static String ",,B738,,"=","""",W738,""";")</f>
        <v>public static String LABEL_NAME="labelName";</v>
      </c>
      <c r="Z738" s="7" t="str">
        <f>CONCATENATE("private String ",W738,"=","""""",";")</f>
        <v>private String labelName="";</v>
      </c>
    </row>
    <row r="739" spans="2:26" ht="19.2" x14ac:dyDescent="0.45">
      <c r="B739" s="1" t="s">
        <v>459</v>
      </c>
      <c r="C739" s="1" t="s">
        <v>1</v>
      </c>
      <c r="D739" s="4">
        <v>44</v>
      </c>
      <c r="I739" t="str">
        <f>I519</f>
        <v>ALTER TABLE TM_BACKLOG_TASK</v>
      </c>
      <c r="K739" s="25" t="s">
        <v>462</v>
      </c>
      <c r="L739" s="12"/>
      <c r="M739" s="18" t="str">
        <f t="shared" si="311"/>
        <v>LABEL_COLOR,</v>
      </c>
      <c r="N739" s="5" t="str">
        <f t="shared" si="317"/>
        <v>LABEL_COLOR VARCHAR(44),</v>
      </c>
      <c r="O739" s="1" t="s">
        <v>61</v>
      </c>
      <c r="P739" t="s">
        <v>358</v>
      </c>
      <c r="W739" s="17" t="str">
        <f t="shared" si="312"/>
        <v>labelColor</v>
      </c>
      <c r="X739" s="3" t="str">
        <f t="shared" si="313"/>
        <v>"labelColor":"",</v>
      </c>
      <c r="Y739" s="22" t="str">
        <f t="shared" si="314"/>
        <v>public static String LABEL_COLOR="labelColor";</v>
      </c>
      <c r="Z739" s="7" t="str">
        <f t="shared" si="315"/>
        <v>private String labelColor="";</v>
      </c>
    </row>
    <row r="740" spans="2:26" ht="38.4" x14ac:dyDescent="0.45">
      <c r="B740" s="1"/>
      <c r="C740" s="1"/>
      <c r="D740" s="4"/>
      <c r="K740" s="29" t="s">
        <v>461</v>
      </c>
      <c r="L740" s="12"/>
      <c r="M740" s="18"/>
      <c r="N740" s="33" t="s">
        <v>130</v>
      </c>
      <c r="O740" s="1"/>
      <c r="W740" s="17"/>
    </row>
    <row r="741" spans="2:26" x14ac:dyDescent="0.3">
      <c r="K741" s="25"/>
      <c r="N741" s="31" t="s">
        <v>126</v>
      </c>
    </row>
    <row r="742" spans="2:26" x14ac:dyDescent="0.3">
      <c r="K742" s="25"/>
    </row>
    <row r="743" spans="2:26" x14ac:dyDescent="0.3">
      <c r="J743" t="str">
        <f>CONCATENATE(LEFT(CONCATENATE(" ADD "," ",N743,";"),LEN(CONCATENATE(" ADD "," ",N743,";"))-2),";")</f>
        <v xml:space="preserve"> ADD ;</v>
      </c>
      <c r="K743" s="25"/>
    </row>
    <row r="744" spans="2:26" x14ac:dyDescent="0.3">
      <c r="B744" s="2" t="s">
        <v>454</v>
      </c>
      <c r="I744" t="str">
        <f>CONCATENATE("ALTER TABLE"," ",B744)</f>
        <v>ALTER TABLE TM_REL_BACKLOG_AND_SPRINT</v>
      </c>
      <c r="K744" s="25"/>
      <c r="N744" s="5" t="str">
        <f>CONCATENATE("CREATE TABLE ",B744," ","(")</f>
        <v>CREATE TABLE TM_REL_BACKLOG_AND_SPRINT (</v>
      </c>
    </row>
    <row r="745" spans="2:26" ht="19.2" x14ac:dyDescent="0.45">
      <c r="B745" s="1" t="s">
        <v>2</v>
      </c>
      <c r="C745" s="1" t="s">
        <v>1</v>
      </c>
      <c r="D745" s="4">
        <v>30</v>
      </c>
      <c r="E745" s="24" t="s">
        <v>113</v>
      </c>
      <c r="I745" t="str">
        <f>I744</f>
        <v>ALTER TABLE TM_REL_BACKLOG_AND_SPRINT</v>
      </c>
      <c r="L745" s="12"/>
      <c r="M745" s="18" t="str">
        <f t="shared" ref="M745:M751" si="318">CONCATENATE(B745,",")</f>
        <v>ID,</v>
      </c>
      <c r="N745" s="5" t="str">
        <f>CONCATENATE(B745," ",C745,"(",D745,") ",E745," ,")</f>
        <v>ID VARCHAR(30) NOT NULL ,</v>
      </c>
      <c r="O745" s="1" t="s">
        <v>2</v>
      </c>
      <c r="P745" s="6"/>
      <c r="Q745" s="6"/>
      <c r="R745" s="6"/>
      <c r="S745" s="6"/>
      <c r="T745" s="6"/>
      <c r="U745" s="6"/>
      <c r="V745" s="6"/>
      <c r="W745" s="17" t="str">
        <f t="shared" ref="W745:W751" si="319">CONCATENATE(,LOWER(O745),UPPER(LEFT(P745,1)),LOWER(RIGHT(P745,LEN(P745)-IF(LEN(P745)&gt;0,1,LEN(P745)))),UPPER(LEFT(Q745,1)),LOWER(RIGHT(Q745,LEN(Q745)-IF(LEN(Q745)&gt;0,1,LEN(Q745)))),UPPER(LEFT(R745,1)),LOWER(RIGHT(R745,LEN(R745)-IF(LEN(R745)&gt;0,1,LEN(R745)))),UPPER(LEFT(S745,1)),LOWER(RIGHT(S745,LEN(S745)-IF(LEN(S745)&gt;0,1,LEN(S745)))),UPPER(LEFT(T745,1)),LOWER(RIGHT(T745,LEN(T745)-IF(LEN(T745)&gt;0,1,LEN(T745)))),UPPER(LEFT(U745,1)),LOWER(RIGHT(U745,LEN(U745)-IF(LEN(U745)&gt;0,1,LEN(U745)))),UPPER(LEFT(V745,1)),LOWER(RIGHT(V745,LEN(V745)-IF(LEN(V745)&gt;0,1,LEN(V745)))))</f>
        <v>id</v>
      </c>
      <c r="X745" s="3" t="str">
        <f t="shared" ref="X745:X751" si="320">CONCATENATE("""",W745,"""",":","""","""",",")</f>
        <v>"id":"",</v>
      </c>
      <c r="Y745" s="22" t="str">
        <f t="shared" ref="Y745:Y751" si="321">CONCATENATE("public static String ",,B745,,"=","""",W745,""";")</f>
        <v>public static String ID="id";</v>
      </c>
      <c r="Z745" s="7" t="str">
        <f t="shared" ref="Z745:Z751" si="322">CONCATENATE("private String ",W745,"=","""""",";")</f>
        <v>private String id="";</v>
      </c>
    </row>
    <row r="746" spans="2:26" ht="19.2" x14ac:dyDescent="0.45">
      <c r="B746" s="1" t="s">
        <v>3</v>
      </c>
      <c r="C746" s="1" t="s">
        <v>1</v>
      </c>
      <c r="D746" s="4">
        <v>10</v>
      </c>
      <c r="I746" t="str">
        <f>I745</f>
        <v>ALTER TABLE TM_REL_BACKLOG_AND_SPRINT</v>
      </c>
      <c r="K746" s="21" t="s">
        <v>436</v>
      </c>
      <c r="L746" s="12"/>
      <c r="M746" s="18" t="str">
        <f t="shared" si="318"/>
        <v>STATUS,</v>
      </c>
      <c r="N746" s="5" t="str">
        <f t="shared" ref="N746:N751" si="323">CONCATENATE(B746," ",C746,"(",D746,")",",")</f>
        <v>STATUS VARCHAR(10),</v>
      </c>
      <c r="O746" s="1" t="s">
        <v>3</v>
      </c>
      <c r="W746" s="17" t="str">
        <f t="shared" si="319"/>
        <v>status</v>
      </c>
      <c r="X746" s="3" t="str">
        <f t="shared" si="320"/>
        <v>"status":"",</v>
      </c>
      <c r="Y746" s="22" t="str">
        <f t="shared" si="321"/>
        <v>public static String STATUS="status";</v>
      </c>
      <c r="Z746" s="7" t="str">
        <f t="shared" si="322"/>
        <v>private String status="";</v>
      </c>
    </row>
    <row r="747" spans="2:26" ht="19.2" x14ac:dyDescent="0.45">
      <c r="B747" s="1" t="s">
        <v>4</v>
      </c>
      <c r="C747" s="1" t="s">
        <v>1</v>
      </c>
      <c r="D747" s="4">
        <v>30</v>
      </c>
      <c r="I747" t="str">
        <f>I746</f>
        <v>ALTER TABLE TM_REL_BACKLOG_AND_SPRINT</v>
      </c>
      <c r="J747" t="str">
        <f>CONCATENATE(LEFT(CONCATENATE(" ADD "," ",N747,";"),LEN(CONCATENATE(" ADD "," ",N747,";"))-2),";")</f>
        <v xml:space="preserve"> ADD  INSERT_DATE VARCHAR(30);</v>
      </c>
      <c r="K747" s="21" t="str">
        <f>CONCATENATE(LEFT(CONCATENATE("  ALTER COLUMN  "," ",N747,";"),LEN(CONCATENATE("  ALTER COLUMN  "," ",N747,";"))-2),";")</f>
        <v xml:space="preserve">  ALTER COLUMN   INSERT_DATE VARCHAR(30);</v>
      </c>
      <c r="L747" s="12"/>
      <c r="M747" s="18" t="str">
        <f t="shared" si="318"/>
        <v>INSERT_DATE,</v>
      </c>
      <c r="N747" s="5" t="str">
        <f t="shared" si="323"/>
        <v>INSERT_DATE VARCHAR(30),</v>
      </c>
      <c r="O747" s="1" t="s">
        <v>7</v>
      </c>
      <c r="P747" t="s">
        <v>8</v>
      </c>
      <c r="W747" s="17" t="str">
        <f t="shared" si="319"/>
        <v>insertDate</v>
      </c>
      <c r="X747" s="3" t="str">
        <f t="shared" si="320"/>
        <v>"insertDate":"",</v>
      </c>
      <c r="Y747" s="22" t="str">
        <f t="shared" si="321"/>
        <v>public static String INSERT_DATE="insertDate";</v>
      </c>
      <c r="Z747" s="7" t="str">
        <f t="shared" si="322"/>
        <v>private String insertDate="";</v>
      </c>
    </row>
    <row r="748" spans="2:26" ht="19.2" x14ac:dyDescent="0.45">
      <c r="B748" s="1" t="s">
        <v>5</v>
      </c>
      <c r="C748" s="1" t="s">
        <v>1</v>
      </c>
      <c r="D748" s="4">
        <v>30</v>
      </c>
      <c r="I748" t="str">
        <f>I747</f>
        <v>ALTER TABLE TM_REL_BACKLOG_AND_SPRINT</v>
      </c>
      <c r="J748" t="str">
        <f>CONCATENATE(LEFT(CONCATENATE(" ADD "," ",N748,";"),LEN(CONCATENATE(" ADD "," ",N748,";"))-2),";")</f>
        <v xml:space="preserve"> ADD  MODIFICATION_DATE VARCHAR(30);</v>
      </c>
      <c r="K748" s="21" t="str">
        <f>CONCATENATE(LEFT(CONCATENATE("  ALTER COLUMN  "," ",N748,";"),LEN(CONCATENATE("  ALTER COLUMN  "," ",N748,";"))-2),";")</f>
        <v xml:space="preserve">  ALTER COLUMN   MODIFICATION_DATE VARCHAR(30);</v>
      </c>
      <c r="L748" s="12"/>
      <c r="M748" s="18" t="str">
        <f t="shared" si="318"/>
        <v>MODIFICATION_DATE,</v>
      </c>
      <c r="N748" s="5" t="str">
        <f t="shared" si="323"/>
        <v>MODIFICATION_DATE VARCHAR(30),</v>
      </c>
      <c r="O748" s="1" t="s">
        <v>9</v>
      </c>
      <c r="P748" t="s">
        <v>8</v>
      </c>
      <c r="W748" s="17" t="str">
        <f t="shared" si="319"/>
        <v>modificationDate</v>
      </c>
      <c r="X748" s="3" t="str">
        <f t="shared" si="320"/>
        <v>"modificationDate":"",</v>
      </c>
      <c r="Y748" s="22" t="str">
        <f t="shared" si="321"/>
        <v>public static String MODIFICATION_DATE="modificationDate";</v>
      </c>
      <c r="Z748" s="7" t="str">
        <f t="shared" si="322"/>
        <v>private String modificationDate="";</v>
      </c>
    </row>
    <row r="749" spans="2:26" ht="19.2" x14ac:dyDescent="0.45">
      <c r="B749" s="1" t="s">
        <v>274</v>
      </c>
      <c r="C749" s="1" t="s">
        <v>1</v>
      </c>
      <c r="D749" s="4">
        <v>45</v>
      </c>
      <c r="I749" t="str">
        <f>I748</f>
        <v>ALTER TABLE TM_REL_BACKLOG_AND_SPRINT</v>
      </c>
      <c r="J749" t="str">
        <f>CONCATENATE(LEFT(CONCATENATE(" ADD "," ",N749,";"),LEN(CONCATENATE(" ADD "," ",N749,";"))-2),";")</f>
        <v xml:space="preserve"> ADD  FK_PROJECT_ID VARCHAR(45);</v>
      </c>
      <c r="K749" s="21" t="str">
        <f>CONCATENATE(LEFT(CONCATENATE("  ALTER COLUMN  "," ",N749,";"),LEN(CONCATENATE("  ALTER COLUMN  "," ",N749,";"))-2),";")</f>
        <v xml:space="preserve">  ALTER COLUMN   FK_PROJECT_ID VARCHAR(45);</v>
      </c>
      <c r="L749" s="12"/>
      <c r="M749" s="18" t="str">
        <f t="shared" si="318"/>
        <v>FK_PROJECT_ID,</v>
      </c>
      <c r="N749" s="5" t="str">
        <f t="shared" si="323"/>
        <v>FK_PROJECT_ID VARCHAR(45),</v>
      </c>
      <c r="O749" s="1" t="s">
        <v>10</v>
      </c>
      <c r="P749" t="s">
        <v>288</v>
      </c>
      <c r="Q749" t="s">
        <v>2</v>
      </c>
      <c r="W749" s="17" t="str">
        <f t="shared" si="319"/>
        <v>fkProjectId</v>
      </c>
      <c r="X749" s="3" t="str">
        <f t="shared" si="320"/>
        <v>"fkProjectId":"",</v>
      </c>
      <c r="Y749" s="22" t="str">
        <f t="shared" si="321"/>
        <v>public static String FK_PROJECT_ID="fkProjectId";</v>
      </c>
      <c r="Z749" s="7" t="str">
        <f t="shared" si="322"/>
        <v>private String fkProjectId="";</v>
      </c>
    </row>
    <row r="750" spans="2:26" ht="19.2" x14ac:dyDescent="0.45">
      <c r="B750" s="1" t="s">
        <v>367</v>
      </c>
      <c r="C750" s="1" t="s">
        <v>1</v>
      </c>
      <c r="D750" s="4">
        <v>45</v>
      </c>
      <c r="I750">
        <f>I740</f>
        <v>0</v>
      </c>
      <c r="J750" t="str">
        <f>CONCATENATE(LEFT(CONCATENATE(" ADD "," ",N750,";"),LEN(CONCATENATE(" ADD "," ",N750,";"))-2),";")</f>
        <v xml:space="preserve"> ADD  FK_BACKLOG_ID VARCHAR(45);</v>
      </c>
      <c r="K750" s="21" t="str">
        <f>CONCATENATE(LEFT(CONCATENATE("  ALTER COLUMN  "," ",N750,";"),LEN(CONCATENATE("  ALTER COLUMN  "," ",N750,";"))-2),";")</f>
        <v xml:space="preserve">  ALTER COLUMN   FK_BACKLOG_ID VARCHAR(45);</v>
      </c>
      <c r="L750" s="12"/>
      <c r="M750" s="18" t="str">
        <f t="shared" si="318"/>
        <v>FK_BACKLOG_ID,</v>
      </c>
      <c r="N750" s="5" t="str">
        <f t="shared" si="323"/>
        <v>FK_BACKLOG_ID VARCHAR(45),</v>
      </c>
      <c r="O750" s="1" t="s">
        <v>10</v>
      </c>
      <c r="P750" t="s">
        <v>354</v>
      </c>
      <c r="Q750" t="s">
        <v>2</v>
      </c>
      <c r="W750" s="17" t="str">
        <f t="shared" si="319"/>
        <v>fkBacklogId</v>
      </c>
      <c r="X750" s="3" t="str">
        <f t="shared" si="320"/>
        <v>"fkBacklogId":"",</v>
      </c>
      <c r="Y750" s="22" t="str">
        <f t="shared" si="321"/>
        <v>public static String FK_BACKLOG_ID="fkBacklogId";</v>
      </c>
      <c r="Z750" s="7" t="str">
        <f t="shared" si="322"/>
        <v>private String fkBacklogId="";</v>
      </c>
    </row>
    <row r="751" spans="2:26" ht="19.2" x14ac:dyDescent="0.45">
      <c r="B751" s="1" t="s">
        <v>455</v>
      </c>
      <c r="C751" s="1" t="s">
        <v>1</v>
      </c>
      <c r="D751" s="4">
        <v>44</v>
      </c>
      <c r="I751">
        <f>I530</f>
        <v>0</v>
      </c>
      <c r="J751" t="str">
        <f>CONCATENATE(LEFT(CONCATENATE(" ADD "," ",N751,";"),LEN(CONCATENATE(" ADD "," ",N751,";"))-2),";")</f>
        <v xml:space="preserve"> ADD  FK_TASK_SPRINT_ID VARCHAR(44);</v>
      </c>
      <c r="K751" s="21" t="str">
        <f>CONCATENATE(LEFT(CONCATENATE("  ALTER COLUMN  "," ",N751,";"),LEN(CONCATENATE("  ALTER COLUMN  "," ",N751,";"))-2),";")</f>
        <v xml:space="preserve">  ALTER COLUMN   FK_TASK_SPRINT_ID VARCHAR(44);</v>
      </c>
      <c r="L751" s="12"/>
      <c r="M751" s="18" t="str">
        <f t="shared" si="318"/>
        <v>FK_TASK_SPRINT_ID,</v>
      </c>
      <c r="N751" s="5" t="str">
        <f t="shared" si="323"/>
        <v>FK_TASK_SPRINT_ID VARCHAR(44),</v>
      </c>
      <c r="O751" s="1" t="s">
        <v>10</v>
      </c>
      <c r="P751" t="s">
        <v>311</v>
      </c>
      <c r="Q751" t="s">
        <v>366</v>
      </c>
      <c r="R751" t="s">
        <v>2</v>
      </c>
      <c r="W751" s="17" t="str">
        <f t="shared" si="319"/>
        <v>fkTaskSprintId</v>
      </c>
      <c r="X751" s="3" t="str">
        <f t="shared" si="320"/>
        <v>"fkTaskSprintId":"",</v>
      </c>
      <c r="Y751" s="22" t="str">
        <f t="shared" si="321"/>
        <v>public static String FK_TASK_SPRINT_ID="fkTaskSprintId";</v>
      </c>
      <c r="Z751" s="7" t="str">
        <f t="shared" si="322"/>
        <v>private String fkTaskSprintId="";</v>
      </c>
    </row>
    <row r="752" spans="2:26" ht="19.2" x14ac:dyDescent="0.45">
      <c r="B752" s="1"/>
      <c r="C752" s="1"/>
      <c r="D752" s="4"/>
      <c r="L752" s="12"/>
      <c r="M752" s="18"/>
      <c r="N752" s="33" t="s">
        <v>130</v>
      </c>
      <c r="O752" s="1"/>
      <c r="W752" s="17"/>
    </row>
    <row r="753" spans="2:26" x14ac:dyDescent="0.3">
      <c r="N753" s="31" t="s">
        <v>126</v>
      </c>
    </row>
    <row r="755" spans="2:26" x14ac:dyDescent="0.3">
      <c r="B755" s="2" t="s">
        <v>463</v>
      </c>
      <c r="I755" t="str">
        <f>CONCATENATE("ALTER TABLE"," ",B755)</f>
        <v>ALTER TABLE TM_REL_BACKLOG_AND_SPRINT_LIST</v>
      </c>
      <c r="J755" t="s">
        <v>293</v>
      </c>
      <c r="K755" s="26" t="str">
        <f>CONCATENATE(J755," VIEW ",B755," AS SELECT")</f>
        <v>create OR REPLACE VIEW TM_REL_BACKLOG_AND_SPRINT_LIST AS SELECT</v>
      </c>
      <c r="N755" s="5" t="str">
        <f>CONCATENATE("CREATE TABLE ",B755," ","(")</f>
        <v>CREATE TABLE TM_REL_BACKLOG_AND_SPRINT_LIST (</v>
      </c>
    </row>
    <row r="756" spans="2:26" ht="19.2" x14ac:dyDescent="0.45">
      <c r="B756" s="1" t="s">
        <v>2</v>
      </c>
      <c r="C756" s="1" t="s">
        <v>1</v>
      </c>
      <c r="D756" s="4">
        <v>30</v>
      </c>
      <c r="E756" s="24" t="s">
        <v>113</v>
      </c>
      <c r="I756" t="str">
        <f>I755</f>
        <v>ALTER TABLE TM_REL_BACKLOG_AND_SPRINT_LIST</v>
      </c>
      <c r="K756" s="25" t="str">
        <f>CONCATENATE("T.",B756,",")</f>
        <v>T.ID,</v>
      </c>
      <c r="L756" s="12"/>
      <c r="M756" s="18" t="str">
        <f t="shared" ref="M756:M765" si="324">CONCATENATE(B756,",")</f>
        <v>ID,</v>
      </c>
      <c r="N756" s="5" t="str">
        <f>CONCATENATE(B756," ",C756,"(",D756,") ",E756," ,")</f>
        <v>ID VARCHAR(30) NOT NULL ,</v>
      </c>
      <c r="O756" s="1" t="s">
        <v>2</v>
      </c>
      <c r="P756" s="6"/>
      <c r="Q756" s="6"/>
      <c r="R756" s="6"/>
      <c r="S756" s="6"/>
      <c r="T756" s="6"/>
      <c r="U756" s="6"/>
      <c r="V756" s="6"/>
      <c r="W756" s="17" t="str">
        <f t="shared" ref="W756:W765" si="325"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id</v>
      </c>
      <c r="X756" s="3" t="str">
        <f t="shared" ref="X756:X765" si="326">CONCATENATE("""",W756,"""",":","""","""",",")</f>
        <v>"id":"",</v>
      </c>
      <c r="Y756" s="22" t="str">
        <f t="shared" ref="Y756:Y765" si="327">CONCATENATE("public static String ",,B756,,"=","""",W756,""";")</f>
        <v>public static String ID="id";</v>
      </c>
      <c r="Z756" s="7" t="str">
        <f t="shared" ref="Z756:Z765" si="328">CONCATENATE("private String ",W756,"=","""""",";")</f>
        <v>private String id="";</v>
      </c>
    </row>
    <row r="757" spans="2:26" ht="19.2" x14ac:dyDescent="0.45">
      <c r="B757" s="1" t="s">
        <v>3</v>
      </c>
      <c r="C757" s="1" t="s">
        <v>1</v>
      </c>
      <c r="D757" s="4">
        <v>10</v>
      </c>
      <c r="I757" t="str">
        <f>I756</f>
        <v>ALTER TABLE TM_REL_BACKLOG_AND_SPRINT_LIST</v>
      </c>
      <c r="K757" s="25" t="str">
        <f>CONCATENATE("T.",B757,",")</f>
        <v>T.STATUS,</v>
      </c>
      <c r="L757" s="12"/>
      <c r="M757" s="18" t="str">
        <f t="shared" si="324"/>
        <v>STATUS,</v>
      </c>
      <c r="N757" s="5" t="str">
        <f t="shared" ref="N757:N765" si="329">CONCATENATE(B757," ",C757,"(",D757,")",",")</f>
        <v>STATUS VARCHAR(10),</v>
      </c>
      <c r="O757" s="1" t="s">
        <v>3</v>
      </c>
      <c r="W757" s="17" t="str">
        <f t="shared" si="325"/>
        <v>status</v>
      </c>
      <c r="X757" s="3" t="str">
        <f t="shared" si="326"/>
        <v>"status":"",</v>
      </c>
      <c r="Y757" s="22" t="str">
        <f t="shared" si="327"/>
        <v>public static String STATUS="status";</v>
      </c>
      <c r="Z757" s="7" t="str">
        <f t="shared" si="328"/>
        <v>private String status="";</v>
      </c>
    </row>
    <row r="758" spans="2:26" ht="19.2" x14ac:dyDescent="0.45">
      <c r="B758" s="1" t="s">
        <v>4</v>
      </c>
      <c r="C758" s="1" t="s">
        <v>1</v>
      </c>
      <c r="D758" s="4">
        <v>30</v>
      </c>
      <c r="I758" t="str">
        <f>I757</f>
        <v>ALTER TABLE TM_REL_BACKLOG_AND_SPRINT_LIST</v>
      </c>
      <c r="K758" s="25" t="str">
        <f>CONCATENATE("T.",B758,",")</f>
        <v>T.INSERT_DATE,</v>
      </c>
      <c r="L758" s="12"/>
      <c r="M758" s="18" t="str">
        <f t="shared" si="324"/>
        <v>INSERT_DATE,</v>
      </c>
      <c r="N758" s="5" t="str">
        <f t="shared" si="329"/>
        <v>INSERT_DATE VARCHAR(30),</v>
      </c>
      <c r="O758" s="1" t="s">
        <v>7</v>
      </c>
      <c r="P758" t="s">
        <v>8</v>
      </c>
      <c r="W758" s="17" t="str">
        <f t="shared" si="325"/>
        <v>insertDate</v>
      </c>
      <c r="X758" s="3" t="str">
        <f t="shared" si="326"/>
        <v>"insertDate":"",</v>
      </c>
      <c r="Y758" s="22" t="str">
        <f t="shared" si="327"/>
        <v>public static String INSERT_DATE="insertDate";</v>
      </c>
      <c r="Z758" s="7" t="str">
        <f t="shared" si="328"/>
        <v>private String insertDate="";</v>
      </c>
    </row>
    <row r="759" spans="2:26" ht="19.2" x14ac:dyDescent="0.45">
      <c r="B759" s="1" t="s">
        <v>5</v>
      </c>
      <c r="C759" s="1" t="s">
        <v>1</v>
      </c>
      <c r="D759" s="4">
        <v>30</v>
      </c>
      <c r="I759" t="str">
        <f>I758</f>
        <v>ALTER TABLE TM_REL_BACKLOG_AND_SPRINT_LIST</v>
      </c>
      <c r="K759" s="25" t="str">
        <f>CONCATENATE("T.",B759,",")</f>
        <v>T.MODIFICATION_DATE,</v>
      </c>
      <c r="L759" s="12"/>
      <c r="M759" s="18" t="str">
        <f t="shared" si="324"/>
        <v>MODIFICATION_DATE,</v>
      </c>
      <c r="N759" s="5" t="str">
        <f t="shared" si="329"/>
        <v>MODIFICATION_DATE VARCHAR(30),</v>
      </c>
      <c r="O759" s="1" t="s">
        <v>9</v>
      </c>
      <c r="P759" t="s">
        <v>8</v>
      </c>
      <c r="W759" s="17" t="str">
        <f t="shared" si="325"/>
        <v>modificationDate</v>
      </c>
      <c r="X759" s="3" t="str">
        <f t="shared" si="326"/>
        <v>"modificationDate":"",</v>
      </c>
      <c r="Y759" s="22" t="str">
        <f t="shared" si="327"/>
        <v>public static String MODIFICATION_DATE="modificationDate";</v>
      </c>
      <c r="Z759" s="7" t="str">
        <f t="shared" si="328"/>
        <v>private String modificationDate="";</v>
      </c>
    </row>
    <row r="760" spans="2:26" ht="19.2" x14ac:dyDescent="0.45">
      <c r="B760" s="1" t="s">
        <v>367</v>
      </c>
      <c r="C760" s="1" t="s">
        <v>1</v>
      </c>
      <c r="D760" s="4">
        <v>45</v>
      </c>
      <c r="I760" t="str">
        <f>I738</f>
        <v>B.NAME AS LABEL_NAME,</v>
      </c>
      <c r="K760" s="25" t="str">
        <f>CONCATENATE("T.",B760,",")</f>
        <v>T.FK_BACKLOG_ID,</v>
      </c>
      <c r="L760" s="12"/>
      <c r="M760" s="18" t="str">
        <f t="shared" si="324"/>
        <v>FK_BACKLOG_ID,</v>
      </c>
      <c r="N760" s="5" t="str">
        <f t="shared" si="329"/>
        <v>FK_BACKLOG_ID VARCHAR(45),</v>
      </c>
      <c r="O760" s="1" t="s">
        <v>10</v>
      </c>
      <c r="P760" t="s">
        <v>354</v>
      </c>
      <c r="Q760" t="s">
        <v>2</v>
      </c>
      <c r="W760" s="17" t="str">
        <f t="shared" si="325"/>
        <v>fkBacklogId</v>
      </c>
      <c r="X760" s="3" t="str">
        <f t="shared" si="326"/>
        <v>"fkBacklogId":"",</v>
      </c>
      <c r="Y760" s="22" t="str">
        <f t="shared" si="327"/>
        <v>public static String FK_BACKLOG_ID="fkBacklogId";</v>
      </c>
      <c r="Z760" s="7" t="str">
        <f t="shared" si="328"/>
        <v>private String fkBacklogId="";</v>
      </c>
    </row>
    <row r="761" spans="2:26" ht="19.2" x14ac:dyDescent="0.45">
      <c r="B761" s="1" t="s">
        <v>351</v>
      </c>
      <c r="C761" s="1" t="s">
        <v>1</v>
      </c>
      <c r="D761" s="4">
        <v>45</v>
      </c>
      <c r="I761" t="str">
        <f>I738</f>
        <v>B.NAME AS LABEL_NAME,</v>
      </c>
      <c r="K761" s="25" t="s">
        <v>510</v>
      </c>
      <c r="L761" s="12"/>
      <c r="M761" s="18" t="str">
        <f>CONCATENATE(B761,",")</f>
        <v>BACKLOG_NAME,</v>
      </c>
      <c r="N761" s="5" t="str">
        <f>CONCATENATE(B761," ",C761,"(",D761,")",",")</f>
        <v>BACKLOG_NAME VARCHAR(45),</v>
      </c>
      <c r="O761" s="1" t="s">
        <v>354</v>
      </c>
      <c r="P761" t="s">
        <v>0</v>
      </c>
      <c r="W761" s="17" t="str">
        <f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backlogName</v>
      </c>
      <c r="X761" s="3" t="str">
        <f>CONCATENATE("""",W761,"""",":","""","""",",")</f>
        <v>"backlogName":"",</v>
      </c>
      <c r="Y761" s="22" t="str">
        <f>CONCATENATE("public static String ",,B761,,"=","""",W761,""";")</f>
        <v>public static String BACKLOG_NAME="backlogName";</v>
      </c>
      <c r="Z761" s="7" t="str">
        <f>CONCATENATE("private String ",W761,"=","""""",";")</f>
        <v>private String backlogName="";</v>
      </c>
    </row>
    <row r="762" spans="2:26" ht="19.2" x14ac:dyDescent="0.45">
      <c r="B762" s="1" t="s">
        <v>274</v>
      </c>
      <c r="C762" s="1" t="s">
        <v>1</v>
      </c>
      <c r="D762" s="4">
        <v>45</v>
      </c>
      <c r="I762" t="str">
        <f>I739</f>
        <v>ALTER TABLE TM_BACKLOG_TASK</v>
      </c>
      <c r="K762" s="25" t="s">
        <v>511</v>
      </c>
      <c r="L762" s="12"/>
      <c r="M762" s="18" t="str">
        <f t="shared" si="324"/>
        <v>FK_PROJECT_ID,</v>
      </c>
      <c r="N762" s="5" t="str">
        <f t="shared" si="329"/>
        <v>FK_PROJECT_ID VARCHAR(45),</v>
      </c>
      <c r="O762" s="1" t="s">
        <v>10</v>
      </c>
      <c r="P762" t="s">
        <v>288</v>
      </c>
      <c r="Q762" t="s">
        <v>2</v>
      </c>
      <c r="W762" s="17" t="str">
        <f t="shared" si="325"/>
        <v>fkProjectId</v>
      </c>
      <c r="X762" s="3" t="str">
        <f t="shared" si="326"/>
        <v>"fkProjectId":"",</v>
      </c>
      <c r="Y762" s="22" t="str">
        <f t="shared" si="327"/>
        <v>public static String FK_PROJECT_ID="fkProjectId";</v>
      </c>
      <c r="Z762" s="7" t="str">
        <f t="shared" si="328"/>
        <v>private String fkProjectId="";</v>
      </c>
    </row>
    <row r="763" spans="2:26" ht="19.2" x14ac:dyDescent="0.45">
      <c r="B763" s="1" t="s">
        <v>455</v>
      </c>
      <c r="C763" s="1" t="s">
        <v>1</v>
      </c>
      <c r="D763" s="4">
        <v>44</v>
      </c>
      <c r="I763">
        <f>I555</f>
        <v>0</v>
      </c>
      <c r="K763" s="25" t="str">
        <f>CONCATENATE("T.",B763,",")</f>
        <v>T.FK_TASK_SPRINT_ID,</v>
      </c>
      <c r="L763" s="12"/>
      <c r="M763" s="18" t="str">
        <f t="shared" si="324"/>
        <v>FK_TASK_SPRINT_ID,</v>
      </c>
      <c r="N763" s="5" t="str">
        <f t="shared" si="329"/>
        <v>FK_TASK_SPRINT_ID VARCHAR(44),</v>
      </c>
      <c r="O763" s="1" t="s">
        <v>10</v>
      </c>
      <c r="P763" t="s">
        <v>311</v>
      </c>
      <c r="Q763" t="s">
        <v>61</v>
      </c>
      <c r="R763" t="s">
        <v>2</v>
      </c>
      <c r="W763" s="17" t="str">
        <f t="shared" si="325"/>
        <v>fkTaskLabelId</v>
      </c>
      <c r="X763" s="3" t="str">
        <f t="shared" si="326"/>
        <v>"fkTaskLabelId":"",</v>
      </c>
      <c r="Y763" s="22" t="str">
        <f t="shared" si="327"/>
        <v>public static String FK_TASK_SPRINT_ID="fkTaskLabelId";</v>
      </c>
      <c r="Z763" s="7" t="str">
        <f t="shared" si="328"/>
        <v>private String fkTaskLabelId="";</v>
      </c>
    </row>
    <row r="764" spans="2:26" ht="19.2" x14ac:dyDescent="0.45">
      <c r="B764" s="1" t="s">
        <v>360</v>
      </c>
      <c r="C764" s="1" t="s">
        <v>1</v>
      </c>
      <c r="D764" s="4">
        <v>44</v>
      </c>
      <c r="I764" t="s">
        <v>460</v>
      </c>
      <c r="K764" s="25" t="s">
        <v>464</v>
      </c>
      <c r="L764" s="12"/>
      <c r="M764" s="18" t="str">
        <f t="shared" si="324"/>
        <v>SPRINT_NAME,</v>
      </c>
      <c r="N764" s="5" t="str">
        <f t="shared" si="329"/>
        <v>SPRINT_NAME VARCHAR(44),</v>
      </c>
      <c r="O764" s="1" t="s">
        <v>366</v>
      </c>
      <c r="P764" t="s">
        <v>0</v>
      </c>
      <c r="W764" s="17" t="str">
        <f t="shared" si="325"/>
        <v>sprintName</v>
      </c>
      <c r="X764" s="3" t="str">
        <f t="shared" si="326"/>
        <v>"sprintName":"",</v>
      </c>
      <c r="Y764" s="22" t="str">
        <f t="shared" si="327"/>
        <v>public static String SPRINT_NAME="sprintName";</v>
      </c>
      <c r="Z764" s="7" t="str">
        <f t="shared" si="328"/>
        <v>private String sprintName="";</v>
      </c>
    </row>
    <row r="765" spans="2:26" ht="19.2" x14ac:dyDescent="0.45">
      <c r="B765" s="1" t="s">
        <v>365</v>
      </c>
      <c r="C765" s="1" t="s">
        <v>1</v>
      </c>
      <c r="D765" s="4">
        <v>44</v>
      </c>
      <c r="I765">
        <f>I556</f>
        <v>0</v>
      </c>
      <c r="K765" s="25" t="s">
        <v>465</v>
      </c>
      <c r="L765" s="12"/>
      <c r="M765" s="18" t="str">
        <f t="shared" si="324"/>
        <v>SPRINT_COLOR,</v>
      </c>
      <c r="N765" s="5" t="str">
        <f t="shared" si="329"/>
        <v>SPRINT_COLOR VARCHAR(44),</v>
      </c>
      <c r="O765" s="1" t="s">
        <v>366</v>
      </c>
      <c r="P765" t="s">
        <v>358</v>
      </c>
      <c r="W765" s="17" t="str">
        <f t="shared" si="325"/>
        <v>sprintColor</v>
      </c>
      <c r="X765" s="3" t="str">
        <f t="shared" si="326"/>
        <v>"sprintColor":"",</v>
      </c>
      <c r="Y765" s="22" t="str">
        <f t="shared" si="327"/>
        <v>public static String SPRINT_COLOR="sprintColor";</v>
      </c>
      <c r="Z765" s="7" t="str">
        <f t="shared" si="328"/>
        <v>private String sprintColor="";</v>
      </c>
    </row>
    <row r="766" spans="2:26" ht="19.2" x14ac:dyDescent="0.45">
      <c r="B766" s="1"/>
      <c r="C766" s="1"/>
      <c r="D766" s="4"/>
      <c r="K766" s="29" t="s">
        <v>512</v>
      </c>
      <c r="L766" s="12"/>
      <c r="M766" s="18"/>
      <c r="N766" s="33" t="s">
        <v>130</v>
      </c>
      <c r="O766" s="1"/>
      <c r="W766" s="17"/>
    </row>
    <row r="767" spans="2:26" ht="19.2" x14ac:dyDescent="0.45">
      <c r="B767" s="14"/>
      <c r="C767" s="14"/>
      <c r="D767" s="14"/>
      <c r="K767" s="29" t="s">
        <v>513</v>
      </c>
      <c r="L767" s="14"/>
      <c r="M767" s="20"/>
      <c r="N767" s="33"/>
      <c r="O767" s="14"/>
      <c r="W767" s="17"/>
    </row>
    <row r="768" spans="2:26" ht="19.2" x14ac:dyDescent="0.45">
      <c r="B768" s="14"/>
      <c r="C768" s="14"/>
      <c r="D768" s="14"/>
      <c r="K768" s="29" t="s">
        <v>514</v>
      </c>
      <c r="L768" s="14"/>
      <c r="M768" s="20"/>
      <c r="N768" s="33"/>
      <c r="O768" s="14"/>
      <c r="W768" s="17"/>
    </row>
    <row r="769" spans="2:26" ht="19.2" x14ac:dyDescent="0.45">
      <c r="B769" s="14"/>
      <c r="C769" s="14"/>
      <c r="D769" s="14"/>
      <c r="K769" s="29" t="s">
        <v>515</v>
      </c>
      <c r="L769" s="14"/>
      <c r="M769" s="20"/>
      <c r="N769" s="33"/>
      <c r="O769" s="14"/>
      <c r="W769" s="17"/>
    </row>
    <row r="770" spans="2:26" ht="19.2" x14ac:dyDescent="0.45">
      <c r="B770" s="14"/>
      <c r="C770" s="14"/>
      <c r="D770" s="14"/>
      <c r="K770" s="29" t="s">
        <v>516</v>
      </c>
      <c r="L770" s="14"/>
      <c r="M770" s="20"/>
      <c r="N770" s="33"/>
      <c r="O770" s="14"/>
      <c r="W770" s="17"/>
    </row>
    <row r="773" spans="2:26" x14ac:dyDescent="0.3">
      <c r="B773" s="2" t="s">
        <v>491</v>
      </c>
      <c r="I773" t="str">
        <f>CONCATENATE("ALTER TABLE"," ",B773)</f>
        <v>ALTER TABLE TM_PROJECT_COUNT_LIST</v>
      </c>
      <c r="J773" t="s">
        <v>293</v>
      </c>
      <c r="K773" s="26" t="str">
        <f>CONCATENATE(J773," VIEW ",B773," AS SELECT")</f>
        <v>create OR REPLACE VIEW TM_PROJECT_COUNT_LIST AS SELECT</v>
      </c>
      <c r="N773" s="5" t="str">
        <f>CONCATENATE("CREATE TABLE ",B773," ","(")</f>
        <v>CREATE TABLE TM_PROJECT_COUNT_LIST (</v>
      </c>
    </row>
    <row r="774" spans="2:26" ht="19.2" x14ac:dyDescent="0.45">
      <c r="B774" s="1" t="s">
        <v>2</v>
      </c>
      <c r="C774" s="1" t="s">
        <v>1</v>
      </c>
      <c r="D774" s="4">
        <v>30</v>
      </c>
      <c r="E774" s="24" t="s">
        <v>113</v>
      </c>
      <c r="I774" t="str">
        <f>I773</f>
        <v>ALTER TABLE TM_PROJECT_COUNT_LIST</v>
      </c>
      <c r="K774" s="26" t="str">
        <f>CONCATENATE(J774," VIEW ",B774," AS SELECT")</f>
        <v xml:space="preserve"> VIEW ID AS SELECT</v>
      </c>
      <c r="L774" s="12"/>
      <c r="M774" s="18" t="str">
        <f t="shared" ref="M774:M782" si="330">CONCATENATE(B774,",")</f>
        <v>ID,</v>
      </c>
      <c r="N774" s="5" t="str">
        <f>CONCATENATE(B774," ",C774,"(",D774,") ",E774," ,")</f>
        <v>ID VARCHAR(30) NOT NULL ,</v>
      </c>
      <c r="O774" s="1" t="s">
        <v>2</v>
      </c>
      <c r="P774" s="6"/>
      <c r="Q774" s="6"/>
      <c r="R774" s="6"/>
      <c r="S774" s="6"/>
      <c r="T774" s="6"/>
      <c r="U774" s="6"/>
      <c r="V774" s="6"/>
      <c r="W774" s="17" t="str">
        <f t="shared" ref="W774:W782" si="331">CONCATENATE(,LOWER(O774),UPPER(LEFT(P774,1)),LOWER(RIGHT(P774,LEN(P774)-IF(LEN(P774)&gt;0,1,LEN(P774)))),UPPER(LEFT(Q774,1)),LOWER(RIGHT(Q774,LEN(Q774)-IF(LEN(Q774)&gt;0,1,LEN(Q774)))),UPPER(LEFT(R774,1)),LOWER(RIGHT(R774,LEN(R774)-IF(LEN(R774)&gt;0,1,LEN(R774)))),UPPER(LEFT(S774,1)),LOWER(RIGHT(S774,LEN(S774)-IF(LEN(S774)&gt;0,1,LEN(S774)))),UPPER(LEFT(T774,1)),LOWER(RIGHT(T774,LEN(T774)-IF(LEN(T774)&gt;0,1,LEN(T774)))),UPPER(LEFT(U774,1)),LOWER(RIGHT(U774,LEN(U774)-IF(LEN(U774)&gt;0,1,LEN(U774)))),UPPER(LEFT(V774,1)),LOWER(RIGHT(V774,LEN(V774)-IF(LEN(V774)&gt;0,1,LEN(V774)))))</f>
        <v>id</v>
      </c>
      <c r="X774" s="3" t="str">
        <f t="shared" ref="X774:X782" si="332">CONCATENATE("""",W774,"""",":","""","""",",")</f>
        <v>"id":"",</v>
      </c>
      <c r="Y774" s="22" t="str">
        <f t="shared" ref="Y774:Y782" si="333">CONCATENATE("public static String ",,B774,,"=","""",W774,""";")</f>
        <v>public static String ID="id";</v>
      </c>
      <c r="Z774" s="7" t="str">
        <f t="shared" ref="Z774:Z782" si="334">CONCATENATE("private String ",W774,"=","""""",";")</f>
        <v>private String id="";</v>
      </c>
    </row>
    <row r="775" spans="2:26" ht="19.2" x14ac:dyDescent="0.45">
      <c r="B775" s="1" t="s">
        <v>3</v>
      </c>
      <c r="C775" s="1" t="s">
        <v>1</v>
      </c>
      <c r="D775" s="4">
        <v>10</v>
      </c>
      <c r="I775" t="str">
        <f>I774</f>
        <v>ALTER TABLE TM_PROJECT_COUNT_LIST</v>
      </c>
      <c r="K775" s="26" t="str">
        <f t="shared" ref="K775:K787" si="335">CONCATENATE(J775," VIEW ",B775," AS SELECT")</f>
        <v xml:space="preserve"> VIEW STATUS AS SELECT</v>
      </c>
      <c r="L775" s="12"/>
      <c r="M775" s="18" t="str">
        <f t="shared" si="330"/>
        <v>STATUS,</v>
      </c>
      <c r="N775" s="5" t="str">
        <f t="shared" ref="N775:N782" si="336">CONCATENATE(B775," ",C775,"(",D775,")",",")</f>
        <v>STATUS VARCHAR(10),</v>
      </c>
      <c r="O775" s="1" t="s">
        <v>3</v>
      </c>
      <c r="W775" s="17" t="str">
        <f t="shared" si="331"/>
        <v>status</v>
      </c>
      <c r="X775" s="3" t="str">
        <f t="shared" si="332"/>
        <v>"status":"",</v>
      </c>
      <c r="Y775" s="22" t="str">
        <f t="shared" si="333"/>
        <v>public static String STATUS="status";</v>
      </c>
      <c r="Z775" s="7" t="str">
        <f t="shared" si="334"/>
        <v>private String status="";</v>
      </c>
    </row>
    <row r="776" spans="2:26" ht="19.2" x14ac:dyDescent="0.45">
      <c r="B776" s="1" t="s">
        <v>4</v>
      </c>
      <c r="C776" s="1" t="s">
        <v>1</v>
      </c>
      <c r="D776" s="4">
        <v>30</v>
      </c>
      <c r="I776" t="str">
        <f>I775</f>
        <v>ALTER TABLE TM_PROJECT_COUNT_LIST</v>
      </c>
      <c r="K776" s="26" t="str">
        <f t="shared" si="335"/>
        <v xml:space="preserve"> VIEW INSERT_DATE AS SELECT</v>
      </c>
      <c r="L776" s="12"/>
      <c r="M776" s="18" t="str">
        <f t="shared" si="330"/>
        <v>INSERT_DATE,</v>
      </c>
      <c r="N776" s="5" t="str">
        <f t="shared" si="336"/>
        <v>INSERT_DATE VARCHAR(30),</v>
      </c>
      <c r="O776" s="1" t="s">
        <v>7</v>
      </c>
      <c r="P776" t="s">
        <v>8</v>
      </c>
      <c r="W776" s="17" t="str">
        <f t="shared" si="331"/>
        <v>insertDate</v>
      </c>
      <c r="X776" s="3" t="str">
        <f t="shared" si="332"/>
        <v>"insertDate":"",</v>
      </c>
      <c r="Y776" s="22" t="str">
        <f t="shared" si="333"/>
        <v>public static String INSERT_DATE="insertDate";</v>
      </c>
      <c r="Z776" s="7" t="str">
        <f t="shared" si="334"/>
        <v>private String insertDate="";</v>
      </c>
    </row>
    <row r="777" spans="2:26" ht="19.2" x14ac:dyDescent="0.45">
      <c r="B777" s="1" t="s">
        <v>5</v>
      </c>
      <c r="C777" s="1" t="s">
        <v>1</v>
      </c>
      <c r="D777" s="4">
        <v>30</v>
      </c>
      <c r="I777" t="str">
        <f>I776</f>
        <v>ALTER TABLE TM_PROJECT_COUNT_LIST</v>
      </c>
      <c r="K777" s="26" t="str">
        <f t="shared" si="335"/>
        <v xml:space="preserve"> VIEW MODIFICATION_DATE AS SELECT</v>
      </c>
      <c r="L777" s="12"/>
      <c r="M777" s="18" t="str">
        <f t="shared" si="330"/>
        <v>MODIFICATION_DATE,</v>
      </c>
      <c r="N777" s="5" t="str">
        <f t="shared" si="336"/>
        <v>MODIFICATION_DATE VARCHAR(30),</v>
      </c>
      <c r="O777" s="1" t="s">
        <v>9</v>
      </c>
      <c r="P777" t="s">
        <v>8</v>
      </c>
      <c r="W777" s="17" t="str">
        <f t="shared" si="331"/>
        <v>modificationDate</v>
      </c>
      <c r="X777" s="3" t="str">
        <f t="shared" si="332"/>
        <v>"modificationDate":"",</v>
      </c>
      <c r="Y777" s="22" t="str">
        <f t="shared" si="333"/>
        <v>public static String MODIFICATION_DATE="modificationDate";</v>
      </c>
      <c r="Z777" s="7" t="str">
        <f t="shared" si="334"/>
        <v>private String modificationDate="";</v>
      </c>
    </row>
    <row r="778" spans="2:26" ht="19.2" x14ac:dyDescent="0.45">
      <c r="B778" s="1" t="s">
        <v>287</v>
      </c>
      <c r="C778" s="1" t="s">
        <v>1</v>
      </c>
      <c r="D778" s="4">
        <v>45</v>
      </c>
      <c r="I778">
        <f>I752</f>
        <v>0</v>
      </c>
      <c r="K778" s="26" t="str">
        <f t="shared" si="335"/>
        <v xml:space="preserve"> VIEW PROJECT_NAME AS SELECT</v>
      </c>
      <c r="L778" s="12"/>
      <c r="M778" s="18" t="str">
        <f t="shared" si="330"/>
        <v>PROJECT_NAME,</v>
      </c>
      <c r="N778" s="5" t="str">
        <f t="shared" si="336"/>
        <v>PROJECT_NAME VARCHAR(45),</v>
      </c>
      <c r="O778" s="1" t="s">
        <v>288</v>
      </c>
      <c r="P778" t="s">
        <v>0</v>
      </c>
      <c r="W778" s="17" t="str">
        <f t="shared" si="331"/>
        <v>projectName</v>
      </c>
      <c r="X778" s="3" t="str">
        <f t="shared" si="332"/>
        <v>"projectName":"",</v>
      </c>
      <c r="Y778" s="22" t="str">
        <f t="shared" si="333"/>
        <v>public static String PROJECT_NAME="projectName";</v>
      </c>
      <c r="Z778" s="7" t="str">
        <f t="shared" si="334"/>
        <v>private String projectName="";</v>
      </c>
    </row>
    <row r="779" spans="2:26" ht="19.2" x14ac:dyDescent="0.45">
      <c r="B779" s="1" t="s">
        <v>492</v>
      </c>
      <c r="C779" s="1" t="s">
        <v>1</v>
      </c>
      <c r="D779" s="4">
        <v>45</v>
      </c>
      <c r="I779">
        <f>I753</f>
        <v>0</v>
      </c>
      <c r="K779" s="26" t="str">
        <f t="shared" si="335"/>
        <v xml:space="preserve"> VIEW OVERAL_COUNT AS SELECT</v>
      </c>
      <c r="L779" s="12"/>
      <c r="M779" s="18" t="str">
        <f t="shared" si="330"/>
        <v>OVERAL_COUNT,</v>
      </c>
      <c r="N779" s="5" t="str">
        <f t="shared" si="336"/>
        <v>OVERAL_COUNT VARCHAR(45),</v>
      </c>
      <c r="O779" s="1" t="s">
        <v>500</v>
      </c>
      <c r="P779" t="s">
        <v>214</v>
      </c>
      <c r="W779" s="17" t="str">
        <f t="shared" si="331"/>
        <v>overalCount</v>
      </c>
      <c r="X779" s="3" t="str">
        <f t="shared" si="332"/>
        <v>"overalCount":"",</v>
      </c>
      <c r="Y779" s="22" t="str">
        <f t="shared" si="333"/>
        <v>public static String OVERAL_COUNT="overalCount";</v>
      </c>
      <c r="Z779" s="7" t="str">
        <f t="shared" si="334"/>
        <v>private String overalCount="";</v>
      </c>
    </row>
    <row r="780" spans="2:26" ht="19.2" x14ac:dyDescent="0.45">
      <c r="B780" s="1" t="s">
        <v>493</v>
      </c>
      <c r="C780" s="1" t="s">
        <v>1</v>
      </c>
      <c r="D780" s="4">
        <v>44</v>
      </c>
      <c r="I780">
        <f>I569</f>
        <v>0</v>
      </c>
      <c r="K780" s="26" t="str">
        <f t="shared" si="335"/>
        <v xml:space="preserve"> VIEW NEW_COUNT AS SELECT</v>
      </c>
      <c r="L780" s="12"/>
      <c r="M780" s="18" t="str">
        <f t="shared" si="330"/>
        <v>NEW_COUNT,</v>
      </c>
      <c r="N780" s="5" t="str">
        <f t="shared" si="336"/>
        <v>NEW_COUNT VARCHAR(44),</v>
      </c>
      <c r="O780" s="1" t="s">
        <v>501</v>
      </c>
      <c r="P780" t="s">
        <v>214</v>
      </c>
      <c r="W780" s="17" t="str">
        <f t="shared" si="331"/>
        <v>newCount</v>
      </c>
      <c r="X780" s="3" t="str">
        <f t="shared" si="332"/>
        <v>"newCount":"",</v>
      </c>
      <c r="Y780" s="22" t="str">
        <f t="shared" si="333"/>
        <v>public static String NEW_COUNT="newCount";</v>
      </c>
      <c r="Z780" s="7" t="str">
        <f t="shared" si="334"/>
        <v>private String newCount="";</v>
      </c>
    </row>
    <row r="781" spans="2:26" ht="19.2" x14ac:dyDescent="0.45">
      <c r="B781" s="1" t="s">
        <v>494</v>
      </c>
      <c r="C781" s="1" t="s">
        <v>1</v>
      </c>
      <c r="D781" s="4">
        <v>44</v>
      </c>
      <c r="I781" t="s">
        <v>460</v>
      </c>
      <c r="K781" s="26" t="str">
        <f t="shared" si="335"/>
        <v xml:space="preserve"> VIEW ONGOING_COUNT AS SELECT</v>
      </c>
      <c r="L781" s="12"/>
      <c r="M781" s="18" t="str">
        <f t="shared" si="330"/>
        <v>ONGOING_COUNT,</v>
      </c>
      <c r="N781" s="5" t="str">
        <f t="shared" si="336"/>
        <v>ONGOING_COUNT VARCHAR(44),</v>
      </c>
      <c r="O781" s="1" t="s">
        <v>502</v>
      </c>
      <c r="P781" t="s">
        <v>214</v>
      </c>
      <c r="W781" s="17" t="str">
        <f t="shared" si="331"/>
        <v>ongoingCount</v>
      </c>
      <c r="X781" s="3" t="str">
        <f t="shared" si="332"/>
        <v>"ongoingCount":"",</v>
      </c>
      <c r="Y781" s="22" t="str">
        <f t="shared" si="333"/>
        <v>public static String ONGOING_COUNT="ongoingCount";</v>
      </c>
      <c r="Z781" s="7" t="str">
        <f t="shared" si="334"/>
        <v>private String ongoingCount="";</v>
      </c>
    </row>
    <row r="782" spans="2:26" ht="19.2" x14ac:dyDescent="0.45">
      <c r="B782" s="1" t="s">
        <v>495</v>
      </c>
      <c r="C782" s="1" t="s">
        <v>1</v>
      </c>
      <c r="D782" s="4">
        <v>44</v>
      </c>
      <c r="I782">
        <f>I570</f>
        <v>0</v>
      </c>
      <c r="K782" s="26" t="str">
        <f t="shared" si="335"/>
        <v xml:space="preserve"> VIEW CLOSED_COUNT AS SELECT</v>
      </c>
      <c r="L782" s="12"/>
      <c r="M782" s="18" t="str">
        <f t="shared" si="330"/>
        <v>CLOSED_COUNT,</v>
      </c>
      <c r="N782" s="5" t="str">
        <f t="shared" si="336"/>
        <v>CLOSED_COUNT VARCHAR(44),</v>
      </c>
      <c r="O782" s="1" t="s">
        <v>503</v>
      </c>
      <c r="P782" t="s">
        <v>214</v>
      </c>
      <c r="W782" s="17" t="str">
        <f t="shared" si="331"/>
        <v>closedCount</v>
      </c>
      <c r="X782" s="3" t="str">
        <f t="shared" si="332"/>
        <v>"closedCount":"",</v>
      </c>
      <c r="Y782" s="22" t="str">
        <f t="shared" si="333"/>
        <v>public static String CLOSED_COUNT="closedCount";</v>
      </c>
      <c r="Z782" s="7" t="str">
        <f t="shared" si="334"/>
        <v>private String closedCount="";</v>
      </c>
    </row>
    <row r="783" spans="2:26" ht="19.2" x14ac:dyDescent="0.45">
      <c r="B783" s="1" t="s">
        <v>496</v>
      </c>
      <c r="C783" s="1" t="s">
        <v>1</v>
      </c>
      <c r="D783" s="4">
        <v>45</v>
      </c>
      <c r="I783" t="str">
        <f>I757</f>
        <v>ALTER TABLE TM_REL_BACKLOG_AND_SPRINT_LIST</v>
      </c>
      <c r="K783" s="26" t="str">
        <f t="shared" si="335"/>
        <v xml:space="preserve"> VIEW TICKET_COUNT AS SELECT</v>
      </c>
      <c r="L783" s="12"/>
      <c r="M783" s="18" t="str">
        <f>CONCATENATE(B783,",")</f>
        <v>TICKET_COUNT,</v>
      </c>
      <c r="N783" s="5" t="str">
        <f>CONCATENATE(B783," ",C783,"(",D783,")",",")</f>
        <v>TICKET_COUNT VARCHAR(45),</v>
      </c>
      <c r="O783" s="1" t="s">
        <v>504</v>
      </c>
      <c r="P783" t="s">
        <v>214</v>
      </c>
      <c r="W783" s="17" t="str">
        <f>CONCATENATE(,LOWER(O783),UPPER(LEFT(P783,1)),LOWER(RIGHT(P783,LEN(P783)-IF(LEN(P783)&gt;0,1,LEN(P783)))),UPPER(LEFT(Q783,1)),LOWER(RIGHT(Q783,LEN(Q783)-IF(LEN(Q783)&gt;0,1,LEN(Q783)))),UPPER(LEFT(R783,1)),LOWER(RIGHT(R783,LEN(R783)-IF(LEN(R783)&gt;0,1,LEN(R783)))),UPPER(LEFT(S783,1)),LOWER(RIGHT(S783,LEN(S783)-IF(LEN(S783)&gt;0,1,LEN(S783)))),UPPER(LEFT(T783,1)),LOWER(RIGHT(T783,LEN(T783)-IF(LEN(T783)&gt;0,1,LEN(T783)))),UPPER(LEFT(U783,1)),LOWER(RIGHT(U783,LEN(U783)-IF(LEN(U783)&gt;0,1,LEN(U783)))),UPPER(LEFT(V783,1)),LOWER(RIGHT(V783,LEN(V783)-IF(LEN(V783)&gt;0,1,LEN(V783)))))</f>
        <v>ticketCount</v>
      </c>
      <c r="X783" s="3" t="str">
        <f>CONCATENATE("""",W783,"""",":","""","""",",")</f>
        <v>"ticketCount":"",</v>
      </c>
      <c r="Y783" s="22" t="str">
        <f>CONCATENATE("public static String ",,B783,,"=","""",W783,""";")</f>
        <v>public static String TICKET_COUNT="ticketCount";</v>
      </c>
      <c r="Z783" s="7" t="str">
        <f>CONCATENATE("private String ",W783,"=","""""",";")</f>
        <v>private String ticketCount="";</v>
      </c>
    </row>
    <row r="784" spans="2:26" ht="19.2" x14ac:dyDescent="0.45">
      <c r="B784" s="1" t="s">
        <v>497</v>
      </c>
      <c r="C784" s="1" t="s">
        <v>1</v>
      </c>
      <c r="D784" s="4">
        <v>44</v>
      </c>
      <c r="I784">
        <f>I573</f>
        <v>0</v>
      </c>
      <c r="K784" s="26" t="str">
        <f t="shared" si="335"/>
        <v xml:space="preserve"> VIEW SOURCED_COUNT AS SELECT</v>
      </c>
      <c r="L784" s="12"/>
      <c r="M784" s="18" t="str">
        <f>CONCATENATE(B784,",")</f>
        <v>SOURCED_COUNT,</v>
      </c>
      <c r="N784" s="5" t="str">
        <f>CONCATENATE(B784," ",C784,"(",D784,")",",")</f>
        <v>SOURCED_COUNT VARCHAR(44),</v>
      </c>
      <c r="O784" s="1" t="s">
        <v>394</v>
      </c>
      <c r="P784" t="s">
        <v>214</v>
      </c>
      <c r="W784" s="17" t="str">
        <f>CONCATENATE(,LOWER(O784),UPPER(LEFT(P784,1)),LOWER(RIGHT(P784,LEN(P784)-IF(LEN(P784)&gt;0,1,LEN(P784)))),UPPER(LEFT(Q784,1)),LOWER(RIGHT(Q784,LEN(Q784)-IF(LEN(Q784)&gt;0,1,LEN(Q784)))),UPPER(LEFT(R784,1)),LOWER(RIGHT(R784,LEN(R784)-IF(LEN(R784)&gt;0,1,LEN(R784)))),UPPER(LEFT(S784,1)),LOWER(RIGHT(S784,LEN(S784)-IF(LEN(S784)&gt;0,1,LEN(S784)))),UPPER(LEFT(T784,1)),LOWER(RIGHT(T784,LEN(T784)-IF(LEN(T784)&gt;0,1,LEN(T784)))),UPPER(LEFT(U784,1)),LOWER(RIGHT(U784,LEN(U784)-IF(LEN(U784)&gt;0,1,LEN(U784)))),UPPER(LEFT(V784,1)),LOWER(RIGHT(V784,LEN(V784)-IF(LEN(V784)&gt;0,1,LEN(V784)))))</f>
        <v>sourcedCount</v>
      </c>
      <c r="X784" s="3" t="str">
        <f>CONCATENATE("""",W784,"""",":","""","""",",")</f>
        <v>"sourcedCount":"",</v>
      </c>
      <c r="Y784" s="22" t="str">
        <f>CONCATENATE("public static String ",,B784,,"=","""",W784,""";")</f>
        <v>public static String SOURCED_COUNT="sourcedCount";</v>
      </c>
      <c r="Z784" s="7" t="str">
        <f>CONCATENATE("private String ",W784,"=","""""",";")</f>
        <v>private String sourcedCount="";</v>
      </c>
    </row>
    <row r="785" spans="2:26" ht="19.2" x14ac:dyDescent="0.45">
      <c r="B785" s="1" t="s">
        <v>498</v>
      </c>
      <c r="C785" s="1" t="s">
        <v>1</v>
      </c>
      <c r="D785" s="4">
        <v>44</v>
      </c>
      <c r="I785" t="s">
        <v>460</v>
      </c>
      <c r="K785" s="26" t="str">
        <f t="shared" si="335"/>
        <v xml:space="preserve"> VIEW BOUND_COUNT AS SELECT</v>
      </c>
      <c r="L785" s="12"/>
      <c r="M785" s="18" t="str">
        <f>CONCATENATE(B785,",")</f>
        <v>BOUND_COUNT,</v>
      </c>
      <c r="N785" s="5" t="str">
        <f>CONCATENATE(B785," ",C785,"(",D785,")",",")</f>
        <v>BOUND_COUNT VARCHAR(44),</v>
      </c>
      <c r="O785" s="1" t="s">
        <v>505</v>
      </c>
      <c r="P785" t="s">
        <v>214</v>
      </c>
      <c r="W785" s="17" t="str">
        <f>CONCATENATE(,LOWER(O785),UPPER(LEFT(P785,1)),LOWER(RIGHT(P785,LEN(P785)-IF(LEN(P785)&gt;0,1,LEN(P785)))),UPPER(LEFT(Q785,1)),LOWER(RIGHT(Q785,LEN(Q785)-IF(LEN(Q785)&gt;0,1,LEN(Q785)))),UPPER(LEFT(R785,1)),LOWER(RIGHT(R785,LEN(R785)-IF(LEN(R785)&gt;0,1,LEN(R785)))),UPPER(LEFT(S785,1)),LOWER(RIGHT(S785,LEN(S785)-IF(LEN(S785)&gt;0,1,LEN(S785)))),UPPER(LEFT(T785,1)),LOWER(RIGHT(T785,LEN(T785)-IF(LEN(T785)&gt;0,1,LEN(T785)))),UPPER(LEFT(U785,1)),LOWER(RIGHT(U785,LEN(U785)-IF(LEN(U785)&gt;0,1,LEN(U785)))),UPPER(LEFT(V785,1)),LOWER(RIGHT(V785,LEN(V785)-IF(LEN(V785)&gt;0,1,LEN(V785)))))</f>
        <v>boundCount</v>
      </c>
      <c r="X785" s="3" t="str">
        <f>CONCATENATE("""",W785,"""",":","""","""",",")</f>
        <v>"boundCount":"",</v>
      </c>
      <c r="Y785" s="22" t="str">
        <f>CONCATENATE("public static String ",,B785,,"=","""",W785,""";")</f>
        <v>public static String BOUND_COUNT="boundCount";</v>
      </c>
      <c r="Z785" s="7" t="str">
        <f>CONCATENATE("private String ",W785,"=","""""",";")</f>
        <v>private String boundCount="";</v>
      </c>
    </row>
    <row r="786" spans="2:26" ht="19.2" x14ac:dyDescent="0.45">
      <c r="B786" s="1" t="s">
        <v>499</v>
      </c>
      <c r="C786" s="1" t="s">
        <v>1</v>
      </c>
      <c r="D786" s="4">
        <v>44</v>
      </c>
      <c r="I786">
        <f>I574</f>
        <v>0</v>
      </c>
      <c r="K786" s="26" t="str">
        <f t="shared" si="335"/>
        <v xml:space="preserve"> VIEW INITIAL_COUNT AS SELECT</v>
      </c>
      <c r="L786" s="12"/>
      <c r="M786" s="18" t="str">
        <f>CONCATENATE(B786,",")</f>
        <v>INITIAL_COUNT,</v>
      </c>
      <c r="N786" s="5" t="str">
        <f>CONCATENATE(B786," ",C786,"(",D786,")",",")</f>
        <v>INITIAL_COUNT VARCHAR(44),</v>
      </c>
      <c r="O786" s="1" t="s">
        <v>506</v>
      </c>
      <c r="P786" t="s">
        <v>214</v>
      </c>
      <c r="W786" s="17" t="str">
        <f>CONCATENATE(,LOWER(O786),UPPER(LEFT(P786,1)),LOWER(RIGHT(P786,LEN(P786)-IF(LEN(P786)&gt;0,1,LEN(P786)))),UPPER(LEFT(Q786,1)),LOWER(RIGHT(Q786,LEN(Q786)-IF(LEN(Q786)&gt;0,1,LEN(Q786)))),UPPER(LEFT(R786,1)),LOWER(RIGHT(R786,LEN(R786)-IF(LEN(R786)&gt;0,1,LEN(R786)))),UPPER(LEFT(S786,1)),LOWER(RIGHT(S786,LEN(S786)-IF(LEN(S786)&gt;0,1,LEN(S786)))),UPPER(LEFT(T786,1)),LOWER(RIGHT(T786,LEN(T786)-IF(LEN(T786)&gt;0,1,LEN(T786)))),UPPER(LEFT(U786,1)),LOWER(RIGHT(U786,LEN(U786)-IF(LEN(U786)&gt;0,1,LEN(U786)))),UPPER(LEFT(V786,1)),LOWER(RIGHT(V786,LEN(V786)-IF(LEN(V786)&gt;0,1,LEN(V786)))))</f>
        <v>initialCount</v>
      </c>
      <c r="X786" s="3" t="str">
        <f>CONCATENATE("""",W786,"""",":","""","""",",")</f>
        <v>"initialCount":"",</v>
      </c>
      <c r="Y786" s="22" t="str">
        <f>CONCATENATE("public static String ",,B786,,"=","""",W786,""";")</f>
        <v>public static String INITIAL_COUNT="initialCount";</v>
      </c>
      <c r="Z786" s="7" t="str">
        <f>CONCATENATE("private String ",W786,"=","""""",";")</f>
        <v>private String initialCount="";</v>
      </c>
    </row>
    <row r="787" spans="2:26" ht="19.2" x14ac:dyDescent="0.45">
      <c r="B787" s="1"/>
      <c r="C787" s="1"/>
      <c r="D787" s="4"/>
      <c r="K787" s="26" t="str">
        <f t="shared" si="335"/>
        <v xml:space="preserve"> VIEW  AS SELECT</v>
      </c>
      <c r="L787" s="12"/>
      <c r="M787" s="18"/>
      <c r="N787" s="33" t="s">
        <v>130</v>
      </c>
      <c r="O787" s="1"/>
      <c r="W787" s="17"/>
    </row>
    <row r="791" spans="2:26" x14ac:dyDescent="0.3">
      <c r="B791" s="2" t="s">
        <v>524</v>
      </c>
      <c r="I791" t="str">
        <f>CONCATENATE("ALTER TABLE"," ",B791)</f>
        <v>ALTER TABLE TM_NOTIFICATION</v>
      </c>
      <c r="K791" s="25"/>
      <c r="N791" s="5" t="str">
        <f>CONCATENATE("CREATE TABLE ",B791," ","(")</f>
        <v>CREATE TABLE TM_NOTIFICATION (</v>
      </c>
    </row>
    <row r="792" spans="2:26" ht="19.2" x14ac:dyDescent="0.45">
      <c r="B792" s="1" t="s">
        <v>2</v>
      </c>
      <c r="C792" s="1" t="s">
        <v>1</v>
      </c>
      <c r="D792" s="4">
        <v>30</v>
      </c>
      <c r="E792" s="24" t="s">
        <v>113</v>
      </c>
      <c r="I792" t="str">
        <f>I791</f>
        <v>ALTER TABLE TM_NOTIFICATION</v>
      </c>
      <c r="L792" s="12"/>
      <c r="M792" s="18" t="str">
        <f t="shared" ref="M792:M798" si="337">CONCATENATE(B792,",")</f>
        <v>ID,</v>
      </c>
      <c r="N792" s="5" t="str">
        <f>CONCATENATE(B792," ",C792,"(",D792,") ",E792," ,")</f>
        <v>ID VARCHAR(30) NOT NULL ,</v>
      </c>
      <c r="O792" s="1" t="s">
        <v>2</v>
      </c>
      <c r="P792" s="6"/>
      <c r="Q792" s="6"/>
      <c r="R792" s="6"/>
      <c r="S792" s="6"/>
      <c r="T792" s="6"/>
      <c r="U792" s="6"/>
      <c r="V792" s="6"/>
      <c r="W792" s="17" t="str">
        <f t="shared" ref="W792:W798" si="338">CONCATENATE(,LOWER(O792),UPPER(LEFT(P792,1)),LOWER(RIGHT(P792,LEN(P792)-IF(LEN(P792)&gt;0,1,LEN(P792)))),UPPER(LEFT(Q792,1)),LOWER(RIGHT(Q792,LEN(Q792)-IF(LEN(Q792)&gt;0,1,LEN(Q792)))),UPPER(LEFT(R792,1)),LOWER(RIGHT(R792,LEN(R792)-IF(LEN(R792)&gt;0,1,LEN(R792)))),UPPER(LEFT(S792,1)),LOWER(RIGHT(S792,LEN(S792)-IF(LEN(S792)&gt;0,1,LEN(S792)))),UPPER(LEFT(T792,1)),LOWER(RIGHT(T792,LEN(T792)-IF(LEN(T792)&gt;0,1,LEN(T792)))),UPPER(LEFT(U792,1)),LOWER(RIGHT(U792,LEN(U792)-IF(LEN(U792)&gt;0,1,LEN(U792)))),UPPER(LEFT(V792,1)),LOWER(RIGHT(V792,LEN(V792)-IF(LEN(V792)&gt;0,1,LEN(V792)))))</f>
        <v>id</v>
      </c>
      <c r="X792" s="3" t="str">
        <f t="shared" ref="X792:X798" si="339">CONCATENATE("""",W792,"""",":","""","""",",")</f>
        <v>"id":"",</v>
      </c>
      <c r="Y792" s="22" t="str">
        <f t="shared" ref="Y792:Y798" si="340">CONCATENATE("public static String ",,B792,,"=","""",W792,""";")</f>
        <v>public static String ID="id";</v>
      </c>
      <c r="Z792" s="7" t="str">
        <f t="shared" ref="Z792:Z798" si="341">CONCATENATE("private String ",W792,"=","""""",";")</f>
        <v>private String id="";</v>
      </c>
    </row>
    <row r="793" spans="2:26" ht="19.2" x14ac:dyDescent="0.45">
      <c r="B793" s="1" t="s">
        <v>3</v>
      </c>
      <c r="C793" s="1" t="s">
        <v>1</v>
      </c>
      <c r="D793" s="4">
        <v>10</v>
      </c>
      <c r="I793" t="str">
        <f>I792</f>
        <v>ALTER TABLE TM_NOTIFICATION</v>
      </c>
      <c r="K793" s="21" t="s">
        <v>436</v>
      </c>
      <c r="L793" s="12"/>
      <c r="M793" s="18" t="str">
        <f t="shared" si="337"/>
        <v>STATUS,</v>
      </c>
      <c r="N793" s="5" t="str">
        <f t="shared" ref="N793:N798" si="342">CONCATENATE(B793," ",C793,"(",D793,")",",")</f>
        <v>STATUS VARCHAR(10),</v>
      </c>
      <c r="O793" s="1" t="s">
        <v>3</v>
      </c>
      <c r="W793" s="17" t="str">
        <f t="shared" si="338"/>
        <v>status</v>
      </c>
      <c r="X793" s="3" t="str">
        <f t="shared" si="339"/>
        <v>"status":"",</v>
      </c>
      <c r="Y793" s="22" t="str">
        <f t="shared" si="340"/>
        <v>public static String STATUS="status";</v>
      </c>
      <c r="Z793" s="7" t="str">
        <f t="shared" si="341"/>
        <v>private String status="";</v>
      </c>
    </row>
    <row r="794" spans="2:26" ht="19.2" x14ac:dyDescent="0.45">
      <c r="B794" s="1" t="s">
        <v>4</v>
      </c>
      <c r="C794" s="1" t="s">
        <v>1</v>
      </c>
      <c r="D794" s="4">
        <v>30</v>
      </c>
      <c r="I794" t="str">
        <f>I793</f>
        <v>ALTER TABLE TM_NOTIFICATION</v>
      </c>
      <c r="J794" t="str">
        <f t="shared" ref="J794:J804" si="343">CONCATENATE(LEFT(CONCATENATE(" ADD "," ",N794,";"),LEN(CONCATENATE(" ADD "," ",N794,";"))-2),";")</f>
        <v xml:space="preserve"> ADD  INSERT_DATE VARCHAR(30);</v>
      </c>
      <c r="K794" s="21" t="str">
        <f t="shared" ref="K794:K804" si="344">CONCATENATE(LEFT(CONCATENATE("  ALTER COLUMN  "," ",N794,";"),LEN(CONCATENATE("  ALTER COLUMN  "," ",N794,";"))-2),";")</f>
        <v xml:space="preserve">  ALTER COLUMN   INSERT_DATE VARCHAR(30);</v>
      </c>
      <c r="L794" s="12"/>
      <c r="M794" s="18" t="str">
        <f t="shared" si="337"/>
        <v>INSERT_DATE,</v>
      </c>
      <c r="N794" s="5" t="str">
        <f t="shared" si="342"/>
        <v>INSERT_DATE VARCHAR(30),</v>
      </c>
      <c r="O794" s="1" t="s">
        <v>7</v>
      </c>
      <c r="P794" t="s">
        <v>8</v>
      </c>
      <c r="W794" s="17" t="str">
        <f t="shared" si="338"/>
        <v>insertDate</v>
      </c>
      <c r="X794" s="3" t="str">
        <f t="shared" si="339"/>
        <v>"insertDate":"",</v>
      </c>
      <c r="Y794" s="22" t="str">
        <f t="shared" si="340"/>
        <v>public static String INSERT_DATE="insertDate";</v>
      </c>
      <c r="Z794" s="7" t="str">
        <f t="shared" si="341"/>
        <v>private String insertDate="";</v>
      </c>
    </row>
    <row r="795" spans="2:26" ht="19.2" x14ac:dyDescent="0.45">
      <c r="B795" s="1" t="s">
        <v>5</v>
      </c>
      <c r="C795" s="1" t="s">
        <v>1</v>
      </c>
      <c r="D795" s="4">
        <v>30</v>
      </c>
      <c r="I795" t="str">
        <f>I794</f>
        <v>ALTER TABLE TM_NOTIFICATION</v>
      </c>
      <c r="J795" t="str">
        <f t="shared" si="343"/>
        <v xml:space="preserve"> ADD  MODIFICATION_DATE VARCHAR(30);</v>
      </c>
      <c r="K795" s="21" t="str">
        <f t="shared" si="344"/>
        <v xml:space="preserve">  ALTER COLUMN   MODIFICATION_DATE VARCHAR(30);</v>
      </c>
      <c r="L795" s="12"/>
      <c r="M795" s="18" t="str">
        <f t="shared" si="337"/>
        <v>MODIFICATION_DATE,</v>
      </c>
      <c r="N795" s="5" t="str">
        <f t="shared" si="342"/>
        <v>MODIFICATION_DATE VARCHAR(30),</v>
      </c>
      <c r="O795" s="1" t="s">
        <v>9</v>
      </c>
      <c r="P795" t="s">
        <v>8</v>
      </c>
      <c r="W795" s="17" t="str">
        <f t="shared" si="338"/>
        <v>modificationDate</v>
      </c>
      <c r="X795" s="3" t="str">
        <f t="shared" si="339"/>
        <v>"modificationDate":"",</v>
      </c>
      <c r="Y795" s="22" t="str">
        <f t="shared" si="340"/>
        <v>public static String MODIFICATION_DATE="modificationDate";</v>
      </c>
      <c r="Z795" s="7" t="str">
        <f t="shared" si="341"/>
        <v>private String modificationDate="";</v>
      </c>
    </row>
    <row r="796" spans="2:26" ht="19.2" x14ac:dyDescent="0.45">
      <c r="B796" s="1" t="s">
        <v>274</v>
      </c>
      <c r="C796" s="1" t="s">
        <v>1</v>
      </c>
      <c r="D796" s="4">
        <v>45</v>
      </c>
      <c r="I796" t="str">
        <f>I795</f>
        <v>ALTER TABLE TM_NOTIFICATION</v>
      </c>
      <c r="J796" t="str">
        <f t="shared" si="343"/>
        <v xml:space="preserve"> ADD  FK_PROJECT_ID VARCHAR(45);</v>
      </c>
      <c r="K796" s="21" t="str">
        <f t="shared" si="344"/>
        <v xml:space="preserve">  ALTER COLUMN   FK_PROJECT_ID VARCHAR(45);</v>
      </c>
      <c r="L796" s="12"/>
      <c r="M796" s="18" t="str">
        <f>CONCATENATE(B796,",")</f>
        <v>FK_PROJECT_ID,</v>
      </c>
      <c r="N796" s="5" t="str">
        <f>CONCATENATE(B796," ",C796,"(",D796,")",",")</f>
        <v>FK_PROJECT_ID VARCHAR(45),</v>
      </c>
      <c r="O796" s="1" t="s">
        <v>10</v>
      </c>
      <c r="P796" t="s">
        <v>288</v>
      </c>
      <c r="Q796" t="s">
        <v>2</v>
      </c>
      <c r="W796" s="17" t="str">
        <f>CONCATENATE(,LOWER(O796),UPPER(LEFT(P796,1)),LOWER(RIGHT(P796,LEN(P796)-IF(LEN(P796)&gt;0,1,LEN(P796)))),UPPER(LEFT(Q796,1)),LOWER(RIGHT(Q796,LEN(Q796)-IF(LEN(Q796)&gt;0,1,LEN(Q796)))),UPPER(LEFT(R796,1)),LOWER(RIGHT(R796,LEN(R796)-IF(LEN(R796)&gt;0,1,LEN(R796)))),UPPER(LEFT(S796,1)),LOWER(RIGHT(S796,LEN(S796)-IF(LEN(S796)&gt;0,1,LEN(S796)))),UPPER(LEFT(T796,1)),LOWER(RIGHT(T796,LEN(T796)-IF(LEN(T796)&gt;0,1,LEN(T796)))),UPPER(LEFT(U796,1)),LOWER(RIGHT(U796,LEN(U796)-IF(LEN(U796)&gt;0,1,LEN(U796)))),UPPER(LEFT(V796,1)),LOWER(RIGHT(V796,LEN(V796)-IF(LEN(V796)&gt;0,1,LEN(V796)))))</f>
        <v>fkProjectId</v>
      </c>
      <c r="X796" s="3" t="str">
        <f>CONCATENATE("""",W796,"""",":","""","""",",")</f>
        <v>"fkProjectId":"",</v>
      </c>
      <c r="Y796" s="22" t="str">
        <f>CONCATENATE("public static String ",,B796,,"=","""",W796,""";")</f>
        <v>public static String FK_PROJECT_ID="fkProjectId";</v>
      </c>
      <c r="Z796" s="7" t="str">
        <f>CONCATENATE("private String ",W796,"=","""""",";")</f>
        <v>private String fkProjectId="";</v>
      </c>
    </row>
    <row r="797" spans="2:26" ht="19.2" x14ac:dyDescent="0.45">
      <c r="B797" s="1" t="s">
        <v>367</v>
      </c>
      <c r="C797" s="1" t="s">
        <v>1</v>
      </c>
      <c r="D797" s="4">
        <v>45</v>
      </c>
      <c r="I797">
        <f>I787</f>
        <v>0</v>
      </c>
      <c r="J797" t="str">
        <f t="shared" si="343"/>
        <v xml:space="preserve"> ADD  FK_BACKLOG_ID VARCHAR(45);</v>
      </c>
      <c r="K797" s="21" t="str">
        <f t="shared" si="344"/>
        <v xml:space="preserve">  ALTER COLUMN   FK_BACKLOG_ID VARCHAR(45);</v>
      </c>
      <c r="L797" s="12"/>
      <c r="M797" s="18" t="str">
        <f t="shared" si="337"/>
        <v>FK_BACKLOG_ID,</v>
      </c>
      <c r="N797" s="5" t="str">
        <f t="shared" si="342"/>
        <v>FK_BACKLOG_ID VARCHAR(45),</v>
      </c>
      <c r="O797" s="1" t="s">
        <v>10</v>
      </c>
      <c r="P797" t="s">
        <v>354</v>
      </c>
      <c r="Q797" t="s">
        <v>2</v>
      </c>
      <c r="W797" s="17" t="str">
        <f t="shared" si="338"/>
        <v>fkBacklogId</v>
      </c>
      <c r="X797" s="3" t="str">
        <f t="shared" si="339"/>
        <v>"fkBacklogId":"",</v>
      </c>
      <c r="Y797" s="22" t="str">
        <f t="shared" si="340"/>
        <v>public static String FK_BACKLOG_ID="fkBacklogId";</v>
      </c>
      <c r="Z797" s="7" t="str">
        <f t="shared" si="341"/>
        <v>private String fkBacklogId="";</v>
      </c>
    </row>
    <row r="798" spans="2:26" ht="19.2" x14ac:dyDescent="0.45">
      <c r="B798" s="1" t="s">
        <v>525</v>
      </c>
      <c r="C798" s="1" t="s">
        <v>1</v>
      </c>
      <c r="D798" s="4">
        <v>44</v>
      </c>
      <c r="I798">
        <f>I595</f>
        <v>0</v>
      </c>
      <c r="J798" t="str">
        <f t="shared" si="343"/>
        <v xml:space="preserve"> ADD  FK_BACKLOG_HISTORY_ID VARCHAR(44);</v>
      </c>
      <c r="K798" s="21" t="str">
        <f t="shared" si="344"/>
        <v xml:space="preserve">  ALTER COLUMN   FK_BACKLOG_HISTORY_ID VARCHAR(44);</v>
      </c>
      <c r="L798" s="12"/>
      <c r="M798" s="18" t="str">
        <f t="shared" si="337"/>
        <v>FK_BACKLOG_HISTORY_ID,</v>
      </c>
      <c r="N798" s="5" t="str">
        <f t="shared" si="342"/>
        <v>FK_BACKLOG_HISTORY_ID VARCHAR(44),</v>
      </c>
      <c r="O798" s="1" t="s">
        <v>10</v>
      </c>
      <c r="P798" t="s">
        <v>354</v>
      </c>
      <c r="Q798" t="s">
        <v>430</v>
      </c>
      <c r="R798" t="s">
        <v>2</v>
      </c>
      <c r="W798" s="17" t="str">
        <f t="shared" si="338"/>
        <v>fkBacklogHistoryId</v>
      </c>
      <c r="X798" s="3" t="str">
        <f t="shared" si="339"/>
        <v>"fkBacklogHistoryId":"",</v>
      </c>
      <c r="Y798" s="22" t="str">
        <f t="shared" si="340"/>
        <v>public static String FK_BACKLOG_HISTORY_ID="fkBacklogHistoryId";</v>
      </c>
      <c r="Z798" s="7" t="str">
        <f t="shared" si="341"/>
        <v>private String fkBacklogHistoryId="";</v>
      </c>
    </row>
    <row r="799" spans="2:26" ht="19.2" x14ac:dyDescent="0.45">
      <c r="B799" s="1" t="s">
        <v>11</v>
      </c>
      <c r="C799" s="1" t="s">
        <v>1</v>
      </c>
      <c r="D799" s="4">
        <v>45</v>
      </c>
      <c r="I799">
        <f>I789</f>
        <v>0</v>
      </c>
      <c r="J799" t="str">
        <f t="shared" si="343"/>
        <v xml:space="preserve"> ADD  FK_USER_ID VARCHAR(45);</v>
      </c>
      <c r="K799" s="21" t="str">
        <f t="shared" si="344"/>
        <v xml:space="preserve">  ALTER COLUMN   FK_USER_ID VARCHAR(45);</v>
      </c>
      <c r="L799" s="12"/>
      <c r="M799" s="18" t="str">
        <f t="shared" ref="M799:M804" si="345">CONCATENATE(B799,",")</f>
        <v>FK_USER_ID,</v>
      </c>
      <c r="N799" s="5" t="str">
        <f t="shared" ref="N799:N804" si="346">CONCATENATE(B799," ",C799,"(",D799,")",",")</f>
        <v>FK_USER_ID VARCHAR(45),</v>
      </c>
      <c r="O799" s="1" t="s">
        <v>10</v>
      </c>
      <c r="P799" t="s">
        <v>12</v>
      </c>
      <c r="Q799" t="s">
        <v>2</v>
      </c>
      <c r="W799" s="17" t="str">
        <f t="shared" ref="W799:W804" si="347"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fkUserId</v>
      </c>
      <c r="X799" s="3" t="str">
        <f t="shared" ref="X799:X804" si="348">CONCATENATE("""",W799,"""",":","""","""",",")</f>
        <v>"fkUserId":"",</v>
      </c>
      <c r="Y799" s="22" t="str">
        <f t="shared" ref="Y799:Y804" si="349">CONCATENATE("public static String ",,B799,,"=","""",W799,""";")</f>
        <v>public static String FK_USER_ID="fkUserId";</v>
      </c>
      <c r="Z799" s="7" t="str">
        <f t="shared" ref="Z799:Z804" si="350">CONCATENATE("private String ",W799,"=","""""",";")</f>
        <v>private String fkUserId="";</v>
      </c>
    </row>
    <row r="800" spans="2:26" ht="19.2" x14ac:dyDescent="0.45">
      <c r="B800" s="1" t="s">
        <v>526</v>
      </c>
      <c r="C800" s="1" t="s">
        <v>1</v>
      </c>
      <c r="D800" s="4">
        <v>44</v>
      </c>
      <c r="I800">
        <f>I597</f>
        <v>0</v>
      </c>
      <c r="J800" t="str">
        <f t="shared" si="343"/>
        <v xml:space="preserve"> ADD  NOTIFICATION_DATE VARCHAR(44);</v>
      </c>
      <c r="K800" s="21" t="str">
        <f t="shared" si="344"/>
        <v xml:space="preserve">  ALTER COLUMN   NOTIFICATION_DATE VARCHAR(44);</v>
      </c>
      <c r="L800" s="12"/>
      <c r="M800" s="18" t="str">
        <f t="shared" si="345"/>
        <v>NOTIFICATION_DATE,</v>
      </c>
      <c r="N800" s="5" t="str">
        <f t="shared" si="346"/>
        <v>NOTIFICATION_DATE VARCHAR(44),</v>
      </c>
      <c r="O800" s="1" t="s">
        <v>531</v>
      </c>
      <c r="P800" t="s">
        <v>8</v>
      </c>
      <c r="W800" s="17" t="str">
        <f t="shared" si="347"/>
        <v>notificationDate</v>
      </c>
      <c r="X800" s="3" t="str">
        <f t="shared" si="348"/>
        <v>"notificationDate":"",</v>
      </c>
      <c r="Y800" s="22" t="str">
        <f t="shared" si="349"/>
        <v>public static String NOTIFICATION_DATE="notificationDate";</v>
      </c>
      <c r="Z800" s="7" t="str">
        <f t="shared" si="350"/>
        <v>private String notificationDate="";</v>
      </c>
    </row>
    <row r="801" spans="2:26" ht="19.2" x14ac:dyDescent="0.45">
      <c r="B801" s="1" t="s">
        <v>527</v>
      </c>
      <c r="C801" s="1" t="s">
        <v>1</v>
      </c>
      <c r="D801" s="4">
        <v>45</v>
      </c>
      <c r="I801" t="str">
        <f>I791</f>
        <v>ALTER TABLE TM_NOTIFICATION</v>
      </c>
      <c r="J801" t="str">
        <f t="shared" si="343"/>
        <v xml:space="preserve"> ADD  NOTIFICATION_TIME VARCHAR(45);</v>
      </c>
      <c r="K801" s="21" t="str">
        <f t="shared" si="344"/>
        <v xml:space="preserve">  ALTER COLUMN   NOTIFICATION_TIME VARCHAR(45);</v>
      </c>
      <c r="L801" s="12"/>
      <c r="M801" s="18" t="str">
        <f t="shared" si="345"/>
        <v>NOTIFICATION_TIME,</v>
      </c>
      <c r="N801" s="5" t="str">
        <f t="shared" si="346"/>
        <v>NOTIFICATION_TIME VARCHAR(45),</v>
      </c>
      <c r="O801" s="1" t="s">
        <v>531</v>
      </c>
      <c r="P801" t="s">
        <v>133</v>
      </c>
      <c r="W801" s="17" t="str">
        <f t="shared" si="347"/>
        <v>notificationTime</v>
      </c>
      <c r="X801" s="3" t="str">
        <f t="shared" si="348"/>
        <v>"notificationTime":"",</v>
      </c>
      <c r="Y801" s="22" t="str">
        <f t="shared" si="349"/>
        <v>public static String NOTIFICATION_TIME="notificationTime";</v>
      </c>
      <c r="Z801" s="7" t="str">
        <f t="shared" si="350"/>
        <v>private String notificationTime="";</v>
      </c>
    </row>
    <row r="802" spans="2:26" ht="19.2" x14ac:dyDescent="0.45">
      <c r="B802" s="1" t="s">
        <v>528</v>
      </c>
      <c r="C802" s="1" t="s">
        <v>1</v>
      </c>
      <c r="D802" s="4">
        <v>44</v>
      </c>
      <c r="I802" t="str">
        <f>I599</f>
        <v>ALTER TABLE TM_BACKLOG_TASK_NOTIFIER</v>
      </c>
      <c r="J802" t="str">
        <f t="shared" si="343"/>
        <v xml:space="preserve"> ADD  REVIEW_DATE VARCHAR(44);</v>
      </c>
      <c r="K802" s="21" t="str">
        <f t="shared" si="344"/>
        <v xml:space="preserve">  ALTER COLUMN   REVIEW_DATE VARCHAR(44);</v>
      </c>
      <c r="L802" s="12"/>
      <c r="M802" s="18" t="str">
        <f t="shared" si="345"/>
        <v>REVIEW_DATE,</v>
      </c>
      <c r="N802" s="5" t="str">
        <f t="shared" si="346"/>
        <v>REVIEW_DATE VARCHAR(44),</v>
      </c>
      <c r="O802" s="1" t="s">
        <v>532</v>
      </c>
      <c r="P802" t="s">
        <v>8</v>
      </c>
      <c r="W802" s="17" t="str">
        <f t="shared" si="347"/>
        <v>reviewDate</v>
      </c>
      <c r="X802" s="3" t="str">
        <f t="shared" si="348"/>
        <v>"reviewDate":"",</v>
      </c>
      <c r="Y802" s="22" t="str">
        <f t="shared" si="349"/>
        <v>public static String REVIEW_DATE="reviewDate";</v>
      </c>
      <c r="Z802" s="7" t="str">
        <f t="shared" si="350"/>
        <v>private String reviewDate="";</v>
      </c>
    </row>
    <row r="803" spans="2:26" ht="19.2" x14ac:dyDescent="0.45">
      <c r="B803" s="1" t="s">
        <v>529</v>
      </c>
      <c r="C803" s="1" t="s">
        <v>1</v>
      </c>
      <c r="D803" s="4">
        <v>45</v>
      </c>
      <c r="I803" t="str">
        <f>I793</f>
        <v>ALTER TABLE TM_NOTIFICATION</v>
      </c>
      <c r="J803" t="str">
        <f t="shared" si="343"/>
        <v xml:space="preserve"> ADD  REVIEW_TIME VARCHAR(45);</v>
      </c>
      <c r="K803" s="21" t="str">
        <f t="shared" si="344"/>
        <v xml:space="preserve">  ALTER COLUMN   REVIEW_TIME VARCHAR(45);</v>
      </c>
      <c r="L803" s="12"/>
      <c r="M803" s="18" t="str">
        <f t="shared" si="345"/>
        <v>REVIEW_TIME,</v>
      </c>
      <c r="N803" s="5" t="str">
        <f t="shared" si="346"/>
        <v>REVIEW_TIME VARCHAR(45),</v>
      </c>
      <c r="O803" s="1" t="s">
        <v>532</v>
      </c>
      <c r="P803" t="s">
        <v>133</v>
      </c>
      <c r="W803" s="17" t="str">
        <f t="shared" si="347"/>
        <v>reviewTime</v>
      </c>
      <c r="X803" s="3" t="str">
        <f t="shared" si="348"/>
        <v>"reviewTime":"",</v>
      </c>
      <c r="Y803" s="22" t="str">
        <f t="shared" si="349"/>
        <v>public static String REVIEW_TIME="reviewTime";</v>
      </c>
      <c r="Z803" s="7" t="str">
        <f t="shared" si="350"/>
        <v>private String reviewTime="";</v>
      </c>
    </row>
    <row r="804" spans="2:26" ht="19.2" x14ac:dyDescent="0.45">
      <c r="B804" s="1" t="s">
        <v>530</v>
      </c>
      <c r="C804" s="1" t="s">
        <v>1</v>
      </c>
      <c r="D804" s="4">
        <v>44</v>
      </c>
      <c r="I804" t="str">
        <f>I601</f>
        <v>ALTER TABLE TM_BACKLOG_TASK_NOTIFIER</v>
      </c>
      <c r="J804" t="str">
        <f t="shared" si="343"/>
        <v xml:space="preserve"> ADD  IS_REVIEWED VARCHAR(44);</v>
      </c>
      <c r="K804" s="21" t="str">
        <f t="shared" si="344"/>
        <v xml:space="preserve">  ALTER COLUMN   IS_REVIEWED VARCHAR(44);</v>
      </c>
      <c r="L804" s="12"/>
      <c r="M804" s="18" t="str">
        <f t="shared" si="345"/>
        <v>IS_REVIEWED,</v>
      </c>
      <c r="N804" s="5" t="str">
        <f t="shared" si="346"/>
        <v>IS_REVIEWED VARCHAR(44),</v>
      </c>
      <c r="O804" s="1" t="s">
        <v>112</v>
      </c>
      <c r="P804" t="s">
        <v>533</v>
      </c>
      <c r="W804" s="17" t="str">
        <f t="shared" si="347"/>
        <v>isReviewed</v>
      </c>
      <c r="X804" s="3" t="str">
        <f t="shared" si="348"/>
        <v>"isReviewed":"",</v>
      </c>
      <c r="Y804" s="22" t="str">
        <f t="shared" si="349"/>
        <v>public static String IS_REVIEWED="isReviewed";</v>
      </c>
      <c r="Z804" s="7" t="str">
        <f t="shared" si="350"/>
        <v>private String isReviewed="";</v>
      </c>
    </row>
    <row r="805" spans="2:26" ht="19.2" x14ac:dyDescent="0.45">
      <c r="B805" s="1"/>
      <c r="C805" s="1"/>
      <c r="D805" s="4"/>
      <c r="L805" s="12"/>
      <c r="M805" s="18"/>
      <c r="N805" s="33" t="s">
        <v>130</v>
      </c>
      <c r="O805" s="1"/>
      <c r="W805" s="17"/>
    </row>
    <row r="806" spans="2:26" x14ac:dyDescent="0.3">
      <c r="N806" s="31" t="s">
        <v>126</v>
      </c>
    </row>
    <row r="808" spans="2:26" x14ac:dyDescent="0.3">
      <c r="B808" s="2" t="s">
        <v>536</v>
      </c>
      <c r="I808" t="str">
        <f>CONCATENATE("ALTER TABLE"," ",B808)</f>
        <v>ALTER TABLE TM_BACKLOG_DEPENDENCY</v>
      </c>
      <c r="K808" s="25"/>
      <c r="N808" s="5" t="str">
        <f>CONCATENATE("CREATE TABLE ",B808," ","(")</f>
        <v>CREATE TABLE TM_BACKLOG_DEPENDENCY (</v>
      </c>
    </row>
    <row r="809" spans="2:26" ht="19.2" x14ac:dyDescent="0.45">
      <c r="B809" s="1" t="s">
        <v>2</v>
      </c>
      <c r="C809" s="1" t="s">
        <v>1</v>
      </c>
      <c r="D809" s="4">
        <v>30</v>
      </c>
      <c r="E809" s="24" t="s">
        <v>113</v>
      </c>
      <c r="I809" t="str">
        <f>I808</f>
        <v>ALTER TABLE TM_BACKLOG_DEPENDENCY</v>
      </c>
      <c r="L809" s="12"/>
      <c r="M809" s="18" t="str">
        <f t="shared" ref="M809:M815" si="351">CONCATENATE(B809,",")</f>
        <v>ID,</v>
      </c>
      <c r="N809" s="5" t="str">
        <f>CONCATENATE(B809," ",C809,"(",D809,") ",E809," ,")</f>
        <v>ID VARCHAR(30) NOT NULL ,</v>
      </c>
      <c r="O809" s="1" t="s">
        <v>2</v>
      </c>
      <c r="P809" s="6"/>
      <c r="Q809" s="6"/>
      <c r="R809" s="6"/>
      <c r="S809" s="6"/>
      <c r="T809" s="6"/>
      <c r="U809" s="6"/>
      <c r="V809" s="6"/>
      <c r="W809" s="17" t="str">
        <f t="shared" ref="W809:W815" si="352">CONCATENATE(,LOWER(O809),UPPER(LEFT(P809,1)),LOWER(RIGHT(P809,LEN(P809)-IF(LEN(P809)&gt;0,1,LEN(P809)))),UPPER(LEFT(Q809,1)),LOWER(RIGHT(Q809,LEN(Q809)-IF(LEN(Q809)&gt;0,1,LEN(Q809)))),UPPER(LEFT(R809,1)),LOWER(RIGHT(R809,LEN(R809)-IF(LEN(R809)&gt;0,1,LEN(R809)))),UPPER(LEFT(S809,1)),LOWER(RIGHT(S809,LEN(S809)-IF(LEN(S809)&gt;0,1,LEN(S809)))),UPPER(LEFT(T809,1)),LOWER(RIGHT(T809,LEN(T809)-IF(LEN(T809)&gt;0,1,LEN(T809)))),UPPER(LEFT(U809,1)),LOWER(RIGHT(U809,LEN(U809)-IF(LEN(U809)&gt;0,1,LEN(U809)))),UPPER(LEFT(V809,1)),LOWER(RIGHT(V809,LEN(V809)-IF(LEN(V809)&gt;0,1,LEN(V809)))))</f>
        <v>id</v>
      </c>
      <c r="X809" s="3" t="str">
        <f t="shared" ref="X809:X815" si="353">CONCATENATE("""",W809,"""",":","""","""",",")</f>
        <v>"id":"",</v>
      </c>
      <c r="Y809" s="22" t="str">
        <f t="shared" ref="Y809:Y815" si="354">CONCATENATE("public static String ",,B809,,"=","""",W809,""";")</f>
        <v>public static String ID="id";</v>
      </c>
      <c r="Z809" s="7" t="str">
        <f t="shared" ref="Z809:Z815" si="355">CONCATENATE("private String ",W809,"=","""""",";")</f>
        <v>private String id="";</v>
      </c>
    </row>
    <row r="810" spans="2:26" ht="19.2" x14ac:dyDescent="0.45">
      <c r="B810" s="1" t="s">
        <v>3</v>
      </c>
      <c r="C810" s="1" t="s">
        <v>1</v>
      </c>
      <c r="D810" s="4">
        <v>10</v>
      </c>
      <c r="I810" t="str">
        <f>I809</f>
        <v>ALTER TABLE TM_BACKLOG_DEPENDENCY</v>
      </c>
      <c r="K810" s="21" t="s">
        <v>436</v>
      </c>
      <c r="L810" s="12"/>
      <c r="M810" s="18" t="str">
        <f t="shared" si="351"/>
        <v>STATUS,</v>
      </c>
      <c r="N810" s="5" t="str">
        <f t="shared" ref="N810:N815" si="356">CONCATENATE(B810," ",C810,"(",D810,")",",")</f>
        <v>STATUS VARCHAR(10),</v>
      </c>
      <c r="O810" s="1" t="s">
        <v>3</v>
      </c>
      <c r="W810" s="17" t="str">
        <f t="shared" si="352"/>
        <v>status</v>
      </c>
      <c r="X810" s="3" t="str">
        <f t="shared" si="353"/>
        <v>"status":"",</v>
      </c>
      <c r="Y810" s="22" t="str">
        <f t="shared" si="354"/>
        <v>public static String STATUS="status";</v>
      </c>
      <c r="Z810" s="7" t="str">
        <f t="shared" si="355"/>
        <v>private String status="";</v>
      </c>
    </row>
    <row r="811" spans="2:26" ht="19.2" x14ac:dyDescent="0.45">
      <c r="B811" s="1" t="s">
        <v>4</v>
      </c>
      <c r="C811" s="1" t="s">
        <v>1</v>
      </c>
      <c r="D811" s="4">
        <v>30</v>
      </c>
      <c r="I811" t="str">
        <f>I810</f>
        <v>ALTER TABLE TM_BACKLOG_DEPENDENCY</v>
      </c>
      <c r="J811" t="str">
        <f>CONCATENATE(LEFT(CONCATENATE(" ADD "," ",N811,";"),LEN(CONCATENATE(" ADD "," ",N811,";"))-2),";")</f>
        <v xml:space="preserve"> ADD  INSERT_DATE VARCHAR(30);</v>
      </c>
      <c r="K811" s="21" t="str">
        <f>CONCATENATE(LEFT(CONCATENATE("  ALTER COLUMN  "," ",N811,";"),LEN(CONCATENATE("  ALTER COLUMN  "," ",N811,";"))-2),";")</f>
        <v xml:space="preserve">  ALTER COLUMN   INSERT_DATE VARCHAR(30);</v>
      </c>
      <c r="L811" s="12"/>
      <c r="M811" s="18" t="str">
        <f t="shared" si="351"/>
        <v>INSERT_DATE,</v>
      </c>
      <c r="N811" s="5" t="str">
        <f t="shared" si="356"/>
        <v>INSERT_DATE VARCHAR(30),</v>
      </c>
      <c r="O811" s="1" t="s">
        <v>7</v>
      </c>
      <c r="P811" t="s">
        <v>8</v>
      </c>
      <c r="W811" s="17" t="str">
        <f t="shared" si="352"/>
        <v>insertDate</v>
      </c>
      <c r="X811" s="3" t="str">
        <f t="shared" si="353"/>
        <v>"insertDate":"",</v>
      </c>
      <c r="Y811" s="22" t="str">
        <f t="shared" si="354"/>
        <v>public static String INSERT_DATE="insertDate";</v>
      </c>
      <c r="Z811" s="7" t="str">
        <f t="shared" si="355"/>
        <v>private String insertDate="";</v>
      </c>
    </row>
    <row r="812" spans="2:26" ht="19.2" x14ac:dyDescent="0.45">
      <c r="B812" s="1" t="s">
        <v>5</v>
      </c>
      <c r="C812" s="1" t="s">
        <v>1</v>
      </c>
      <c r="D812" s="4">
        <v>30</v>
      </c>
      <c r="I812" t="str">
        <f>I811</f>
        <v>ALTER TABLE TM_BACKLOG_DEPENDENCY</v>
      </c>
      <c r="J812" t="str">
        <f>CONCATENATE(LEFT(CONCATENATE(" ADD "," ",N812,";"),LEN(CONCATENATE(" ADD "," ",N812,";"))-2),";")</f>
        <v xml:space="preserve"> ADD  MODIFICATION_DATE VARCHAR(30);</v>
      </c>
      <c r="K812" s="21" t="str">
        <f>CONCATENATE(LEFT(CONCATENATE("  ALTER COLUMN  "," ",N812,";"),LEN(CONCATENATE("  ALTER COLUMN  "," ",N812,";"))-2),";")</f>
        <v xml:space="preserve">  ALTER COLUMN   MODIFICATION_DATE VARCHAR(30);</v>
      </c>
      <c r="L812" s="12"/>
      <c r="M812" s="18" t="str">
        <f t="shared" si="351"/>
        <v>MODIFICATION_DATE,</v>
      </c>
      <c r="N812" s="5" t="str">
        <f t="shared" si="356"/>
        <v>MODIFICATION_DATE VARCHAR(30),</v>
      </c>
      <c r="O812" s="1" t="s">
        <v>9</v>
      </c>
      <c r="P812" t="s">
        <v>8</v>
      </c>
      <c r="W812" s="17" t="str">
        <f t="shared" si="352"/>
        <v>modificationDate</v>
      </c>
      <c r="X812" s="3" t="str">
        <f t="shared" si="353"/>
        <v>"modificationDate":"",</v>
      </c>
      <c r="Y812" s="22" t="str">
        <f t="shared" si="354"/>
        <v>public static String MODIFICATION_DATE="modificationDate";</v>
      </c>
      <c r="Z812" s="7" t="str">
        <f t="shared" si="355"/>
        <v>private String modificationDate="";</v>
      </c>
    </row>
    <row r="813" spans="2:26" ht="19.2" x14ac:dyDescent="0.45">
      <c r="B813" s="1" t="s">
        <v>274</v>
      </c>
      <c r="C813" s="1" t="s">
        <v>1</v>
      </c>
      <c r="D813" s="4">
        <v>45</v>
      </c>
      <c r="I813" t="str">
        <f>I812</f>
        <v>ALTER TABLE TM_BACKLOG_DEPENDENCY</v>
      </c>
      <c r="J813" t="str">
        <f>CONCATENATE(LEFT(CONCATENATE(" ADD "," ",N813,";"),LEN(CONCATENATE(" ADD "," ",N813,";"))-2),";")</f>
        <v xml:space="preserve"> ADD  FK_PROJECT_ID VARCHAR(45);</v>
      </c>
      <c r="K813" s="21" t="str">
        <f>CONCATENATE(LEFT(CONCATENATE("  ALTER COLUMN  "," ",N813,";"),LEN(CONCATENATE("  ALTER COLUMN  "," ",N813,";"))-2),";")</f>
        <v xml:space="preserve">  ALTER COLUMN   FK_PROJECT_ID VARCHAR(45);</v>
      </c>
      <c r="L813" s="12"/>
      <c r="M813" s="18" t="str">
        <f t="shared" si="351"/>
        <v>FK_PROJECT_ID,</v>
      </c>
      <c r="N813" s="5" t="str">
        <f t="shared" si="356"/>
        <v>FK_PROJECT_ID VARCHAR(45),</v>
      </c>
      <c r="O813" s="1" t="s">
        <v>10</v>
      </c>
      <c r="P813" t="s">
        <v>288</v>
      </c>
      <c r="Q813" t="s">
        <v>2</v>
      </c>
      <c r="W813" s="17" t="str">
        <f t="shared" si="352"/>
        <v>fkProjectId</v>
      </c>
      <c r="X813" s="3" t="str">
        <f t="shared" si="353"/>
        <v>"fkProjectId":"",</v>
      </c>
      <c r="Y813" s="22" t="str">
        <f t="shared" si="354"/>
        <v>public static String FK_PROJECT_ID="fkProjectId";</v>
      </c>
      <c r="Z813" s="7" t="str">
        <f t="shared" si="355"/>
        <v>private String fkProjectId="";</v>
      </c>
    </row>
    <row r="814" spans="2:26" ht="19.2" x14ac:dyDescent="0.45">
      <c r="B814" s="1" t="s">
        <v>367</v>
      </c>
      <c r="C814" s="1" t="s">
        <v>1</v>
      </c>
      <c r="D814" s="4">
        <v>45</v>
      </c>
      <c r="I814" t="str">
        <f>I804</f>
        <v>ALTER TABLE TM_BACKLOG_TASK_NOTIFIER</v>
      </c>
      <c r="J814" t="str">
        <f>CONCATENATE(LEFT(CONCATENATE(" ADD "," ",N814,";"),LEN(CONCATENATE(" ADD "," ",N814,";"))-2),";")</f>
        <v xml:space="preserve"> ADD  FK_BACKLOG_ID VARCHAR(45);</v>
      </c>
      <c r="K814" s="21" t="str">
        <f>CONCATENATE(LEFT(CONCATENATE("  ALTER COLUMN  "," ",N814,";"),LEN(CONCATENATE("  ALTER COLUMN  "," ",N814,";"))-2),";")</f>
        <v xml:space="preserve">  ALTER COLUMN   FK_BACKLOG_ID VARCHAR(45);</v>
      </c>
      <c r="L814" s="12"/>
      <c r="M814" s="18" t="str">
        <f t="shared" si="351"/>
        <v>FK_BACKLOG_ID,</v>
      </c>
      <c r="N814" s="5" t="str">
        <f t="shared" si="356"/>
        <v>FK_BACKLOG_ID VARCHAR(45),</v>
      </c>
      <c r="O814" s="1" t="s">
        <v>10</v>
      </c>
      <c r="P814" t="s">
        <v>354</v>
      </c>
      <c r="Q814" t="s">
        <v>2</v>
      </c>
      <c r="W814" s="17" t="str">
        <f t="shared" si="352"/>
        <v>fkBacklogId</v>
      </c>
      <c r="X814" s="3" t="str">
        <f t="shared" si="353"/>
        <v>"fkBacklogId":"",</v>
      </c>
      <c r="Y814" s="22" t="str">
        <f t="shared" si="354"/>
        <v>public static String FK_BACKLOG_ID="fkBacklogId";</v>
      </c>
      <c r="Z814" s="7" t="str">
        <f t="shared" si="355"/>
        <v>private String fkBacklogId="";</v>
      </c>
    </row>
    <row r="815" spans="2:26" ht="19.2" x14ac:dyDescent="0.45">
      <c r="B815" s="1" t="s">
        <v>537</v>
      </c>
      <c r="C815" s="1" t="s">
        <v>1</v>
      </c>
      <c r="D815" s="4">
        <v>44</v>
      </c>
      <c r="I815" t="str">
        <f>I612</f>
        <v>ALTER TABLE TM_COMMENT_FILE</v>
      </c>
      <c r="J815" t="str">
        <f>CONCATENATE(LEFT(CONCATENATE(" ADD "," ",N815,";"),LEN(CONCATENATE(" ADD "," ",N815,";"))-2),";")</f>
        <v xml:space="preserve"> ADD  FK_PARENT_BACKLOG_ID VARCHAR(44);</v>
      </c>
      <c r="K815" s="21" t="str">
        <f>CONCATENATE(LEFT(CONCATENATE("  ALTER COLUMN  "," ",N815,";"),LEN(CONCATENATE("  ALTER COLUMN  "," ",N815,";"))-2),";")</f>
        <v xml:space="preserve">  ALTER COLUMN   FK_PARENT_BACKLOG_ID VARCHAR(44);</v>
      </c>
      <c r="L815" s="12"/>
      <c r="M815" s="18" t="str">
        <f t="shared" si="351"/>
        <v>FK_PARENT_BACKLOG_ID,</v>
      </c>
      <c r="N815" s="5" t="str">
        <f t="shared" si="356"/>
        <v>FK_PARENT_BACKLOG_ID VARCHAR(44),</v>
      </c>
      <c r="O815" s="1" t="s">
        <v>10</v>
      </c>
      <c r="P815" t="s">
        <v>538</v>
      </c>
      <c r="Q815" t="s">
        <v>354</v>
      </c>
      <c r="R815" t="s">
        <v>2</v>
      </c>
      <c r="W815" s="17" t="str">
        <f t="shared" si="352"/>
        <v>fkParentBacklogId</v>
      </c>
      <c r="X815" s="3" t="str">
        <f t="shared" si="353"/>
        <v>"fkParentBacklogId":"",</v>
      </c>
      <c r="Y815" s="22" t="str">
        <f t="shared" si="354"/>
        <v>public static String FK_PARENT_BACKLOG_ID="fkParentBacklogId";</v>
      </c>
      <c r="Z815" s="7" t="str">
        <f t="shared" si="355"/>
        <v>private String fkParentBacklogId="";</v>
      </c>
    </row>
    <row r="816" spans="2:26" ht="19.2" x14ac:dyDescent="0.45">
      <c r="B816" s="1"/>
      <c r="C816" s="1"/>
      <c r="D816" s="4"/>
      <c r="L816" s="12"/>
      <c r="M816" s="18"/>
      <c r="N816" s="33" t="s">
        <v>130</v>
      </c>
      <c r="O816" s="1"/>
      <c r="W816" s="17"/>
    </row>
    <row r="817" spans="2:26" x14ac:dyDescent="0.3">
      <c r="N817" s="31" t="s">
        <v>126</v>
      </c>
    </row>
    <row r="821" spans="2:26" x14ac:dyDescent="0.3">
      <c r="B821" s="2" t="s">
        <v>539</v>
      </c>
      <c r="I821" t="str">
        <f>CONCATENATE("ALTER TABLE"," ",B821)</f>
        <v>ALTER TABLE TM_BACKLOG_DEPENDENCY_LIST</v>
      </c>
      <c r="J821" t="s">
        <v>293</v>
      </c>
      <c r="K821" s="26" t="str">
        <f>CONCATENATE(J821," VIEW ",B821," AS SELECT")</f>
        <v>create OR REPLACE VIEW TM_BACKLOG_DEPENDENCY_LIST AS SELECT</v>
      </c>
      <c r="N821" s="5" t="str">
        <f>CONCATENATE("CREATE TABLE ",B821," ","(")</f>
        <v>CREATE TABLE TM_BACKLOG_DEPENDENCY_LIST (</v>
      </c>
    </row>
    <row r="822" spans="2:26" ht="19.2" x14ac:dyDescent="0.45">
      <c r="B822" s="1" t="s">
        <v>2</v>
      </c>
      <c r="C822" s="1" t="s">
        <v>1</v>
      </c>
      <c r="D822" s="4">
        <v>30</v>
      </c>
      <c r="E822" s="24" t="s">
        <v>113</v>
      </c>
      <c r="I822" t="str">
        <f>I821</f>
        <v>ALTER TABLE TM_BACKLOG_DEPENDENCY_LIST</v>
      </c>
      <c r="K822" s="25" t="str">
        <f>CONCATENATE("T.",B822,",")</f>
        <v>T.ID,</v>
      </c>
      <c r="L822" s="12"/>
      <c r="M822" s="18" t="str">
        <f t="shared" ref="M822:M830" si="357">CONCATENATE(B822,",")</f>
        <v>ID,</v>
      </c>
      <c r="N822" s="5" t="str">
        <f>CONCATENATE(B822," ",C822,"(",D822,") ",E822," ,")</f>
        <v>ID VARCHAR(30) NOT NULL ,</v>
      </c>
      <c r="O822" s="1" t="s">
        <v>2</v>
      </c>
      <c r="P822" s="6"/>
      <c r="Q822" s="6"/>
      <c r="R822" s="6"/>
      <c r="S822" s="6"/>
      <c r="T822" s="6"/>
      <c r="U822" s="6"/>
      <c r="V822" s="6"/>
      <c r="W822" s="17" t="str">
        <f t="shared" ref="W822:W830" si="358">CONCATENATE(,LOWER(O822),UPPER(LEFT(P822,1)),LOWER(RIGHT(P822,LEN(P822)-IF(LEN(P822)&gt;0,1,LEN(P822)))),UPPER(LEFT(Q822,1)),LOWER(RIGHT(Q822,LEN(Q822)-IF(LEN(Q822)&gt;0,1,LEN(Q822)))),UPPER(LEFT(R822,1)),LOWER(RIGHT(R822,LEN(R822)-IF(LEN(R822)&gt;0,1,LEN(R822)))),UPPER(LEFT(S822,1)),LOWER(RIGHT(S822,LEN(S822)-IF(LEN(S822)&gt;0,1,LEN(S822)))),UPPER(LEFT(T822,1)),LOWER(RIGHT(T822,LEN(T822)-IF(LEN(T822)&gt;0,1,LEN(T822)))),UPPER(LEFT(U822,1)),LOWER(RIGHT(U822,LEN(U822)-IF(LEN(U822)&gt;0,1,LEN(U822)))),UPPER(LEFT(V822,1)),LOWER(RIGHT(V822,LEN(V822)-IF(LEN(V822)&gt;0,1,LEN(V822)))))</f>
        <v>id</v>
      </c>
      <c r="X822" s="3" t="str">
        <f t="shared" ref="X822:X830" si="359">CONCATENATE("""",W822,"""",":","""","""",",")</f>
        <v>"id":"",</v>
      </c>
      <c r="Y822" s="22" t="str">
        <f t="shared" ref="Y822:Y830" si="360">CONCATENATE("public static String ",,B822,,"=","""",W822,""";")</f>
        <v>public static String ID="id";</v>
      </c>
      <c r="Z822" s="7" t="str">
        <f t="shared" ref="Z822:Z830" si="361">CONCATENATE("private String ",W822,"=","""""",";")</f>
        <v>private String id="";</v>
      </c>
    </row>
    <row r="823" spans="2:26" ht="19.2" x14ac:dyDescent="0.45">
      <c r="B823" s="1" t="s">
        <v>3</v>
      </c>
      <c r="C823" s="1" t="s">
        <v>1</v>
      </c>
      <c r="D823" s="4">
        <v>10</v>
      </c>
      <c r="I823" t="str">
        <f>I822</f>
        <v>ALTER TABLE TM_BACKLOG_DEPENDENCY_LIST</v>
      </c>
      <c r="K823" s="25" t="str">
        <f t="shared" ref="K823:K829" si="362">CONCATENATE("T.",B823,",")</f>
        <v>T.STATUS,</v>
      </c>
      <c r="L823" s="12"/>
      <c r="M823" s="18" t="str">
        <f t="shared" si="357"/>
        <v>STATUS,</v>
      </c>
      <c r="N823" s="5" t="str">
        <f t="shared" ref="N823:N830" si="363">CONCATENATE(B823," ",C823,"(",D823,")",",")</f>
        <v>STATUS VARCHAR(10),</v>
      </c>
      <c r="O823" s="1" t="s">
        <v>3</v>
      </c>
      <c r="W823" s="17" t="str">
        <f t="shared" si="358"/>
        <v>status</v>
      </c>
      <c r="X823" s="3" t="str">
        <f t="shared" si="359"/>
        <v>"status":"",</v>
      </c>
      <c r="Y823" s="22" t="str">
        <f t="shared" si="360"/>
        <v>public static String STATUS="status";</v>
      </c>
      <c r="Z823" s="7" t="str">
        <f t="shared" si="361"/>
        <v>private String status="";</v>
      </c>
    </row>
    <row r="824" spans="2:26" ht="19.2" x14ac:dyDescent="0.45">
      <c r="B824" s="1" t="s">
        <v>4</v>
      </c>
      <c r="C824" s="1" t="s">
        <v>1</v>
      </c>
      <c r="D824" s="4">
        <v>30</v>
      </c>
      <c r="I824" t="str">
        <f>I823</f>
        <v>ALTER TABLE TM_BACKLOG_DEPENDENCY_LIST</v>
      </c>
      <c r="K824" s="25" t="str">
        <f t="shared" si="362"/>
        <v>T.INSERT_DATE,</v>
      </c>
      <c r="L824" s="12"/>
      <c r="M824" s="18" t="str">
        <f t="shared" si="357"/>
        <v>INSERT_DATE,</v>
      </c>
      <c r="N824" s="5" t="str">
        <f t="shared" si="363"/>
        <v>INSERT_DATE VARCHAR(30),</v>
      </c>
      <c r="O824" s="1" t="s">
        <v>7</v>
      </c>
      <c r="P824" t="s">
        <v>8</v>
      </c>
      <c r="W824" s="17" t="str">
        <f t="shared" si="358"/>
        <v>insertDate</v>
      </c>
      <c r="X824" s="3" t="str">
        <f t="shared" si="359"/>
        <v>"insertDate":"",</v>
      </c>
      <c r="Y824" s="22" t="str">
        <f t="shared" si="360"/>
        <v>public static String INSERT_DATE="insertDate";</v>
      </c>
      <c r="Z824" s="7" t="str">
        <f t="shared" si="361"/>
        <v>private String insertDate="";</v>
      </c>
    </row>
    <row r="825" spans="2:26" ht="19.2" x14ac:dyDescent="0.45">
      <c r="B825" s="1" t="s">
        <v>5</v>
      </c>
      <c r="C825" s="1" t="s">
        <v>1</v>
      </c>
      <c r="D825" s="4">
        <v>30</v>
      </c>
      <c r="I825" t="str">
        <f>I824</f>
        <v>ALTER TABLE TM_BACKLOG_DEPENDENCY_LIST</v>
      </c>
      <c r="K825" s="25" t="str">
        <f t="shared" si="362"/>
        <v>T.MODIFICATION_DATE,</v>
      </c>
      <c r="L825" s="12"/>
      <c r="M825" s="18" t="str">
        <f t="shared" si="357"/>
        <v>MODIFICATION_DATE,</v>
      </c>
      <c r="N825" s="5" t="str">
        <f t="shared" si="363"/>
        <v>MODIFICATION_DATE VARCHAR(30),</v>
      </c>
      <c r="O825" s="1" t="s">
        <v>9</v>
      </c>
      <c r="P825" t="s">
        <v>8</v>
      </c>
      <c r="W825" s="17" t="str">
        <f t="shared" si="358"/>
        <v>modificationDate</v>
      </c>
      <c r="X825" s="3" t="str">
        <f t="shared" si="359"/>
        <v>"modificationDate":"",</v>
      </c>
      <c r="Y825" s="22" t="str">
        <f t="shared" si="360"/>
        <v>public static String MODIFICATION_DATE="modificationDate";</v>
      </c>
      <c r="Z825" s="7" t="str">
        <f t="shared" si="361"/>
        <v>private String modificationDate="";</v>
      </c>
    </row>
    <row r="826" spans="2:26" ht="19.2" x14ac:dyDescent="0.45">
      <c r="B826" s="1" t="s">
        <v>274</v>
      </c>
      <c r="C826" s="1" t="s">
        <v>1</v>
      </c>
      <c r="D826" s="4">
        <v>45</v>
      </c>
      <c r="I826" t="str">
        <f>I825</f>
        <v>ALTER TABLE TM_BACKLOG_DEPENDENCY_LIST</v>
      </c>
      <c r="K826" s="25" t="str">
        <f t="shared" si="362"/>
        <v>T.FK_PROJECT_ID,</v>
      </c>
      <c r="L826" s="12"/>
      <c r="M826" s="18" t="str">
        <f t="shared" si="357"/>
        <v>FK_PROJECT_ID,</v>
      </c>
      <c r="N826" s="5" t="str">
        <f t="shared" si="363"/>
        <v>FK_PROJECT_ID VARCHAR(45),</v>
      </c>
      <c r="O826" s="1" t="s">
        <v>10</v>
      </c>
      <c r="P826" t="s">
        <v>288</v>
      </c>
      <c r="Q826" t="s">
        <v>2</v>
      </c>
      <c r="W826" s="17" t="str">
        <f t="shared" si="358"/>
        <v>fkProjectId</v>
      </c>
      <c r="X826" s="3" t="str">
        <f t="shared" si="359"/>
        <v>"fkProjectId":"",</v>
      </c>
      <c r="Y826" s="22" t="str">
        <f t="shared" si="360"/>
        <v>public static String FK_PROJECT_ID="fkProjectId";</v>
      </c>
      <c r="Z826" s="7" t="str">
        <f t="shared" si="361"/>
        <v>private String fkProjectId="";</v>
      </c>
    </row>
    <row r="827" spans="2:26" ht="19.2" x14ac:dyDescent="0.45">
      <c r="B827" s="1" t="s">
        <v>367</v>
      </c>
      <c r="C827" s="1" t="s">
        <v>1</v>
      </c>
      <c r="D827" s="4">
        <v>45</v>
      </c>
      <c r="I827">
        <f>I816</f>
        <v>0</v>
      </c>
      <c r="K827" s="25" t="str">
        <f t="shared" si="362"/>
        <v>T.FK_BACKLOG_ID,</v>
      </c>
      <c r="L827" s="12"/>
      <c r="M827" s="18" t="str">
        <f t="shared" si="357"/>
        <v>FK_BACKLOG_ID,</v>
      </c>
      <c r="N827" s="5" t="str">
        <f t="shared" si="363"/>
        <v>FK_BACKLOG_ID VARCHAR(45),</v>
      </c>
      <c r="O827" s="1" t="s">
        <v>10</v>
      </c>
      <c r="P827" t="s">
        <v>354</v>
      </c>
      <c r="Q827" t="s">
        <v>2</v>
      </c>
      <c r="W827" s="17" t="str">
        <f t="shared" si="358"/>
        <v>fkBacklogId</v>
      </c>
      <c r="X827" s="3" t="str">
        <f t="shared" si="359"/>
        <v>"fkBacklogId":"",</v>
      </c>
      <c r="Y827" s="22" t="str">
        <f t="shared" si="360"/>
        <v>public static String FK_BACKLOG_ID="fkBacklogId";</v>
      </c>
      <c r="Z827" s="7" t="str">
        <f t="shared" si="361"/>
        <v>private String fkBacklogId="";</v>
      </c>
    </row>
    <row r="828" spans="2:26" ht="19.2" x14ac:dyDescent="0.45">
      <c r="B828" s="1" t="s">
        <v>351</v>
      </c>
      <c r="C828" s="1" t="s">
        <v>1</v>
      </c>
      <c r="D828" s="4">
        <v>45</v>
      </c>
      <c r="I828">
        <f>I817</f>
        <v>0</v>
      </c>
      <c r="K828" s="25" t="s">
        <v>541</v>
      </c>
      <c r="L828" s="12"/>
      <c r="M828" s="18" t="str">
        <f t="shared" si="357"/>
        <v>BACKLOG_NAME,</v>
      </c>
      <c r="N828" s="5" t="str">
        <f t="shared" si="363"/>
        <v>BACKLOG_NAME VARCHAR(45),</v>
      </c>
      <c r="O828" s="1" t="s">
        <v>354</v>
      </c>
      <c r="P828" t="s">
        <v>0</v>
      </c>
      <c r="W828" s="17" t="str">
        <f t="shared" si="358"/>
        <v>backlogName</v>
      </c>
      <c r="X828" s="3" t="str">
        <f t="shared" si="359"/>
        <v>"backlogName":"",</v>
      </c>
      <c r="Y828" s="22" t="str">
        <f t="shared" si="360"/>
        <v>public static String BACKLOG_NAME="backlogName";</v>
      </c>
      <c r="Z828" s="7" t="str">
        <f t="shared" si="361"/>
        <v>private String backlogName="";</v>
      </c>
    </row>
    <row r="829" spans="2:26" ht="19.2" x14ac:dyDescent="0.45">
      <c r="B829" s="1" t="s">
        <v>537</v>
      </c>
      <c r="C829" s="1" t="s">
        <v>1</v>
      </c>
      <c r="D829" s="4">
        <v>44</v>
      </c>
      <c r="I829" t="str">
        <f>I624</f>
        <v>ALTER TABLE TM_INPUT</v>
      </c>
      <c r="K829" s="25" t="str">
        <f t="shared" si="362"/>
        <v>T.FK_PARENT_BACKLOG_ID,</v>
      </c>
      <c r="L829" s="12"/>
      <c r="M829" s="18" t="str">
        <f t="shared" si="357"/>
        <v>FK_PARENT_BACKLOG_ID,</v>
      </c>
      <c r="N829" s="5" t="str">
        <f t="shared" si="363"/>
        <v>FK_PARENT_BACKLOG_ID VARCHAR(44),</v>
      </c>
      <c r="O829" s="1" t="s">
        <v>10</v>
      </c>
      <c r="P829" t="s">
        <v>538</v>
      </c>
      <c r="Q829" t="s">
        <v>354</v>
      </c>
      <c r="R829" t="s">
        <v>2</v>
      </c>
      <c r="W829" s="17" t="str">
        <f t="shared" si="358"/>
        <v>fkParentBacklogId</v>
      </c>
      <c r="X829" s="3" t="str">
        <f t="shared" si="359"/>
        <v>"fkParentBacklogId":"",</v>
      </c>
      <c r="Y829" s="22" t="str">
        <f t="shared" si="360"/>
        <v>public static String FK_PARENT_BACKLOG_ID="fkParentBacklogId";</v>
      </c>
      <c r="Z829" s="7" t="str">
        <f t="shared" si="361"/>
        <v>private String fkParentBacklogId="";</v>
      </c>
    </row>
    <row r="830" spans="2:26" ht="19.2" x14ac:dyDescent="0.45">
      <c r="B830" s="1" t="s">
        <v>540</v>
      </c>
      <c r="C830" s="1" t="s">
        <v>1</v>
      </c>
      <c r="D830" s="4">
        <v>44</v>
      </c>
      <c r="I830" t="str">
        <f>I625</f>
        <v>ALTER TABLE TM_INPUT</v>
      </c>
      <c r="K830" s="25" t="s">
        <v>543</v>
      </c>
      <c r="L830" s="12"/>
      <c r="M830" s="18" t="str">
        <f t="shared" si="357"/>
        <v>PARENT_BACKLOG_NAME,</v>
      </c>
      <c r="N830" s="5" t="str">
        <f t="shared" si="363"/>
        <v>PARENT_BACKLOG_NAME VARCHAR(44),</v>
      </c>
      <c r="O830" s="1" t="s">
        <v>131</v>
      </c>
      <c r="P830" t="s">
        <v>354</v>
      </c>
      <c r="Q830" t="s">
        <v>0</v>
      </c>
      <c r="W830" s="17" t="str">
        <f t="shared" si="358"/>
        <v>parentBacklogName</v>
      </c>
      <c r="X830" s="3" t="str">
        <f t="shared" si="359"/>
        <v>"parentBacklogName":"",</v>
      </c>
      <c r="Y830" s="22" t="str">
        <f t="shared" si="360"/>
        <v>public static String PARENT_BACKLOG_NAME="parentBacklogName";</v>
      </c>
      <c r="Z830" s="7" t="str">
        <f t="shared" si="361"/>
        <v>private String parentBacklogName="";</v>
      </c>
    </row>
    <row r="831" spans="2:26" ht="19.2" x14ac:dyDescent="0.45">
      <c r="B831" s="1"/>
      <c r="C831" s="1"/>
      <c r="D831" s="4"/>
      <c r="K831" s="29" t="s">
        <v>542</v>
      </c>
      <c r="L831" s="12"/>
      <c r="M831" s="18"/>
      <c r="N831" s="33" t="s">
        <v>130</v>
      </c>
      <c r="O831" s="1"/>
      <c r="W831" s="17"/>
    </row>
    <row r="832" spans="2:26" x14ac:dyDescent="0.3">
      <c r="N832" s="31" t="s">
        <v>126</v>
      </c>
    </row>
    <row r="833" spans="2:26" x14ac:dyDescent="0.3">
      <c r="N833" s="31"/>
    </row>
    <row r="834" spans="2:26" x14ac:dyDescent="0.3">
      <c r="B834" s="2" t="s">
        <v>557</v>
      </c>
      <c r="I834" t="str">
        <f>CONCATENATE("ALTER TABLE"," ",B834)</f>
        <v>ALTER TABLE TM_TEST_SCENARIO</v>
      </c>
      <c r="K834" s="25"/>
      <c r="N834" s="5" t="str">
        <f>CONCATENATE("CREATE TABLE ",B834," ","(")</f>
        <v>CREATE TABLE TM_TEST_SCENARIO (</v>
      </c>
    </row>
    <row r="835" spans="2:26" ht="19.2" x14ac:dyDescent="0.45">
      <c r="B835" s="1" t="s">
        <v>2</v>
      </c>
      <c r="C835" s="1" t="s">
        <v>1</v>
      </c>
      <c r="D835" s="4">
        <v>30</v>
      </c>
      <c r="E835" s="24" t="s">
        <v>113</v>
      </c>
      <c r="I835" t="str">
        <f t="shared" ref="I835:I840" si="364">I834</f>
        <v>ALTER TABLE TM_TEST_SCENARIO</v>
      </c>
      <c r="L835" s="12"/>
      <c r="M835" s="18" t="str">
        <f t="shared" ref="M835:M851" si="365">CONCATENATE(B835,",")</f>
        <v>ID,</v>
      </c>
      <c r="N835" s="5" t="str">
        <f>CONCATENATE(B835," ",C835,"(",D835,") ",E835," ,")</f>
        <v>ID VARCHAR(30) NOT NULL ,</v>
      </c>
      <c r="O835" s="1" t="s">
        <v>2</v>
      </c>
      <c r="P835" s="6"/>
      <c r="Q835" s="6"/>
      <c r="R835" s="6"/>
      <c r="S835" s="6"/>
      <c r="T835" s="6"/>
      <c r="U835" s="6"/>
      <c r="V835" s="6"/>
      <c r="W835" s="17" t="str">
        <f t="shared" ref="W835:W851" si="366">CONCATENATE(,LOWER(O835),UPPER(LEFT(P835,1)),LOWER(RIGHT(P835,LEN(P835)-IF(LEN(P835)&gt;0,1,LEN(P835)))),UPPER(LEFT(Q835,1)),LOWER(RIGHT(Q835,LEN(Q835)-IF(LEN(Q835)&gt;0,1,LEN(Q835)))),UPPER(LEFT(R835,1)),LOWER(RIGHT(R835,LEN(R835)-IF(LEN(R835)&gt;0,1,LEN(R835)))),UPPER(LEFT(S835,1)),LOWER(RIGHT(S835,LEN(S835)-IF(LEN(S835)&gt;0,1,LEN(S835)))),UPPER(LEFT(T835,1)),LOWER(RIGHT(T835,LEN(T835)-IF(LEN(T835)&gt;0,1,LEN(T835)))),UPPER(LEFT(U835,1)),LOWER(RIGHT(U835,LEN(U835)-IF(LEN(U835)&gt;0,1,LEN(U835)))),UPPER(LEFT(V835,1)),LOWER(RIGHT(V835,LEN(V835)-IF(LEN(V835)&gt;0,1,LEN(V835)))))</f>
        <v>id</v>
      </c>
      <c r="X835" s="3" t="str">
        <f t="shared" ref="X835:X851" si="367">CONCATENATE("""",W835,"""",":","""","""",",")</f>
        <v>"id":"",</v>
      </c>
      <c r="Y835" s="22" t="str">
        <f t="shared" ref="Y835:Y851" si="368">CONCATENATE("public static String ",,B835,,"=","""",W835,""";")</f>
        <v>public static String ID="id";</v>
      </c>
      <c r="Z835" s="7" t="str">
        <f t="shared" ref="Z835:Z851" si="369">CONCATENATE("private String ",W835,"=","""""",";")</f>
        <v>private String id="";</v>
      </c>
    </row>
    <row r="836" spans="2:26" ht="19.2" x14ac:dyDescent="0.45">
      <c r="B836" s="1" t="s">
        <v>3</v>
      </c>
      <c r="C836" s="1" t="s">
        <v>1</v>
      </c>
      <c r="D836" s="4">
        <v>10</v>
      </c>
      <c r="I836" t="str">
        <f t="shared" si="364"/>
        <v>ALTER TABLE TM_TEST_SCENARIO</v>
      </c>
      <c r="K836" s="21" t="s">
        <v>436</v>
      </c>
      <c r="L836" s="12"/>
      <c r="M836" s="18" t="str">
        <f t="shared" si="365"/>
        <v>STATUS,</v>
      </c>
      <c r="N836" s="5" t="str">
        <f t="shared" ref="N836:N851" si="370">CONCATENATE(B836," ",C836,"(",D836,")",",")</f>
        <v>STATUS VARCHAR(10),</v>
      </c>
      <c r="O836" s="1" t="s">
        <v>3</v>
      </c>
      <c r="W836" s="17" t="str">
        <f t="shared" si="366"/>
        <v>status</v>
      </c>
      <c r="X836" s="3" t="str">
        <f t="shared" si="367"/>
        <v>"status":"",</v>
      </c>
      <c r="Y836" s="22" t="str">
        <f t="shared" si="368"/>
        <v>public static String STATUS="status";</v>
      </c>
      <c r="Z836" s="7" t="str">
        <f t="shared" si="369"/>
        <v>private String status="";</v>
      </c>
    </row>
    <row r="837" spans="2:26" ht="19.2" x14ac:dyDescent="0.45">
      <c r="B837" s="1" t="s">
        <v>4</v>
      </c>
      <c r="C837" s="1" t="s">
        <v>1</v>
      </c>
      <c r="D837" s="4">
        <v>30</v>
      </c>
      <c r="I837" t="str">
        <f t="shared" si="364"/>
        <v>ALTER TABLE TM_TEST_SCENARIO</v>
      </c>
      <c r="J837" t="str">
        <f t="shared" ref="J837:J851" si="371">CONCATENATE(LEFT(CONCATENATE(" ADD "," ",N837,";"),LEN(CONCATENATE(" ADD "," ",N837,";"))-2),";")</f>
        <v xml:space="preserve"> ADD  INSERT_DATE VARCHAR(30);</v>
      </c>
      <c r="K837" s="21" t="str">
        <f t="shared" ref="K837:K851" si="372">CONCATENATE(LEFT(CONCATENATE("  ALTER COLUMN  "," ",N837,";"),LEN(CONCATENATE("  ALTER COLUMN  "," ",N837,";"))-2),";")</f>
        <v xml:space="preserve">  ALTER COLUMN   INSERT_DATE VARCHAR(30);</v>
      </c>
      <c r="L837" s="12"/>
      <c r="M837" s="18" t="str">
        <f t="shared" si="365"/>
        <v>INSERT_DATE,</v>
      </c>
      <c r="N837" s="5" t="str">
        <f t="shared" si="370"/>
        <v>INSERT_DATE VARCHAR(30),</v>
      </c>
      <c r="O837" s="1" t="s">
        <v>7</v>
      </c>
      <c r="P837" t="s">
        <v>8</v>
      </c>
      <c r="W837" s="17" t="str">
        <f t="shared" si="366"/>
        <v>insertDate</v>
      </c>
      <c r="X837" s="3" t="str">
        <f t="shared" si="367"/>
        <v>"insertDate":"",</v>
      </c>
      <c r="Y837" s="22" t="str">
        <f t="shared" si="368"/>
        <v>public static String INSERT_DATE="insertDate";</v>
      </c>
      <c r="Z837" s="7" t="str">
        <f t="shared" si="369"/>
        <v>private String insertDate="";</v>
      </c>
    </row>
    <row r="838" spans="2:26" ht="19.2" x14ac:dyDescent="0.45">
      <c r="B838" s="1" t="s">
        <v>5</v>
      </c>
      <c r="C838" s="1" t="s">
        <v>1</v>
      </c>
      <c r="D838" s="4">
        <v>30</v>
      </c>
      <c r="I838" t="str">
        <f t="shared" si="364"/>
        <v>ALTER TABLE TM_TEST_SCENARIO</v>
      </c>
      <c r="J838" t="str">
        <f t="shared" si="371"/>
        <v xml:space="preserve"> ADD  MODIFICATION_DATE VARCHAR(30);</v>
      </c>
      <c r="K838" s="21" t="str">
        <f t="shared" si="372"/>
        <v xml:space="preserve">  ALTER COLUMN   MODIFICATION_DATE VARCHAR(30);</v>
      </c>
      <c r="L838" s="12"/>
      <c r="M838" s="18" t="str">
        <f t="shared" si="365"/>
        <v>MODIFICATION_DATE,</v>
      </c>
      <c r="N838" s="5" t="str">
        <f t="shared" si="370"/>
        <v>MODIFICATION_DATE VARCHAR(30),</v>
      </c>
      <c r="O838" s="1" t="s">
        <v>9</v>
      </c>
      <c r="P838" t="s">
        <v>8</v>
      </c>
      <c r="W838" s="17" t="str">
        <f t="shared" si="366"/>
        <v>modificationDate</v>
      </c>
      <c r="X838" s="3" t="str">
        <f t="shared" si="367"/>
        <v>"modificationDate":"",</v>
      </c>
      <c r="Y838" s="22" t="str">
        <f t="shared" si="368"/>
        <v>public static String MODIFICATION_DATE="modificationDate";</v>
      </c>
      <c r="Z838" s="7" t="str">
        <f t="shared" si="369"/>
        <v>private String modificationDate="";</v>
      </c>
    </row>
    <row r="839" spans="2:26" ht="19.2" x14ac:dyDescent="0.45">
      <c r="B839" s="1" t="s">
        <v>274</v>
      </c>
      <c r="C839" s="1" t="s">
        <v>1</v>
      </c>
      <c r="D839" s="4">
        <v>45</v>
      </c>
      <c r="I839" t="str">
        <f t="shared" si="364"/>
        <v>ALTER TABLE TM_TEST_SCENARIO</v>
      </c>
      <c r="J839" t="str">
        <f t="shared" si="371"/>
        <v xml:space="preserve"> ADD  FK_PROJECT_ID VARCHAR(45);</v>
      </c>
      <c r="K839" s="21" t="str">
        <f t="shared" si="372"/>
        <v xml:space="preserve">  ALTER COLUMN   FK_PROJECT_ID VARCHAR(45);</v>
      </c>
      <c r="L839" s="12"/>
      <c r="M839" s="18" t="str">
        <f t="shared" si="365"/>
        <v>FK_PROJECT_ID,</v>
      </c>
      <c r="N839" s="5" t="str">
        <f t="shared" si="370"/>
        <v>FK_PROJECT_ID VARCHAR(45),</v>
      </c>
      <c r="O839" s="1" t="s">
        <v>10</v>
      </c>
      <c r="P839" t="s">
        <v>288</v>
      </c>
      <c r="Q839" t="s">
        <v>2</v>
      </c>
      <c r="W839" s="17" t="str">
        <f t="shared" si="366"/>
        <v>fkProjectId</v>
      </c>
      <c r="X839" s="3" t="str">
        <f t="shared" si="367"/>
        <v>"fkProjectId":"",</v>
      </c>
      <c r="Y839" s="22" t="str">
        <f t="shared" si="368"/>
        <v>public static String FK_PROJECT_ID="fkProjectId";</v>
      </c>
      <c r="Z839" s="7" t="str">
        <f t="shared" si="369"/>
        <v>private String fkProjectId="";</v>
      </c>
    </row>
    <row r="840" spans="2:26" ht="19.2" x14ac:dyDescent="0.45">
      <c r="B840" s="1" t="s">
        <v>367</v>
      </c>
      <c r="C840" s="1" t="s">
        <v>1</v>
      </c>
      <c r="D840" s="4">
        <v>45</v>
      </c>
      <c r="I840" t="str">
        <f t="shared" si="364"/>
        <v>ALTER TABLE TM_TEST_SCENARIO</v>
      </c>
      <c r="J840" t="str">
        <f t="shared" si="371"/>
        <v xml:space="preserve"> ADD  FK_BACKLOG_ID VARCHAR(45);</v>
      </c>
      <c r="K840" s="21" t="str">
        <f t="shared" si="372"/>
        <v xml:space="preserve">  ALTER COLUMN   FK_BACKLOG_ID VARCHAR(45);</v>
      </c>
      <c r="L840" s="12"/>
      <c r="M840" s="18" t="str">
        <f>CONCATENATE(B840,",")</f>
        <v>FK_BACKLOG_ID,</v>
      </c>
      <c r="N840" s="5" t="str">
        <f t="shared" si="370"/>
        <v>FK_BACKLOG_ID VARCHAR(45),</v>
      </c>
      <c r="O840" s="1" t="s">
        <v>10</v>
      </c>
      <c r="P840" t="s">
        <v>354</v>
      </c>
      <c r="Q840" t="s">
        <v>2</v>
      </c>
      <c r="W840" s="17" t="str">
        <f>CONCATENATE(,LOWER(O840),UPPER(LEFT(P840,1)),LOWER(RIGHT(P840,LEN(P840)-IF(LEN(P840)&gt;0,1,LEN(P840)))),UPPER(LEFT(Q840,1)),LOWER(RIGHT(Q840,LEN(Q840)-IF(LEN(Q840)&gt;0,1,LEN(Q840)))),UPPER(LEFT(R840,1)),LOWER(RIGHT(R840,LEN(R840)-IF(LEN(R840)&gt;0,1,LEN(R840)))),UPPER(LEFT(S840,1)),LOWER(RIGHT(S840,LEN(S840)-IF(LEN(S840)&gt;0,1,LEN(S840)))),UPPER(LEFT(T840,1)),LOWER(RIGHT(T840,LEN(T840)-IF(LEN(T840)&gt;0,1,LEN(T840)))),UPPER(LEFT(U840,1)),LOWER(RIGHT(U840,LEN(U840)-IF(LEN(U840)&gt;0,1,LEN(U840)))),UPPER(LEFT(V840,1)),LOWER(RIGHT(V840,LEN(V840)-IF(LEN(V840)&gt;0,1,LEN(V840)))))</f>
        <v>fkBacklogId</v>
      </c>
      <c r="X840" s="3" t="str">
        <f>CONCATENATE("""",W840,"""",":","""","""",",")</f>
        <v>"fkBacklogId":"",</v>
      </c>
      <c r="Y840" s="22" t="str">
        <f>CONCATENATE("public static String ",,B840,,"=","""",W840,""";")</f>
        <v>public static String FK_BACKLOG_ID="fkBacklogId";</v>
      </c>
      <c r="Z840" s="7" t="str">
        <f>CONCATENATE("private String ",W840,"=","""""",";")</f>
        <v>private String fkBacklogId="";</v>
      </c>
    </row>
    <row r="841" spans="2:26" ht="19.2" x14ac:dyDescent="0.45">
      <c r="B841" s="1" t="s">
        <v>586</v>
      </c>
      <c r="C841" s="1" t="s">
        <v>1</v>
      </c>
      <c r="D841" s="4">
        <v>45</v>
      </c>
      <c r="I841" t="str">
        <f>I839</f>
        <v>ALTER TABLE TM_TEST_SCENARIO</v>
      </c>
      <c r="J841" t="str">
        <f>CONCATENATE(LEFT(CONCATENATE(" ADD "," ",N841,";"),LEN(CONCATENATE(" ADD "," ",N841,";"))-2),";")</f>
        <v xml:space="preserve"> ADD  FK_CREATED_BY VARCHAR(45);</v>
      </c>
      <c r="K841" s="21" t="str">
        <f>CONCATENATE(LEFT(CONCATENATE("  ALTER COLUMN  "," ",N841,";"),LEN(CONCATENATE("  ALTER COLUMN  "," ",N841,";"))-2),";")</f>
        <v xml:space="preserve">  ALTER COLUMN   FK_CREATED_BY VARCHAR(45);</v>
      </c>
      <c r="L841" s="12"/>
      <c r="M841" s="18" t="str">
        <f>CONCATENATE(B841,",")</f>
        <v>FK_CREATED_BY,</v>
      </c>
      <c r="N841" s="5" t="str">
        <f t="shared" si="370"/>
        <v>FK_CREATED_BY VARCHAR(45),</v>
      </c>
      <c r="O841" s="1" t="s">
        <v>10</v>
      </c>
      <c r="P841" t="s">
        <v>282</v>
      </c>
      <c r="Q841" t="s">
        <v>128</v>
      </c>
      <c r="W841" s="17" t="str">
        <f>CONCATENATE(,LOWER(O841),UPPER(LEFT(P841,1)),LOWER(RIGHT(P841,LEN(P841)-IF(LEN(P841)&gt;0,1,LEN(P841)))),UPPER(LEFT(Q841,1)),LOWER(RIGHT(Q841,LEN(Q841)-IF(LEN(Q841)&gt;0,1,LEN(Q841)))),UPPER(LEFT(R841,1)),LOWER(RIGHT(R841,LEN(R841)-IF(LEN(R841)&gt;0,1,LEN(R841)))),UPPER(LEFT(S841,1)),LOWER(RIGHT(S841,LEN(S841)-IF(LEN(S841)&gt;0,1,LEN(S841)))),UPPER(LEFT(T841,1)),LOWER(RIGHT(T841,LEN(T841)-IF(LEN(T841)&gt;0,1,LEN(T841)))),UPPER(LEFT(U841,1)),LOWER(RIGHT(U841,LEN(U841)-IF(LEN(U841)&gt;0,1,LEN(U841)))),UPPER(LEFT(V841,1)),LOWER(RIGHT(V841,LEN(V841)-IF(LEN(V841)&gt;0,1,LEN(V841)))))</f>
        <v>fkCreatedBy</v>
      </c>
      <c r="X841" s="3" t="str">
        <f>CONCATENATE("""",W841,"""",":","""","""",",")</f>
        <v>"fkCreatedBy":"",</v>
      </c>
      <c r="Y841" s="22" t="str">
        <f>CONCATENATE("public static String ",,B841,,"=","""",W841,""";")</f>
        <v>public static String FK_CREATED_BY="fkCreatedBy";</v>
      </c>
      <c r="Z841" s="7" t="str">
        <f>CONCATENATE("private String ",W841,"=","""""",";")</f>
        <v>private String fkCreatedBy="";</v>
      </c>
    </row>
    <row r="842" spans="2:26" ht="19.2" x14ac:dyDescent="0.45">
      <c r="B842" s="1" t="s">
        <v>559</v>
      </c>
      <c r="C842" s="1" t="s">
        <v>1</v>
      </c>
      <c r="D842" s="4">
        <v>3000</v>
      </c>
      <c r="I842" t="str">
        <f>I840</f>
        <v>ALTER TABLE TM_TEST_SCENARIO</v>
      </c>
      <c r="J842" t="str">
        <f t="shared" si="371"/>
        <v xml:space="preserve"> ADD  SCENARIO_NAME VARCHAR(3000);</v>
      </c>
      <c r="K842" s="21" t="str">
        <f t="shared" si="372"/>
        <v xml:space="preserve">  ALTER COLUMN   SCENARIO_NAME VARCHAR(3000);</v>
      </c>
      <c r="L842" s="12"/>
      <c r="M842" s="18" t="str">
        <f>CONCATENATE(B842,",")</f>
        <v>SCENARIO_NAME,</v>
      </c>
      <c r="N842" s="5" t="str">
        <f t="shared" si="370"/>
        <v>SCENARIO_NAME VARCHAR(3000),</v>
      </c>
      <c r="O842" s="1" t="s">
        <v>558</v>
      </c>
      <c r="P842" t="s">
        <v>0</v>
      </c>
      <c r="W842" s="17" t="str">
        <f>CONCATENATE(,LOWER(O842),UPPER(LEFT(P842,1)),LOWER(RIGHT(P842,LEN(P842)-IF(LEN(P842)&gt;0,1,LEN(P842)))),UPPER(LEFT(Q842,1)),LOWER(RIGHT(Q842,LEN(Q842)-IF(LEN(Q842)&gt;0,1,LEN(Q842)))),UPPER(LEFT(R842,1)),LOWER(RIGHT(R842,LEN(R842)-IF(LEN(R842)&gt;0,1,LEN(R842)))),UPPER(LEFT(S842,1)),LOWER(RIGHT(S842,LEN(S842)-IF(LEN(S842)&gt;0,1,LEN(S842)))),UPPER(LEFT(T842,1)),LOWER(RIGHT(T842,LEN(T842)-IF(LEN(T842)&gt;0,1,LEN(T842)))),UPPER(LEFT(U842,1)),LOWER(RIGHT(U842,LEN(U842)-IF(LEN(U842)&gt;0,1,LEN(U842)))),UPPER(LEFT(V842,1)),LOWER(RIGHT(V842,LEN(V842)-IF(LEN(V842)&gt;0,1,LEN(V842)))))</f>
        <v>scenarioName</v>
      </c>
      <c r="X842" s="3" t="str">
        <f>CONCATENATE("""",W842,"""",":","""","""",",")</f>
        <v>"scenarioName":"",</v>
      </c>
      <c r="Y842" s="22" t="str">
        <f>CONCATENATE("public static String ",,B842,,"=","""",W842,""";")</f>
        <v>public static String SCENARIO_NAME="scenarioName";</v>
      </c>
      <c r="Z842" s="7" t="str">
        <f>CONCATENATE("private String ",W842,"=","""""",";")</f>
        <v>private String scenarioName="";</v>
      </c>
    </row>
    <row r="843" spans="2:26" ht="19.2" x14ac:dyDescent="0.45">
      <c r="B843" s="1" t="s">
        <v>560</v>
      </c>
      <c r="C843" s="1" t="s">
        <v>1</v>
      </c>
      <c r="D843" s="4">
        <v>3000</v>
      </c>
      <c r="I843" t="str">
        <f>I842</f>
        <v>ALTER TABLE TM_TEST_SCENARIO</v>
      </c>
      <c r="J843" t="str">
        <f t="shared" si="371"/>
        <v xml:space="preserve"> ADD  EXPECTED_RESULT VARCHAR(3000);</v>
      </c>
      <c r="K843" s="21" t="str">
        <f t="shared" si="372"/>
        <v xml:space="preserve">  ALTER COLUMN   EXPECTED_RESULT VARCHAR(3000);</v>
      </c>
      <c r="L843" s="12"/>
      <c r="M843" s="18" t="str">
        <f t="shared" si="365"/>
        <v>EXPECTED_RESULT,</v>
      </c>
      <c r="N843" s="5" t="str">
        <f t="shared" si="370"/>
        <v>EXPECTED_RESULT VARCHAR(3000),</v>
      </c>
      <c r="O843" s="1" t="s">
        <v>562</v>
      </c>
      <c r="P843" t="s">
        <v>563</v>
      </c>
      <c r="W843" s="17" t="str">
        <f t="shared" si="366"/>
        <v>expectedResult</v>
      </c>
      <c r="X843" s="3" t="str">
        <f t="shared" si="367"/>
        <v>"expectedResult":"",</v>
      </c>
      <c r="Y843" s="22" t="str">
        <f t="shared" si="368"/>
        <v>public static String EXPECTED_RESULT="expectedResult";</v>
      </c>
      <c r="Z843" s="7" t="str">
        <f t="shared" si="369"/>
        <v>private String expectedResult="";</v>
      </c>
    </row>
    <row r="844" spans="2:26" ht="19.2" x14ac:dyDescent="0.45">
      <c r="B844" s="1" t="s">
        <v>561</v>
      </c>
      <c r="C844" s="1" t="s">
        <v>1</v>
      </c>
      <c r="D844" s="4">
        <v>44</v>
      </c>
      <c r="I844" t="str">
        <f>I843</f>
        <v>ALTER TABLE TM_TEST_SCENARIO</v>
      </c>
      <c r="J844" t="str">
        <f t="shared" si="371"/>
        <v xml:space="preserve"> ADD  SCENARIO_STATUS VARCHAR(44);</v>
      </c>
      <c r="K844" s="21" t="str">
        <f t="shared" si="372"/>
        <v xml:space="preserve">  ALTER COLUMN   SCENARIO_STATUS VARCHAR(44);</v>
      </c>
      <c r="L844" s="12"/>
      <c r="M844" s="18" t="str">
        <f>CONCATENATE(B844,",")</f>
        <v>SCENARIO_STATUS,</v>
      </c>
      <c r="N844" s="5" t="str">
        <f t="shared" si="370"/>
        <v>SCENARIO_STATUS VARCHAR(44),</v>
      </c>
      <c r="O844" s="1" t="s">
        <v>558</v>
      </c>
      <c r="P844" t="s">
        <v>3</v>
      </c>
      <c r="W844" s="17" t="str">
        <f>CONCATENATE(,LOWER(O844),UPPER(LEFT(P844,1)),LOWER(RIGHT(P844,LEN(P844)-IF(LEN(P844)&gt;0,1,LEN(P844)))),UPPER(LEFT(Q844,1)),LOWER(RIGHT(Q844,LEN(Q844)-IF(LEN(Q844)&gt;0,1,LEN(Q844)))),UPPER(LEFT(R844,1)),LOWER(RIGHT(R844,LEN(R844)-IF(LEN(R844)&gt;0,1,LEN(R844)))),UPPER(LEFT(S844,1)),LOWER(RIGHT(S844,LEN(S844)-IF(LEN(S844)&gt;0,1,LEN(S844)))),UPPER(LEFT(T844,1)),LOWER(RIGHT(T844,LEN(T844)-IF(LEN(T844)&gt;0,1,LEN(T844)))),UPPER(LEFT(U844,1)),LOWER(RIGHT(U844,LEN(U844)-IF(LEN(U844)&gt;0,1,LEN(U844)))),UPPER(LEFT(V844,1)),LOWER(RIGHT(V844,LEN(V844)-IF(LEN(V844)&gt;0,1,LEN(V844)))))</f>
        <v>scenarioStatus</v>
      </c>
      <c r="X844" s="3" t="str">
        <f>CONCATENATE("""",W844,"""",":","""","""",",")</f>
        <v>"scenarioStatus":"",</v>
      </c>
      <c r="Y844" s="22" t="str">
        <f>CONCATENATE("public static String ",,B844,,"=","""",W844,""";")</f>
        <v>public static String SCENARIO_STATUS="scenarioStatus";</v>
      </c>
      <c r="Z844" s="7" t="str">
        <f>CONCATENATE("private String ",W844,"=","""""",";")</f>
        <v>private String scenarioStatus="";</v>
      </c>
    </row>
    <row r="845" spans="2:26" ht="19.2" x14ac:dyDescent="0.45">
      <c r="B845" s="1" t="s">
        <v>565</v>
      </c>
      <c r="C845" s="1" t="s">
        <v>1</v>
      </c>
      <c r="D845" s="4">
        <v>44</v>
      </c>
      <c r="I845" t="str">
        <f>I844</f>
        <v>ALTER TABLE TM_TEST_SCENARIO</v>
      </c>
      <c r="J845" t="str">
        <f>CONCATENATE(LEFT(CONCATENATE(" ADD "," ",N845,";"),LEN(CONCATENATE(" ADD "," ",N845,";"))-2),";")</f>
        <v xml:space="preserve"> ADD  SCENARIO_TIME VARCHAR(44);</v>
      </c>
      <c r="K845" s="21" t="str">
        <f>CONCATENATE(LEFT(CONCATENATE("  ALTER COLUMN  "," ",N845,";"),LEN(CONCATENATE("  ALTER COLUMN  "," ",N845,";"))-2),";")</f>
        <v xml:space="preserve">  ALTER COLUMN   SCENARIO_TIME VARCHAR(44);</v>
      </c>
      <c r="L845" s="12"/>
      <c r="M845" s="18" t="str">
        <f>CONCATENATE(B845,",")</f>
        <v>SCENARIO_TIME,</v>
      </c>
      <c r="N845" s="5" t="str">
        <f t="shared" si="370"/>
        <v>SCENARIO_TIME VARCHAR(44),</v>
      </c>
      <c r="O845" s="1" t="s">
        <v>558</v>
      </c>
      <c r="P845" t="s">
        <v>133</v>
      </c>
      <c r="W845" s="17" t="str">
        <f>CONCATENATE(,LOWER(O845),UPPER(LEFT(P845,1)),LOWER(RIGHT(P845,LEN(P845)-IF(LEN(P845)&gt;0,1,LEN(P845)))),UPPER(LEFT(Q845,1)),LOWER(RIGHT(Q845,LEN(Q845)-IF(LEN(Q845)&gt;0,1,LEN(Q845)))),UPPER(LEFT(R845,1)),LOWER(RIGHT(R845,LEN(R845)-IF(LEN(R845)&gt;0,1,LEN(R845)))),UPPER(LEFT(S845,1)),LOWER(RIGHT(S845,LEN(S845)-IF(LEN(S845)&gt;0,1,LEN(S845)))),UPPER(LEFT(T845,1)),LOWER(RIGHT(T845,LEN(T845)-IF(LEN(T845)&gt;0,1,LEN(T845)))),UPPER(LEFT(U845,1)),LOWER(RIGHT(U845,LEN(U845)-IF(LEN(U845)&gt;0,1,LEN(U845)))),UPPER(LEFT(V845,1)),LOWER(RIGHT(V845,LEN(V845)-IF(LEN(V845)&gt;0,1,LEN(V845)))))</f>
        <v>scenarioTime</v>
      </c>
      <c r="X845" s="3" t="str">
        <f>CONCATENATE("""",W845,"""",":","""","""",",")</f>
        <v>"scenarioTime":"",</v>
      </c>
      <c r="Y845" s="22" t="str">
        <f>CONCATENATE("public static String ",,B845,,"=","""",W845,""";")</f>
        <v>public static String SCENARIO_TIME="scenarioTime";</v>
      </c>
      <c r="Z845" s="7" t="str">
        <f>CONCATENATE("private String ",W845,"=","""""",";")</f>
        <v>private String scenarioTime="";</v>
      </c>
    </row>
    <row r="846" spans="2:26" ht="19.2" x14ac:dyDescent="0.45">
      <c r="B846" s="1" t="s">
        <v>564</v>
      </c>
      <c r="C846" s="1" t="s">
        <v>1</v>
      </c>
      <c r="D846" s="4">
        <v>44</v>
      </c>
      <c r="I846" t="str">
        <f>I844</f>
        <v>ALTER TABLE TM_TEST_SCENARIO</v>
      </c>
      <c r="J846" t="str">
        <f>CONCATENATE(LEFT(CONCATENATE(" ADD "," ",N846,";"),LEN(CONCATENATE(" ADD "," ",N846,";"))-2),";")</f>
        <v xml:space="preserve"> ADD  SCENARIO_DATE VARCHAR(44);</v>
      </c>
      <c r="K846" s="21" t="str">
        <f>CONCATENATE(LEFT(CONCATENATE("  ALTER COLUMN  "," ",N846,";"),LEN(CONCATENATE("  ALTER COLUMN  "," ",N846,";"))-2),";")</f>
        <v xml:space="preserve">  ALTER COLUMN   SCENARIO_DATE VARCHAR(44);</v>
      </c>
      <c r="L846" s="12"/>
      <c r="M846" s="18" t="str">
        <f t="shared" si="365"/>
        <v>SCENARIO_DATE,</v>
      </c>
      <c r="N846" s="5" t="str">
        <f t="shared" si="370"/>
        <v>SCENARIO_DATE VARCHAR(44),</v>
      </c>
      <c r="O846" s="1" t="s">
        <v>558</v>
      </c>
      <c r="P846" t="s">
        <v>8</v>
      </c>
      <c r="W846" s="17" t="str">
        <f t="shared" si="366"/>
        <v>scenarioDate</v>
      </c>
      <c r="X846" s="3" t="str">
        <f t="shared" si="367"/>
        <v>"scenarioDate":"",</v>
      </c>
      <c r="Y846" s="22" t="str">
        <f t="shared" si="368"/>
        <v>public static String SCENARIO_DATE="scenarioDate";</v>
      </c>
      <c r="Z846" s="7" t="str">
        <f t="shared" si="369"/>
        <v>private String scenarioDate="";</v>
      </c>
    </row>
    <row r="847" spans="2:26" ht="19.2" x14ac:dyDescent="0.45">
      <c r="B847" s="1" t="s">
        <v>674</v>
      </c>
      <c r="C847" s="1" t="s">
        <v>1</v>
      </c>
      <c r="D847" s="4">
        <v>500</v>
      </c>
      <c r="I847" t="str">
        <f>I844</f>
        <v>ALTER TABLE TM_TEST_SCENARIO</v>
      </c>
      <c r="J847" t="str">
        <f>CONCATENATE(LEFT(CONCATENATE(" ADD "," ",N847,";"),LEN(CONCATENATE(" ADD "," ",N847,";"))-2),";")</f>
        <v xml:space="preserve"> ADD  TEST_CASE VARCHAR(500);</v>
      </c>
      <c r="K847" s="21" t="str">
        <f>CONCATENATE(LEFT(CONCATENATE("  ALTER COLUMN  "," ",N847,";"),LEN(CONCATENATE("  ALTER COLUMN  "," ",N847,";"))-2),";")</f>
        <v xml:space="preserve">  ALTER COLUMN   TEST_CASE VARCHAR(500);</v>
      </c>
      <c r="L847" s="12"/>
      <c r="M847" s="18" t="str">
        <f>CONCATENATE(B847,",")</f>
        <v>TEST_CASE,</v>
      </c>
      <c r="N847" s="5" t="str">
        <f t="shared" si="370"/>
        <v>TEST_CASE VARCHAR(500),</v>
      </c>
      <c r="O847" s="1" t="s">
        <v>676</v>
      </c>
      <c r="P847" t="s">
        <v>677</v>
      </c>
      <c r="W847" s="17" t="str">
        <f>CONCATENATE(,LOWER(O847),UPPER(LEFT(P847,1)),LOWER(RIGHT(P847,LEN(P847)-IF(LEN(P847)&gt;0,1,LEN(P847)))),UPPER(LEFT(Q847,1)),LOWER(RIGHT(Q847,LEN(Q847)-IF(LEN(Q847)&gt;0,1,LEN(Q847)))),UPPER(LEFT(R847,1)),LOWER(RIGHT(R847,LEN(R847)-IF(LEN(R847)&gt;0,1,LEN(R847)))),UPPER(LEFT(S847,1)),LOWER(RIGHT(S847,LEN(S847)-IF(LEN(S847)&gt;0,1,LEN(S847)))),UPPER(LEFT(T847,1)),LOWER(RIGHT(T847,LEN(T847)-IF(LEN(T847)&gt;0,1,LEN(T847)))),UPPER(LEFT(U847,1)),LOWER(RIGHT(U847,LEN(U847)-IF(LEN(U847)&gt;0,1,LEN(U847)))),UPPER(LEFT(V847,1)),LOWER(RIGHT(V847,LEN(V847)-IF(LEN(V847)&gt;0,1,LEN(V847)))))</f>
        <v>testCase</v>
      </c>
      <c r="X847" s="3" t="str">
        <f>CONCATENATE("""",W847,"""",":","""","""",",")</f>
        <v>"testCase":"",</v>
      </c>
      <c r="Y847" s="22" t="str">
        <f>CONCATENATE("public static String ",,B847,,"=","""",W847,""";")</f>
        <v>public static String TEST_CASE="testCase";</v>
      </c>
      <c r="Z847" s="7" t="str">
        <f>CONCATENATE("private String ",W847,"=","""""",";")</f>
        <v>private String testCase="";</v>
      </c>
    </row>
    <row r="848" spans="2:26" ht="19.2" x14ac:dyDescent="0.45">
      <c r="B848" s="1" t="s">
        <v>679</v>
      </c>
      <c r="C848" s="1" t="s">
        <v>1</v>
      </c>
      <c r="D848" s="4">
        <v>3000</v>
      </c>
      <c r="I848" t="str">
        <f>I845</f>
        <v>ALTER TABLE TM_TEST_SCENARIO</v>
      </c>
      <c r="J848" t="str">
        <f>CONCATENATE(LEFT(CONCATENATE(" ADD "," ",N848,";"),LEN(CONCATENATE(" ADD "," ",N848,";"))-2),";")</f>
        <v xml:space="preserve"> ADD  DATA_COMBINATION VARCHAR(3000);</v>
      </c>
      <c r="K848" s="21" t="str">
        <f>CONCATENATE(LEFT(CONCATENATE("  ALTER COLUMN  "," ",N848,";"),LEN(CONCATENATE("  ALTER COLUMN  "," ",N848,";"))-2),";")</f>
        <v xml:space="preserve">  ALTER COLUMN   DATA_COMBINATION VARCHAR(3000);</v>
      </c>
      <c r="L848" s="12"/>
      <c r="M848" s="18" t="str">
        <f>CONCATENATE(B848,",")</f>
        <v>DATA_COMBINATION,</v>
      </c>
      <c r="N848" s="5" t="str">
        <f t="shared" si="370"/>
        <v>DATA_COMBINATION VARCHAR(3000),</v>
      </c>
      <c r="O848" s="1" t="s">
        <v>680</v>
      </c>
      <c r="P848" t="s">
        <v>681</v>
      </c>
      <c r="W848" s="17" t="str">
        <f>CONCATENATE(,LOWER(O848),UPPER(LEFT(P848,1)),LOWER(RIGHT(P848,LEN(P848)-IF(LEN(P848)&gt;0,1,LEN(P848)))),UPPER(LEFT(Q848,1)),LOWER(RIGHT(Q848,LEN(Q848)-IF(LEN(Q848)&gt;0,1,LEN(Q848)))),UPPER(LEFT(R848,1)),LOWER(RIGHT(R848,LEN(R848)-IF(LEN(R848)&gt;0,1,LEN(R848)))),UPPER(LEFT(S848,1)),LOWER(RIGHT(S848,LEN(S848)-IF(LEN(S848)&gt;0,1,LEN(S848)))),UPPER(LEFT(T848,1)),LOWER(RIGHT(T848,LEN(T848)-IF(LEN(T848)&gt;0,1,LEN(T848)))),UPPER(LEFT(U848,1)),LOWER(RIGHT(U848,LEN(U848)-IF(LEN(U848)&gt;0,1,LEN(U848)))),UPPER(LEFT(V848,1)),LOWER(RIGHT(V848,LEN(V848)-IF(LEN(V848)&gt;0,1,LEN(V848)))))</f>
        <v>dataCombination</v>
      </c>
      <c r="X848" s="3" t="str">
        <f>CONCATENATE("""",W848,"""",":","""","""",",")</f>
        <v>"dataCombination":"",</v>
      </c>
      <c r="Y848" s="22" t="str">
        <f>CONCATENATE("public static String ",,B848,,"=","""",W848,""";")</f>
        <v>public static String DATA_COMBINATION="dataCombination";</v>
      </c>
      <c r="Z848" s="7" t="str">
        <f>CONCATENATE("private String ",W848,"=","""""",";")</f>
        <v>private String dataCombination="";</v>
      </c>
    </row>
    <row r="849" spans="2:26" ht="19.2" x14ac:dyDescent="0.45">
      <c r="B849" s="1" t="s">
        <v>675</v>
      </c>
      <c r="C849" s="1" t="s">
        <v>1</v>
      </c>
      <c r="D849" s="4">
        <v>500</v>
      </c>
      <c r="I849" t="str">
        <f>I845</f>
        <v>ALTER TABLE TM_TEST_SCENARIO</v>
      </c>
      <c r="J849" t="str">
        <f>CONCATENATE(LEFT(CONCATENATE(" ADD "," ",N849,";"),LEN(CONCATENATE(" ADD "," ",N849,";"))-2),";")</f>
        <v xml:space="preserve"> ADD  LINK_ID VARCHAR(500);</v>
      </c>
      <c r="K849" s="21" t="str">
        <f>CONCATENATE(LEFT(CONCATENATE("  ALTER COLUMN  "," ",N849,";"),LEN(CONCATENATE("  ALTER COLUMN  "," ",N849,";"))-2),";")</f>
        <v xml:space="preserve">  ALTER COLUMN   LINK_ID VARCHAR(500);</v>
      </c>
      <c r="L849" s="12"/>
      <c r="M849" s="18" t="str">
        <f>CONCATENATE(B849,",")</f>
        <v>LINK_ID,</v>
      </c>
      <c r="N849" s="5" t="str">
        <f t="shared" si="370"/>
        <v>LINK_ID VARCHAR(500),</v>
      </c>
      <c r="O849" s="1" t="s">
        <v>678</v>
      </c>
      <c r="P849" t="s">
        <v>2</v>
      </c>
      <c r="W849" s="17" t="str">
        <f>CONCATENATE(,LOWER(O849),UPPER(LEFT(P849,1)),LOWER(RIGHT(P849,LEN(P849)-IF(LEN(P849)&gt;0,1,LEN(P849)))),UPPER(LEFT(Q849,1)),LOWER(RIGHT(Q849,LEN(Q849)-IF(LEN(Q849)&gt;0,1,LEN(Q849)))),UPPER(LEFT(R849,1)),LOWER(RIGHT(R849,LEN(R849)-IF(LEN(R849)&gt;0,1,LEN(R849)))),UPPER(LEFT(S849,1)),LOWER(RIGHT(S849,LEN(S849)-IF(LEN(S849)&gt;0,1,LEN(S849)))),UPPER(LEFT(T849,1)),LOWER(RIGHT(T849,LEN(T849)-IF(LEN(T849)&gt;0,1,LEN(T849)))),UPPER(LEFT(U849,1)),LOWER(RIGHT(U849,LEN(U849)-IF(LEN(U849)&gt;0,1,LEN(U849)))),UPPER(LEFT(V849,1)),LOWER(RIGHT(V849,LEN(V849)-IF(LEN(V849)&gt;0,1,LEN(V849)))))</f>
        <v>linkId</v>
      </c>
      <c r="X849" s="3" t="str">
        <f>CONCATENATE("""",W849,"""",":","""","""",",")</f>
        <v>"linkId":"",</v>
      </c>
      <c r="Y849" s="22" t="str">
        <f>CONCATENATE("public static String ",,B849,,"=","""",W849,""";")</f>
        <v>public static String LINK_ID="linkId";</v>
      </c>
      <c r="Z849" s="7" t="str">
        <f>CONCATENATE("private String ",W849,"=","""""",";")</f>
        <v>private String linkId="";</v>
      </c>
    </row>
    <row r="850" spans="2:26" ht="19.2" x14ac:dyDescent="0.45">
      <c r="B850" s="1" t="s">
        <v>321</v>
      </c>
      <c r="C850" s="1" t="s">
        <v>1</v>
      </c>
      <c r="D850" s="4">
        <v>1000</v>
      </c>
      <c r="I850" t="str">
        <f>I846</f>
        <v>ALTER TABLE TM_TEST_SCENARIO</v>
      </c>
      <c r="J850" t="str">
        <f t="shared" si="371"/>
        <v xml:space="preserve"> ADD  FILE_URL VARCHAR(1000);</v>
      </c>
      <c r="K850" s="21" t="str">
        <f t="shared" si="372"/>
        <v xml:space="preserve">  ALTER COLUMN   FILE_URL VARCHAR(1000);</v>
      </c>
      <c r="L850" s="12"/>
      <c r="M850" s="18" t="str">
        <f>CONCATENATE(B850,",")</f>
        <v>FILE_URL,</v>
      </c>
      <c r="N850" s="5" t="str">
        <f t="shared" si="370"/>
        <v>FILE_URL VARCHAR(1000),</v>
      </c>
      <c r="O850" s="1" t="s">
        <v>324</v>
      </c>
      <c r="P850" t="s">
        <v>325</v>
      </c>
      <c r="W850" s="17" t="str">
        <f>CONCATENATE(,LOWER(O850),UPPER(LEFT(P850,1)),LOWER(RIGHT(P850,LEN(P850)-IF(LEN(P850)&gt;0,1,LEN(P850)))),UPPER(LEFT(Q850,1)),LOWER(RIGHT(Q850,LEN(Q850)-IF(LEN(Q850)&gt;0,1,LEN(Q850)))),UPPER(LEFT(R850,1)),LOWER(RIGHT(R850,LEN(R850)-IF(LEN(R850)&gt;0,1,LEN(R850)))),UPPER(LEFT(S850,1)),LOWER(RIGHT(S850,LEN(S850)-IF(LEN(S850)&gt;0,1,LEN(S850)))),UPPER(LEFT(T850,1)),LOWER(RIGHT(T850,LEN(T850)-IF(LEN(T850)&gt;0,1,LEN(T850)))),UPPER(LEFT(U850,1)),LOWER(RIGHT(U850,LEN(U850)-IF(LEN(U850)&gt;0,1,LEN(U850)))),UPPER(LEFT(V850,1)),LOWER(RIGHT(V850,LEN(V850)-IF(LEN(V850)&gt;0,1,LEN(V850)))))</f>
        <v>fileUrl</v>
      </c>
      <c r="X850" s="3" t="str">
        <f>CONCATENATE("""",W850,"""",":","""","""",",")</f>
        <v>"fileUrl":"",</v>
      </c>
      <c r="Y850" s="22" t="str">
        <f>CONCATENATE("public static String ",,B850,,"=","""",W850,""";")</f>
        <v>public static String FILE_URL="fileUrl";</v>
      </c>
      <c r="Z850" s="7" t="str">
        <f>CONCATENATE("private String ",W850,"=","""""",";")</f>
        <v>private String fileUrl="";</v>
      </c>
    </row>
    <row r="851" spans="2:26" ht="19.2" x14ac:dyDescent="0.45">
      <c r="B851" s="1" t="s">
        <v>14</v>
      </c>
      <c r="C851" s="1" t="s">
        <v>1</v>
      </c>
      <c r="D851" s="4">
        <v>555</v>
      </c>
      <c r="I851" t="str">
        <f>I850</f>
        <v>ALTER TABLE TM_TEST_SCENARIO</v>
      </c>
      <c r="J851" t="str">
        <f t="shared" si="371"/>
        <v xml:space="preserve"> ADD  DESCRIPTION VARCHAR(555);</v>
      </c>
      <c r="K851" s="21" t="str">
        <f t="shared" si="372"/>
        <v xml:space="preserve">  ALTER COLUMN   DESCRIPTION VARCHAR(555);</v>
      </c>
      <c r="L851" s="12"/>
      <c r="M851" s="18" t="str">
        <f t="shared" si="365"/>
        <v>DESCRIPTION,</v>
      </c>
      <c r="N851" s="5" t="str">
        <f t="shared" si="370"/>
        <v>DESCRIPTION VARCHAR(555),</v>
      </c>
      <c r="O851" s="1" t="s">
        <v>14</v>
      </c>
      <c r="W851" s="17" t="str">
        <f t="shared" si="366"/>
        <v>description</v>
      </c>
      <c r="X851" s="3" t="str">
        <f t="shared" si="367"/>
        <v>"description":"",</v>
      </c>
      <c r="Y851" s="22" t="str">
        <f t="shared" si="368"/>
        <v>public static String DESCRIPTION="description";</v>
      </c>
      <c r="Z851" s="7" t="str">
        <f t="shared" si="369"/>
        <v>private String description="";</v>
      </c>
    </row>
    <row r="852" spans="2:26" ht="19.2" x14ac:dyDescent="0.45">
      <c r="B852" s="1"/>
      <c r="C852" s="1"/>
      <c r="D852" s="4"/>
      <c r="L852" s="12"/>
      <c r="M852" s="18"/>
      <c r="N852" s="33" t="s">
        <v>130</v>
      </c>
      <c r="O852" s="1"/>
      <c r="W852" s="17"/>
    </row>
    <row r="853" spans="2:26" x14ac:dyDescent="0.3">
      <c r="N853" s="31" t="s">
        <v>126</v>
      </c>
    </row>
    <row r="854" spans="2:26" x14ac:dyDescent="0.3">
      <c r="N854" s="31"/>
    </row>
    <row r="855" spans="2:26" x14ac:dyDescent="0.3">
      <c r="B855" s="2" t="s">
        <v>566</v>
      </c>
      <c r="I855" t="str">
        <f>CONCATENATE("ALTER TABLE"," ",B855)</f>
        <v>ALTER TABLE TM_TEST_TRIAL</v>
      </c>
      <c r="K855" s="25"/>
      <c r="N855" s="5" t="str">
        <f>CONCATENATE("CREATE TABLE ",B855," ","(")</f>
        <v>CREATE TABLE TM_TEST_TRIAL (</v>
      </c>
    </row>
    <row r="856" spans="2:26" ht="19.2" x14ac:dyDescent="0.45">
      <c r="B856" s="1" t="s">
        <v>2</v>
      </c>
      <c r="C856" s="1" t="s">
        <v>1</v>
      </c>
      <c r="D856" s="4">
        <v>30</v>
      </c>
      <c r="E856" s="24" t="s">
        <v>113</v>
      </c>
      <c r="I856" t="str">
        <f>I855</f>
        <v>ALTER TABLE TM_TEST_TRIAL</v>
      </c>
      <c r="L856" s="12"/>
      <c r="M856" s="18" t="str">
        <f t="shared" ref="M856:M870" si="373">CONCATENATE(B856,",")</f>
        <v>ID,</v>
      </c>
      <c r="N856" s="5" t="str">
        <f>CONCATENATE(B856," ",C856,"(",D856,") ",E856," ,")</f>
        <v>ID VARCHAR(30) NOT NULL ,</v>
      </c>
      <c r="O856" s="1" t="s">
        <v>2</v>
      </c>
      <c r="P856" s="6"/>
      <c r="Q856" s="6"/>
      <c r="R856" s="6"/>
      <c r="S856" s="6"/>
      <c r="T856" s="6"/>
      <c r="U856" s="6"/>
      <c r="V856" s="6"/>
      <c r="W856" s="17" t="str">
        <f t="shared" ref="W856:W870" si="374"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id</v>
      </c>
      <c r="X856" s="3" t="str">
        <f t="shared" ref="X856:X870" si="375">CONCATENATE("""",W856,"""",":","""","""",",")</f>
        <v>"id":"",</v>
      </c>
      <c r="Y856" s="22" t="str">
        <f t="shared" ref="Y856:Y870" si="376">CONCATENATE("public static String ",,B856,,"=","""",W856,""";")</f>
        <v>public static String ID="id";</v>
      </c>
      <c r="Z856" s="7" t="str">
        <f t="shared" ref="Z856:Z870" si="377">CONCATENATE("private String ",W856,"=","""""",";")</f>
        <v>private String id="";</v>
      </c>
    </row>
    <row r="857" spans="2:26" ht="19.2" x14ac:dyDescent="0.45">
      <c r="B857" s="1" t="s">
        <v>3</v>
      </c>
      <c r="C857" s="1" t="s">
        <v>1</v>
      </c>
      <c r="D857" s="4">
        <v>10</v>
      </c>
      <c r="I857" t="str">
        <f>I856</f>
        <v>ALTER TABLE TM_TEST_TRIAL</v>
      </c>
      <c r="K857" s="21" t="s">
        <v>436</v>
      </c>
      <c r="L857" s="12"/>
      <c r="M857" s="18" t="str">
        <f t="shared" si="373"/>
        <v>STATUS,</v>
      </c>
      <c r="N857" s="5" t="str">
        <f t="shared" ref="N857:N870" si="378">CONCATENATE(B857," ",C857,"(",D857,")",",")</f>
        <v>STATUS VARCHAR(10),</v>
      </c>
      <c r="O857" s="1" t="s">
        <v>3</v>
      </c>
      <c r="W857" s="17" t="str">
        <f t="shared" si="374"/>
        <v>status</v>
      </c>
      <c r="X857" s="3" t="str">
        <f t="shared" si="375"/>
        <v>"status":"",</v>
      </c>
      <c r="Y857" s="22" t="str">
        <f t="shared" si="376"/>
        <v>public static String STATUS="status";</v>
      </c>
      <c r="Z857" s="7" t="str">
        <f t="shared" si="377"/>
        <v>private String status="";</v>
      </c>
    </row>
    <row r="858" spans="2:26" ht="19.2" x14ac:dyDescent="0.45">
      <c r="B858" s="1" t="s">
        <v>4</v>
      </c>
      <c r="C858" s="1" t="s">
        <v>1</v>
      </c>
      <c r="D858" s="4">
        <v>30</v>
      </c>
      <c r="I858" t="str">
        <f>I857</f>
        <v>ALTER TABLE TM_TEST_TRIAL</v>
      </c>
      <c r="J858" t="str">
        <f t="shared" ref="J858:J870" si="379">CONCATENATE(LEFT(CONCATENATE(" ADD "," ",N858,";"),LEN(CONCATENATE(" ADD "," ",N858,";"))-2),";")</f>
        <v xml:space="preserve"> ADD  INSERT_DATE VARCHAR(30);</v>
      </c>
      <c r="K858" s="21" t="str">
        <f t="shared" ref="K858:K870" si="380">CONCATENATE(LEFT(CONCATENATE("  ALTER COLUMN  "," ",N858,";"),LEN(CONCATENATE("  ALTER COLUMN  "," ",N858,";"))-2),";")</f>
        <v xml:space="preserve">  ALTER COLUMN   INSERT_DATE VARCHAR(30);</v>
      </c>
      <c r="L858" s="12"/>
      <c r="M858" s="18" t="str">
        <f t="shared" si="373"/>
        <v>INSERT_DATE,</v>
      </c>
      <c r="N858" s="5" t="str">
        <f t="shared" si="378"/>
        <v>INSERT_DATE VARCHAR(30),</v>
      </c>
      <c r="O858" s="1" t="s">
        <v>7</v>
      </c>
      <c r="P858" t="s">
        <v>8</v>
      </c>
      <c r="W858" s="17" t="str">
        <f t="shared" si="374"/>
        <v>insertDate</v>
      </c>
      <c r="X858" s="3" t="str">
        <f t="shared" si="375"/>
        <v>"insertDate":"",</v>
      </c>
      <c r="Y858" s="22" t="str">
        <f t="shared" si="376"/>
        <v>public static String INSERT_DATE="insertDate";</v>
      </c>
      <c r="Z858" s="7" t="str">
        <f t="shared" si="377"/>
        <v>private String insertDate="";</v>
      </c>
    </row>
    <row r="859" spans="2:26" ht="19.2" x14ac:dyDescent="0.45">
      <c r="B859" s="1" t="s">
        <v>5</v>
      </c>
      <c r="C859" s="1" t="s">
        <v>1</v>
      </c>
      <c r="D859" s="4">
        <v>30</v>
      </c>
      <c r="I859" t="str">
        <f>I858</f>
        <v>ALTER TABLE TM_TEST_TRIAL</v>
      </c>
      <c r="J859" t="str">
        <f t="shared" si="379"/>
        <v xml:space="preserve"> ADD  MODIFICATION_DATE VARCHAR(30);</v>
      </c>
      <c r="K859" s="21" t="str">
        <f t="shared" si="380"/>
        <v xml:space="preserve">  ALTER COLUMN   MODIFICATION_DATE VARCHAR(30);</v>
      </c>
      <c r="L859" s="12"/>
      <c r="M859" s="18" t="str">
        <f t="shared" si="373"/>
        <v>MODIFICATION_DATE,</v>
      </c>
      <c r="N859" s="5" t="str">
        <f t="shared" si="378"/>
        <v>MODIFICATION_DATE VARCHAR(30),</v>
      </c>
      <c r="O859" s="1" t="s">
        <v>9</v>
      </c>
      <c r="P859" t="s">
        <v>8</v>
      </c>
      <c r="W859" s="17" t="str">
        <f t="shared" si="374"/>
        <v>modificationDate</v>
      </c>
      <c r="X859" s="3" t="str">
        <f t="shared" si="375"/>
        <v>"modificationDate":"",</v>
      </c>
      <c r="Y859" s="22" t="str">
        <f t="shared" si="376"/>
        <v>public static String MODIFICATION_DATE="modificationDate";</v>
      </c>
      <c r="Z859" s="7" t="str">
        <f t="shared" si="377"/>
        <v>private String modificationDate="";</v>
      </c>
    </row>
    <row r="860" spans="2:26" ht="19.2" x14ac:dyDescent="0.45">
      <c r="B860" s="1" t="s">
        <v>567</v>
      </c>
      <c r="C860" s="1" t="s">
        <v>1</v>
      </c>
      <c r="D860" s="4">
        <v>45</v>
      </c>
      <c r="I860" t="str">
        <f>I859</f>
        <v>ALTER TABLE TM_TEST_TRIAL</v>
      </c>
      <c r="J860" t="str">
        <f t="shared" si="379"/>
        <v xml:space="preserve"> ADD  FK_SCENARIO_ID VARCHAR(45);</v>
      </c>
      <c r="K860" s="21" t="str">
        <f t="shared" si="380"/>
        <v xml:space="preserve">  ALTER COLUMN   FK_SCENARIO_ID VARCHAR(45);</v>
      </c>
      <c r="L860" s="12"/>
      <c r="M860" s="18" t="str">
        <f t="shared" si="373"/>
        <v>FK_SCENARIO_ID,</v>
      </c>
      <c r="N860" s="5" t="str">
        <f t="shared" si="378"/>
        <v>FK_SCENARIO_ID VARCHAR(45),</v>
      </c>
      <c r="O860" s="1" t="s">
        <v>10</v>
      </c>
      <c r="P860" t="s">
        <v>558</v>
      </c>
      <c r="Q860" t="s">
        <v>2</v>
      </c>
      <c r="W860" s="17" t="str">
        <f t="shared" si="374"/>
        <v>fkScenarioId</v>
      </c>
      <c r="X860" s="3" t="str">
        <f t="shared" si="375"/>
        <v>"fkScenarioId":"",</v>
      </c>
      <c r="Y860" s="22" t="str">
        <f t="shared" si="376"/>
        <v>public static String FK_SCENARIO_ID="fkScenarioId";</v>
      </c>
      <c r="Z860" s="7" t="str">
        <f t="shared" si="377"/>
        <v>private String fkScenarioId="";</v>
      </c>
    </row>
    <row r="861" spans="2:26" ht="19.2" x14ac:dyDescent="0.45">
      <c r="B861" s="1" t="s">
        <v>586</v>
      </c>
      <c r="C861" s="1" t="s">
        <v>1</v>
      </c>
      <c r="D861" s="4">
        <v>45</v>
      </c>
      <c r="I861" t="str">
        <f>I859</f>
        <v>ALTER TABLE TM_TEST_TRIAL</v>
      </c>
      <c r="J861" t="str">
        <f t="shared" si="379"/>
        <v xml:space="preserve"> ADD  FK_CREATED_BY VARCHAR(45);</v>
      </c>
      <c r="K861" s="21" t="str">
        <f t="shared" si="380"/>
        <v xml:space="preserve">  ALTER COLUMN   FK_CREATED_BY VARCHAR(45);</v>
      </c>
      <c r="L861" s="12"/>
      <c r="M861" s="18" t="str">
        <f t="shared" si="373"/>
        <v>FK_CREATED_BY,</v>
      </c>
      <c r="N861" s="5" t="str">
        <f t="shared" si="378"/>
        <v>FK_CREATED_BY VARCHAR(45),</v>
      </c>
      <c r="O861" s="1" t="s">
        <v>10</v>
      </c>
      <c r="P861" t="s">
        <v>282</v>
      </c>
      <c r="Q861" t="s">
        <v>128</v>
      </c>
      <c r="W861" s="17" t="str">
        <f t="shared" si="374"/>
        <v>fkCreatedBy</v>
      </c>
      <c r="X861" s="3" t="str">
        <f t="shared" si="375"/>
        <v>"fkCreatedBy":"",</v>
      </c>
      <c r="Y861" s="22" t="str">
        <f t="shared" si="376"/>
        <v>public static String FK_CREATED_BY="fkCreatedBy";</v>
      </c>
      <c r="Z861" s="7" t="str">
        <f t="shared" si="377"/>
        <v>private String fkCreatedBy="";</v>
      </c>
    </row>
    <row r="862" spans="2:26" ht="19.2" x14ac:dyDescent="0.45">
      <c r="B862" s="1" t="s">
        <v>568</v>
      </c>
      <c r="C862" s="1" t="s">
        <v>1</v>
      </c>
      <c r="D862" s="4">
        <v>45</v>
      </c>
      <c r="I862" t="str">
        <f t="shared" ref="I862:I869" si="381">I860</f>
        <v>ALTER TABLE TM_TEST_TRIAL</v>
      </c>
      <c r="J862" t="str">
        <f t="shared" si="379"/>
        <v xml:space="preserve"> ADD  TRIAL_DATE VARCHAR(45);</v>
      </c>
      <c r="K862" s="21" t="str">
        <f t="shared" si="380"/>
        <v xml:space="preserve">  ALTER COLUMN   TRIAL_DATE VARCHAR(45);</v>
      </c>
      <c r="L862" s="12"/>
      <c r="M862" s="18" t="str">
        <f t="shared" si="373"/>
        <v>TRIAL_DATE,</v>
      </c>
      <c r="N862" s="5" t="str">
        <f t="shared" si="378"/>
        <v>TRIAL_DATE VARCHAR(45),</v>
      </c>
      <c r="O862" s="1" t="s">
        <v>572</v>
      </c>
      <c r="P862" t="s">
        <v>8</v>
      </c>
      <c r="W862" s="17" t="str">
        <f t="shared" si="374"/>
        <v>trialDate</v>
      </c>
      <c r="X862" s="3" t="str">
        <f t="shared" si="375"/>
        <v>"trialDate":"",</v>
      </c>
      <c r="Y862" s="22" t="str">
        <f t="shared" si="376"/>
        <v>public static String TRIAL_DATE="trialDate";</v>
      </c>
      <c r="Z862" s="7" t="str">
        <f t="shared" si="377"/>
        <v>private String trialDate="";</v>
      </c>
    </row>
    <row r="863" spans="2:26" ht="19.2" x14ac:dyDescent="0.45">
      <c r="B863" s="1" t="s">
        <v>569</v>
      </c>
      <c r="C863" s="1" t="s">
        <v>1</v>
      </c>
      <c r="D863" s="4">
        <v>45</v>
      </c>
      <c r="I863" t="str">
        <f t="shared" si="381"/>
        <v>ALTER TABLE TM_TEST_TRIAL</v>
      </c>
      <c r="J863" t="str">
        <f t="shared" si="379"/>
        <v xml:space="preserve"> ADD  TRIAL_TIME VARCHAR(45);</v>
      </c>
      <c r="K863" s="21" t="str">
        <f t="shared" si="380"/>
        <v xml:space="preserve">  ALTER COLUMN   TRIAL_TIME VARCHAR(45);</v>
      </c>
      <c r="L863" s="12"/>
      <c r="M863" s="18" t="str">
        <f t="shared" si="373"/>
        <v>TRIAL_TIME,</v>
      </c>
      <c r="N863" s="5" t="str">
        <f t="shared" si="378"/>
        <v>TRIAL_TIME VARCHAR(45),</v>
      </c>
      <c r="O863" s="1" t="s">
        <v>572</v>
      </c>
      <c r="P863" t="s">
        <v>133</v>
      </c>
      <c r="W863" s="17" t="str">
        <f t="shared" si="374"/>
        <v>trialTime</v>
      </c>
      <c r="X863" s="3" t="str">
        <f t="shared" si="375"/>
        <v>"trialTime":"",</v>
      </c>
      <c r="Y863" s="22" t="str">
        <f t="shared" si="376"/>
        <v>public static String TRIAL_TIME="trialTime";</v>
      </c>
      <c r="Z863" s="7" t="str">
        <f t="shared" si="377"/>
        <v>private String trialTime="";</v>
      </c>
    </row>
    <row r="864" spans="2:26" ht="19.2" x14ac:dyDescent="0.45">
      <c r="B864" s="1" t="s">
        <v>570</v>
      </c>
      <c r="C864" s="1" t="s">
        <v>1</v>
      </c>
      <c r="D864" s="4">
        <v>555</v>
      </c>
      <c r="I864" t="str">
        <f t="shared" si="381"/>
        <v>ALTER TABLE TM_TEST_TRIAL</v>
      </c>
      <c r="J864" t="str">
        <f t="shared" si="379"/>
        <v xml:space="preserve"> ADD  ACTUAL_RESULT VARCHAR(555);</v>
      </c>
      <c r="K864" s="21" t="str">
        <f t="shared" si="380"/>
        <v xml:space="preserve">  ALTER COLUMN   ACTUAL_RESULT VARCHAR(555);</v>
      </c>
      <c r="L864" s="12"/>
      <c r="M864" s="18" t="str">
        <f t="shared" si="373"/>
        <v>ACTUAL_RESULT,</v>
      </c>
      <c r="N864" s="5" t="str">
        <f t="shared" si="378"/>
        <v>ACTUAL_RESULT VARCHAR(555),</v>
      </c>
      <c r="O864" s="1" t="s">
        <v>573</v>
      </c>
      <c r="P864" t="s">
        <v>563</v>
      </c>
      <c r="W864" s="17" t="str">
        <f t="shared" si="374"/>
        <v>actualResult</v>
      </c>
      <c r="X864" s="3" t="str">
        <f t="shared" si="375"/>
        <v>"actualResult":"",</v>
      </c>
      <c r="Y864" s="22" t="str">
        <f t="shared" si="376"/>
        <v>public static String ACTUAL_RESULT="actualResult";</v>
      </c>
      <c r="Z864" s="7" t="str">
        <f t="shared" si="377"/>
        <v>private String actualResult="";</v>
      </c>
    </row>
    <row r="865" spans="2:26" ht="19.2" x14ac:dyDescent="0.45">
      <c r="B865" s="1" t="s">
        <v>571</v>
      </c>
      <c r="C865" s="1" t="s">
        <v>1</v>
      </c>
      <c r="D865" s="4">
        <v>44</v>
      </c>
      <c r="I865" t="str">
        <f t="shared" si="381"/>
        <v>ALTER TABLE TM_TEST_TRIAL</v>
      </c>
      <c r="J865" t="str">
        <f t="shared" si="379"/>
        <v xml:space="preserve"> ADD  TRIAL_STATUS VARCHAR(44);</v>
      </c>
      <c r="K865" s="21" t="str">
        <f t="shared" si="380"/>
        <v xml:space="preserve">  ALTER COLUMN   TRIAL_STATUS VARCHAR(44);</v>
      </c>
      <c r="L865" s="12"/>
      <c r="M865" s="18" t="str">
        <f t="shared" si="373"/>
        <v>TRIAL_STATUS,</v>
      </c>
      <c r="N865" s="5" t="str">
        <f t="shared" si="378"/>
        <v>TRIAL_STATUS VARCHAR(44),</v>
      </c>
      <c r="O865" s="1" t="s">
        <v>572</v>
      </c>
      <c r="P865" t="s">
        <v>3</v>
      </c>
      <c r="W865" s="17" t="str">
        <f t="shared" si="374"/>
        <v>trialStatus</v>
      </c>
      <c r="X865" s="3" t="str">
        <f t="shared" si="375"/>
        <v>"trialStatus":"",</v>
      </c>
      <c r="Y865" s="22" t="str">
        <f t="shared" si="376"/>
        <v>public static String TRIAL_STATUS="trialStatus";</v>
      </c>
      <c r="Z865" s="7" t="str">
        <f t="shared" si="377"/>
        <v>private String trialStatus="";</v>
      </c>
    </row>
    <row r="866" spans="2:26" ht="19.2" x14ac:dyDescent="0.45">
      <c r="B866" s="1" t="s">
        <v>374</v>
      </c>
      <c r="C866" s="1" t="s">
        <v>1</v>
      </c>
      <c r="D866" s="4">
        <v>555</v>
      </c>
      <c r="I866" t="str">
        <f t="shared" si="381"/>
        <v>ALTER TABLE TM_TEST_TRIAL</v>
      </c>
      <c r="J866" t="str">
        <f t="shared" si="379"/>
        <v xml:space="preserve"> ADD  FILE_NAME VARCHAR(555);</v>
      </c>
      <c r="K866" s="21" t="str">
        <f t="shared" si="380"/>
        <v xml:space="preserve">  ALTER COLUMN   FILE_NAME VARCHAR(555);</v>
      </c>
      <c r="L866" s="12"/>
      <c r="M866" s="18" t="str">
        <f t="shared" si="373"/>
        <v>FILE_NAME,</v>
      </c>
      <c r="N866" s="5" t="str">
        <f t="shared" si="378"/>
        <v>FILE_NAME VARCHAR(555),</v>
      </c>
      <c r="O866" s="1" t="s">
        <v>324</v>
      </c>
      <c r="P866" t="s">
        <v>0</v>
      </c>
      <c r="W866" s="17" t="str">
        <f t="shared" si="374"/>
        <v>fileName</v>
      </c>
      <c r="X866" s="3" t="str">
        <f t="shared" si="375"/>
        <v>"fileName":"",</v>
      </c>
      <c r="Y866" s="22" t="str">
        <f t="shared" si="376"/>
        <v>public static String FILE_NAME="fileName";</v>
      </c>
      <c r="Z866" s="7" t="str">
        <f t="shared" si="377"/>
        <v>private String fileName="";</v>
      </c>
    </row>
    <row r="867" spans="2:26" ht="19.2" x14ac:dyDescent="0.45">
      <c r="B867" s="1" t="s">
        <v>367</v>
      </c>
      <c r="C867" s="1" t="s">
        <v>1</v>
      </c>
      <c r="D867" s="4">
        <v>44</v>
      </c>
      <c r="I867" t="str">
        <f t="shared" si="381"/>
        <v>ALTER TABLE TM_TEST_TRIAL</v>
      </c>
      <c r="J867" t="str">
        <f t="shared" si="379"/>
        <v xml:space="preserve"> ADD  FK_BACKLOG_ID VARCHAR(44);</v>
      </c>
      <c r="K867" s="21" t="str">
        <f t="shared" si="380"/>
        <v xml:space="preserve">  ALTER COLUMN   FK_BACKLOG_ID VARCHAR(44);</v>
      </c>
      <c r="L867" s="12"/>
      <c r="M867" s="18" t="str">
        <f t="shared" si="373"/>
        <v>FK_BACKLOG_ID,</v>
      </c>
      <c r="N867" s="5" t="str">
        <f t="shared" si="378"/>
        <v>FK_BACKLOG_ID VARCHAR(44),</v>
      </c>
      <c r="O867" s="1" t="s">
        <v>10</v>
      </c>
      <c r="P867" t="s">
        <v>354</v>
      </c>
      <c r="Q867" t="s">
        <v>2</v>
      </c>
      <c r="W867" s="17" t="str">
        <f t="shared" si="374"/>
        <v>fkBacklogId</v>
      </c>
      <c r="X867" s="3" t="str">
        <f t="shared" si="375"/>
        <v>"fkBacklogId":"",</v>
      </c>
      <c r="Y867" s="22" t="str">
        <f t="shared" si="376"/>
        <v>public static String FK_BACKLOG_ID="fkBacklogId";</v>
      </c>
      <c r="Z867" s="7" t="str">
        <f t="shared" si="377"/>
        <v>private String fkBacklogId="";</v>
      </c>
    </row>
    <row r="868" spans="2:26" ht="19.2" x14ac:dyDescent="0.45">
      <c r="B868" s="1" t="s">
        <v>318</v>
      </c>
      <c r="C868" s="1" t="s">
        <v>1</v>
      </c>
      <c r="D868" s="4">
        <v>4444</v>
      </c>
      <c r="I868" t="str">
        <f t="shared" si="381"/>
        <v>ALTER TABLE TM_TEST_TRIAL</v>
      </c>
      <c r="J868" t="str">
        <f>CONCATENATE(LEFT(CONCATENATE(" ADD "," ",N868,";"),LEN(CONCATENATE(" ADD "," ",N868,";"))-2),";")</f>
        <v xml:space="preserve"> ADD  FK_TASK_ID VARCHAR(4444);</v>
      </c>
      <c r="K868" s="21" t="str">
        <f>CONCATENATE(LEFT(CONCATENATE("  ALTER COLUMN  "," ",N868,";"),LEN(CONCATENATE("  ALTER COLUMN  "," ",N868,";"))-2),";")</f>
        <v xml:space="preserve">  ALTER COLUMN   FK_TASK_ID VARCHAR(4444);</v>
      </c>
      <c r="L868" s="12"/>
      <c r="M868" s="18" t="str">
        <f>CONCATENATE(B868,",")</f>
        <v>FK_TASK_ID,</v>
      </c>
      <c r="N868" s="5" t="str">
        <f>CONCATENATE(B868," ",C868,"(",D868,")",",")</f>
        <v>FK_TASK_ID VARCHAR(4444),</v>
      </c>
      <c r="O868" s="1" t="s">
        <v>10</v>
      </c>
      <c r="P868" t="s">
        <v>311</v>
      </c>
      <c r="Q868" t="s">
        <v>2</v>
      </c>
      <c r="W868" s="17" t="str">
        <f>CONCATENATE(,LOWER(O868),UPPER(LEFT(P868,1)),LOWER(RIGHT(P868,LEN(P868)-IF(LEN(P868)&gt;0,1,LEN(P868)))),UPPER(LEFT(Q868,1)),LOWER(RIGHT(Q868,LEN(Q868)-IF(LEN(Q868)&gt;0,1,LEN(Q868)))),UPPER(LEFT(R868,1)),LOWER(RIGHT(R868,LEN(R868)-IF(LEN(R868)&gt;0,1,LEN(R868)))),UPPER(LEFT(S868,1)),LOWER(RIGHT(S868,LEN(S868)-IF(LEN(S868)&gt;0,1,LEN(S868)))),UPPER(LEFT(T868,1)),LOWER(RIGHT(T868,LEN(T868)-IF(LEN(T868)&gt;0,1,LEN(T868)))),UPPER(LEFT(U868,1)),LOWER(RIGHT(U868,LEN(U868)-IF(LEN(U868)&gt;0,1,LEN(U868)))),UPPER(LEFT(V868,1)),LOWER(RIGHT(V868,LEN(V868)-IF(LEN(V868)&gt;0,1,LEN(V868)))))</f>
        <v>fkTaskId</v>
      </c>
      <c r="X868" s="3" t="str">
        <f>CONCATENATE("""",W868,"""",":","""","""",",")</f>
        <v>"fkTaskId":"",</v>
      </c>
      <c r="Y868" s="22" t="str">
        <f>CONCATENATE("public static String ",,B868,,"=","""",W868,""";")</f>
        <v>public static String FK_TASK_ID="fkTaskId";</v>
      </c>
      <c r="Z868" s="7" t="str">
        <f>CONCATENATE("private String ",W868,"=","""""",";")</f>
        <v>private String fkTaskId="";</v>
      </c>
    </row>
    <row r="869" spans="2:26" ht="19.2" x14ac:dyDescent="0.45">
      <c r="B869" s="1" t="s">
        <v>576</v>
      </c>
      <c r="C869" s="1" t="s">
        <v>1</v>
      </c>
      <c r="D869" s="4">
        <v>44</v>
      </c>
      <c r="I869" t="str">
        <f t="shared" si="381"/>
        <v>ALTER TABLE TM_TEST_TRIAL</v>
      </c>
      <c r="J869" t="str">
        <f t="shared" si="379"/>
        <v xml:space="preserve"> ADD  IS_NOTIFIED_AS_BUG VARCHAR(44);</v>
      </c>
      <c r="K869" s="21" t="str">
        <f t="shared" si="380"/>
        <v xml:space="preserve">  ALTER COLUMN   IS_NOTIFIED_AS_BUG VARCHAR(44);</v>
      </c>
      <c r="L869" s="12"/>
      <c r="M869" s="18" t="str">
        <f t="shared" si="373"/>
        <v>IS_NOTIFIED_AS_BUG,</v>
      </c>
      <c r="N869" s="5" t="str">
        <f t="shared" si="378"/>
        <v>IS_NOTIFIED_AS_BUG VARCHAR(44),</v>
      </c>
      <c r="O869" s="1" t="s">
        <v>112</v>
      </c>
      <c r="P869" t="s">
        <v>574</v>
      </c>
      <c r="Q869" t="s">
        <v>575</v>
      </c>
      <c r="R869" t="s">
        <v>409</v>
      </c>
      <c r="W869" s="17" t="str">
        <f t="shared" si="374"/>
        <v>isNotifiedAsBug</v>
      </c>
      <c r="X869" s="3" t="str">
        <f t="shared" si="375"/>
        <v>"isNotifiedAsBug":"",</v>
      </c>
      <c r="Y869" s="22" t="str">
        <f t="shared" si="376"/>
        <v>public static String IS_NOTIFIED_AS_BUG="isNotifiedAsBug";</v>
      </c>
      <c r="Z869" s="7" t="str">
        <f t="shared" si="377"/>
        <v>private String isNotifiedAsBug="";</v>
      </c>
    </row>
    <row r="870" spans="2:26" ht="19.2" x14ac:dyDescent="0.45">
      <c r="B870" s="1" t="s">
        <v>14</v>
      </c>
      <c r="C870" s="1" t="s">
        <v>1</v>
      </c>
      <c r="D870" s="4">
        <v>555</v>
      </c>
      <c r="I870" t="str">
        <f>I669</f>
        <v>ALTER TABLE TM_INPUT_DESCRIPTION</v>
      </c>
      <c r="J870" t="str">
        <f t="shared" si="379"/>
        <v xml:space="preserve"> ADD  DESCRIPTION VARCHAR(555);</v>
      </c>
      <c r="K870" s="21" t="str">
        <f t="shared" si="380"/>
        <v xml:space="preserve">  ALTER COLUMN   DESCRIPTION VARCHAR(555);</v>
      </c>
      <c r="L870" s="12"/>
      <c r="M870" s="18" t="str">
        <f t="shared" si="373"/>
        <v>DESCRIPTION,</v>
      </c>
      <c r="N870" s="5" t="str">
        <f t="shared" si="378"/>
        <v>DESCRIPTION VARCHAR(555),</v>
      </c>
      <c r="O870" s="1" t="s">
        <v>14</v>
      </c>
      <c r="W870" s="17" t="str">
        <f t="shared" si="374"/>
        <v>description</v>
      </c>
      <c r="X870" s="3" t="str">
        <f t="shared" si="375"/>
        <v>"description":"",</v>
      </c>
      <c r="Y870" s="22" t="str">
        <f t="shared" si="376"/>
        <v>public static String DESCRIPTION="description";</v>
      </c>
      <c r="Z870" s="7" t="str">
        <f t="shared" si="377"/>
        <v>private String description="";</v>
      </c>
    </row>
    <row r="871" spans="2:26" ht="19.2" x14ac:dyDescent="0.45">
      <c r="B871" s="1"/>
      <c r="C871" s="1"/>
      <c r="D871" s="4"/>
      <c r="L871" s="12"/>
      <c r="M871" s="18"/>
      <c r="N871" s="33" t="s">
        <v>130</v>
      </c>
      <c r="O871" s="1"/>
      <c r="W871" s="17"/>
    </row>
    <row r="872" spans="2:26" x14ac:dyDescent="0.3">
      <c r="N872" s="31" t="s">
        <v>126</v>
      </c>
    </row>
    <row r="874" spans="2:26" x14ac:dyDescent="0.3">
      <c r="B874" t="s">
        <v>577</v>
      </c>
    </row>
    <row r="875" spans="2:26" x14ac:dyDescent="0.3">
      <c r="B875" t="s">
        <v>578</v>
      </c>
    </row>
    <row r="876" spans="2:26" x14ac:dyDescent="0.3">
      <c r="B876" t="s">
        <v>184</v>
      </c>
    </row>
    <row r="877" spans="2:26" x14ac:dyDescent="0.3">
      <c r="B877" t="s">
        <v>185</v>
      </c>
    </row>
    <row r="878" spans="2:26" x14ac:dyDescent="0.3">
      <c r="B878" t="s">
        <v>186</v>
      </c>
      <c r="E878"/>
      <c r="F878"/>
      <c r="G878"/>
      <c r="K878"/>
      <c r="M878"/>
      <c r="N878"/>
      <c r="W878"/>
      <c r="X878"/>
      <c r="Y878"/>
      <c r="Z878"/>
    </row>
    <row r="879" spans="2:26" x14ac:dyDescent="0.3">
      <c r="B879" t="s">
        <v>187</v>
      </c>
      <c r="E879"/>
      <c r="F879"/>
      <c r="G879"/>
      <c r="K879"/>
      <c r="M879"/>
      <c r="N879"/>
      <c r="W879"/>
      <c r="X879"/>
      <c r="Y879"/>
      <c r="Z879"/>
    </row>
    <row r="880" spans="2:26" x14ac:dyDescent="0.3">
      <c r="B880" t="s">
        <v>579</v>
      </c>
      <c r="E880"/>
      <c r="F880"/>
      <c r="G880"/>
      <c r="K880"/>
      <c r="M880"/>
      <c r="N880"/>
      <c r="W880"/>
      <c r="X880"/>
      <c r="Y880"/>
      <c r="Z880"/>
    </row>
    <row r="881" spans="2:26" x14ac:dyDescent="0.3">
      <c r="B881" t="s">
        <v>580</v>
      </c>
      <c r="E881"/>
      <c r="F881"/>
      <c r="G881"/>
      <c r="K881"/>
      <c r="M881"/>
      <c r="N881"/>
      <c r="W881"/>
      <c r="X881"/>
      <c r="Y881"/>
      <c r="Z881"/>
    </row>
    <row r="882" spans="2:26" x14ac:dyDescent="0.3">
      <c r="B882" t="s">
        <v>581</v>
      </c>
      <c r="E882"/>
      <c r="F882"/>
      <c r="G882"/>
      <c r="K882"/>
      <c r="M882"/>
      <c r="N882"/>
      <c r="W882"/>
      <c r="X882"/>
      <c r="Y882"/>
      <c r="Z882"/>
    </row>
    <row r="883" spans="2:26" x14ac:dyDescent="0.3">
      <c r="B883" t="s">
        <v>582</v>
      </c>
      <c r="E883"/>
      <c r="F883"/>
      <c r="G883"/>
      <c r="K883"/>
      <c r="M883"/>
      <c r="N883"/>
      <c r="W883"/>
      <c r="X883"/>
      <c r="Y883"/>
      <c r="Z883"/>
    </row>
    <row r="884" spans="2:26" x14ac:dyDescent="0.3">
      <c r="B884" t="s">
        <v>583</v>
      </c>
      <c r="E884"/>
      <c r="F884"/>
      <c r="G884"/>
      <c r="K884"/>
      <c r="M884"/>
      <c r="N884"/>
      <c r="W884"/>
      <c r="X884"/>
      <c r="Y884"/>
      <c r="Z884"/>
    </row>
    <row r="885" spans="2:26" x14ac:dyDescent="0.3">
      <c r="B885" t="s">
        <v>472</v>
      </c>
      <c r="E885"/>
      <c r="F885"/>
      <c r="G885"/>
      <c r="K885"/>
      <c r="M885"/>
      <c r="N885"/>
      <c r="W885"/>
      <c r="X885"/>
      <c r="Y885"/>
      <c r="Z885"/>
    </row>
    <row r="886" spans="2:26" x14ac:dyDescent="0.3">
      <c r="B886" t="s">
        <v>473</v>
      </c>
      <c r="E886"/>
      <c r="F886"/>
      <c r="G886"/>
      <c r="K886"/>
      <c r="M886"/>
      <c r="N886"/>
      <c r="W886"/>
      <c r="X886"/>
      <c r="Y886"/>
      <c r="Z886"/>
    </row>
    <row r="887" spans="2:26" x14ac:dyDescent="0.3">
      <c r="B887" t="s">
        <v>474</v>
      </c>
      <c r="E887"/>
      <c r="F887"/>
      <c r="G887"/>
      <c r="K887"/>
      <c r="M887"/>
      <c r="N887"/>
      <c r="W887"/>
      <c r="X887"/>
      <c r="Y887"/>
      <c r="Z887"/>
    </row>
    <row r="888" spans="2:26" x14ac:dyDescent="0.3">
      <c r="B888" t="s">
        <v>475</v>
      </c>
      <c r="E888"/>
      <c r="F888"/>
      <c r="G888"/>
      <c r="K888"/>
      <c r="M888"/>
      <c r="N888"/>
      <c r="W888"/>
      <c r="X888"/>
      <c r="Y888"/>
      <c r="Z888"/>
    </row>
    <row r="889" spans="2:26" x14ac:dyDescent="0.3">
      <c r="B889" t="s">
        <v>476</v>
      </c>
      <c r="E889"/>
      <c r="F889"/>
      <c r="G889"/>
      <c r="K889"/>
      <c r="M889"/>
      <c r="N889"/>
      <c r="W889"/>
      <c r="X889"/>
      <c r="Y889"/>
      <c r="Z889"/>
    </row>
    <row r="890" spans="2:26" x14ac:dyDescent="0.3">
      <c r="B890" t="s">
        <v>625</v>
      </c>
      <c r="E890"/>
      <c r="F890"/>
      <c r="G890"/>
      <c r="K890"/>
      <c r="M890"/>
      <c r="N890"/>
      <c r="W890"/>
      <c r="X890"/>
      <c r="Y890"/>
      <c r="Z890"/>
    </row>
    <row r="891" spans="2:26" x14ac:dyDescent="0.3">
      <c r="B891" t="s">
        <v>626</v>
      </c>
      <c r="E891"/>
      <c r="F891"/>
      <c r="G891"/>
      <c r="K891"/>
      <c r="M891"/>
      <c r="N891"/>
      <c r="W891"/>
      <c r="X891"/>
      <c r="Y891"/>
      <c r="Z891"/>
    </row>
    <row r="892" spans="2:26" x14ac:dyDescent="0.3">
      <c r="B892" t="s">
        <v>477</v>
      </c>
      <c r="E892"/>
      <c r="F892"/>
      <c r="G892"/>
      <c r="K892"/>
      <c r="M892"/>
      <c r="N892"/>
      <c r="W892"/>
      <c r="X892"/>
      <c r="Y892"/>
      <c r="Z892"/>
    </row>
    <row r="893" spans="2:26" x14ac:dyDescent="0.3">
      <c r="B893" t="s">
        <v>478</v>
      </c>
      <c r="E893"/>
      <c r="F893"/>
      <c r="G893"/>
      <c r="K893"/>
      <c r="M893"/>
      <c r="N893"/>
      <c r="W893"/>
      <c r="X893"/>
      <c r="Y893"/>
      <c r="Z893"/>
    </row>
    <row r="894" spans="2:26" x14ac:dyDescent="0.3">
      <c r="B894" t="s">
        <v>479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480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481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482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584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585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s="36" t="s">
        <v>591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592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593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483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484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508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509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485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14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486</v>
      </c>
      <c r="E909"/>
      <c r="F909"/>
      <c r="G909"/>
      <c r="K909"/>
      <c r="M909"/>
      <c r="N909"/>
      <c r="W909"/>
      <c r="X909"/>
      <c r="Y909"/>
      <c r="Z909"/>
    </row>
    <row r="913" spans="2:26" x14ac:dyDescent="0.3">
      <c r="B913" s="2" t="s">
        <v>588</v>
      </c>
      <c r="I913" t="str">
        <f>CONCATENATE("ALTER TABLE"," ",B913)</f>
        <v>ALTER TABLE TM_TEST_TRIAL_LIST</v>
      </c>
      <c r="J913" t="s">
        <v>293</v>
      </c>
      <c r="K913" s="26" t="str">
        <f>CONCATENATE(J913," VIEW ",B913," AS SELECT")</f>
        <v>create OR REPLACE VIEW TM_TEST_TRIAL_LIST AS SELECT</v>
      </c>
      <c r="N913" s="5" t="str">
        <f>CONCATENATE("CREATE TABLE ",B913," ","(")</f>
        <v>CREATE TABLE TM_TEST_TRIAL_LIST (</v>
      </c>
    </row>
    <row r="914" spans="2:26" ht="19.2" x14ac:dyDescent="0.45">
      <c r="B914" s="1" t="s">
        <v>2</v>
      </c>
      <c r="C914" s="1" t="s">
        <v>1</v>
      </c>
      <c r="D914" s="4">
        <v>30</v>
      </c>
      <c r="E914" s="24" t="s">
        <v>113</v>
      </c>
      <c r="I914" t="str">
        <f>I913</f>
        <v>ALTER TABLE TM_TEST_TRIAL_LIST</v>
      </c>
      <c r="K914" s="25" t="str">
        <f t="shared" ref="K914:K929" si="382">CONCATENATE(B914,",")</f>
        <v>ID,</v>
      </c>
      <c r="L914" s="12"/>
      <c r="M914" s="18" t="str">
        <f t="shared" ref="M914:M930" si="383">CONCATENATE(B914,",")</f>
        <v>ID,</v>
      </c>
      <c r="N914" s="5" t="str">
        <f>CONCATENATE(B914," ",C914,"(",D914,") ",E914," ,")</f>
        <v>ID VARCHAR(30) NOT NULL ,</v>
      </c>
      <c r="O914" s="1" t="s">
        <v>2</v>
      </c>
      <c r="P914" s="6"/>
      <c r="Q914" s="6"/>
      <c r="R914" s="6"/>
      <c r="S914" s="6"/>
      <c r="T914" s="6"/>
      <c r="U914" s="6"/>
      <c r="V914" s="6"/>
      <c r="W914" s="17" t="str">
        <f t="shared" ref="W914:W930" si="384">CONCATENATE(,LOWER(O914),UPPER(LEFT(P914,1)),LOWER(RIGHT(P914,LEN(P914)-IF(LEN(P914)&gt;0,1,LEN(P914)))),UPPER(LEFT(Q914,1)),LOWER(RIGHT(Q914,LEN(Q914)-IF(LEN(Q914)&gt;0,1,LEN(Q914)))),UPPER(LEFT(R914,1)),LOWER(RIGHT(R914,LEN(R914)-IF(LEN(R914)&gt;0,1,LEN(R914)))),UPPER(LEFT(S914,1)),LOWER(RIGHT(S914,LEN(S914)-IF(LEN(S914)&gt;0,1,LEN(S914)))),UPPER(LEFT(T914,1)),LOWER(RIGHT(T914,LEN(T914)-IF(LEN(T914)&gt;0,1,LEN(T914)))),UPPER(LEFT(U914,1)),LOWER(RIGHT(U914,LEN(U914)-IF(LEN(U914)&gt;0,1,LEN(U914)))),UPPER(LEFT(V914,1)),LOWER(RIGHT(V914,LEN(V914)-IF(LEN(V914)&gt;0,1,LEN(V914)))))</f>
        <v>id</v>
      </c>
      <c r="X914" s="3" t="str">
        <f t="shared" ref="X914:X930" si="385">CONCATENATE("""",W914,"""",":","""","""",",")</f>
        <v>"id":"",</v>
      </c>
      <c r="Y914" s="22" t="str">
        <f t="shared" ref="Y914:Y930" si="386">CONCATENATE("public static String ",,B914,,"=","""",W914,""";")</f>
        <v>public static String ID="id";</v>
      </c>
      <c r="Z914" s="7" t="str">
        <f t="shared" ref="Z914:Z930" si="387">CONCATENATE("private String ",W914,"=","""""",";")</f>
        <v>private String id="";</v>
      </c>
    </row>
    <row r="915" spans="2:26" ht="19.2" x14ac:dyDescent="0.45">
      <c r="B915" s="1" t="s">
        <v>3</v>
      </c>
      <c r="C915" s="1" t="s">
        <v>1</v>
      </c>
      <c r="D915" s="4">
        <v>10</v>
      </c>
      <c r="I915" t="str">
        <f>I914</f>
        <v>ALTER TABLE TM_TEST_TRIAL_LIST</v>
      </c>
      <c r="K915" s="25" t="str">
        <f t="shared" si="382"/>
        <v>STATUS,</v>
      </c>
      <c r="L915" s="12"/>
      <c r="M915" s="18" t="str">
        <f t="shared" si="383"/>
        <v>STATUS,</v>
      </c>
      <c r="N915" s="5" t="str">
        <f t="shared" ref="N915:N930" si="388">CONCATENATE(B915," ",C915,"(",D915,")",",")</f>
        <v>STATUS VARCHAR(10),</v>
      </c>
      <c r="O915" s="1" t="s">
        <v>3</v>
      </c>
      <c r="W915" s="17" t="str">
        <f t="shared" si="384"/>
        <v>status</v>
      </c>
      <c r="X915" s="3" t="str">
        <f t="shared" si="385"/>
        <v>"status":"",</v>
      </c>
      <c r="Y915" s="22" t="str">
        <f t="shared" si="386"/>
        <v>public static String STATUS="status";</v>
      </c>
      <c r="Z915" s="7" t="str">
        <f t="shared" si="387"/>
        <v>private String status="";</v>
      </c>
    </row>
    <row r="916" spans="2:26" ht="19.2" x14ac:dyDescent="0.45">
      <c r="B916" s="1" t="s">
        <v>4</v>
      </c>
      <c r="C916" s="1" t="s">
        <v>1</v>
      </c>
      <c r="D916" s="4">
        <v>30</v>
      </c>
      <c r="I916" t="str">
        <f>I915</f>
        <v>ALTER TABLE TM_TEST_TRIAL_LIST</v>
      </c>
      <c r="J916" t="str">
        <f t="shared" ref="J916:J930" si="389">CONCATENATE(LEFT(CONCATENATE(" ADD "," ",N916,";"),LEN(CONCATENATE(" ADD "," ",N916,";"))-2),";")</f>
        <v xml:space="preserve"> ADD  INSERT_DATE VARCHAR(30);</v>
      </c>
      <c r="K916" s="25" t="str">
        <f t="shared" si="382"/>
        <v>INSERT_DATE,</v>
      </c>
      <c r="L916" s="12"/>
      <c r="M916" s="18" t="str">
        <f t="shared" si="383"/>
        <v>INSERT_DATE,</v>
      </c>
      <c r="N916" s="5" t="str">
        <f t="shared" si="388"/>
        <v>INSERT_DATE VARCHAR(30),</v>
      </c>
      <c r="O916" s="1" t="s">
        <v>7</v>
      </c>
      <c r="P916" t="s">
        <v>8</v>
      </c>
      <c r="W916" s="17" t="str">
        <f t="shared" si="384"/>
        <v>insertDate</v>
      </c>
      <c r="X916" s="3" t="str">
        <f t="shared" si="385"/>
        <v>"insertDate":"",</v>
      </c>
      <c r="Y916" s="22" t="str">
        <f t="shared" si="386"/>
        <v>public static String INSERT_DATE="insertDate";</v>
      </c>
      <c r="Z916" s="7" t="str">
        <f t="shared" si="387"/>
        <v>private String insertDate="";</v>
      </c>
    </row>
    <row r="917" spans="2:26" ht="19.2" x14ac:dyDescent="0.45">
      <c r="B917" s="1" t="s">
        <v>5</v>
      </c>
      <c r="C917" s="1" t="s">
        <v>1</v>
      </c>
      <c r="D917" s="4">
        <v>30</v>
      </c>
      <c r="I917" t="str">
        <f>I916</f>
        <v>ALTER TABLE TM_TEST_TRIAL_LIST</v>
      </c>
      <c r="J917" t="str">
        <f t="shared" si="389"/>
        <v xml:space="preserve"> ADD  MODIFICATION_DATE VARCHAR(30);</v>
      </c>
      <c r="K917" s="25" t="str">
        <f t="shared" si="382"/>
        <v>MODIFICATION_DATE,</v>
      </c>
      <c r="L917" s="12"/>
      <c r="M917" s="18" t="str">
        <f t="shared" si="383"/>
        <v>MODIFICATION_DATE,</v>
      </c>
      <c r="N917" s="5" t="str">
        <f t="shared" si="388"/>
        <v>MODIFICATION_DATE VARCHAR(30),</v>
      </c>
      <c r="O917" s="1" t="s">
        <v>9</v>
      </c>
      <c r="P917" t="s">
        <v>8</v>
      </c>
      <c r="W917" s="17" t="str">
        <f t="shared" si="384"/>
        <v>modificationDate</v>
      </c>
      <c r="X917" s="3" t="str">
        <f t="shared" si="385"/>
        <v>"modificationDate":"",</v>
      </c>
      <c r="Y917" s="22" t="str">
        <f t="shared" si="386"/>
        <v>public static String MODIFICATION_DATE="modificationDate";</v>
      </c>
      <c r="Z917" s="7" t="str">
        <f t="shared" si="387"/>
        <v>private String modificationDate="";</v>
      </c>
    </row>
    <row r="918" spans="2:26" ht="19.2" x14ac:dyDescent="0.45">
      <c r="B918" s="1" t="s">
        <v>567</v>
      </c>
      <c r="C918" s="1" t="s">
        <v>1</v>
      </c>
      <c r="D918" s="4">
        <v>45</v>
      </c>
      <c r="I918" t="str">
        <f>I917</f>
        <v>ALTER TABLE TM_TEST_TRIAL_LIST</v>
      </c>
      <c r="J918" t="str">
        <f t="shared" si="389"/>
        <v xml:space="preserve"> ADD  FK_SCENARIO_ID VARCHAR(45);</v>
      </c>
      <c r="K918" s="25" t="str">
        <f t="shared" si="382"/>
        <v>FK_SCENARIO_ID,</v>
      </c>
      <c r="L918" s="12"/>
      <c r="M918" s="18" t="str">
        <f t="shared" si="383"/>
        <v>FK_SCENARIO_ID,</v>
      </c>
      <c r="N918" s="5" t="str">
        <f t="shared" si="388"/>
        <v>FK_SCENARIO_ID VARCHAR(45),</v>
      </c>
      <c r="O918" s="1" t="s">
        <v>10</v>
      </c>
      <c r="P918" t="s">
        <v>558</v>
      </c>
      <c r="Q918" t="s">
        <v>2</v>
      </c>
      <c r="W918" s="17" t="str">
        <f t="shared" si="384"/>
        <v>fkScenarioId</v>
      </c>
      <c r="X918" s="3" t="str">
        <f t="shared" si="385"/>
        <v>"fkScenarioId":"",</v>
      </c>
      <c r="Y918" s="22" t="str">
        <f t="shared" si="386"/>
        <v>public static String FK_SCENARIO_ID="fkScenarioId";</v>
      </c>
      <c r="Z918" s="7" t="str">
        <f t="shared" si="387"/>
        <v>private String fkScenarioId="";</v>
      </c>
    </row>
    <row r="919" spans="2:26" ht="19.2" x14ac:dyDescent="0.45">
      <c r="B919" s="1" t="s">
        <v>586</v>
      </c>
      <c r="C919" s="1" t="s">
        <v>1</v>
      </c>
      <c r="D919" s="4">
        <v>45</v>
      </c>
      <c r="I919" t="str">
        <f>I916</f>
        <v>ALTER TABLE TM_TEST_TRIAL_LIST</v>
      </c>
      <c r="J919" t="str">
        <f>CONCATENATE(LEFT(CONCATENATE(" ADD "," ",N919,";"),LEN(CONCATENATE(" ADD "," ",N919,";"))-2),";")</f>
        <v xml:space="preserve"> ADD  FK_CREATED_BY VARCHAR(45);</v>
      </c>
      <c r="K919" s="25" t="str">
        <f t="shared" si="382"/>
        <v>FK_CREATED_BY,</v>
      </c>
      <c r="L919" s="12"/>
      <c r="M919" s="18" t="str">
        <f>CONCATENATE(B919,",")</f>
        <v>FK_CREATED_BY,</v>
      </c>
      <c r="N919" s="5" t="str">
        <f>CONCATENATE(B919," ",C919,"(",D919,")",",")</f>
        <v>FK_CREATED_BY VARCHAR(45),</v>
      </c>
      <c r="O919" s="1" t="s">
        <v>10</v>
      </c>
      <c r="P919" t="s">
        <v>282</v>
      </c>
      <c r="Q919" t="s">
        <v>128</v>
      </c>
      <c r="W919" s="17" t="str">
        <f>CONCATENATE(,LOWER(O919),UPPER(LEFT(P919,1)),LOWER(RIGHT(P919,LEN(P919)-IF(LEN(P919)&gt;0,1,LEN(P919)))),UPPER(LEFT(Q919,1)),LOWER(RIGHT(Q919,LEN(Q919)-IF(LEN(Q919)&gt;0,1,LEN(Q919)))),UPPER(LEFT(R919,1)),LOWER(RIGHT(R919,LEN(R919)-IF(LEN(R919)&gt;0,1,LEN(R919)))),UPPER(LEFT(S919,1)),LOWER(RIGHT(S919,LEN(S919)-IF(LEN(S919)&gt;0,1,LEN(S919)))),UPPER(LEFT(T919,1)),LOWER(RIGHT(T919,LEN(T919)-IF(LEN(T919)&gt;0,1,LEN(T919)))),UPPER(LEFT(U919,1)),LOWER(RIGHT(U919,LEN(U919)-IF(LEN(U919)&gt;0,1,LEN(U919)))),UPPER(LEFT(V919,1)),LOWER(RIGHT(V919,LEN(V919)-IF(LEN(V919)&gt;0,1,LEN(V919)))))</f>
        <v>fkCreatedBy</v>
      </c>
      <c r="X919" s="3" t="str">
        <f>CONCATENATE("""",W919,"""",":","""","""",",")</f>
        <v>"fkCreatedBy":"",</v>
      </c>
      <c r="Y919" s="22" t="str">
        <f>CONCATENATE("public static String ",,B919,,"=","""",W919,""";")</f>
        <v>public static String FK_CREATED_BY="fkCreatedBy";</v>
      </c>
      <c r="Z919" s="7" t="str">
        <f>CONCATENATE("private String ",W919,"=","""""",";")</f>
        <v>private String fkCreatedBy="";</v>
      </c>
    </row>
    <row r="920" spans="2:26" ht="26.4" x14ac:dyDescent="0.45">
      <c r="B920" s="1" t="s">
        <v>339</v>
      </c>
      <c r="C920" s="1" t="s">
        <v>1</v>
      </c>
      <c r="D920" s="4">
        <v>45</v>
      </c>
      <c r="I920" t="str">
        <f>I916</f>
        <v>ALTER TABLE TM_TEST_TRIAL_LIST</v>
      </c>
      <c r="J920" t="str">
        <f>CONCATENATE(LEFT(CONCATENATE(" ADD "," ",N920,";"),LEN(CONCATENATE(" ADD "," ",N920,";"))-2),";")</f>
        <v xml:space="preserve"> ADD  CREATED_BY_NAME VARCHAR(45);</v>
      </c>
      <c r="K920" s="25" t="s">
        <v>587</v>
      </c>
      <c r="L920" s="12"/>
      <c r="M920" s="18" t="str">
        <f>CONCATENATE(B920,",")</f>
        <v>CREATED_BY_NAME,</v>
      </c>
      <c r="N920" s="5" t="str">
        <f>CONCATENATE(B920," ",C920,"(",D920,")",",")</f>
        <v>CREATED_BY_NAME VARCHAR(45),</v>
      </c>
      <c r="O920" s="1" t="s">
        <v>282</v>
      </c>
      <c r="P920" t="s">
        <v>128</v>
      </c>
      <c r="Q920" t="s">
        <v>0</v>
      </c>
      <c r="W920" s="17" t="str">
        <f>CONCATENATE(,LOWER(O920),UPPER(LEFT(P920,1)),LOWER(RIGHT(P920,LEN(P920)-IF(LEN(P920)&gt;0,1,LEN(P920)))),UPPER(LEFT(Q920,1)),LOWER(RIGHT(Q920,LEN(Q920)-IF(LEN(Q920)&gt;0,1,LEN(Q920)))),UPPER(LEFT(R920,1)),LOWER(RIGHT(R920,LEN(R920)-IF(LEN(R920)&gt;0,1,LEN(R920)))),UPPER(LEFT(S920,1)),LOWER(RIGHT(S920,LEN(S920)-IF(LEN(S920)&gt;0,1,LEN(S920)))),UPPER(LEFT(T920,1)),LOWER(RIGHT(T920,LEN(T920)-IF(LEN(T920)&gt;0,1,LEN(T920)))),UPPER(LEFT(U920,1)),LOWER(RIGHT(U920,LEN(U920)-IF(LEN(U920)&gt;0,1,LEN(U920)))),UPPER(LEFT(V920,1)),LOWER(RIGHT(V920,LEN(V920)-IF(LEN(V920)&gt;0,1,LEN(V920)))))</f>
        <v>createdByName</v>
      </c>
      <c r="X920" s="3" t="str">
        <f>CONCATENATE("""",W920,"""",":","""","""",",")</f>
        <v>"createdByName":"",</v>
      </c>
      <c r="Y920" s="22" t="str">
        <f>CONCATENATE("public static String ",,B920,,"=","""",W920,""";")</f>
        <v>public static String CREATED_BY_NAME="createdByName";</v>
      </c>
      <c r="Z920" s="7" t="str">
        <f>CONCATENATE("private String ",W920,"=","""""",";")</f>
        <v>private String createdByName="";</v>
      </c>
    </row>
    <row r="921" spans="2:26" ht="19.2" x14ac:dyDescent="0.45">
      <c r="B921" s="1" t="s">
        <v>589</v>
      </c>
      <c r="C921" s="1" t="s">
        <v>1</v>
      </c>
      <c r="D921" s="4">
        <v>45</v>
      </c>
      <c r="I921" t="str">
        <f>I917</f>
        <v>ALTER TABLE TM_TEST_TRIAL_LIST</v>
      </c>
      <c r="J921" t="str">
        <f t="shared" si="389"/>
        <v xml:space="preserve"> ADD  CREATED_BY_AVATAR VARCHAR(45);</v>
      </c>
      <c r="K921" s="25" t="s">
        <v>590</v>
      </c>
      <c r="L921" s="12"/>
      <c r="M921" s="18" t="str">
        <f t="shared" si="383"/>
        <v>CREATED_BY_AVATAR,</v>
      </c>
      <c r="N921" s="5" t="str">
        <f t="shared" si="388"/>
        <v>CREATED_BY_AVATAR VARCHAR(45),</v>
      </c>
      <c r="O921" s="1" t="s">
        <v>282</v>
      </c>
      <c r="P921" t="s">
        <v>128</v>
      </c>
      <c r="Q921" t="s">
        <v>372</v>
      </c>
      <c r="W921" s="17" t="str">
        <f t="shared" si="384"/>
        <v>createdByAvatar</v>
      </c>
      <c r="X921" s="3" t="str">
        <f t="shared" si="385"/>
        <v>"createdByAvatar":"",</v>
      </c>
      <c r="Y921" s="22" t="str">
        <f t="shared" si="386"/>
        <v>public static String CREATED_BY_AVATAR="createdByAvatar";</v>
      </c>
      <c r="Z921" s="7" t="str">
        <f t="shared" si="387"/>
        <v>private String createdByAvatar="";</v>
      </c>
    </row>
    <row r="922" spans="2:26" ht="19.2" x14ac:dyDescent="0.45">
      <c r="B922" s="1" t="s">
        <v>568</v>
      </c>
      <c r="C922" s="1" t="s">
        <v>1</v>
      </c>
      <c r="D922" s="4">
        <v>45</v>
      </c>
      <c r="I922">
        <f>I905</f>
        <v>0</v>
      </c>
      <c r="J922" t="str">
        <f t="shared" si="389"/>
        <v xml:space="preserve"> ADD  TRIAL_DATE VARCHAR(45);</v>
      </c>
      <c r="K922" s="25" t="str">
        <f t="shared" si="382"/>
        <v>TRIAL_DATE,</v>
      </c>
      <c r="L922" s="12"/>
      <c r="M922" s="18" t="str">
        <f t="shared" si="383"/>
        <v>TRIAL_DATE,</v>
      </c>
      <c r="N922" s="5" t="str">
        <f t="shared" si="388"/>
        <v>TRIAL_DATE VARCHAR(45),</v>
      </c>
      <c r="O922" s="1" t="s">
        <v>572</v>
      </c>
      <c r="P922" t="s">
        <v>8</v>
      </c>
      <c r="W922" s="17" t="str">
        <f t="shared" si="384"/>
        <v>trialDate</v>
      </c>
      <c r="X922" s="3" t="str">
        <f t="shared" si="385"/>
        <v>"trialDate":"",</v>
      </c>
      <c r="Y922" s="22" t="str">
        <f t="shared" si="386"/>
        <v>public static String TRIAL_DATE="trialDate";</v>
      </c>
      <c r="Z922" s="7" t="str">
        <f t="shared" si="387"/>
        <v>private String trialDate="";</v>
      </c>
    </row>
    <row r="923" spans="2:26" ht="19.2" x14ac:dyDescent="0.45">
      <c r="B923" s="1" t="s">
        <v>569</v>
      </c>
      <c r="C923" s="1" t="s">
        <v>1</v>
      </c>
      <c r="D923" s="4">
        <v>45</v>
      </c>
      <c r="I923" t="str">
        <f>I724</f>
        <v>ALTER TABLE TM_REL_BACKLOG_AND_LABEL</v>
      </c>
      <c r="J923" t="str">
        <f t="shared" si="389"/>
        <v xml:space="preserve"> ADD  TRIAL_TIME VARCHAR(45);</v>
      </c>
      <c r="K923" s="25" t="str">
        <f t="shared" si="382"/>
        <v>TRIAL_TIME,</v>
      </c>
      <c r="L923" s="12"/>
      <c r="M923" s="18" t="str">
        <f t="shared" si="383"/>
        <v>TRIAL_TIME,</v>
      </c>
      <c r="N923" s="5" t="str">
        <f t="shared" si="388"/>
        <v>TRIAL_TIME VARCHAR(45),</v>
      </c>
      <c r="O923" s="1" t="s">
        <v>572</v>
      </c>
      <c r="P923" t="s">
        <v>133</v>
      </c>
      <c r="W923" s="17" t="str">
        <f t="shared" si="384"/>
        <v>trialTime</v>
      </c>
      <c r="X923" s="3" t="str">
        <f t="shared" si="385"/>
        <v>"trialTime":"",</v>
      </c>
      <c r="Y923" s="22" t="str">
        <f t="shared" si="386"/>
        <v>public static String TRIAL_TIME="trialTime";</v>
      </c>
      <c r="Z923" s="7" t="str">
        <f t="shared" si="387"/>
        <v>private String trialTime="";</v>
      </c>
    </row>
    <row r="924" spans="2:26" ht="19.2" x14ac:dyDescent="0.45">
      <c r="B924" s="1" t="s">
        <v>570</v>
      </c>
      <c r="C924" s="1" t="s">
        <v>1</v>
      </c>
      <c r="D924" s="4">
        <v>555</v>
      </c>
      <c r="I924">
        <f>I907</f>
        <v>0</v>
      </c>
      <c r="J924" t="str">
        <f t="shared" si="389"/>
        <v xml:space="preserve"> ADD  ACTUAL_RESULT VARCHAR(555);</v>
      </c>
      <c r="K924" s="25" t="str">
        <f t="shared" si="382"/>
        <v>ACTUAL_RESULT,</v>
      </c>
      <c r="L924" s="12"/>
      <c r="M924" s="18" t="str">
        <f t="shared" si="383"/>
        <v>ACTUAL_RESULT,</v>
      </c>
      <c r="N924" s="5" t="str">
        <f t="shared" si="388"/>
        <v>ACTUAL_RESULT VARCHAR(555),</v>
      </c>
      <c r="O924" s="1" t="s">
        <v>573</v>
      </c>
      <c r="P924" t="s">
        <v>563</v>
      </c>
      <c r="W924" s="17" t="str">
        <f t="shared" si="384"/>
        <v>actualResult</v>
      </c>
      <c r="X924" s="3" t="str">
        <f t="shared" si="385"/>
        <v>"actualResult":"",</v>
      </c>
      <c r="Y924" s="22" t="str">
        <f t="shared" si="386"/>
        <v>public static String ACTUAL_RESULT="actualResult";</v>
      </c>
      <c r="Z924" s="7" t="str">
        <f t="shared" si="387"/>
        <v>private String actualResult="";</v>
      </c>
    </row>
    <row r="925" spans="2:26" ht="19.2" x14ac:dyDescent="0.45">
      <c r="B925" s="1" t="s">
        <v>571</v>
      </c>
      <c r="C925" s="1" t="s">
        <v>1</v>
      </c>
      <c r="D925" s="4">
        <v>44</v>
      </c>
      <c r="I925" t="str">
        <f>I722</f>
        <v>ALTER TABLE TM_REL_BACKLOG_AND_LABEL</v>
      </c>
      <c r="J925" t="str">
        <f t="shared" si="389"/>
        <v xml:space="preserve"> ADD  TRIAL_STATUS VARCHAR(44);</v>
      </c>
      <c r="K925" s="25" t="str">
        <f t="shared" si="382"/>
        <v>TRIAL_STATUS,</v>
      </c>
      <c r="L925" s="12"/>
      <c r="M925" s="18" t="str">
        <f t="shared" si="383"/>
        <v>TRIAL_STATUS,</v>
      </c>
      <c r="N925" s="5" t="str">
        <f t="shared" si="388"/>
        <v>TRIAL_STATUS VARCHAR(44),</v>
      </c>
      <c r="O925" s="1" t="s">
        <v>572</v>
      </c>
      <c r="P925" t="s">
        <v>3</v>
      </c>
      <c r="W925" s="17" t="str">
        <f t="shared" si="384"/>
        <v>trialStatus</v>
      </c>
      <c r="X925" s="3" t="str">
        <f t="shared" si="385"/>
        <v>"trialStatus":"",</v>
      </c>
      <c r="Y925" s="22" t="str">
        <f t="shared" si="386"/>
        <v>public static String TRIAL_STATUS="trialStatus";</v>
      </c>
      <c r="Z925" s="7" t="str">
        <f t="shared" si="387"/>
        <v>private String trialStatus="";</v>
      </c>
    </row>
    <row r="926" spans="2:26" ht="19.2" x14ac:dyDescent="0.45">
      <c r="B926" s="1" t="s">
        <v>374</v>
      </c>
      <c r="C926" s="1" t="s">
        <v>1</v>
      </c>
      <c r="D926" s="4">
        <v>555</v>
      </c>
      <c r="I926" t="str">
        <f>I724</f>
        <v>ALTER TABLE TM_REL_BACKLOG_AND_LABEL</v>
      </c>
      <c r="J926" t="str">
        <f t="shared" si="389"/>
        <v xml:space="preserve"> ADD  FILE_NAME VARCHAR(555);</v>
      </c>
      <c r="K926" s="25" t="str">
        <f t="shared" si="382"/>
        <v>FILE_NAME,</v>
      </c>
      <c r="L926" s="12"/>
      <c r="M926" s="18" t="str">
        <f t="shared" si="383"/>
        <v>FILE_NAME,</v>
      </c>
      <c r="N926" s="5" t="str">
        <f t="shared" si="388"/>
        <v>FILE_NAME VARCHAR(555),</v>
      </c>
      <c r="O926" s="1" t="s">
        <v>324</v>
      </c>
      <c r="P926" t="s">
        <v>0</v>
      </c>
      <c r="W926" s="17" t="str">
        <f t="shared" si="384"/>
        <v>fileName</v>
      </c>
      <c r="X926" s="3" t="str">
        <f t="shared" si="385"/>
        <v>"fileName":"",</v>
      </c>
      <c r="Y926" s="22" t="str">
        <f t="shared" si="386"/>
        <v>public static String FILE_NAME="fileName";</v>
      </c>
      <c r="Z926" s="7" t="str">
        <f t="shared" si="387"/>
        <v>private String fileName="";</v>
      </c>
    </row>
    <row r="927" spans="2:26" ht="19.2" x14ac:dyDescent="0.45">
      <c r="B927" s="1" t="s">
        <v>367</v>
      </c>
      <c r="C927" s="1" t="s">
        <v>1</v>
      </c>
      <c r="D927" s="4">
        <v>44</v>
      </c>
      <c r="I927">
        <f>I728</f>
        <v>0</v>
      </c>
      <c r="J927" t="str">
        <f t="shared" si="389"/>
        <v xml:space="preserve"> ADD  FK_BACKLOG_ID VARCHAR(44);</v>
      </c>
      <c r="K927" s="25" t="str">
        <f t="shared" si="382"/>
        <v>FK_BACKLOG_ID,</v>
      </c>
      <c r="L927" s="12"/>
      <c r="M927" s="18" t="str">
        <f t="shared" si="383"/>
        <v>FK_BACKLOG_ID,</v>
      </c>
      <c r="N927" s="5" t="str">
        <f t="shared" si="388"/>
        <v>FK_BACKLOG_ID VARCHAR(44),</v>
      </c>
      <c r="O927" s="1" t="s">
        <v>10</v>
      </c>
      <c r="P927" t="s">
        <v>354</v>
      </c>
      <c r="Q927" t="s">
        <v>2</v>
      </c>
      <c r="W927" s="17" t="str">
        <f t="shared" si="384"/>
        <v>fkBacklogId</v>
      </c>
      <c r="X927" s="3" t="str">
        <f t="shared" si="385"/>
        <v>"fkBacklogId":"",</v>
      </c>
      <c r="Y927" s="22" t="str">
        <f t="shared" si="386"/>
        <v>public static String FK_BACKLOG_ID="fkBacklogId";</v>
      </c>
      <c r="Z927" s="7" t="str">
        <f t="shared" si="387"/>
        <v>private String fkBacklogId="";</v>
      </c>
    </row>
    <row r="928" spans="2:26" ht="19.2" x14ac:dyDescent="0.45">
      <c r="B928" s="1" t="s">
        <v>318</v>
      </c>
      <c r="C928" s="1" t="s">
        <v>1</v>
      </c>
      <c r="D928" s="4">
        <v>44</v>
      </c>
      <c r="I928">
        <f>I729</f>
        <v>0</v>
      </c>
      <c r="J928" t="str">
        <f t="shared" si="389"/>
        <v xml:space="preserve"> ADD  FK_TASK_ID VARCHAR(44);</v>
      </c>
      <c r="K928" s="25" t="str">
        <f t="shared" si="382"/>
        <v>FK_TASK_ID,</v>
      </c>
      <c r="L928" s="12"/>
      <c r="M928" s="18" t="str">
        <f t="shared" si="383"/>
        <v>FK_TASK_ID,</v>
      </c>
      <c r="N928" s="5" t="str">
        <f t="shared" si="388"/>
        <v>FK_TASK_ID VARCHAR(44),</v>
      </c>
      <c r="O928" s="1" t="s">
        <v>10</v>
      </c>
      <c r="P928" t="s">
        <v>311</v>
      </c>
      <c r="Q928" t="s">
        <v>2</v>
      </c>
      <c r="W928" s="17" t="str">
        <f t="shared" si="384"/>
        <v>fkTaskId</v>
      </c>
      <c r="X928" s="3" t="str">
        <f t="shared" si="385"/>
        <v>"fkTaskId":"",</v>
      </c>
      <c r="Y928" s="22" t="str">
        <f t="shared" si="386"/>
        <v>public static String FK_TASK_ID="fkTaskId";</v>
      </c>
      <c r="Z928" s="7" t="str">
        <f t="shared" si="387"/>
        <v>private String fkTaskId="";</v>
      </c>
    </row>
    <row r="929" spans="2:26" ht="19.2" x14ac:dyDescent="0.45">
      <c r="B929" s="1" t="s">
        <v>576</v>
      </c>
      <c r="C929" s="1" t="s">
        <v>1</v>
      </c>
      <c r="D929" s="4">
        <v>44</v>
      </c>
      <c r="I929" t="str">
        <f>I725</f>
        <v>ALTER TABLE TM_REL_BACKLOG_AND_LABEL</v>
      </c>
      <c r="J929" t="str">
        <f t="shared" si="389"/>
        <v xml:space="preserve"> ADD  IS_NOTIFIED_AS_BUG VARCHAR(44);</v>
      </c>
      <c r="K929" s="25" t="str">
        <f t="shared" si="382"/>
        <v>IS_NOTIFIED_AS_BUG,</v>
      </c>
      <c r="L929" s="12"/>
      <c r="M929" s="18" t="str">
        <f t="shared" si="383"/>
        <v>IS_NOTIFIED_AS_BUG,</v>
      </c>
      <c r="N929" s="5" t="str">
        <f t="shared" si="388"/>
        <v>IS_NOTIFIED_AS_BUG VARCHAR(44),</v>
      </c>
      <c r="O929" s="1" t="s">
        <v>112</v>
      </c>
      <c r="P929" t="s">
        <v>574</v>
      </c>
      <c r="Q929" t="s">
        <v>575</v>
      </c>
      <c r="R929" t="s">
        <v>409</v>
      </c>
      <c r="W929" s="17" t="str">
        <f t="shared" si="384"/>
        <v>isNotifiedAsBug</v>
      </c>
      <c r="X929" s="3" t="str">
        <f t="shared" si="385"/>
        <v>"isNotifiedAsBug":"",</v>
      </c>
      <c r="Y929" s="22" t="str">
        <f t="shared" si="386"/>
        <v>public static String IS_NOTIFIED_AS_BUG="isNotifiedAsBug";</v>
      </c>
      <c r="Z929" s="7" t="str">
        <f t="shared" si="387"/>
        <v>private String isNotifiedAsBug="";</v>
      </c>
    </row>
    <row r="930" spans="2:26" ht="19.2" x14ac:dyDescent="0.45">
      <c r="B930" s="1" t="s">
        <v>14</v>
      </c>
      <c r="C930" s="1" t="s">
        <v>1</v>
      </c>
      <c r="D930" s="4">
        <v>555</v>
      </c>
      <c r="I930">
        <f>I726</f>
        <v>0</v>
      </c>
      <c r="J930" t="str">
        <f t="shared" si="389"/>
        <v xml:space="preserve"> ADD  DESCRIPTION VARCHAR(555);</v>
      </c>
      <c r="K930" s="25" t="str">
        <f>CONCATENATE(B930,"")</f>
        <v>DESCRIPTION</v>
      </c>
      <c r="L930" s="12"/>
      <c r="M930" s="18" t="str">
        <f t="shared" si="383"/>
        <v>DESCRIPTION,</v>
      </c>
      <c r="N930" s="5" t="str">
        <f t="shared" si="388"/>
        <v>DESCRIPTION VARCHAR(555),</v>
      </c>
      <c r="O930" s="1" t="s">
        <v>14</v>
      </c>
      <c r="W930" s="17" t="str">
        <f t="shared" si="384"/>
        <v>description</v>
      </c>
      <c r="X930" s="3" t="str">
        <f t="shared" si="385"/>
        <v>"description":"",</v>
      </c>
      <c r="Y930" s="22" t="str">
        <f t="shared" si="386"/>
        <v>public static String DESCRIPTION="description";</v>
      </c>
      <c r="Z930" s="7" t="str">
        <f t="shared" si="387"/>
        <v>private String description="";</v>
      </c>
    </row>
    <row r="931" spans="2:26" ht="19.2" x14ac:dyDescent="0.45">
      <c r="C931" s="1"/>
      <c r="D931" s="8"/>
      <c r="K931" s="29" t="str">
        <f>CONCATENATE(" FROM ",LEFT(B913,LEN(B913)-5)," T")</f>
        <v xml:space="preserve"> FROM TM_TEST_TRIAL T</v>
      </c>
      <c r="M931" s="18"/>
      <c r="N931" s="33" t="s">
        <v>130</v>
      </c>
      <c r="O931" s="1"/>
      <c r="W931" s="17"/>
    </row>
    <row r="932" spans="2:26" ht="19.2" x14ac:dyDescent="0.45">
      <c r="C932" s="14"/>
      <c r="D932" s="9"/>
      <c r="K932" s="29"/>
      <c r="M932" s="20"/>
      <c r="N932" s="33"/>
      <c r="O932" s="14"/>
      <c r="W932" s="17"/>
    </row>
    <row r="933" spans="2:26" x14ac:dyDescent="0.3">
      <c r="B933" s="2" t="s">
        <v>687</v>
      </c>
      <c r="I933" t="str">
        <f>CONCATENATE("ALTER TABLE"," ",B933)</f>
        <v>ALTER TABLE TM_CHANGE_REQ_LABEL</v>
      </c>
      <c r="K933" s="25"/>
      <c r="N933" s="5" t="str">
        <f>CONCATENATE("CREATE TABLE ",B933," ","(")</f>
        <v>CREATE TABLE TM_CHANGE_REQ_LABEL (</v>
      </c>
    </row>
    <row r="934" spans="2:26" ht="19.2" x14ac:dyDescent="0.45">
      <c r="B934" s="1" t="s">
        <v>2</v>
      </c>
      <c r="C934" s="1" t="s">
        <v>1</v>
      </c>
      <c r="D934" s="4">
        <v>30</v>
      </c>
      <c r="E934" s="24" t="s">
        <v>113</v>
      </c>
      <c r="I934" t="str">
        <f>I933</f>
        <v>ALTER TABLE TM_CHANGE_REQ_LABEL</v>
      </c>
      <c r="L934" s="12"/>
      <c r="M934" s="18" t="str">
        <f t="shared" ref="M934:M945" si="390">CONCATENATE(B934,",")</f>
        <v>ID,</v>
      </c>
      <c r="N934" s="5" t="str">
        <f>CONCATENATE(B934," ",C934,"(",D934,") ",E934," ,")</f>
        <v>ID VARCHAR(30) NOT NULL ,</v>
      </c>
      <c r="O934" s="1" t="s">
        <v>2</v>
      </c>
      <c r="P934" s="6"/>
      <c r="Q934" s="6"/>
      <c r="R934" s="6"/>
      <c r="S934" s="6"/>
      <c r="T934" s="6"/>
      <c r="U934" s="6"/>
      <c r="V934" s="6"/>
      <c r="W934" s="17" t="str">
        <f t="shared" ref="W934:W945" si="391">CONCATENATE(,LOWER(O934),UPPER(LEFT(P934,1)),LOWER(RIGHT(P934,LEN(P934)-IF(LEN(P934)&gt;0,1,LEN(P934)))),UPPER(LEFT(Q934,1)),LOWER(RIGHT(Q934,LEN(Q934)-IF(LEN(Q934)&gt;0,1,LEN(Q934)))),UPPER(LEFT(R934,1)),LOWER(RIGHT(R934,LEN(R934)-IF(LEN(R934)&gt;0,1,LEN(R934)))),UPPER(LEFT(S934,1)),LOWER(RIGHT(S934,LEN(S934)-IF(LEN(S934)&gt;0,1,LEN(S934)))),UPPER(LEFT(T934,1)),LOWER(RIGHT(T934,LEN(T934)-IF(LEN(T934)&gt;0,1,LEN(T934)))),UPPER(LEFT(U934,1)),LOWER(RIGHT(U934,LEN(U934)-IF(LEN(U934)&gt;0,1,LEN(U934)))),UPPER(LEFT(V934,1)),LOWER(RIGHT(V934,LEN(V934)-IF(LEN(V934)&gt;0,1,LEN(V934)))))</f>
        <v>id</v>
      </c>
      <c r="X934" s="3" t="str">
        <f t="shared" ref="X934:X945" si="392">CONCATENATE("""",W934,"""",":","""","""",",")</f>
        <v>"id":"",</v>
      </c>
      <c r="Y934" s="22" t="str">
        <f t="shared" ref="Y934:Y945" si="393">CONCATENATE("public static String ",,B934,,"=","""",W934,""";")</f>
        <v>public static String ID="id";</v>
      </c>
      <c r="Z934" s="7" t="str">
        <f t="shared" ref="Z934:Z945" si="394">CONCATENATE("private String ",W934,"=","""""",";")</f>
        <v>private String id="";</v>
      </c>
    </row>
    <row r="935" spans="2:26" ht="19.2" x14ac:dyDescent="0.45">
      <c r="B935" s="1" t="s">
        <v>3</v>
      </c>
      <c r="C935" s="1" t="s">
        <v>1</v>
      </c>
      <c r="D935" s="4">
        <v>10</v>
      </c>
      <c r="I935" t="str">
        <f>I934</f>
        <v>ALTER TABLE TM_CHANGE_REQ_LABEL</v>
      </c>
      <c r="K935" s="21" t="s">
        <v>436</v>
      </c>
      <c r="L935" s="12"/>
      <c r="M935" s="18" t="str">
        <f t="shared" si="390"/>
        <v>STATUS,</v>
      </c>
      <c r="N935" s="5" t="str">
        <f t="shared" ref="N935:N945" si="395">CONCATENATE(B935," ",C935,"(",D935,")",",")</f>
        <v>STATUS VARCHAR(10),</v>
      </c>
      <c r="O935" s="1" t="s">
        <v>3</v>
      </c>
      <c r="W935" s="17" t="str">
        <f t="shared" si="391"/>
        <v>status</v>
      </c>
      <c r="X935" s="3" t="str">
        <f t="shared" si="392"/>
        <v>"status":"",</v>
      </c>
      <c r="Y935" s="22" t="str">
        <f t="shared" si="393"/>
        <v>public static String STATUS="status";</v>
      </c>
      <c r="Z935" s="7" t="str">
        <f t="shared" si="394"/>
        <v>private String status="";</v>
      </c>
    </row>
    <row r="936" spans="2:26" ht="19.2" x14ac:dyDescent="0.45">
      <c r="B936" s="1" t="s">
        <v>4</v>
      </c>
      <c r="C936" s="1" t="s">
        <v>1</v>
      </c>
      <c r="D936" s="4">
        <v>30</v>
      </c>
      <c r="I936" t="str">
        <f>I935</f>
        <v>ALTER TABLE TM_CHANGE_REQ_LABEL</v>
      </c>
      <c r="J936" t="str">
        <f t="shared" ref="J936:J945" si="396">CONCATENATE(LEFT(CONCATENATE(" ADD "," ",N936,";"),LEN(CONCATENATE(" ADD "," ",N936,";"))-2),";")</f>
        <v xml:space="preserve"> ADD  INSERT_DATE VARCHAR(30);</v>
      </c>
      <c r="K936" s="21" t="str">
        <f t="shared" ref="K936:K945" si="397">CONCATENATE(LEFT(CONCATENATE("  ALTER COLUMN  "," ",N936,";"),LEN(CONCATENATE("  ALTER COLUMN  "," ",N936,";"))-2),";")</f>
        <v xml:space="preserve">  ALTER COLUMN   INSERT_DATE VARCHAR(30);</v>
      </c>
      <c r="L936" s="12"/>
      <c r="M936" s="18" t="str">
        <f t="shared" si="390"/>
        <v>INSERT_DATE,</v>
      </c>
      <c r="N936" s="5" t="str">
        <f t="shared" si="395"/>
        <v>INSERT_DATE VARCHAR(30),</v>
      </c>
      <c r="O936" s="1" t="s">
        <v>7</v>
      </c>
      <c r="P936" t="s">
        <v>8</v>
      </c>
      <c r="W936" s="17" t="str">
        <f t="shared" si="391"/>
        <v>insertDate</v>
      </c>
      <c r="X936" s="3" t="str">
        <f t="shared" si="392"/>
        <v>"insertDate":"",</v>
      </c>
      <c r="Y936" s="22" t="str">
        <f t="shared" si="393"/>
        <v>public static String INSERT_DATE="insertDate";</v>
      </c>
      <c r="Z936" s="7" t="str">
        <f t="shared" si="394"/>
        <v>private String insertDate="";</v>
      </c>
    </row>
    <row r="937" spans="2:26" ht="19.2" x14ac:dyDescent="0.45">
      <c r="B937" s="1" t="s">
        <v>5</v>
      </c>
      <c r="C937" s="1" t="s">
        <v>1</v>
      </c>
      <c r="D937" s="4">
        <v>30</v>
      </c>
      <c r="I937" t="str">
        <f>I936</f>
        <v>ALTER TABLE TM_CHANGE_REQ_LABEL</v>
      </c>
      <c r="J937" t="str">
        <f t="shared" si="396"/>
        <v xml:space="preserve"> ADD  MODIFICATION_DATE VARCHAR(30);</v>
      </c>
      <c r="K937" s="21" t="str">
        <f t="shared" si="397"/>
        <v xml:space="preserve">  ALTER COLUMN   MODIFICATION_DATE VARCHAR(30);</v>
      </c>
      <c r="L937" s="12"/>
      <c r="M937" s="18" t="str">
        <f t="shared" si="390"/>
        <v>MODIFICATION_DATE,</v>
      </c>
      <c r="N937" s="5" t="str">
        <f t="shared" si="395"/>
        <v>MODIFICATION_DATE VARCHAR(30),</v>
      </c>
      <c r="O937" s="1" t="s">
        <v>9</v>
      </c>
      <c r="P937" t="s">
        <v>8</v>
      </c>
      <c r="W937" s="17" t="str">
        <f t="shared" si="391"/>
        <v>modificationDate</v>
      </c>
      <c r="X937" s="3" t="str">
        <f t="shared" si="392"/>
        <v>"modificationDate":"",</v>
      </c>
      <c r="Y937" s="22" t="str">
        <f t="shared" si="393"/>
        <v>public static String MODIFICATION_DATE="modificationDate";</v>
      </c>
      <c r="Z937" s="7" t="str">
        <f t="shared" si="394"/>
        <v>private String modificationDate="";</v>
      </c>
    </row>
    <row r="938" spans="2:26" ht="19.2" x14ac:dyDescent="0.45">
      <c r="B938" s="1" t="s">
        <v>274</v>
      </c>
      <c r="C938" s="1" t="s">
        <v>1</v>
      </c>
      <c r="D938" s="4">
        <v>45</v>
      </c>
      <c r="I938" t="str">
        <f>I937</f>
        <v>ALTER TABLE TM_CHANGE_REQ_LABEL</v>
      </c>
      <c r="J938" t="str">
        <f t="shared" si="396"/>
        <v xml:space="preserve"> ADD  FK_PROJECT_ID VARCHAR(45);</v>
      </c>
      <c r="K938" s="21" t="str">
        <f t="shared" si="397"/>
        <v xml:space="preserve">  ALTER COLUMN   FK_PROJECT_ID VARCHAR(45);</v>
      </c>
      <c r="L938" s="12"/>
      <c r="M938" s="18" t="str">
        <f t="shared" si="390"/>
        <v>FK_PROJECT_ID,</v>
      </c>
      <c r="N938" s="5" t="str">
        <f t="shared" si="395"/>
        <v>FK_PROJECT_ID VARCHAR(45),</v>
      </c>
      <c r="O938" s="1" t="s">
        <v>10</v>
      </c>
      <c r="P938" t="s">
        <v>288</v>
      </c>
      <c r="Q938" t="s">
        <v>2</v>
      </c>
      <c r="W938" s="17" t="str">
        <f t="shared" si="391"/>
        <v>fkProjectId</v>
      </c>
      <c r="X938" s="3" t="str">
        <f t="shared" si="392"/>
        <v>"fkProjectId":"",</v>
      </c>
      <c r="Y938" s="22" t="str">
        <f t="shared" si="393"/>
        <v>public static String FK_PROJECT_ID="fkProjectId";</v>
      </c>
      <c r="Z938" s="7" t="str">
        <f t="shared" si="394"/>
        <v>private String fkProjectId="";</v>
      </c>
    </row>
    <row r="939" spans="2:26" ht="19.2" x14ac:dyDescent="0.45">
      <c r="B939" s="1" t="s">
        <v>367</v>
      </c>
      <c r="C939" s="1" t="s">
        <v>1</v>
      </c>
      <c r="D939" s="4">
        <v>45</v>
      </c>
      <c r="I939" t="str">
        <f>I937</f>
        <v>ALTER TABLE TM_CHANGE_REQ_LABEL</v>
      </c>
      <c r="J939" t="str">
        <f t="shared" si="396"/>
        <v xml:space="preserve"> ADD  FK_BACKLOG_ID VARCHAR(45);</v>
      </c>
      <c r="K939" s="21" t="str">
        <f t="shared" si="397"/>
        <v xml:space="preserve">  ALTER COLUMN   FK_BACKLOG_ID VARCHAR(45);</v>
      </c>
      <c r="L939" s="12"/>
      <c r="M939" s="18" t="str">
        <f t="shared" si="390"/>
        <v>FK_BACKLOG_ID,</v>
      </c>
      <c r="N939" s="5" t="str">
        <f t="shared" si="395"/>
        <v>FK_BACKLOG_ID VARCHAR(45),</v>
      </c>
      <c r="O939" s="1" t="s">
        <v>10</v>
      </c>
      <c r="P939" t="s">
        <v>354</v>
      </c>
      <c r="Q939" t="s">
        <v>2</v>
      </c>
      <c r="W939" s="17" t="str">
        <f t="shared" si="391"/>
        <v>fkBacklogId</v>
      </c>
      <c r="X939" s="3" t="str">
        <f t="shared" si="392"/>
        <v>"fkBacklogId":"",</v>
      </c>
      <c r="Y939" s="22" t="str">
        <f t="shared" si="393"/>
        <v>public static String FK_BACKLOG_ID="fkBacklogId";</v>
      </c>
      <c r="Z939" s="7" t="str">
        <f t="shared" si="394"/>
        <v>private String fkBacklogId="";</v>
      </c>
    </row>
    <row r="940" spans="2:26" ht="19.2" x14ac:dyDescent="0.45">
      <c r="B940" s="1" t="s">
        <v>688</v>
      </c>
      <c r="C940" s="1" t="s">
        <v>1</v>
      </c>
      <c r="D940" s="4">
        <v>45</v>
      </c>
      <c r="I940" t="str">
        <f t="shared" ref="I940:I945" si="398">I938</f>
        <v>ALTER TABLE TM_CHANGE_REQ_LABEL</v>
      </c>
      <c r="J940" t="str">
        <f t="shared" si="396"/>
        <v xml:space="preserve"> ADD  FK_LABEL_ID VARCHAR(45);</v>
      </c>
      <c r="K940" s="21" t="str">
        <f t="shared" si="397"/>
        <v xml:space="preserve">  ALTER COLUMN   FK_LABEL_ID VARCHAR(45);</v>
      </c>
      <c r="L940" s="12"/>
      <c r="M940" s="18" t="str">
        <f t="shared" si="390"/>
        <v>FK_LABEL_ID,</v>
      </c>
      <c r="N940" s="5" t="str">
        <f t="shared" si="395"/>
        <v>FK_LABEL_ID VARCHAR(45),</v>
      </c>
      <c r="O940" s="1" t="s">
        <v>10</v>
      </c>
      <c r="P940" t="s">
        <v>61</v>
      </c>
      <c r="Q940" t="s">
        <v>2</v>
      </c>
      <c r="W940" s="17" t="str">
        <f t="shared" si="391"/>
        <v>fkLabelId</v>
      </c>
      <c r="X940" s="3" t="str">
        <f t="shared" si="392"/>
        <v>"fkLabelId":"",</v>
      </c>
      <c r="Y940" s="22" t="str">
        <f t="shared" si="393"/>
        <v>public static String FK_LABEL_ID="fkLabelId";</v>
      </c>
      <c r="Z940" s="7" t="str">
        <f t="shared" si="394"/>
        <v>private String fkLabelId="";</v>
      </c>
    </row>
    <row r="941" spans="2:26" ht="19.2" x14ac:dyDescent="0.45">
      <c r="B941" s="1" t="s">
        <v>265</v>
      </c>
      <c r="C941" s="1" t="s">
        <v>1</v>
      </c>
      <c r="D941" s="4">
        <v>45</v>
      </c>
      <c r="I941" t="str">
        <f t="shared" si="398"/>
        <v>ALTER TABLE TM_CHANGE_REQ_LABEL</v>
      </c>
      <c r="J941" t="str">
        <f t="shared" si="396"/>
        <v xml:space="preserve"> ADD  START_DATE VARCHAR(45);</v>
      </c>
      <c r="K941" s="21" t="str">
        <f t="shared" si="397"/>
        <v xml:space="preserve">  ALTER COLUMN   START_DATE VARCHAR(45);</v>
      </c>
      <c r="L941" s="12"/>
      <c r="M941" s="18" t="str">
        <f t="shared" si="390"/>
        <v>START_DATE,</v>
      </c>
      <c r="N941" s="5" t="str">
        <f t="shared" si="395"/>
        <v>START_DATE VARCHAR(45),</v>
      </c>
      <c r="O941" s="1" t="s">
        <v>289</v>
      </c>
      <c r="P941" t="s">
        <v>8</v>
      </c>
      <c r="W941" s="17" t="str">
        <f t="shared" si="391"/>
        <v>startDate</v>
      </c>
      <c r="X941" s="3" t="str">
        <f t="shared" si="392"/>
        <v>"startDate":"",</v>
      </c>
      <c r="Y941" s="22" t="str">
        <f t="shared" si="393"/>
        <v>public static String START_DATE="startDate";</v>
      </c>
      <c r="Z941" s="7" t="str">
        <f t="shared" si="394"/>
        <v>private String startDate="";</v>
      </c>
    </row>
    <row r="942" spans="2:26" ht="19.2" x14ac:dyDescent="0.45">
      <c r="B942" s="1" t="s">
        <v>266</v>
      </c>
      <c r="C942" s="1" t="s">
        <v>1</v>
      </c>
      <c r="D942" s="4">
        <v>555</v>
      </c>
      <c r="I942" t="str">
        <f t="shared" si="398"/>
        <v>ALTER TABLE TM_CHANGE_REQ_LABEL</v>
      </c>
      <c r="J942" t="str">
        <f t="shared" si="396"/>
        <v xml:space="preserve"> ADD  START_TIME VARCHAR(555);</v>
      </c>
      <c r="K942" s="21" t="str">
        <f t="shared" si="397"/>
        <v xml:space="preserve">  ALTER COLUMN   START_TIME VARCHAR(555);</v>
      </c>
      <c r="L942" s="12"/>
      <c r="M942" s="18" t="str">
        <f t="shared" si="390"/>
        <v>START_TIME,</v>
      </c>
      <c r="N942" s="5" t="str">
        <f t="shared" si="395"/>
        <v>START_TIME VARCHAR(555),</v>
      </c>
      <c r="O942" s="1" t="s">
        <v>289</v>
      </c>
      <c r="P942" t="s">
        <v>133</v>
      </c>
      <c r="W942" s="17" t="str">
        <f t="shared" si="391"/>
        <v>startTime</v>
      </c>
      <c r="X942" s="3" t="str">
        <f t="shared" si="392"/>
        <v>"startTime":"",</v>
      </c>
      <c r="Y942" s="22" t="str">
        <f t="shared" si="393"/>
        <v>public static String START_TIME="startTime";</v>
      </c>
      <c r="Z942" s="7" t="str">
        <f t="shared" si="394"/>
        <v>private String startTime="";</v>
      </c>
    </row>
    <row r="943" spans="2:26" ht="19.2" x14ac:dyDescent="0.45">
      <c r="B943" s="1" t="s">
        <v>267</v>
      </c>
      <c r="C943" s="1" t="s">
        <v>1</v>
      </c>
      <c r="D943" s="4">
        <v>44</v>
      </c>
      <c r="I943" t="str">
        <f t="shared" si="398"/>
        <v>ALTER TABLE TM_CHANGE_REQ_LABEL</v>
      </c>
      <c r="J943" t="str">
        <f t="shared" si="396"/>
        <v xml:space="preserve"> ADD  END_DATE VARCHAR(44);</v>
      </c>
      <c r="K943" s="21" t="str">
        <f t="shared" si="397"/>
        <v xml:space="preserve">  ALTER COLUMN   END_DATE VARCHAR(44);</v>
      </c>
      <c r="L943" s="12"/>
      <c r="M943" s="18" t="str">
        <f t="shared" si="390"/>
        <v>END_DATE,</v>
      </c>
      <c r="N943" s="5" t="str">
        <f t="shared" si="395"/>
        <v>END_DATE VARCHAR(44),</v>
      </c>
      <c r="O943" s="1" t="s">
        <v>290</v>
      </c>
      <c r="P943" t="s">
        <v>8</v>
      </c>
      <c r="W943" s="17" t="str">
        <f t="shared" si="391"/>
        <v>endDate</v>
      </c>
      <c r="X943" s="3" t="str">
        <f t="shared" si="392"/>
        <v>"endDate":"",</v>
      </c>
      <c r="Y943" s="22" t="str">
        <f t="shared" si="393"/>
        <v>public static String END_DATE="endDate";</v>
      </c>
      <c r="Z943" s="7" t="str">
        <f t="shared" si="394"/>
        <v>private String endDate="";</v>
      </c>
    </row>
    <row r="944" spans="2:26" ht="19.2" x14ac:dyDescent="0.45">
      <c r="B944" s="1" t="s">
        <v>268</v>
      </c>
      <c r="C944" s="1" t="s">
        <v>1</v>
      </c>
      <c r="D944" s="4">
        <v>555</v>
      </c>
      <c r="I944" t="str">
        <f t="shared" si="398"/>
        <v>ALTER TABLE TM_CHANGE_REQ_LABEL</v>
      </c>
      <c r="J944" t="str">
        <f t="shared" si="396"/>
        <v xml:space="preserve"> ADD  END_TIME VARCHAR(555);</v>
      </c>
      <c r="K944" s="21" t="str">
        <f t="shared" si="397"/>
        <v xml:space="preserve">  ALTER COLUMN   END_TIME VARCHAR(555);</v>
      </c>
      <c r="L944" s="12"/>
      <c r="M944" s="18" t="str">
        <f t="shared" si="390"/>
        <v>END_TIME,</v>
      </c>
      <c r="N944" s="5" t="str">
        <f t="shared" si="395"/>
        <v>END_TIME VARCHAR(555),</v>
      </c>
      <c r="O944" s="1" t="s">
        <v>290</v>
      </c>
      <c r="P944" t="s">
        <v>133</v>
      </c>
      <c r="W944" s="17" t="str">
        <f t="shared" si="391"/>
        <v>endTime</v>
      </c>
      <c r="X944" s="3" t="str">
        <f t="shared" si="392"/>
        <v>"endTime":"",</v>
      </c>
      <c r="Y944" s="22" t="str">
        <f t="shared" si="393"/>
        <v>public static String END_TIME="endTime";</v>
      </c>
      <c r="Z944" s="7" t="str">
        <f t="shared" si="394"/>
        <v>private String endTime="";</v>
      </c>
    </row>
    <row r="945" spans="2:26" ht="19.2" x14ac:dyDescent="0.45">
      <c r="B945" s="1" t="s">
        <v>14</v>
      </c>
      <c r="C945" s="1" t="s">
        <v>1</v>
      </c>
      <c r="D945" s="4">
        <v>44</v>
      </c>
      <c r="I945" t="str">
        <f t="shared" si="398"/>
        <v>ALTER TABLE TM_CHANGE_REQ_LABEL</v>
      </c>
      <c r="J945" t="str">
        <f t="shared" si="396"/>
        <v xml:space="preserve"> ADD  DESCRIPTION VARCHAR(44);</v>
      </c>
      <c r="K945" s="21" t="str">
        <f t="shared" si="397"/>
        <v xml:space="preserve">  ALTER COLUMN   DESCRIPTION VARCHAR(44);</v>
      </c>
      <c r="L945" s="12"/>
      <c r="M945" s="18" t="str">
        <f t="shared" si="390"/>
        <v>DESCRIPTION,</v>
      </c>
      <c r="N945" s="5" t="str">
        <f t="shared" si="395"/>
        <v>DESCRIPTION VARCHAR(44),</v>
      </c>
      <c r="O945" s="1" t="s">
        <v>14</v>
      </c>
      <c r="P945" t="s">
        <v>395</v>
      </c>
      <c r="Q945" t="s">
        <v>395</v>
      </c>
      <c r="W945" s="17" t="str">
        <f t="shared" si="391"/>
        <v xml:space="preserve">description  </v>
      </c>
      <c r="X945" s="3" t="str">
        <f t="shared" si="392"/>
        <v>"description  ":"",</v>
      </c>
      <c r="Y945" s="22" t="str">
        <f t="shared" si="393"/>
        <v>public static String DESCRIPTION="description  ";</v>
      </c>
      <c r="Z945" s="7" t="str">
        <f t="shared" si="394"/>
        <v>private String description  ="";</v>
      </c>
    </row>
    <row r="946" spans="2:26" ht="19.2" x14ac:dyDescent="0.45">
      <c r="B946" s="1"/>
      <c r="C946" s="1"/>
      <c r="D946" s="4"/>
      <c r="L946" s="12"/>
      <c r="M946" s="18"/>
      <c r="N946" s="33" t="s">
        <v>130</v>
      </c>
      <c r="O946" s="1"/>
      <c r="W946" s="17"/>
    </row>
    <row r="947" spans="2:26" ht="19.2" x14ac:dyDescent="0.45">
      <c r="C947" s="14"/>
      <c r="D947" s="9"/>
      <c r="K947" s="29"/>
      <c r="M947" s="20"/>
      <c r="N947" s="31" t="s">
        <v>126</v>
      </c>
      <c r="O947" s="14"/>
      <c r="W947" s="17"/>
    </row>
    <row r="949" spans="2:26" x14ac:dyDescent="0.3">
      <c r="B949" s="2" t="s">
        <v>692</v>
      </c>
      <c r="I949" t="str">
        <f>CONCATENATE("ALTER TABLE"," ",B949)</f>
        <v>ALTER TABLE TM_JIRA_INTEGRATION</v>
      </c>
      <c r="K949" s="25"/>
      <c r="N949" s="5" t="str">
        <f>CONCATENATE("CREATE TABLE ",B949," ","(")</f>
        <v>CREATE TABLE TM_JIRA_INTEGRATION (</v>
      </c>
    </row>
    <row r="950" spans="2:26" ht="19.2" x14ac:dyDescent="0.45">
      <c r="B950" s="1" t="s">
        <v>2</v>
      </c>
      <c r="C950" s="1" t="s">
        <v>1</v>
      </c>
      <c r="D950" s="4">
        <v>30</v>
      </c>
      <c r="E950" s="24" t="s">
        <v>113</v>
      </c>
      <c r="I950" t="str">
        <f>I949</f>
        <v>ALTER TABLE TM_JIRA_INTEGRATION</v>
      </c>
      <c r="L950" s="12"/>
      <c r="M950" s="18" t="str">
        <f t="shared" ref="M950:M962" si="399">CONCATENATE(B950,",")</f>
        <v>ID,</v>
      </c>
      <c r="N950" s="5" t="str">
        <f>CONCATENATE(B950," ",C950,"(",D950,") ",E950," ,")</f>
        <v>ID VARCHAR(30) NOT NULL ,</v>
      </c>
      <c r="O950" s="1" t="s">
        <v>2</v>
      </c>
      <c r="P950" s="6"/>
      <c r="Q950" s="6"/>
      <c r="R950" s="6"/>
      <c r="S950" s="6"/>
      <c r="T950" s="6"/>
      <c r="U950" s="6"/>
      <c r="V950" s="6"/>
      <c r="W950" s="17" t="str">
        <f t="shared" ref="W950:W962" si="400">CONCATENATE(,LOWER(O950),UPPER(LEFT(P950,1)),LOWER(RIGHT(P950,LEN(P950)-IF(LEN(P950)&gt;0,1,LEN(P950)))),UPPER(LEFT(Q950,1)),LOWER(RIGHT(Q950,LEN(Q950)-IF(LEN(Q950)&gt;0,1,LEN(Q950)))),UPPER(LEFT(R950,1)),LOWER(RIGHT(R950,LEN(R950)-IF(LEN(R950)&gt;0,1,LEN(R950)))),UPPER(LEFT(S950,1)),LOWER(RIGHT(S950,LEN(S950)-IF(LEN(S950)&gt;0,1,LEN(S950)))),UPPER(LEFT(T950,1)),LOWER(RIGHT(T950,LEN(T950)-IF(LEN(T950)&gt;0,1,LEN(T950)))),UPPER(LEFT(U950,1)),LOWER(RIGHT(U950,LEN(U950)-IF(LEN(U950)&gt;0,1,LEN(U950)))),UPPER(LEFT(V950,1)),LOWER(RIGHT(V950,LEN(V950)-IF(LEN(V950)&gt;0,1,LEN(V950)))))</f>
        <v>id</v>
      </c>
      <c r="X950" s="3" t="str">
        <f t="shared" ref="X950:X962" si="401">CONCATENATE("""",W950,"""",":","""","""",",")</f>
        <v>"id":"",</v>
      </c>
      <c r="Y950" s="22" t="str">
        <f t="shared" ref="Y950:Y962" si="402">CONCATENATE("public static String ",,B950,,"=","""",W950,""";")</f>
        <v>public static String ID="id";</v>
      </c>
      <c r="Z950" s="7" t="str">
        <f t="shared" ref="Z950:Z962" si="403">CONCATENATE("private String ",W950,"=","""""",";")</f>
        <v>private String id="";</v>
      </c>
    </row>
    <row r="951" spans="2:26" ht="19.2" x14ac:dyDescent="0.45">
      <c r="B951" s="1" t="s">
        <v>3</v>
      </c>
      <c r="C951" s="1" t="s">
        <v>1</v>
      </c>
      <c r="D951" s="4">
        <v>10</v>
      </c>
      <c r="I951" t="str">
        <f>I950</f>
        <v>ALTER TABLE TM_JIRA_INTEGRATION</v>
      </c>
      <c r="K951" s="21" t="s">
        <v>436</v>
      </c>
      <c r="L951" s="12"/>
      <c r="M951" s="18" t="str">
        <f t="shared" si="399"/>
        <v>STATUS,</v>
      </c>
      <c r="N951" s="5" t="str">
        <f t="shared" ref="N951:N962" si="404">CONCATENATE(B951," ",C951,"(",D951,")",",")</f>
        <v>STATUS VARCHAR(10),</v>
      </c>
      <c r="O951" s="1" t="s">
        <v>3</v>
      </c>
      <c r="W951" s="17" t="str">
        <f t="shared" si="400"/>
        <v>status</v>
      </c>
      <c r="X951" s="3" t="str">
        <f t="shared" si="401"/>
        <v>"status":"",</v>
      </c>
      <c r="Y951" s="22" t="str">
        <f t="shared" si="402"/>
        <v>public static String STATUS="status";</v>
      </c>
      <c r="Z951" s="7" t="str">
        <f t="shared" si="403"/>
        <v>private String status="";</v>
      </c>
    </row>
    <row r="952" spans="2:26" ht="19.2" x14ac:dyDescent="0.45">
      <c r="B952" s="1" t="s">
        <v>4</v>
      </c>
      <c r="C952" s="1" t="s">
        <v>1</v>
      </c>
      <c r="D952" s="4">
        <v>30</v>
      </c>
      <c r="I952" t="str">
        <f>I951</f>
        <v>ALTER TABLE TM_JIRA_INTEGRATION</v>
      </c>
      <c r="J952" t="str">
        <f t="shared" ref="J952:J962" si="405">CONCATENATE(LEFT(CONCATENATE(" ADD "," ",N952,";"),LEN(CONCATENATE(" ADD "," ",N952,";"))-2),";")</f>
        <v xml:space="preserve"> ADD  INSERT_DATE VARCHAR(30);</v>
      </c>
      <c r="K952" s="21" t="str">
        <f t="shared" ref="K952:K962" si="406">CONCATENATE(LEFT(CONCATENATE("  ALTER COLUMN  "," ",N952,";"),LEN(CONCATENATE("  ALTER COLUMN  "," ",N952,";"))-2),";")</f>
        <v xml:space="preserve">  ALTER COLUMN   INSERT_DATE VARCHAR(30);</v>
      </c>
      <c r="L952" s="12"/>
      <c r="M952" s="18" t="str">
        <f t="shared" si="399"/>
        <v>INSERT_DATE,</v>
      </c>
      <c r="N952" s="5" t="str">
        <f t="shared" si="404"/>
        <v>INSERT_DATE VARCHAR(30),</v>
      </c>
      <c r="O952" s="1" t="s">
        <v>7</v>
      </c>
      <c r="P952" t="s">
        <v>8</v>
      </c>
      <c r="W952" s="17" t="str">
        <f t="shared" si="400"/>
        <v>insertDate</v>
      </c>
      <c r="X952" s="3" t="str">
        <f t="shared" si="401"/>
        <v>"insertDate":"",</v>
      </c>
      <c r="Y952" s="22" t="str">
        <f t="shared" si="402"/>
        <v>public static String INSERT_DATE="insertDate";</v>
      </c>
      <c r="Z952" s="7" t="str">
        <f t="shared" si="403"/>
        <v>private String insertDate="";</v>
      </c>
    </row>
    <row r="953" spans="2:26" ht="19.2" x14ac:dyDescent="0.45">
      <c r="B953" s="1" t="s">
        <v>5</v>
      </c>
      <c r="C953" s="1" t="s">
        <v>1</v>
      </c>
      <c r="D953" s="4">
        <v>30</v>
      </c>
      <c r="I953" t="str">
        <f>I952</f>
        <v>ALTER TABLE TM_JIRA_INTEGRATION</v>
      </c>
      <c r="J953" t="str">
        <f t="shared" si="405"/>
        <v xml:space="preserve"> ADD  MODIFICATION_DATE VARCHAR(30);</v>
      </c>
      <c r="K953" s="21" t="str">
        <f t="shared" si="406"/>
        <v xml:space="preserve">  ALTER COLUMN   MODIFICATION_DATE VARCHAR(30);</v>
      </c>
      <c r="L953" s="12"/>
      <c r="M953" s="18" t="str">
        <f t="shared" si="399"/>
        <v>MODIFICATION_DATE,</v>
      </c>
      <c r="N953" s="5" t="str">
        <f t="shared" si="404"/>
        <v>MODIFICATION_DATE VARCHAR(30),</v>
      </c>
      <c r="O953" s="1" t="s">
        <v>9</v>
      </c>
      <c r="P953" t="s">
        <v>8</v>
      </c>
      <c r="W953" s="17" t="str">
        <f t="shared" si="400"/>
        <v>modificationDate</v>
      </c>
      <c r="X953" s="3" t="str">
        <f t="shared" si="401"/>
        <v>"modificationDate":"",</v>
      </c>
      <c r="Y953" s="22" t="str">
        <f t="shared" si="402"/>
        <v>public static String MODIFICATION_DATE="modificationDate";</v>
      </c>
      <c r="Z953" s="7" t="str">
        <f t="shared" si="403"/>
        <v>private String modificationDate="";</v>
      </c>
    </row>
    <row r="954" spans="2:26" ht="19.2" x14ac:dyDescent="0.45">
      <c r="B954" s="1" t="s">
        <v>693</v>
      </c>
      <c r="C954" s="1" t="s">
        <v>1</v>
      </c>
      <c r="D954" s="4">
        <v>500</v>
      </c>
      <c r="I954" t="str">
        <f>I953</f>
        <v>ALTER TABLE TM_JIRA_INTEGRATION</v>
      </c>
      <c r="J954" t="str">
        <f t="shared" si="405"/>
        <v xml:space="preserve"> ADD  ATLASSSION_ID VARCHAR(500);</v>
      </c>
      <c r="K954" s="21" t="str">
        <f t="shared" si="406"/>
        <v xml:space="preserve">  ALTER COLUMN   ATLASSSION_ID VARCHAR(500);</v>
      </c>
      <c r="L954" s="12"/>
      <c r="M954" s="18" t="str">
        <f t="shared" si="399"/>
        <v>ATLASSSION_ID,</v>
      </c>
      <c r="N954" s="5" t="str">
        <f t="shared" si="404"/>
        <v>ATLASSSION_ID VARCHAR(500),</v>
      </c>
      <c r="O954" s="1" t="s">
        <v>695</v>
      </c>
      <c r="P954" t="s">
        <v>2</v>
      </c>
      <c r="W954" s="17" t="str">
        <f t="shared" si="400"/>
        <v>atlassionId</v>
      </c>
      <c r="X954" s="3" t="str">
        <f t="shared" si="401"/>
        <v>"atlassionId":"",</v>
      </c>
      <c r="Y954" s="22" t="str">
        <f t="shared" si="402"/>
        <v>public static String ATLASSSION_ID="atlassionId";</v>
      </c>
      <c r="Z954" s="7" t="str">
        <f t="shared" si="403"/>
        <v>private String atlassionId="";</v>
      </c>
    </row>
    <row r="955" spans="2:26" ht="19.2" x14ac:dyDescent="0.45">
      <c r="B955" s="1" t="s">
        <v>21</v>
      </c>
      <c r="C955" s="1" t="s">
        <v>1</v>
      </c>
      <c r="D955" s="4">
        <v>500</v>
      </c>
      <c r="I955" t="str">
        <f t="shared" ref="I955:I960" si="407">I953</f>
        <v>ALTER TABLE TM_JIRA_INTEGRATION</v>
      </c>
      <c r="J955" t="str">
        <f t="shared" si="405"/>
        <v xml:space="preserve"> ADD  USERNAME VARCHAR(500);</v>
      </c>
      <c r="K955" s="21" t="str">
        <f t="shared" si="406"/>
        <v xml:space="preserve">  ALTER COLUMN   USERNAME VARCHAR(500);</v>
      </c>
      <c r="L955" s="12"/>
      <c r="M955" s="18" t="str">
        <f t="shared" si="399"/>
        <v>USERNAME,</v>
      </c>
      <c r="N955" s="5" t="str">
        <f t="shared" si="404"/>
        <v>USERNAME VARCHAR(500),</v>
      </c>
      <c r="O955" s="1" t="s">
        <v>21</v>
      </c>
      <c r="W955" s="17" t="str">
        <f t="shared" si="400"/>
        <v>username</v>
      </c>
      <c r="X955" s="3" t="str">
        <f t="shared" si="401"/>
        <v>"username":"",</v>
      </c>
      <c r="Y955" s="22" t="str">
        <f t="shared" si="402"/>
        <v>public static String USERNAME="username";</v>
      </c>
      <c r="Z955" s="7" t="str">
        <f t="shared" si="403"/>
        <v>private String username="";</v>
      </c>
    </row>
    <row r="956" spans="2:26" ht="19.2" x14ac:dyDescent="0.45">
      <c r="B956" s="1" t="s">
        <v>22</v>
      </c>
      <c r="C956" s="1" t="s">
        <v>1</v>
      </c>
      <c r="D956" s="4">
        <v>500</v>
      </c>
      <c r="I956" t="str">
        <f t="shared" si="407"/>
        <v>ALTER TABLE TM_JIRA_INTEGRATION</v>
      </c>
      <c r="J956" t="str">
        <f t="shared" si="405"/>
        <v xml:space="preserve"> ADD  PASSWORD VARCHAR(500);</v>
      </c>
      <c r="K956" s="21" t="str">
        <f t="shared" si="406"/>
        <v xml:space="preserve">  ALTER COLUMN   PASSWORD VARCHAR(500);</v>
      </c>
      <c r="L956" s="12"/>
      <c r="M956" s="18" t="str">
        <f t="shared" si="399"/>
        <v>PASSWORD,</v>
      </c>
      <c r="N956" s="5" t="str">
        <f t="shared" si="404"/>
        <v>PASSWORD VARCHAR(500),</v>
      </c>
      <c r="O956" s="1" t="s">
        <v>22</v>
      </c>
      <c r="W956" s="17" t="str">
        <f t="shared" si="400"/>
        <v>password</v>
      </c>
      <c r="X956" s="3" t="str">
        <f t="shared" si="401"/>
        <v>"password":"",</v>
      </c>
      <c r="Y956" s="22" t="str">
        <f t="shared" si="402"/>
        <v>public static String PASSWORD="password";</v>
      </c>
      <c r="Z956" s="7" t="str">
        <f t="shared" si="403"/>
        <v>private String password="";</v>
      </c>
    </row>
    <row r="957" spans="2:26" ht="19.2" x14ac:dyDescent="0.45">
      <c r="B957" s="1" t="s">
        <v>694</v>
      </c>
      <c r="C957" s="1" t="s">
        <v>1</v>
      </c>
      <c r="D957" s="4">
        <v>500</v>
      </c>
      <c r="I957" t="str">
        <f t="shared" si="407"/>
        <v>ALTER TABLE TM_JIRA_INTEGRATION</v>
      </c>
      <c r="J957" t="str">
        <f t="shared" si="405"/>
        <v xml:space="preserve"> ADD  VERSION VARCHAR(500);</v>
      </c>
      <c r="K957" s="21" t="str">
        <f t="shared" si="406"/>
        <v xml:space="preserve">  ALTER COLUMN   VERSION VARCHAR(500);</v>
      </c>
      <c r="L957" s="12"/>
      <c r="M957" s="18" t="str">
        <f t="shared" si="399"/>
        <v>VERSION,</v>
      </c>
      <c r="N957" s="5" t="str">
        <f t="shared" si="404"/>
        <v>VERSION VARCHAR(500),</v>
      </c>
      <c r="O957" s="1" t="s">
        <v>694</v>
      </c>
      <c r="W957" s="17" t="str">
        <f t="shared" si="400"/>
        <v>version</v>
      </c>
      <c r="X957" s="3" t="str">
        <f t="shared" si="401"/>
        <v>"version":"",</v>
      </c>
      <c r="Y957" s="22" t="str">
        <f t="shared" si="402"/>
        <v>public static String VERSION="version";</v>
      </c>
      <c r="Z957" s="7" t="str">
        <f t="shared" si="403"/>
        <v>private String version="";</v>
      </c>
    </row>
    <row r="958" spans="2:26" ht="19.2" x14ac:dyDescent="0.45">
      <c r="B958" s="1" t="s">
        <v>97</v>
      </c>
      <c r="C958" s="1" t="s">
        <v>1</v>
      </c>
      <c r="D958" s="4">
        <v>3500</v>
      </c>
      <c r="I958" t="str">
        <f t="shared" si="407"/>
        <v>ALTER TABLE TM_JIRA_INTEGRATION</v>
      </c>
      <c r="J958" t="str">
        <f t="shared" si="405"/>
        <v xml:space="preserve"> ADD  PARAM_1 VARCHAR(3500);</v>
      </c>
      <c r="K958" s="21" t="str">
        <f t="shared" si="406"/>
        <v xml:space="preserve">  ALTER COLUMN   PARAM_1 VARCHAR(3500);</v>
      </c>
      <c r="L958" s="12"/>
      <c r="M958" s="18" t="str">
        <f t="shared" si="399"/>
        <v>PARAM_1,</v>
      </c>
      <c r="N958" s="5" t="str">
        <f t="shared" si="404"/>
        <v>PARAM_1 VARCHAR(3500),</v>
      </c>
      <c r="O958" s="1" t="s">
        <v>102</v>
      </c>
      <c r="P958">
        <v>1</v>
      </c>
      <c r="W958" s="17" t="str">
        <f t="shared" si="400"/>
        <v>param1</v>
      </c>
      <c r="X958" s="3" t="str">
        <f t="shared" si="401"/>
        <v>"param1":"",</v>
      </c>
      <c r="Y958" s="22" t="str">
        <f t="shared" si="402"/>
        <v>public static String PARAM_1="param1";</v>
      </c>
      <c r="Z958" s="7" t="str">
        <f t="shared" si="403"/>
        <v>private String param1="";</v>
      </c>
    </row>
    <row r="959" spans="2:26" ht="19.2" x14ac:dyDescent="0.45">
      <c r="B959" s="1" t="s">
        <v>98</v>
      </c>
      <c r="C959" s="1" t="s">
        <v>1</v>
      </c>
      <c r="D959" s="4">
        <v>3500</v>
      </c>
      <c r="I959" t="str">
        <f t="shared" si="407"/>
        <v>ALTER TABLE TM_JIRA_INTEGRATION</v>
      </c>
      <c r="J959" t="str">
        <f t="shared" si="405"/>
        <v xml:space="preserve"> ADD  PARAM_2 VARCHAR(3500);</v>
      </c>
      <c r="K959" s="21" t="str">
        <f t="shared" si="406"/>
        <v xml:space="preserve">  ALTER COLUMN   PARAM_2 VARCHAR(3500);</v>
      </c>
      <c r="L959" s="12"/>
      <c r="M959" s="18" t="str">
        <f t="shared" si="399"/>
        <v>PARAM_2,</v>
      </c>
      <c r="N959" s="5" t="str">
        <f t="shared" si="404"/>
        <v>PARAM_2 VARCHAR(3500),</v>
      </c>
      <c r="O959" s="1" t="s">
        <v>102</v>
      </c>
      <c r="P959">
        <v>2</v>
      </c>
      <c r="W959" s="17" t="str">
        <f t="shared" si="400"/>
        <v>param2</v>
      </c>
      <c r="X959" s="3" t="str">
        <f t="shared" si="401"/>
        <v>"param2":"",</v>
      </c>
      <c r="Y959" s="22" t="str">
        <f t="shared" si="402"/>
        <v>public static String PARAM_2="param2";</v>
      </c>
      <c r="Z959" s="7" t="str">
        <f t="shared" si="403"/>
        <v>private String param2="";</v>
      </c>
    </row>
    <row r="960" spans="2:26" ht="19.2" x14ac:dyDescent="0.45">
      <c r="B960" s="1" t="s">
        <v>99</v>
      </c>
      <c r="C960" s="1" t="s">
        <v>1</v>
      </c>
      <c r="D960" s="4">
        <v>3500</v>
      </c>
      <c r="I960" t="str">
        <f t="shared" si="407"/>
        <v>ALTER TABLE TM_JIRA_INTEGRATION</v>
      </c>
      <c r="J960" t="str">
        <f t="shared" si="405"/>
        <v xml:space="preserve"> ADD  PARAM_3 VARCHAR(3500);</v>
      </c>
      <c r="K960" s="21" t="str">
        <f t="shared" si="406"/>
        <v xml:space="preserve">  ALTER COLUMN   PARAM_3 VARCHAR(3500);</v>
      </c>
      <c r="L960" s="12"/>
      <c r="M960" s="18" t="str">
        <f t="shared" si="399"/>
        <v>PARAM_3,</v>
      </c>
      <c r="N960" s="5" t="str">
        <f t="shared" si="404"/>
        <v>PARAM_3 VARCHAR(3500),</v>
      </c>
      <c r="O960" s="1" t="s">
        <v>102</v>
      </c>
      <c r="P960">
        <v>3</v>
      </c>
      <c r="W960" s="17" t="str">
        <f t="shared" si="400"/>
        <v>param3</v>
      </c>
      <c r="X960" s="3" t="str">
        <f t="shared" si="401"/>
        <v>"param3":"",</v>
      </c>
      <c r="Y960" s="22" t="str">
        <f t="shared" si="402"/>
        <v>public static String PARAM_3="param3";</v>
      </c>
      <c r="Z960" s="7" t="str">
        <f t="shared" si="403"/>
        <v>private String param3="";</v>
      </c>
    </row>
    <row r="961" spans="2:26" ht="19.2" x14ac:dyDescent="0.45">
      <c r="B961" s="1" t="s">
        <v>101</v>
      </c>
      <c r="C961" s="1" t="s">
        <v>1</v>
      </c>
      <c r="D961" s="4">
        <v>3500</v>
      </c>
      <c r="I961" t="str">
        <f>I958</f>
        <v>ALTER TABLE TM_JIRA_INTEGRATION</v>
      </c>
      <c r="J961" t="str">
        <f>CONCATENATE(LEFT(CONCATENATE(" ADD "," ",N961,";"),LEN(CONCATENATE(" ADD "," ",N961,";"))-2),";")</f>
        <v xml:space="preserve"> ADD  PARAM_4 VARCHAR(3500);</v>
      </c>
      <c r="K961" s="21" t="str">
        <f>CONCATENATE(LEFT(CONCATENATE("  ALTER COLUMN  "," ",N961,";"),LEN(CONCATENATE("  ALTER COLUMN  "," ",N961,";"))-2),";")</f>
        <v xml:space="preserve">  ALTER COLUMN   PARAM_4 VARCHAR(3500);</v>
      </c>
      <c r="L961" s="12"/>
      <c r="M961" s="18" t="str">
        <f>CONCATENATE(B961,",")</f>
        <v>PARAM_4,</v>
      </c>
      <c r="N961" s="5" t="str">
        <f>CONCATENATE(B961," ",C961,"(",D961,")",",")</f>
        <v>PARAM_4 VARCHAR(3500),</v>
      </c>
      <c r="O961" s="1" t="s">
        <v>102</v>
      </c>
      <c r="P961">
        <v>4</v>
      </c>
      <c r="Q961" t="s">
        <v>395</v>
      </c>
      <c r="W961" s="17" t="str">
        <f>CONCATENATE(,LOWER(O961),UPPER(LEFT(P961,1)),LOWER(RIGHT(P961,LEN(P961)-IF(LEN(P961)&gt;0,1,LEN(P961)))),UPPER(LEFT(Q961,1)),LOWER(RIGHT(Q961,LEN(Q961)-IF(LEN(Q961)&gt;0,1,LEN(Q961)))),UPPER(LEFT(R961,1)),LOWER(RIGHT(R961,LEN(R961)-IF(LEN(R961)&gt;0,1,LEN(R961)))),UPPER(LEFT(S961,1)),LOWER(RIGHT(S961,LEN(S961)-IF(LEN(S961)&gt;0,1,LEN(S961)))),UPPER(LEFT(T961,1)),LOWER(RIGHT(T961,LEN(T961)-IF(LEN(T961)&gt;0,1,LEN(T961)))),UPPER(LEFT(U961,1)),LOWER(RIGHT(U961,LEN(U961)-IF(LEN(U961)&gt;0,1,LEN(U961)))),UPPER(LEFT(V961,1)),LOWER(RIGHT(V961,LEN(V961)-IF(LEN(V961)&gt;0,1,LEN(V961)))))</f>
        <v xml:space="preserve">param4 </v>
      </c>
      <c r="X961" s="3" t="str">
        <f>CONCATENATE("""",W961,"""",":","""","""",",")</f>
        <v>"param4 ":"",</v>
      </c>
      <c r="Y961" s="22" t="str">
        <f>CONCATENATE("public static String ",,B961,,"=","""",W961,""";")</f>
        <v>public static String PARAM_4="param4 ";</v>
      </c>
      <c r="Z961" s="7" t="str">
        <f>CONCATENATE("private String ",W961,"=","""""",";")</f>
        <v>private String param4 ="";</v>
      </c>
    </row>
    <row r="962" spans="2:26" ht="19.2" x14ac:dyDescent="0.45">
      <c r="B962" s="1" t="s">
        <v>14</v>
      </c>
      <c r="C962" s="1" t="s">
        <v>1</v>
      </c>
      <c r="D962" s="4">
        <v>3500</v>
      </c>
      <c r="I962" t="str">
        <f>I959</f>
        <v>ALTER TABLE TM_JIRA_INTEGRATION</v>
      </c>
      <c r="J962" t="str">
        <f t="shared" si="405"/>
        <v xml:space="preserve"> ADD  DESCRIPTION VARCHAR(3500);</v>
      </c>
      <c r="K962" s="21" t="str">
        <f t="shared" si="406"/>
        <v xml:space="preserve">  ALTER COLUMN   DESCRIPTION VARCHAR(3500);</v>
      </c>
      <c r="L962" s="12"/>
      <c r="M962" s="18" t="str">
        <f t="shared" si="399"/>
        <v>DESCRIPTION,</v>
      </c>
      <c r="N962" s="5" t="str">
        <f t="shared" si="404"/>
        <v>DESCRIPTION VARCHAR(3500),</v>
      </c>
      <c r="O962" s="1" t="s">
        <v>14</v>
      </c>
      <c r="P962" t="s">
        <v>395</v>
      </c>
      <c r="Q962" t="s">
        <v>395</v>
      </c>
      <c r="W962" s="17" t="str">
        <f t="shared" si="400"/>
        <v xml:space="preserve">description  </v>
      </c>
      <c r="X962" s="3" t="str">
        <f t="shared" si="401"/>
        <v>"description  ":"",</v>
      </c>
      <c r="Y962" s="22" t="str">
        <f t="shared" si="402"/>
        <v>public static String DESCRIPTION="description  ";</v>
      </c>
      <c r="Z962" s="7" t="str">
        <f t="shared" si="403"/>
        <v>private String description  ="";</v>
      </c>
    </row>
    <row r="963" spans="2:26" ht="19.2" x14ac:dyDescent="0.45">
      <c r="B963" s="1"/>
      <c r="C963" s="1"/>
      <c r="D963" s="4"/>
      <c r="L963" s="12"/>
      <c r="M963" s="18"/>
      <c r="N963" s="33" t="s">
        <v>130</v>
      </c>
      <c r="O963" s="1"/>
      <c r="W963" s="17"/>
    </row>
    <row r="964" spans="2:26" ht="19.2" x14ac:dyDescent="0.45">
      <c r="C964" s="14"/>
      <c r="D964" s="9"/>
      <c r="K964" s="29"/>
      <c r="M964" s="20"/>
      <c r="N964" s="31" t="s">
        <v>126</v>
      </c>
      <c r="O964" s="14"/>
      <c r="W964" s="17"/>
    </row>
    <row r="966" spans="2:26" x14ac:dyDescent="0.3">
      <c r="B966" t="s">
        <v>617</v>
      </c>
    </row>
    <row r="967" spans="2:26" x14ac:dyDescent="0.3">
      <c r="B967" t="s">
        <v>578</v>
      </c>
    </row>
    <row r="968" spans="2:26" x14ac:dyDescent="0.3">
      <c r="B968" t="s">
        <v>594</v>
      </c>
    </row>
    <row r="969" spans="2:26" x14ac:dyDescent="0.3">
      <c r="B969" t="s">
        <v>595</v>
      </c>
    </row>
    <row r="970" spans="2:26" x14ac:dyDescent="0.3">
      <c r="B970" t="s">
        <v>596</v>
      </c>
    </row>
    <row r="971" spans="2:26" x14ac:dyDescent="0.3">
      <c r="B971" t="s">
        <v>597</v>
      </c>
    </row>
    <row r="972" spans="2:26" x14ac:dyDescent="0.3">
      <c r="B972" t="s">
        <v>598</v>
      </c>
    </row>
    <row r="973" spans="2:26" x14ac:dyDescent="0.3">
      <c r="B973" t="s">
        <v>599</v>
      </c>
    </row>
    <row r="974" spans="2:26" x14ac:dyDescent="0.3">
      <c r="B974" t="s">
        <v>600</v>
      </c>
    </row>
    <row r="975" spans="2:26" x14ac:dyDescent="0.3">
      <c r="B975" t="s">
        <v>471</v>
      </c>
    </row>
    <row r="976" spans="2:26" x14ac:dyDescent="0.3">
      <c r="B976" t="s">
        <v>601</v>
      </c>
    </row>
    <row r="977" spans="2:26" x14ac:dyDescent="0.3">
      <c r="B977" t="s">
        <v>446</v>
      </c>
    </row>
    <row r="978" spans="2:26" x14ac:dyDescent="0.3">
      <c r="B978" t="s">
        <v>618</v>
      </c>
    </row>
    <row r="979" spans="2:26" x14ac:dyDescent="0.3">
      <c r="B979" t="s">
        <v>619</v>
      </c>
    </row>
    <row r="980" spans="2:26" x14ac:dyDescent="0.3">
      <c r="B980" t="s">
        <v>602</v>
      </c>
    </row>
    <row r="981" spans="2:26" x14ac:dyDescent="0.3">
      <c r="B981" t="s">
        <v>447</v>
      </c>
    </row>
    <row r="982" spans="2:26" x14ac:dyDescent="0.3">
      <c r="B982" t="s">
        <v>603</v>
      </c>
    </row>
    <row r="983" spans="2:26" x14ac:dyDescent="0.3">
      <c r="B983" t="s">
        <v>604</v>
      </c>
    </row>
    <row r="984" spans="2:26" x14ac:dyDescent="0.3">
      <c r="B984" t="s">
        <v>605</v>
      </c>
    </row>
    <row r="985" spans="2:26" x14ac:dyDescent="0.3">
      <c r="B985" t="s">
        <v>606</v>
      </c>
    </row>
    <row r="986" spans="2:26" x14ac:dyDescent="0.3">
      <c r="B986" t="s">
        <v>607</v>
      </c>
    </row>
    <row r="987" spans="2:26" ht="19.2" x14ac:dyDescent="0.45">
      <c r="B987" s="1" t="s">
        <v>624</v>
      </c>
      <c r="C987" s="1" t="s">
        <v>1</v>
      </c>
      <c r="D987" s="4">
        <v>43</v>
      </c>
      <c r="K987" s="25" t="s">
        <v>624</v>
      </c>
      <c r="L987" s="12"/>
      <c r="M987" s="18"/>
      <c r="N987" s="5" t="str">
        <f>CONCATENATE(B987," ",C987,"(",D987,")",",")</f>
        <v>( SELECT  (USER_IMAGE) FROM CR_USER WHERE ID=T.FK_ASSIGNEE_ID) AS ASSIGNEE_IMAGE_URL, VARCHAR(43),</v>
      </c>
      <c r="O987" s="1" t="s">
        <v>344</v>
      </c>
      <c r="P987" t="s">
        <v>0</v>
      </c>
      <c r="W987" s="17" t="str">
        <f>CONCATENATE(,LOWER(O987),UPPER(LEFT(P987,1)),LOWER(RIGHT(P987,LEN(P987)-IF(LEN(P987)&gt;0,1,LEN(P987)))),UPPER(LEFT(Q987,1)),LOWER(RIGHT(Q987,LEN(Q987)-IF(LEN(Q987)&gt;0,1,LEN(Q987)))),UPPER(LEFT(R987,1)),LOWER(RIGHT(R987,LEN(R987)-IF(LEN(R987)&gt;0,1,LEN(R987)))),UPPER(LEFT(S987,1)),LOWER(RIGHT(S987,LEN(S987)-IF(LEN(S987)&gt;0,1,LEN(S987)))),UPPER(LEFT(T987,1)),LOWER(RIGHT(T987,LEN(T987)-IF(LEN(T987)&gt;0,1,LEN(T987)))),UPPER(LEFT(U987,1)),LOWER(RIGHT(U987,LEN(U987)-IF(LEN(U987)&gt;0,1,LEN(U987)))),UPPER(LEFT(V987,1)),LOWER(RIGHT(V987,LEN(V987)-IF(LEN(V987)&gt;0,1,LEN(V987)))))</f>
        <v>assigneeName</v>
      </c>
      <c r="X987" s="3" t="str">
        <f>CONCATENATE("""",W987,"""",":","""","""",",")</f>
        <v>"assigneeName":"",</v>
      </c>
      <c r="Y987" s="22" t="str">
        <f>CONCATENATE("public static String ",,B987,,"=","""",W987,""";")</f>
        <v>public static String ( SELECT  (USER_IMAGE) FROM CR_USER WHERE ID=T.FK_ASSIGNEE_ID) AS ASSIGNEE_IMAGE_URL,="assigneeName";</v>
      </c>
      <c r="Z987" s="7" t="str">
        <f>CONCATENATE("private String ",W987,"=","""""",";")</f>
        <v>private String assigneeName="";</v>
      </c>
    </row>
    <row r="988" spans="2:26" x14ac:dyDescent="0.3">
      <c r="B988" t="s">
        <v>608</v>
      </c>
    </row>
    <row r="989" spans="2:26" x14ac:dyDescent="0.3">
      <c r="B989" t="s">
        <v>450</v>
      </c>
    </row>
    <row r="990" spans="2:26" x14ac:dyDescent="0.3">
      <c r="B990" t="s">
        <v>451</v>
      </c>
      <c r="E990"/>
      <c r="F990"/>
      <c r="G990"/>
      <c r="K990"/>
      <c r="M990"/>
      <c r="N990"/>
      <c r="W990"/>
      <c r="X990"/>
      <c r="Y990"/>
      <c r="Z990"/>
    </row>
    <row r="991" spans="2:26" x14ac:dyDescent="0.3">
      <c r="B991" t="s">
        <v>609</v>
      </c>
      <c r="E991"/>
      <c r="F991"/>
      <c r="G991"/>
      <c r="K991"/>
      <c r="M991"/>
      <c r="N991"/>
      <c r="W991"/>
      <c r="X991"/>
      <c r="Y991"/>
      <c r="Z991"/>
    </row>
    <row r="992" spans="2:26" x14ac:dyDescent="0.3">
      <c r="B992" t="s">
        <v>610</v>
      </c>
      <c r="E992"/>
      <c r="F992"/>
      <c r="G992"/>
      <c r="K992"/>
      <c r="M992"/>
      <c r="N992"/>
      <c r="W992"/>
      <c r="X992"/>
      <c r="Y992"/>
      <c r="Z992"/>
    </row>
    <row r="993" spans="2:26" x14ac:dyDescent="0.3">
      <c r="B993" t="s">
        <v>448</v>
      </c>
      <c r="E993"/>
      <c r="F993"/>
      <c r="G993"/>
      <c r="K993"/>
      <c r="M993"/>
      <c r="N993"/>
      <c r="W993"/>
      <c r="X993"/>
      <c r="Y993"/>
      <c r="Z993"/>
    </row>
    <row r="994" spans="2:26" x14ac:dyDescent="0.3">
      <c r="B994" t="s">
        <v>611</v>
      </c>
      <c r="E994"/>
      <c r="F994"/>
      <c r="G994"/>
      <c r="K994"/>
      <c r="M994"/>
      <c r="N994"/>
      <c r="W994"/>
      <c r="X994"/>
      <c r="Y994"/>
      <c r="Z994"/>
    </row>
    <row r="995" spans="2:26" x14ac:dyDescent="0.3">
      <c r="B995" t="s">
        <v>612</v>
      </c>
      <c r="E995"/>
      <c r="F995"/>
      <c r="G995"/>
      <c r="K995"/>
      <c r="M995"/>
      <c r="N995"/>
      <c r="W995"/>
      <c r="X995"/>
      <c r="Y995"/>
      <c r="Z995"/>
    </row>
    <row r="996" spans="2:26" x14ac:dyDescent="0.3">
      <c r="B996" t="s">
        <v>613</v>
      </c>
      <c r="E996"/>
      <c r="F996"/>
      <c r="G996"/>
      <c r="K996"/>
      <c r="M996"/>
      <c r="N996"/>
      <c r="W996"/>
      <c r="X996"/>
      <c r="Y996"/>
      <c r="Z996"/>
    </row>
    <row r="997" spans="2:26" x14ac:dyDescent="0.3">
      <c r="B997" t="s">
        <v>630</v>
      </c>
      <c r="E997"/>
      <c r="F997"/>
      <c r="G997"/>
      <c r="K997"/>
      <c r="M997"/>
      <c r="N997"/>
      <c r="W997"/>
      <c r="X997"/>
      <c r="Y997"/>
      <c r="Z997"/>
    </row>
    <row r="998" spans="2:26" x14ac:dyDescent="0.3">
      <c r="B998" t="s">
        <v>631</v>
      </c>
      <c r="E998"/>
      <c r="F998"/>
      <c r="G998"/>
      <c r="K998"/>
      <c r="M998"/>
      <c r="N998"/>
      <c r="W998"/>
      <c r="X998"/>
      <c r="Y998"/>
      <c r="Z998"/>
    </row>
    <row r="999" spans="2:26" x14ac:dyDescent="0.3">
      <c r="B999" t="s">
        <v>632</v>
      </c>
      <c r="E999"/>
      <c r="F999"/>
      <c r="G999"/>
      <c r="K999"/>
      <c r="M999"/>
      <c r="N999"/>
      <c r="W999"/>
      <c r="X999"/>
      <c r="Y999"/>
      <c r="Z999"/>
    </row>
    <row r="1000" spans="2:26" x14ac:dyDescent="0.3">
      <c r="B1000" t="s">
        <v>621</v>
      </c>
      <c r="E1000"/>
      <c r="F1000"/>
      <c r="G1000"/>
      <c r="K1000"/>
      <c r="M1000"/>
      <c r="N1000"/>
      <c r="W1000"/>
      <c r="X1000"/>
      <c r="Y1000"/>
      <c r="Z1000"/>
    </row>
    <row r="1001" spans="2:26" x14ac:dyDescent="0.3">
      <c r="B1001" t="s">
        <v>614</v>
      </c>
      <c r="E1001"/>
      <c r="F1001"/>
      <c r="G1001"/>
      <c r="K1001"/>
      <c r="M1001"/>
      <c r="N1001"/>
      <c r="W1001"/>
      <c r="X1001"/>
      <c r="Y1001"/>
      <c r="Z1001"/>
    </row>
    <row r="1002" spans="2:26" x14ac:dyDescent="0.3">
      <c r="B1002" t="s">
        <v>615</v>
      </c>
      <c r="E1002"/>
      <c r="F1002"/>
      <c r="G1002"/>
      <c r="K1002"/>
      <c r="M1002"/>
      <c r="N1002"/>
      <c r="W1002"/>
      <c r="X1002"/>
      <c r="Y1002"/>
      <c r="Z1002"/>
    </row>
    <row r="1003" spans="2:26" x14ac:dyDescent="0.3">
      <c r="B1003" t="s">
        <v>616</v>
      </c>
      <c r="E1003"/>
      <c r="F1003"/>
      <c r="G1003"/>
      <c r="K1003"/>
      <c r="M1003"/>
      <c r="N1003"/>
      <c r="W1003"/>
      <c r="X1003"/>
      <c r="Y1003"/>
      <c r="Z1003"/>
    </row>
    <row r="1004" spans="2:26" x14ac:dyDescent="0.3">
      <c r="B1004" t="s">
        <v>466</v>
      </c>
      <c r="E1004"/>
      <c r="F1004"/>
      <c r="G1004"/>
      <c r="K1004"/>
      <c r="M1004"/>
      <c r="N1004"/>
      <c r="W1004"/>
      <c r="X1004"/>
      <c r="Y1004"/>
      <c r="Z1004"/>
    </row>
    <row r="1005" spans="2:26" x14ac:dyDescent="0.3">
      <c r="B1005" t="s">
        <v>467</v>
      </c>
      <c r="E1005"/>
      <c r="F1005"/>
      <c r="G1005"/>
      <c r="K1005"/>
      <c r="M1005"/>
      <c r="N1005"/>
      <c r="W1005"/>
      <c r="X1005"/>
      <c r="Y1005"/>
      <c r="Z1005"/>
    </row>
    <row r="1006" spans="2:26" x14ac:dyDescent="0.3">
      <c r="B1006" t="s">
        <v>633</v>
      </c>
      <c r="E1006"/>
      <c r="F1006"/>
      <c r="G1006"/>
      <c r="K1006"/>
      <c r="M1006"/>
      <c r="N1006"/>
      <c r="W1006"/>
      <c r="X1006"/>
      <c r="Y1006"/>
      <c r="Z1006"/>
    </row>
    <row r="1011" spans="2:2" x14ac:dyDescent="0.3">
      <c r="B1011" t="s">
        <v>713</v>
      </c>
    </row>
    <row r="1012" spans="2:2" x14ac:dyDescent="0.3">
      <c r="B1012" t="s">
        <v>714</v>
      </c>
    </row>
    <row r="1013" spans="2:2" x14ac:dyDescent="0.3">
      <c r="B1013" t="s">
        <v>715</v>
      </c>
    </row>
    <row r="1014" spans="2:2" x14ac:dyDescent="0.3">
      <c r="B1014" t="s">
        <v>716</v>
      </c>
    </row>
    <row r="1015" spans="2:2" x14ac:dyDescent="0.3">
      <c r="B1015" t="s">
        <v>717</v>
      </c>
    </row>
    <row r="1016" spans="2:2" x14ac:dyDescent="0.3">
      <c r="B1016" t="s">
        <v>718</v>
      </c>
    </row>
    <row r="1017" spans="2:2" x14ac:dyDescent="0.3">
      <c r="B1017" t="s">
        <v>719</v>
      </c>
    </row>
    <row r="1018" spans="2:2" x14ac:dyDescent="0.3">
      <c r="B1018" t="s">
        <v>720</v>
      </c>
    </row>
    <row r="1019" spans="2:2" x14ac:dyDescent="0.3">
      <c r="B1019" t="s">
        <v>721</v>
      </c>
    </row>
    <row r="1020" spans="2:2" x14ac:dyDescent="0.3">
      <c r="B1020" t="s">
        <v>722</v>
      </c>
    </row>
    <row r="1021" spans="2:2" x14ac:dyDescent="0.3">
      <c r="B1021" t="s">
        <v>130</v>
      </c>
    </row>
    <row r="1022" spans="2:2" x14ac:dyDescent="0.3">
      <c r="B1022" t="s">
        <v>126</v>
      </c>
    </row>
    <row r="1026" spans="2:2" x14ac:dyDescent="0.3">
      <c r="B1026" t="s">
        <v>723</v>
      </c>
    </row>
    <row r="1027" spans="2:2" x14ac:dyDescent="0.3">
      <c r="B1027" t="s">
        <v>714</v>
      </c>
    </row>
    <row r="1028" spans="2:2" x14ac:dyDescent="0.3">
      <c r="B1028" t="s">
        <v>715</v>
      </c>
    </row>
    <row r="1029" spans="2:2" x14ac:dyDescent="0.3">
      <c r="B1029" t="s">
        <v>716</v>
      </c>
    </row>
    <row r="1030" spans="2:2" x14ac:dyDescent="0.3">
      <c r="B1030" t="s">
        <v>717</v>
      </c>
    </row>
    <row r="1031" spans="2:2" x14ac:dyDescent="0.3">
      <c r="B1031" t="s">
        <v>724</v>
      </c>
    </row>
    <row r="1032" spans="2:2" x14ac:dyDescent="0.3">
      <c r="B1032" t="s">
        <v>725</v>
      </c>
    </row>
    <row r="1033" spans="2:2" x14ac:dyDescent="0.3">
      <c r="B1033" t="s">
        <v>726</v>
      </c>
    </row>
    <row r="1034" spans="2:2" x14ac:dyDescent="0.3">
      <c r="B1034" t="s">
        <v>727</v>
      </c>
    </row>
    <row r="1035" spans="2:2" x14ac:dyDescent="0.3">
      <c r="B1035" t="s">
        <v>721</v>
      </c>
    </row>
    <row r="1036" spans="2:2" x14ac:dyDescent="0.3">
      <c r="B1036" t="s">
        <v>728</v>
      </c>
    </row>
    <row r="1037" spans="2:2" x14ac:dyDescent="0.3">
      <c r="B1037" t="s">
        <v>130</v>
      </c>
    </row>
    <row r="1038" spans="2:2" x14ac:dyDescent="0.3">
      <c r="B1038" t="s">
        <v>126</v>
      </c>
    </row>
    <row r="1042" spans="2:26" x14ac:dyDescent="0.3">
      <c r="B1042" s="2" t="s">
        <v>729</v>
      </c>
      <c r="I1042" t="str">
        <f>CONCATENATE("ALTER TABLE"," ",B1042)</f>
        <v>ALTER TABLE TM_BACKLOG_DESCRIPTION</v>
      </c>
      <c r="K1042" s="25"/>
      <c r="N1042" s="5" t="str">
        <f>CONCATENATE("CREATE TABLE ",B1042," ","(")</f>
        <v>CREATE TABLE TM_BACKLOG_DESCRIPTION (</v>
      </c>
    </row>
    <row r="1043" spans="2:26" ht="19.2" x14ac:dyDescent="0.45">
      <c r="B1043" s="1" t="s">
        <v>2</v>
      </c>
      <c r="C1043" s="1" t="s">
        <v>1</v>
      </c>
      <c r="D1043" s="4">
        <v>30</v>
      </c>
      <c r="E1043" s="24" t="s">
        <v>113</v>
      </c>
      <c r="I1043" t="str">
        <f>I1042</f>
        <v>ALTER TABLE TM_BACKLOG_DESCRIPTION</v>
      </c>
      <c r="L1043" s="12"/>
      <c r="M1043" s="18" t="str">
        <f t="shared" ref="M1043:M1052" si="408">CONCATENATE(B1043,",")</f>
        <v>ID,</v>
      </c>
      <c r="N1043" s="5" t="str">
        <f>CONCATENATE(B1043," ",C1043,"(",D1043,") ",E1043," ,")</f>
        <v>ID VARCHAR(30) NOT NULL ,</v>
      </c>
      <c r="O1043" s="1" t="s">
        <v>2</v>
      </c>
      <c r="P1043" s="6"/>
      <c r="Q1043" s="6"/>
      <c r="R1043" s="6"/>
      <c r="S1043" s="6"/>
      <c r="T1043" s="6"/>
      <c r="U1043" s="6"/>
      <c r="V1043" s="6"/>
      <c r="W1043" s="17" t="str">
        <f t="shared" ref="W1043:W1052" si="409">CONCATENATE(,LOWER(O1043),UPPER(LEFT(P1043,1)),LOWER(RIGHT(P1043,LEN(P1043)-IF(LEN(P1043)&gt;0,1,LEN(P1043)))),UPPER(LEFT(Q1043,1)),LOWER(RIGHT(Q1043,LEN(Q1043)-IF(LEN(Q1043)&gt;0,1,LEN(Q1043)))),UPPER(LEFT(R1043,1)),LOWER(RIGHT(R1043,LEN(R1043)-IF(LEN(R1043)&gt;0,1,LEN(R1043)))),UPPER(LEFT(S1043,1)),LOWER(RIGHT(S1043,LEN(S1043)-IF(LEN(S1043)&gt;0,1,LEN(S1043)))),UPPER(LEFT(T1043,1)),LOWER(RIGHT(T1043,LEN(T1043)-IF(LEN(T1043)&gt;0,1,LEN(T1043)))),UPPER(LEFT(U1043,1)),LOWER(RIGHT(U1043,LEN(U1043)-IF(LEN(U1043)&gt;0,1,LEN(U1043)))),UPPER(LEFT(V1043,1)),LOWER(RIGHT(V1043,LEN(V1043)-IF(LEN(V1043)&gt;0,1,LEN(V1043)))))</f>
        <v>id</v>
      </c>
      <c r="X1043" s="3" t="str">
        <f t="shared" ref="X1043:X1052" si="410">CONCATENATE("""",W1043,"""",":","""","""",",")</f>
        <v>"id":"",</v>
      </c>
      <c r="Y1043" s="22" t="str">
        <f t="shared" ref="Y1043:Y1052" si="411">CONCATENATE("public static String ",,B1043,,"=","""",W1043,""";")</f>
        <v>public static String ID="id";</v>
      </c>
      <c r="Z1043" s="7" t="str">
        <f t="shared" ref="Z1043:Z1052" si="412">CONCATENATE("private String ",W1043,"=","""""",";")</f>
        <v>private String id="";</v>
      </c>
    </row>
    <row r="1044" spans="2:26" ht="19.2" x14ac:dyDescent="0.45">
      <c r="B1044" s="1" t="s">
        <v>3</v>
      </c>
      <c r="C1044" s="1" t="s">
        <v>1</v>
      </c>
      <c r="D1044" s="4">
        <v>10</v>
      </c>
      <c r="I1044" t="str">
        <f>I1043</f>
        <v>ALTER TABLE TM_BACKLOG_DESCRIPTION</v>
      </c>
      <c r="K1044" s="21" t="s">
        <v>436</v>
      </c>
      <c r="L1044" s="12"/>
      <c r="M1044" s="18" t="str">
        <f t="shared" si="408"/>
        <v>STATUS,</v>
      </c>
      <c r="N1044" s="5" t="str">
        <f t="shared" ref="N1044:N1052" si="413">CONCATENATE(B1044," ",C1044,"(",D1044,")",",")</f>
        <v>STATUS VARCHAR(10),</v>
      </c>
      <c r="O1044" s="1" t="s">
        <v>3</v>
      </c>
      <c r="W1044" s="17" t="str">
        <f t="shared" si="409"/>
        <v>status</v>
      </c>
      <c r="X1044" s="3" t="str">
        <f t="shared" si="410"/>
        <v>"status":"",</v>
      </c>
      <c r="Y1044" s="22" t="str">
        <f t="shared" si="411"/>
        <v>public static String STATUS="status";</v>
      </c>
      <c r="Z1044" s="7" t="str">
        <f t="shared" si="412"/>
        <v>private String status="";</v>
      </c>
    </row>
    <row r="1045" spans="2:26" ht="19.2" x14ac:dyDescent="0.45">
      <c r="B1045" s="1" t="s">
        <v>4</v>
      </c>
      <c r="C1045" s="1" t="s">
        <v>1</v>
      </c>
      <c r="D1045" s="4">
        <v>30</v>
      </c>
      <c r="I1045" t="str">
        <f>I1044</f>
        <v>ALTER TABLE TM_BACKLOG_DESCRIPTION</v>
      </c>
      <c r="J1045" t="str">
        <f t="shared" ref="J1045:J1052" si="414">CONCATENATE(LEFT(CONCATENATE(" ADD "," ",N1045,";"),LEN(CONCATENATE(" ADD "," ",N1045,";"))-2),";")</f>
        <v xml:space="preserve"> ADD  INSERT_DATE VARCHAR(30);</v>
      </c>
      <c r="K1045" s="21" t="str">
        <f t="shared" ref="K1045:K1052" si="415">CONCATENATE(LEFT(CONCATENATE("  ALTER COLUMN  "," ",N1045,";"),LEN(CONCATENATE("  ALTER COLUMN  "," ",N1045,";"))-2),";")</f>
        <v xml:space="preserve">  ALTER COLUMN   INSERT_DATE VARCHAR(30);</v>
      </c>
      <c r="L1045" s="12"/>
      <c r="M1045" s="18" t="str">
        <f t="shared" si="408"/>
        <v>INSERT_DATE,</v>
      </c>
      <c r="N1045" s="5" t="str">
        <f t="shared" si="413"/>
        <v>INSERT_DATE VARCHAR(30),</v>
      </c>
      <c r="O1045" s="1" t="s">
        <v>7</v>
      </c>
      <c r="P1045" t="s">
        <v>8</v>
      </c>
      <c r="W1045" s="17" t="str">
        <f t="shared" si="409"/>
        <v>insertDate</v>
      </c>
      <c r="X1045" s="3" t="str">
        <f t="shared" si="410"/>
        <v>"insertDate":"",</v>
      </c>
      <c r="Y1045" s="22" t="str">
        <f t="shared" si="411"/>
        <v>public static String INSERT_DATE="insertDate";</v>
      </c>
      <c r="Z1045" s="7" t="str">
        <f t="shared" si="412"/>
        <v>private String insertDate="";</v>
      </c>
    </row>
    <row r="1046" spans="2:26" ht="19.2" x14ac:dyDescent="0.45">
      <c r="B1046" s="1" t="s">
        <v>5</v>
      </c>
      <c r="C1046" s="1" t="s">
        <v>1</v>
      </c>
      <c r="D1046" s="4">
        <v>30</v>
      </c>
      <c r="I1046" t="str">
        <f>I1045</f>
        <v>ALTER TABLE TM_BACKLOG_DESCRIPTION</v>
      </c>
      <c r="J1046" t="str">
        <f t="shared" si="414"/>
        <v xml:space="preserve"> ADD  MODIFICATION_DATE VARCHAR(30);</v>
      </c>
      <c r="K1046" s="21" t="str">
        <f t="shared" si="415"/>
        <v xml:space="preserve">  ALTER COLUMN   MODIFICATION_DATE VARCHAR(30);</v>
      </c>
      <c r="L1046" s="12"/>
      <c r="M1046" s="18" t="str">
        <f t="shared" si="408"/>
        <v>MODIFICATION_DATE,</v>
      </c>
      <c r="N1046" s="5" t="str">
        <f t="shared" si="413"/>
        <v>MODIFICATION_DATE VARCHAR(30),</v>
      </c>
      <c r="O1046" s="1" t="s">
        <v>9</v>
      </c>
      <c r="P1046" t="s">
        <v>8</v>
      </c>
      <c r="W1046" s="17" t="str">
        <f t="shared" si="409"/>
        <v>modificationDate</v>
      </c>
      <c r="X1046" s="3" t="str">
        <f t="shared" si="410"/>
        <v>"modificationDate":"",</v>
      </c>
      <c r="Y1046" s="22" t="str">
        <f t="shared" si="411"/>
        <v>public static String MODIFICATION_DATE="modificationDate";</v>
      </c>
      <c r="Z1046" s="7" t="str">
        <f t="shared" si="412"/>
        <v>private String modificationDate="";</v>
      </c>
    </row>
    <row r="1047" spans="2:26" ht="19.2" x14ac:dyDescent="0.45">
      <c r="B1047" s="1" t="s">
        <v>274</v>
      </c>
      <c r="C1047" s="1" t="s">
        <v>1</v>
      </c>
      <c r="D1047" s="4">
        <v>500</v>
      </c>
      <c r="I1047" t="str">
        <f>I1046</f>
        <v>ALTER TABLE TM_BACKLOG_DESCRIPTION</v>
      </c>
      <c r="J1047" t="str">
        <f t="shared" si="414"/>
        <v xml:space="preserve"> ADD  FK_PROJECT_ID VARCHAR(500);</v>
      </c>
      <c r="K1047" s="21" t="str">
        <f t="shared" si="415"/>
        <v xml:space="preserve">  ALTER COLUMN   FK_PROJECT_ID VARCHAR(500);</v>
      </c>
      <c r="L1047" s="12"/>
      <c r="M1047" s="18" t="str">
        <f t="shared" si="408"/>
        <v>FK_PROJECT_ID,</v>
      </c>
      <c r="N1047" s="5" t="str">
        <f t="shared" si="413"/>
        <v>FK_PROJECT_ID VARCHAR(500),</v>
      </c>
      <c r="O1047" s="1" t="s">
        <v>10</v>
      </c>
      <c r="P1047" t="s">
        <v>288</v>
      </c>
      <c r="Q1047" t="s">
        <v>2</v>
      </c>
      <c r="W1047" s="17" t="str">
        <f t="shared" si="409"/>
        <v>fkProjectId</v>
      </c>
      <c r="X1047" s="3" t="str">
        <f t="shared" si="410"/>
        <v>"fkProjectId":"",</v>
      </c>
      <c r="Y1047" s="22" t="str">
        <f t="shared" si="411"/>
        <v>public static String FK_PROJECT_ID="fkProjectId";</v>
      </c>
      <c r="Z1047" s="7" t="str">
        <f t="shared" si="412"/>
        <v>private String fkProjectId="";</v>
      </c>
    </row>
    <row r="1048" spans="2:26" ht="19.2" x14ac:dyDescent="0.45">
      <c r="B1048" s="1" t="s">
        <v>367</v>
      </c>
      <c r="C1048" s="1" t="s">
        <v>1</v>
      </c>
      <c r="D1048" s="4">
        <v>500</v>
      </c>
      <c r="I1048" t="str">
        <f>I1046</f>
        <v>ALTER TABLE TM_BACKLOG_DESCRIPTION</v>
      </c>
      <c r="J1048" t="str">
        <f t="shared" si="414"/>
        <v xml:space="preserve"> ADD  FK_BACKLOG_ID VARCHAR(500);</v>
      </c>
      <c r="K1048" s="21" t="str">
        <f t="shared" si="415"/>
        <v xml:space="preserve">  ALTER COLUMN   FK_BACKLOG_ID VARCHAR(500);</v>
      </c>
      <c r="L1048" s="12"/>
      <c r="M1048" s="18" t="str">
        <f t="shared" si="408"/>
        <v>FK_BACKLOG_ID,</v>
      </c>
      <c r="N1048" s="5" t="str">
        <f t="shared" si="413"/>
        <v>FK_BACKLOG_ID VARCHAR(500),</v>
      </c>
      <c r="O1048" s="1" t="s">
        <v>10</v>
      </c>
      <c r="P1048" t="s">
        <v>354</v>
      </c>
      <c r="Q1048" t="s">
        <v>2</v>
      </c>
      <c r="W1048" s="17" t="str">
        <f t="shared" si="409"/>
        <v>fkBacklogId</v>
      </c>
      <c r="X1048" s="3" t="str">
        <f t="shared" si="410"/>
        <v>"fkBacklogId":"",</v>
      </c>
      <c r="Y1048" s="22" t="str">
        <f t="shared" si="411"/>
        <v>public static String FK_BACKLOG_ID="fkBacklogId";</v>
      </c>
      <c r="Z1048" s="7" t="str">
        <f t="shared" si="412"/>
        <v>private String fkBacklogId="";</v>
      </c>
    </row>
    <row r="1049" spans="2:26" ht="19.2" x14ac:dyDescent="0.45">
      <c r="B1049" s="1" t="s">
        <v>14</v>
      </c>
      <c r="C1049" s="1" t="s">
        <v>701</v>
      </c>
      <c r="D1049" s="4"/>
      <c r="I1049" t="str">
        <f>I1047</f>
        <v>ALTER TABLE TM_BACKLOG_DESCRIPTION</v>
      </c>
      <c r="J1049" t="str">
        <f t="shared" si="414"/>
        <v xml:space="preserve"> ADD  DESCRIPTION TEXT();</v>
      </c>
      <c r="K1049" s="21" t="str">
        <f t="shared" si="415"/>
        <v xml:space="preserve">  ALTER COLUMN   DESCRIPTION TEXT();</v>
      </c>
      <c r="L1049" s="12"/>
      <c r="M1049" s="18" t="str">
        <f t="shared" si="408"/>
        <v>DESCRIPTION,</v>
      </c>
      <c r="N1049" s="5" t="str">
        <f t="shared" si="413"/>
        <v>DESCRIPTION TEXT(),</v>
      </c>
      <c r="O1049" s="1" t="s">
        <v>14</v>
      </c>
      <c r="W1049" s="17" t="str">
        <f t="shared" si="409"/>
        <v>description</v>
      </c>
      <c r="X1049" s="3" t="str">
        <f t="shared" si="410"/>
        <v>"description":"",</v>
      </c>
      <c r="Y1049" s="22" t="str">
        <f t="shared" si="411"/>
        <v>public static String DESCRIPTION="description";</v>
      </c>
      <c r="Z1049" s="7" t="str">
        <f t="shared" si="412"/>
        <v>private String description="";</v>
      </c>
    </row>
    <row r="1050" spans="2:26" ht="19.2" x14ac:dyDescent="0.45">
      <c r="B1050" s="1" t="s">
        <v>421</v>
      </c>
      <c r="C1050" s="1" t="s">
        <v>1</v>
      </c>
      <c r="D1050" s="4">
        <v>500</v>
      </c>
      <c r="I1050" t="str">
        <f>I1048</f>
        <v>ALTER TABLE TM_BACKLOG_DESCRIPTION</v>
      </c>
      <c r="J1050" t="str">
        <f t="shared" si="414"/>
        <v xml:space="preserve"> ADD  COMMENT_TYPE VARCHAR(500);</v>
      </c>
      <c r="K1050" s="21" t="str">
        <f t="shared" si="415"/>
        <v xml:space="preserve">  ALTER COLUMN   COMMENT_TYPE VARCHAR(500);</v>
      </c>
      <c r="L1050" s="12"/>
      <c r="M1050" s="18" t="str">
        <f t="shared" si="408"/>
        <v>COMMENT_TYPE,</v>
      </c>
      <c r="N1050" s="5" t="str">
        <f t="shared" si="413"/>
        <v>COMMENT_TYPE VARCHAR(500),</v>
      </c>
      <c r="O1050" s="1" t="s">
        <v>323</v>
      </c>
      <c r="P1050" t="s">
        <v>51</v>
      </c>
      <c r="W1050" s="17" t="str">
        <f t="shared" si="409"/>
        <v>commentType</v>
      </c>
      <c r="X1050" s="3" t="str">
        <f t="shared" si="410"/>
        <v>"commentType":"",</v>
      </c>
      <c r="Y1050" s="22" t="str">
        <f t="shared" si="411"/>
        <v>public static String COMMENT_TYPE="commentType";</v>
      </c>
      <c r="Z1050" s="7" t="str">
        <f t="shared" si="412"/>
        <v>private String commentType="";</v>
      </c>
    </row>
    <row r="1051" spans="2:26" ht="19.2" x14ac:dyDescent="0.45">
      <c r="B1051" s="1" t="s">
        <v>258</v>
      </c>
      <c r="C1051" s="1" t="s">
        <v>1</v>
      </c>
      <c r="D1051" s="4">
        <v>24</v>
      </c>
      <c r="I1051" t="str">
        <f>I1049</f>
        <v>ALTER TABLE TM_BACKLOG_DESCRIPTION</v>
      </c>
      <c r="J1051" t="str">
        <f t="shared" si="414"/>
        <v xml:space="preserve"> ADD  ORDER_NO VARCHAR(24);</v>
      </c>
      <c r="K1051" s="21" t="str">
        <f t="shared" si="415"/>
        <v xml:space="preserve">  ALTER COLUMN   ORDER_NO VARCHAR(24);</v>
      </c>
      <c r="L1051" s="12"/>
      <c r="M1051" s="18" t="str">
        <f t="shared" si="408"/>
        <v>ORDER_NO,</v>
      </c>
      <c r="N1051" s="5" t="str">
        <f t="shared" si="413"/>
        <v>ORDER_NO VARCHAR(24),</v>
      </c>
      <c r="O1051" s="1" t="s">
        <v>259</v>
      </c>
      <c r="P1051" t="s">
        <v>173</v>
      </c>
      <c r="W1051" s="17" t="str">
        <f t="shared" si="409"/>
        <v>orderNo</v>
      </c>
      <c r="X1051" s="3" t="str">
        <f t="shared" si="410"/>
        <v>"orderNo":"",</v>
      </c>
      <c r="Y1051" s="22" t="str">
        <f t="shared" si="411"/>
        <v>public static String ORDER_NO="orderNo";</v>
      </c>
      <c r="Z1051" s="7" t="str">
        <f t="shared" si="412"/>
        <v>private String orderNo="";</v>
      </c>
    </row>
    <row r="1052" spans="2:26" ht="19.2" x14ac:dyDescent="0.45">
      <c r="B1052" s="1" t="s">
        <v>730</v>
      </c>
      <c r="C1052" s="1" t="s">
        <v>1</v>
      </c>
      <c r="D1052" s="4">
        <v>200</v>
      </c>
      <c r="I1052" t="str">
        <f>I1050</f>
        <v>ALTER TABLE TM_BACKLOG_DESCRIPTION</v>
      </c>
      <c r="J1052" t="str">
        <f t="shared" si="414"/>
        <v xml:space="preserve"> ADD  COLORED_TYPE VARCHAR(200);</v>
      </c>
      <c r="K1052" s="21" t="str">
        <f t="shared" si="415"/>
        <v xml:space="preserve">  ALTER COLUMN   COLORED_TYPE VARCHAR(200);</v>
      </c>
      <c r="L1052" s="12"/>
      <c r="M1052" s="18" t="str">
        <f t="shared" si="408"/>
        <v>COLORED_TYPE,</v>
      </c>
      <c r="N1052" s="5" t="str">
        <f t="shared" si="413"/>
        <v>COLORED_TYPE VARCHAR(200),</v>
      </c>
      <c r="O1052" s="1" t="s">
        <v>731</v>
      </c>
      <c r="P1052" t="s">
        <v>51</v>
      </c>
      <c r="W1052" s="17" t="str">
        <f t="shared" si="409"/>
        <v>coloredType</v>
      </c>
      <c r="X1052" s="3" t="str">
        <f t="shared" si="410"/>
        <v>"coloredType":"",</v>
      </c>
      <c r="Y1052" s="22" t="str">
        <f t="shared" si="411"/>
        <v>public static String COLORED_TYPE="coloredType";</v>
      </c>
      <c r="Z1052" s="7" t="str">
        <f t="shared" si="412"/>
        <v>private String coloredType="";</v>
      </c>
    </row>
    <row r="1053" spans="2:26" ht="19.2" x14ac:dyDescent="0.45">
      <c r="B1053" s="1"/>
      <c r="C1053" s="1"/>
      <c r="D1053" s="4"/>
      <c r="L1053" s="12"/>
      <c r="M1053" s="18"/>
      <c r="N1053" s="33" t="s">
        <v>130</v>
      </c>
      <c r="O1053" s="1"/>
      <c r="W1053" s="17"/>
    </row>
    <row r="1054" spans="2:26" ht="19.2" x14ac:dyDescent="0.45">
      <c r="C1054" s="14"/>
      <c r="D1054" s="9"/>
      <c r="K1054" s="29"/>
      <c r="M1054" s="20"/>
      <c r="N1054" s="31" t="s">
        <v>126</v>
      </c>
      <c r="O1054" s="14"/>
      <c r="W1054" s="17"/>
    </row>
    <row r="1056" spans="2:26" x14ac:dyDescent="0.3">
      <c r="B1056" s="2" t="s">
        <v>746</v>
      </c>
      <c r="I1056" t="str">
        <f>CONCATENATE("ALTER TABLE"," ",B1056)</f>
        <v>ALTER TABLE TM_INPUT_TABLE_COMP</v>
      </c>
      <c r="K1056" s="25"/>
      <c r="N1056" s="5" t="str">
        <f>CONCATENATE("CREATE TABLE ",B1056," ","(")</f>
        <v>CREATE TABLE TM_INPUT_TABLE_COMP (</v>
      </c>
    </row>
    <row r="1057" spans="2:26" ht="19.2" x14ac:dyDescent="0.45">
      <c r="B1057" s="1" t="s">
        <v>2</v>
      </c>
      <c r="C1057" s="1" t="s">
        <v>1</v>
      </c>
      <c r="D1057" s="4">
        <v>30</v>
      </c>
      <c r="E1057" s="24" t="s">
        <v>113</v>
      </c>
      <c r="I1057" t="str">
        <f>I1056</f>
        <v>ALTER TABLE TM_INPUT_TABLE_COMP</v>
      </c>
      <c r="L1057" s="12"/>
      <c r="M1057" s="18" t="str">
        <f t="shared" ref="M1057:M1072" si="416">CONCATENATE(B1057,",")</f>
        <v>ID,</v>
      </c>
      <c r="N1057" s="5" t="str">
        <f>CONCATENATE(B1057," ",C1057,"(",D1057,") ",E1057," ,")</f>
        <v>ID VARCHAR(30) NOT NULL ,</v>
      </c>
      <c r="O1057" s="1" t="s">
        <v>2</v>
      </c>
      <c r="P1057" s="6"/>
      <c r="Q1057" s="6"/>
      <c r="R1057" s="6"/>
      <c r="S1057" s="6"/>
      <c r="T1057" s="6"/>
      <c r="U1057" s="6"/>
      <c r="V1057" s="6"/>
      <c r="W1057" s="17" t="str">
        <f t="shared" ref="W1057:W1072" si="417">CONCATENATE(,LOWER(O1057),UPPER(LEFT(P1057,1)),LOWER(RIGHT(P1057,LEN(P1057)-IF(LEN(P1057)&gt;0,1,LEN(P1057)))),UPPER(LEFT(Q1057,1)),LOWER(RIGHT(Q1057,LEN(Q1057)-IF(LEN(Q1057)&gt;0,1,LEN(Q1057)))),UPPER(LEFT(R1057,1)),LOWER(RIGHT(R1057,LEN(R1057)-IF(LEN(R1057)&gt;0,1,LEN(R1057)))),UPPER(LEFT(S1057,1)),LOWER(RIGHT(S1057,LEN(S1057)-IF(LEN(S1057)&gt;0,1,LEN(S1057)))),UPPER(LEFT(T1057,1)),LOWER(RIGHT(T1057,LEN(T1057)-IF(LEN(T1057)&gt;0,1,LEN(T1057)))),UPPER(LEFT(U1057,1)),LOWER(RIGHT(U1057,LEN(U1057)-IF(LEN(U1057)&gt;0,1,LEN(U1057)))),UPPER(LEFT(V1057,1)),LOWER(RIGHT(V1057,LEN(V1057)-IF(LEN(V1057)&gt;0,1,LEN(V1057)))))</f>
        <v>id</v>
      </c>
      <c r="X1057" s="3" t="str">
        <f t="shared" ref="X1057:X1072" si="418">CONCATENATE("""",W1057,"""",":","""","""",",")</f>
        <v>"id":"",</v>
      </c>
      <c r="Y1057" s="22" t="str">
        <f t="shared" ref="Y1057:Y1072" si="419">CONCATENATE("public static String ",,B1057,,"=","""",W1057,""";")</f>
        <v>public static String ID="id";</v>
      </c>
      <c r="Z1057" s="7" t="str">
        <f t="shared" ref="Z1057:Z1072" si="420">CONCATENATE("private String ",W1057,"=","""""",";")</f>
        <v>private String id="";</v>
      </c>
    </row>
    <row r="1058" spans="2:26" ht="19.2" x14ac:dyDescent="0.45">
      <c r="B1058" s="1" t="s">
        <v>3</v>
      </c>
      <c r="C1058" s="1" t="s">
        <v>1</v>
      </c>
      <c r="D1058" s="4">
        <v>10</v>
      </c>
      <c r="I1058" t="str">
        <f>I1057</f>
        <v>ALTER TABLE TM_INPUT_TABLE_COMP</v>
      </c>
      <c r="K1058" s="21" t="s">
        <v>436</v>
      </c>
      <c r="L1058" s="12"/>
      <c r="M1058" s="18" t="str">
        <f t="shared" si="416"/>
        <v>STATUS,</v>
      </c>
      <c r="N1058" s="5" t="str">
        <f t="shared" ref="N1058:N1063" si="421">CONCATENATE(B1058," ",C1058,"(",D1058,")",",")</f>
        <v>STATUS VARCHAR(10),</v>
      </c>
      <c r="O1058" s="1" t="s">
        <v>3</v>
      </c>
      <c r="W1058" s="17" t="str">
        <f t="shared" si="417"/>
        <v>status</v>
      </c>
      <c r="X1058" s="3" t="str">
        <f t="shared" si="418"/>
        <v>"status":"",</v>
      </c>
      <c r="Y1058" s="22" t="str">
        <f t="shared" si="419"/>
        <v>public static String STATUS="status";</v>
      </c>
      <c r="Z1058" s="7" t="str">
        <f t="shared" si="420"/>
        <v>private String status="";</v>
      </c>
    </row>
    <row r="1059" spans="2:26" ht="19.2" x14ac:dyDescent="0.45">
      <c r="B1059" s="1" t="s">
        <v>4</v>
      </c>
      <c r="C1059" s="1" t="s">
        <v>1</v>
      </c>
      <c r="D1059" s="4">
        <v>30</v>
      </c>
      <c r="I1059" t="str">
        <f>I1058</f>
        <v>ALTER TABLE TM_INPUT_TABLE_COMP</v>
      </c>
      <c r="J1059" t="str">
        <f t="shared" ref="J1059:J1072" si="422">CONCATENATE(LEFT(CONCATENATE(" ADD "," ",N1059,";"),LEN(CONCATENATE(" ADD "," ",N1059,";"))-2),";")</f>
        <v xml:space="preserve"> ADD  INSERT_DATE VARCHAR(30);</v>
      </c>
      <c r="K1059" s="21" t="str">
        <f t="shared" ref="K1059:K1072" si="423">CONCATENATE(LEFT(CONCATENATE("  ALTER COLUMN  "," ",N1059,";"),LEN(CONCATENATE("  ALTER COLUMN  "," ",N1059,";"))-2),";")</f>
        <v xml:space="preserve">  ALTER COLUMN   INSERT_DATE VARCHAR(30);</v>
      </c>
      <c r="L1059" s="12"/>
      <c r="M1059" s="18" t="str">
        <f t="shared" si="416"/>
        <v>INSERT_DATE,</v>
      </c>
      <c r="N1059" s="5" t="str">
        <f t="shared" si="421"/>
        <v>INSERT_DATE VARCHAR(30),</v>
      </c>
      <c r="O1059" s="1" t="s">
        <v>7</v>
      </c>
      <c r="P1059" t="s">
        <v>8</v>
      </c>
      <c r="W1059" s="17" t="str">
        <f t="shared" si="417"/>
        <v>insertDate</v>
      </c>
      <c r="X1059" s="3" t="str">
        <f t="shared" si="418"/>
        <v>"insertDate":"",</v>
      </c>
      <c r="Y1059" s="22" t="str">
        <f t="shared" si="419"/>
        <v>public static String INSERT_DATE="insertDate";</v>
      </c>
      <c r="Z1059" s="7" t="str">
        <f t="shared" si="420"/>
        <v>private String insertDate="";</v>
      </c>
    </row>
    <row r="1060" spans="2:26" ht="19.2" x14ac:dyDescent="0.45">
      <c r="B1060" s="1" t="s">
        <v>5</v>
      </c>
      <c r="C1060" s="1" t="s">
        <v>1</v>
      </c>
      <c r="D1060" s="4">
        <v>30</v>
      </c>
      <c r="I1060" t="str">
        <f>I1059</f>
        <v>ALTER TABLE TM_INPUT_TABLE_COMP</v>
      </c>
      <c r="J1060" t="str">
        <f t="shared" si="422"/>
        <v xml:space="preserve"> ADD  MODIFICATION_DATE VARCHAR(30);</v>
      </c>
      <c r="K1060" s="21" t="str">
        <f t="shared" si="423"/>
        <v xml:space="preserve">  ALTER COLUMN   MODIFICATION_DATE VARCHAR(30);</v>
      </c>
      <c r="L1060" s="12"/>
      <c r="M1060" s="18" t="str">
        <f t="shared" si="416"/>
        <v>MODIFICATION_DATE,</v>
      </c>
      <c r="N1060" s="5" t="str">
        <f t="shared" si="421"/>
        <v>MODIFICATION_DATE VARCHAR(30),</v>
      </c>
      <c r="O1060" s="1" t="s">
        <v>9</v>
      </c>
      <c r="P1060" t="s">
        <v>8</v>
      </c>
      <c r="W1060" s="17" t="str">
        <f t="shared" si="417"/>
        <v>modificationDate</v>
      </c>
      <c r="X1060" s="3" t="str">
        <f t="shared" si="418"/>
        <v>"modificationDate":"",</v>
      </c>
      <c r="Y1060" s="22" t="str">
        <f t="shared" si="419"/>
        <v>public static String MODIFICATION_DATE="modificationDate";</v>
      </c>
      <c r="Z1060" s="7" t="str">
        <f t="shared" si="420"/>
        <v>private String modificationDate="";</v>
      </c>
    </row>
    <row r="1061" spans="2:26" ht="19.2" x14ac:dyDescent="0.45">
      <c r="B1061" s="1" t="s">
        <v>274</v>
      </c>
      <c r="C1061" s="1" t="s">
        <v>1</v>
      </c>
      <c r="D1061" s="4">
        <v>500</v>
      </c>
      <c r="I1061" t="str">
        <f>I1059</f>
        <v>ALTER TABLE TM_INPUT_TABLE_COMP</v>
      </c>
      <c r="J1061" t="str">
        <f>CONCATENATE(LEFT(CONCATENATE(" ADD "," ",N1061,";"),LEN(CONCATENATE(" ADD "," ",N1061,";"))-2),";")</f>
        <v xml:space="preserve"> ADD  FK_PROJECT_ID VARCHAR(500);</v>
      </c>
      <c r="K1061" s="21" t="str">
        <f>CONCATENATE(LEFT(CONCATENATE("  ALTER COLUMN  "," ",N1061,";"),LEN(CONCATENATE("  ALTER COLUMN  "," ",N1061,";"))-2),";")</f>
        <v xml:space="preserve">  ALTER COLUMN   FK_PROJECT_ID VARCHAR(500);</v>
      </c>
      <c r="L1061" s="12"/>
      <c r="M1061" s="18" t="str">
        <f>CONCATENATE(B1061,",")</f>
        <v>FK_PROJECT_ID,</v>
      </c>
      <c r="N1061" s="5" t="str">
        <f t="shared" si="421"/>
        <v>FK_PROJECT_ID VARCHAR(500),</v>
      </c>
      <c r="O1061" s="1" t="s">
        <v>10</v>
      </c>
      <c r="P1061" t="s">
        <v>288</v>
      </c>
      <c r="Q1061" t="s">
        <v>2</v>
      </c>
      <c r="W1061" s="17" t="str">
        <f>CONCATENATE(,LOWER(O1061),UPPER(LEFT(P1061,1)),LOWER(RIGHT(P1061,LEN(P1061)-IF(LEN(P1061)&gt;0,1,LEN(P1061)))),UPPER(LEFT(Q1061,1)),LOWER(RIGHT(Q1061,LEN(Q1061)-IF(LEN(Q1061)&gt;0,1,LEN(Q1061)))),UPPER(LEFT(R1061,1)),LOWER(RIGHT(R1061,LEN(R1061)-IF(LEN(R1061)&gt;0,1,LEN(R1061)))),UPPER(LEFT(S1061,1)),LOWER(RIGHT(S1061,LEN(S1061)-IF(LEN(S1061)&gt;0,1,LEN(S1061)))),UPPER(LEFT(T1061,1)),LOWER(RIGHT(T1061,LEN(T1061)-IF(LEN(T1061)&gt;0,1,LEN(T1061)))),UPPER(LEFT(U1061,1)),LOWER(RIGHT(U1061,LEN(U1061)-IF(LEN(U1061)&gt;0,1,LEN(U1061)))),UPPER(LEFT(V1061,1)),LOWER(RIGHT(V1061,LEN(V1061)-IF(LEN(V1061)&gt;0,1,LEN(V1061)))))</f>
        <v>fkProjectId</v>
      </c>
      <c r="X1061" s="3" t="str">
        <f>CONCATENATE("""",W1061,"""",":","""","""",",")</f>
        <v>"fkProjectId":"",</v>
      </c>
      <c r="Y1061" s="22" t="str">
        <f>CONCATENATE("public static String ",,B1061,,"=","""",W1061,""";")</f>
        <v>public static String FK_PROJECT_ID="fkProjectId";</v>
      </c>
      <c r="Z1061" s="7" t="str">
        <f>CONCATENATE("private String ",W1061,"=","""""",";")</f>
        <v>private String fkProjectId="";</v>
      </c>
    </row>
    <row r="1062" spans="2:26" ht="19.2" x14ac:dyDescent="0.45">
      <c r="B1062" s="1" t="s">
        <v>367</v>
      </c>
      <c r="C1062" s="1" t="s">
        <v>1</v>
      </c>
      <c r="D1062" s="4">
        <v>500</v>
      </c>
      <c r="I1062" t="str">
        <f>I1060</f>
        <v>ALTER TABLE TM_INPUT_TABLE_COMP</v>
      </c>
      <c r="J1062" t="str">
        <f t="shared" si="422"/>
        <v xml:space="preserve"> ADD  FK_BACKLOG_ID VARCHAR(500);</v>
      </c>
      <c r="K1062" s="21" t="str">
        <f t="shared" si="423"/>
        <v xml:space="preserve">  ALTER COLUMN   FK_BACKLOG_ID VARCHAR(500);</v>
      </c>
      <c r="L1062" s="12"/>
      <c r="M1062" s="18" t="str">
        <f t="shared" si="416"/>
        <v>FK_BACKLOG_ID,</v>
      </c>
      <c r="N1062" s="5" t="str">
        <f t="shared" si="421"/>
        <v>FK_BACKLOG_ID VARCHAR(500),</v>
      </c>
      <c r="O1062" s="1" t="s">
        <v>10</v>
      </c>
      <c r="P1062" t="s">
        <v>354</v>
      </c>
      <c r="Q1062" t="s">
        <v>2</v>
      </c>
      <c r="W1062" s="17" t="str">
        <f t="shared" si="417"/>
        <v>fkBacklogId</v>
      </c>
      <c r="X1062" s="3" t="str">
        <f t="shared" si="418"/>
        <v>"fkBacklogId":"",</v>
      </c>
      <c r="Y1062" s="22" t="str">
        <f t="shared" si="419"/>
        <v>public static String FK_BACKLOG_ID="fkBacklogId";</v>
      </c>
      <c r="Z1062" s="7" t="str">
        <f t="shared" si="420"/>
        <v>private String fkBacklogId="";</v>
      </c>
    </row>
    <row r="1063" spans="2:26" ht="19.2" x14ac:dyDescent="0.45">
      <c r="B1063" s="1" t="s">
        <v>215</v>
      </c>
      <c r="C1063" s="1" t="s">
        <v>1</v>
      </c>
      <c r="D1063" s="4">
        <v>500</v>
      </c>
      <c r="I1063" t="str">
        <f>I1060</f>
        <v>ALTER TABLE TM_INPUT_TABLE_COMP</v>
      </c>
      <c r="J1063" t="str">
        <f t="shared" si="422"/>
        <v xml:space="preserve"> ADD  TABLE_NAME VARCHAR(500);</v>
      </c>
      <c r="K1063" s="21" t="str">
        <f t="shared" si="423"/>
        <v xml:space="preserve">  ALTER COLUMN   TABLE_NAME VARCHAR(500);</v>
      </c>
      <c r="L1063" s="12"/>
      <c r="M1063" s="18" t="str">
        <f t="shared" si="416"/>
        <v>TABLE_NAME,</v>
      </c>
      <c r="N1063" s="5" t="str">
        <f t="shared" si="421"/>
        <v>TABLE_NAME VARCHAR(500),</v>
      </c>
      <c r="O1063" s="1" t="s">
        <v>220</v>
      </c>
      <c r="P1063" t="s">
        <v>0</v>
      </c>
      <c r="W1063" s="17" t="str">
        <f t="shared" si="417"/>
        <v>tableName</v>
      </c>
      <c r="X1063" s="3" t="str">
        <f t="shared" si="418"/>
        <v>"tableName":"",</v>
      </c>
      <c r="Y1063" s="22" t="str">
        <f t="shared" si="419"/>
        <v>public static String TABLE_NAME="tableName";</v>
      </c>
      <c r="Z1063" s="7" t="str">
        <f t="shared" si="420"/>
        <v>private String tableName="";</v>
      </c>
    </row>
    <row r="1064" spans="2:26" ht="19.2" x14ac:dyDescent="0.45">
      <c r="B1064" s="1" t="s">
        <v>747</v>
      </c>
      <c r="C1064" s="1" t="s">
        <v>701</v>
      </c>
      <c r="D1064" s="4"/>
      <c r="I1064" t="str">
        <f>I1057</f>
        <v>ALTER TABLE TM_INPUT_TABLE_COMP</v>
      </c>
      <c r="J1064" t="str">
        <f>CONCATENATE(LEFT(CONCATENATE(" ADD "," ",N1064,";"),LEN(CONCATENATE(" ADD "," ",N1064,";"))-2),";")</f>
        <v xml:space="preserve"> ADD  TABLE_CSS TEXT;</v>
      </c>
      <c r="K1064" s="21" t="str">
        <f>CONCATENATE(LEFT(CONCATENATE("  ALTER COLUMN  "," ",N1064,";"),LEN(CONCATENATE("  ALTER COLUMN  "," ",N1064,";"))-2),";")</f>
        <v xml:space="preserve">  ALTER COLUMN   TABLE_CSS TEXT;</v>
      </c>
      <c r="L1064" s="12"/>
      <c r="M1064" s="18" t="str">
        <f>CONCATENATE(B1064,",")</f>
        <v>TABLE_CSS,</v>
      </c>
      <c r="N1064" s="5" t="str">
        <f t="shared" ref="N1064:N1069" si="424">CONCATENATE(B1064," ",C1064,"",D1064,"",",")</f>
        <v>TABLE_CSS TEXT,</v>
      </c>
      <c r="O1064" s="1" t="s">
        <v>220</v>
      </c>
      <c r="P1064" t="s">
        <v>554</v>
      </c>
      <c r="W1064" s="17" t="str">
        <f>CONCATENATE(,LOWER(O1064),UPPER(LEFT(P1064,1)),LOWER(RIGHT(P1064,LEN(P1064)-IF(LEN(P1064)&gt;0,1,LEN(P1064)))),UPPER(LEFT(Q1064,1)),LOWER(RIGHT(Q1064,LEN(Q1064)-IF(LEN(Q1064)&gt;0,1,LEN(Q1064)))),UPPER(LEFT(R1064,1)),LOWER(RIGHT(R1064,LEN(R1064)-IF(LEN(R1064)&gt;0,1,LEN(R1064)))),UPPER(LEFT(S1064,1)),LOWER(RIGHT(S1064,LEN(S1064)-IF(LEN(S1064)&gt;0,1,LEN(S1064)))),UPPER(LEFT(T1064,1)),LOWER(RIGHT(T1064,LEN(T1064)-IF(LEN(T1064)&gt;0,1,LEN(T1064)))),UPPER(LEFT(U1064,1)),LOWER(RIGHT(U1064,LEN(U1064)-IF(LEN(U1064)&gt;0,1,LEN(U1064)))),UPPER(LEFT(V1064,1)),LOWER(RIGHT(V1064,LEN(V1064)-IF(LEN(V1064)&gt;0,1,LEN(V1064)))))</f>
        <v>tableCss</v>
      </c>
      <c r="X1064" s="3" t="str">
        <f>CONCATENATE("""",W1064,"""",":","""","""",",")</f>
        <v>"tableCss":"",</v>
      </c>
      <c r="Y1064" s="22" t="str">
        <f>CONCATENATE("public static String ",,B1064,,"=","""",W1064,""";")</f>
        <v>public static String TABLE_CSS="tableCss";</v>
      </c>
      <c r="Z1064" s="7" t="str">
        <f>CONCATENATE("private String ",W1064,"=","""""",";")</f>
        <v>private String tableCss="";</v>
      </c>
    </row>
    <row r="1065" spans="2:26" ht="19.2" x14ac:dyDescent="0.45">
      <c r="B1065" s="1" t="s">
        <v>748</v>
      </c>
      <c r="C1065" s="1" t="s">
        <v>701</v>
      </c>
      <c r="D1065" s="4"/>
      <c r="I1065" t="str">
        <f>I1058</f>
        <v>ALTER TABLE TM_INPUT_TABLE_COMP</v>
      </c>
      <c r="J1065" t="str">
        <f>CONCATENATE(LEFT(CONCATENATE(" ADD "," ",N1065,";"),LEN(CONCATENATE(" ADD "," ",N1065,";"))-2),";")</f>
        <v xml:space="preserve"> ADD  HEADER_CSS TEXT;</v>
      </c>
      <c r="K1065" s="21" t="str">
        <f>CONCATENATE(LEFT(CONCATENATE("  ALTER COLUMN  "," ",N1065,";"),LEN(CONCATENATE("  ALTER COLUMN  "," ",N1065,";"))-2),";")</f>
        <v xml:space="preserve">  ALTER COLUMN   HEADER_CSS TEXT;</v>
      </c>
      <c r="L1065" s="12"/>
      <c r="M1065" s="18" t="str">
        <f>CONCATENATE(B1065,",")</f>
        <v>HEADER_CSS,</v>
      </c>
      <c r="N1065" s="5" t="str">
        <f t="shared" si="424"/>
        <v>HEADER_CSS TEXT,</v>
      </c>
      <c r="O1065" s="1" t="s">
        <v>754</v>
      </c>
      <c r="P1065" t="s">
        <v>554</v>
      </c>
      <c r="W1065" s="17" t="str">
        <f>CONCATENATE(,LOWER(O1065),UPPER(LEFT(P1065,1)),LOWER(RIGHT(P1065,LEN(P1065)-IF(LEN(P1065)&gt;0,1,LEN(P1065)))),UPPER(LEFT(Q1065,1)),LOWER(RIGHT(Q1065,LEN(Q1065)-IF(LEN(Q1065)&gt;0,1,LEN(Q1065)))),UPPER(LEFT(R1065,1)),LOWER(RIGHT(R1065,LEN(R1065)-IF(LEN(R1065)&gt;0,1,LEN(R1065)))),UPPER(LEFT(S1065,1)),LOWER(RIGHT(S1065,LEN(S1065)-IF(LEN(S1065)&gt;0,1,LEN(S1065)))),UPPER(LEFT(T1065,1)),LOWER(RIGHT(T1065,LEN(T1065)-IF(LEN(T1065)&gt;0,1,LEN(T1065)))),UPPER(LEFT(U1065,1)),LOWER(RIGHT(U1065,LEN(U1065)-IF(LEN(U1065)&gt;0,1,LEN(U1065)))),UPPER(LEFT(V1065,1)),LOWER(RIGHT(V1065,LEN(V1065)-IF(LEN(V1065)&gt;0,1,LEN(V1065)))))</f>
        <v>headerCss</v>
      </c>
      <c r="X1065" s="3" t="str">
        <f>CONCATENATE("""",W1065,"""",":","""","""",",")</f>
        <v>"headerCss":"",</v>
      </c>
      <c r="Y1065" s="22" t="str">
        <f>CONCATENATE("public static String ",,B1065,,"=","""",W1065,""";")</f>
        <v>public static String HEADER_CSS="headerCss";</v>
      </c>
      <c r="Z1065" s="7" t="str">
        <f>CONCATENATE("private String ",W1065,"=","""""",";")</f>
        <v>private String headerCss="";</v>
      </c>
    </row>
    <row r="1066" spans="2:26" ht="19.2" x14ac:dyDescent="0.45">
      <c r="B1066" s="1" t="s">
        <v>749</v>
      </c>
      <c r="C1066" s="1" t="s">
        <v>701</v>
      </c>
      <c r="D1066" s="4"/>
      <c r="I1066" t="str">
        <f>I1064</f>
        <v>ALTER TABLE TM_INPUT_TABLE_COMP</v>
      </c>
      <c r="J1066" t="str">
        <f>CONCATENATE(LEFT(CONCATENATE(" ADD "," ",N1066,";"),LEN(CONCATENATE(" ADD "," ",N1066,";"))-2),";")</f>
        <v xml:space="preserve"> ADD  BODY_CSS TEXT;</v>
      </c>
      <c r="K1066" s="21" t="str">
        <f>CONCATENATE(LEFT(CONCATENATE("  ALTER COLUMN  "," ",N1066,";"),LEN(CONCATENATE("  ALTER COLUMN  "," ",N1066,";"))-2),";")</f>
        <v xml:space="preserve">  ALTER COLUMN   BODY_CSS TEXT;</v>
      </c>
      <c r="L1066" s="12"/>
      <c r="M1066" s="18" t="str">
        <f>CONCATENATE(B1066,",")</f>
        <v>BODY_CSS,</v>
      </c>
      <c r="N1066" s="5" t="str">
        <f t="shared" si="424"/>
        <v>BODY_CSS TEXT,</v>
      </c>
      <c r="O1066" s="1" t="s">
        <v>429</v>
      </c>
      <c r="P1066" t="s">
        <v>554</v>
      </c>
      <c r="W1066" s="17" t="str">
        <f>CONCATENATE(,LOWER(O1066),UPPER(LEFT(P1066,1)),LOWER(RIGHT(P1066,LEN(P1066)-IF(LEN(P1066)&gt;0,1,LEN(P1066)))),UPPER(LEFT(Q1066,1)),LOWER(RIGHT(Q1066,LEN(Q1066)-IF(LEN(Q1066)&gt;0,1,LEN(Q1066)))),UPPER(LEFT(R1066,1)),LOWER(RIGHT(R1066,LEN(R1066)-IF(LEN(R1066)&gt;0,1,LEN(R1066)))),UPPER(LEFT(S1066,1)),LOWER(RIGHT(S1066,LEN(S1066)-IF(LEN(S1066)&gt;0,1,LEN(S1066)))),UPPER(LEFT(T1066,1)),LOWER(RIGHT(T1066,LEN(T1066)-IF(LEN(T1066)&gt;0,1,LEN(T1066)))),UPPER(LEFT(U1066,1)),LOWER(RIGHT(U1066,LEN(U1066)-IF(LEN(U1066)&gt;0,1,LEN(U1066)))),UPPER(LEFT(V1066,1)),LOWER(RIGHT(V1066,LEN(V1066)-IF(LEN(V1066)&gt;0,1,LEN(V1066)))))</f>
        <v>bodyCss</v>
      </c>
      <c r="X1066" s="3" t="str">
        <f>CONCATENATE("""",W1066,"""",":","""","""",",")</f>
        <v>"bodyCss":"",</v>
      </c>
      <c r="Y1066" s="22" t="str">
        <f>CONCATENATE("public static String ",,B1066,,"=","""",W1066,""";")</f>
        <v>public static String BODY_CSS="bodyCss";</v>
      </c>
      <c r="Z1066" s="7" t="str">
        <f>CONCATENATE("private String ",W1066,"=","""""",";")</f>
        <v>private String bodyCss="";</v>
      </c>
    </row>
    <row r="1067" spans="2:26" ht="19.2" x14ac:dyDescent="0.45">
      <c r="B1067" s="1" t="s">
        <v>750</v>
      </c>
      <c r="C1067" s="1" t="s">
        <v>701</v>
      </c>
      <c r="D1067" s="4"/>
      <c r="I1067" t="str">
        <f>I1065</f>
        <v>ALTER TABLE TM_INPUT_TABLE_COMP</v>
      </c>
      <c r="J1067" t="str">
        <f>CONCATENATE(LEFT(CONCATENATE(" ADD "," ",N1067,";"),LEN(CONCATENATE(" ADD "," ",N1067,";"))-2),";")</f>
        <v xml:space="preserve"> ADD  FOOTER_CSS TEXT;</v>
      </c>
      <c r="K1067" s="21" t="str">
        <f>CONCATENATE(LEFT(CONCATENATE("  ALTER COLUMN  "," ",N1067,";"),LEN(CONCATENATE("  ALTER COLUMN  "," ",N1067,";"))-2),";")</f>
        <v xml:space="preserve">  ALTER COLUMN   FOOTER_CSS TEXT;</v>
      </c>
      <c r="L1067" s="12"/>
      <c r="M1067" s="18" t="str">
        <f>CONCATENATE(B1067,",")</f>
        <v>FOOTER_CSS,</v>
      </c>
      <c r="N1067" s="5" t="str">
        <f t="shared" si="424"/>
        <v>FOOTER_CSS TEXT,</v>
      </c>
      <c r="O1067" s="1" t="s">
        <v>755</v>
      </c>
      <c r="P1067" t="s">
        <v>554</v>
      </c>
      <c r="W1067" s="17" t="str">
        <f>CONCATENATE(,LOWER(O1067),UPPER(LEFT(P1067,1)),LOWER(RIGHT(P1067,LEN(P1067)-IF(LEN(P1067)&gt;0,1,LEN(P1067)))),UPPER(LEFT(Q1067,1)),LOWER(RIGHT(Q1067,LEN(Q1067)-IF(LEN(Q1067)&gt;0,1,LEN(Q1067)))),UPPER(LEFT(R1067,1)),LOWER(RIGHT(R1067,LEN(R1067)-IF(LEN(R1067)&gt;0,1,LEN(R1067)))),UPPER(LEFT(S1067,1)),LOWER(RIGHT(S1067,LEN(S1067)-IF(LEN(S1067)&gt;0,1,LEN(S1067)))),UPPER(LEFT(T1067,1)),LOWER(RIGHT(T1067,LEN(T1067)-IF(LEN(T1067)&gt;0,1,LEN(T1067)))),UPPER(LEFT(U1067,1)),LOWER(RIGHT(U1067,LEN(U1067)-IF(LEN(U1067)&gt;0,1,LEN(U1067)))),UPPER(LEFT(V1067,1)),LOWER(RIGHT(V1067,LEN(V1067)-IF(LEN(V1067)&gt;0,1,LEN(V1067)))))</f>
        <v>footerCss</v>
      </c>
      <c r="X1067" s="3" t="str">
        <f>CONCATENATE("""",W1067,"""",":","""","""",",")</f>
        <v>"footerCss":"",</v>
      </c>
      <c r="Y1067" s="22" t="str">
        <f>CONCATENATE("public static String ",,B1067,,"=","""",W1067,""";")</f>
        <v>public static String FOOTER_CSS="footerCss";</v>
      </c>
      <c r="Z1067" s="7" t="str">
        <f>CONCATENATE("private String ",W1067,"=","""""",";")</f>
        <v>private String footerCss="";</v>
      </c>
    </row>
    <row r="1068" spans="2:26" ht="19.2" x14ac:dyDescent="0.45">
      <c r="B1068" s="1" t="s">
        <v>751</v>
      </c>
      <c r="C1068" s="1" t="s">
        <v>701</v>
      </c>
      <c r="D1068" s="4"/>
      <c r="I1068" t="str">
        <f>I1062</f>
        <v>ALTER TABLE TM_INPUT_TABLE_COMP</v>
      </c>
      <c r="J1068" t="str">
        <f t="shared" si="422"/>
        <v xml:space="preserve"> ADD  TR_CSS TEXT;</v>
      </c>
      <c r="K1068" s="21" t="str">
        <f t="shared" si="423"/>
        <v xml:space="preserve">  ALTER COLUMN   TR_CSS TEXT;</v>
      </c>
      <c r="L1068" s="12"/>
      <c r="M1068" s="18" t="str">
        <f t="shared" si="416"/>
        <v>TR_CSS,</v>
      </c>
      <c r="N1068" s="5" t="str">
        <f t="shared" si="424"/>
        <v>TR_CSS TEXT,</v>
      </c>
      <c r="O1068" s="1" t="s">
        <v>756</v>
      </c>
      <c r="P1068" t="s">
        <v>554</v>
      </c>
      <c r="W1068" s="17" t="str">
        <f t="shared" si="417"/>
        <v>trCss</v>
      </c>
      <c r="X1068" s="3" t="str">
        <f t="shared" si="418"/>
        <v>"trCss":"",</v>
      </c>
      <c r="Y1068" s="22" t="str">
        <f t="shared" si="419"/>
        <v>public static String TR_CSS="trCss";</v>
      </c>
      <c r="Z1068" s="7" t="str">
        <f t="shared" si="420"/>
        <v>private String trCss="";</v>
      </c>
    </row>
    <row r="1069" spans="2:26" ht="19.2" x14ac:dyDescent="0.45">
      <c r="B1069" s="1" t="s">
        <v>752</v>
      </c>
      <c r="C1069" s="1" t="s">
        <v>701</v>
      </c>
      <c r="D1069" s="4"/>
      <c r="I1069" t="str">
        <f>I1063</f>
        <v>ALTER TABLE TM_INPUT_TABLE_COMP</v>
      </c>
      <c r="J1069" t="str">
        <f t="shared" si="422"/>
        <v xml:space="preserve"> ADD  TD_CSS TEXT;</v>
      </c>
      <c r="K1069" s="21" t="str">
        <f t="shared" si="423"/>
        <v xml:space="preserve">  ALTER COLUMN   TD_CSS TEXT;</v>
      </c>
      <c r="L1069" s="12"/>
      <c r="M1069" s="18" t="str">
        <f t="shared" si="416"/>
        <v>TD_CSS,</v>
      </c>
      <c r="N1069" s="5" t="str">
        <f t="shared" si="424"/>
        <v>TD_CSS TEXT,</v>
      </c>
      <c r="O1069" s="1" t="s">
        <v>757</v>
      </c>
      <c r="P1069" t="s">
        <v>554</v>
      </c>
      <c r="W1069" s="17" t="str">
        <f t="shared" si="417"/>
        <v>tdCss</v>
      </c>
      <c r="X1069" s="3" t="str">
        <f t="shared" si="418"/>
        <v>"tdCss":"",</v>
      </c>
      <c r="Y1069" s="22" t="str">
        <f t="shared" si="419"/>
        <v>public static String TD_CSS="tdCss";</v>
      </c>
      <c r="Z1069" s="7" t="str">
        <f t="shared" si="420"/>
        <v>private String tdCss="";</v>
      </c>
    </row>
    <row r="1070" spans="2:26" ht="19.2" x14ac:dyDescent="0.45">
      <c r="B1070" s="1" t="s">
        <v>767</v>
      </c>
      <c r="C1070" s="1" t="s">
        <v>1</v>
      </c>
      <c r="D1070" s="4">
        <v>24</v>
      </c>
      <c r="I1070" t="str">
        <f>I1066</f>
        <v>ALTER TABLE TM_INPUT_TABLE_COMP</v>
      </c>
      <c r="J1070" t="str">
        <f t="shared" si="422"/>
        <v xml:space="preserve"> ADD  READ_CONTENT VARCHAR(24);</v>
      </c>
      <c r="K1070" s="21" t="str">
        <f t="shared" si="423"/>
        <v xml:space="preserve">  ALTER COLUMN   READ_CONTENT VARCHAR(24);</v>
      </c>
      <c r="L1070" s="12"/>
      <c r="M1070" s="18" t="str">
        <f t="shared" si="416"/>
        <v>READ_CONTENT,</v>
      </c>
      <c r="N1070" s="5" t="str">
        <f>CONCATENATE(B1070," ",C1070,"(",D1070,")",",")</f>
        <v>READ_CONTENT VARCHAR(24),</v>
      </c>
      <c r="O1070" s="1" t="s">
        <v>768</v>
      </c>
      <c r="P1070" t="s">
        <v>769</v>
      </c>
      <c r="W1070" s="17" t="str">
        <f t="shared" si="417"/>
        <v>readContent</v>
      </c>
      <c r="X1070" s="3" t="str">
        <f t="shared" si="418"/>
        <v>"readContent":"",</v>
      </c>
      <c r="Y1070" s="22" t="str">
        <f t="shared" si="419"/>
        <v>public static String READ_CONTENT="readContent";</v>
      </c>
      <c r="Z1070" s="7" t="str">
        <f t="shared" si="420"/>
        <v>private String readContent="";</v>
      </c>
    </row>
    <row r="1071" spans="2:26" ht="19.2" x14ac:dyDescent="0.45">
      <c r="B1071" s="1" t="s">
        <v>765</v>
      </c>
      <c r="C1071" s="1" t="s">
        <v>1</v>
      </c>
      <c r="D1071" s="4">
        <v>24</v>
      </c>
      <c r="I1071" t="str">
        <f>I1067</f>
        <v>ALTER TABLE TM_INPUT_TABLE_COMP</v>
      </c>
      <c r="J1071" t="str">
        <f>CONCATENATE(LEFT(CONCATENATE(" ADD "," ",N1071,";"),LEN(CONCATENATE(" ADD "," ",N1071,";"))-2),";")</f>
        <v xml:space="preserve"> ADD  ROW_COUNT VARCHAR(24);</v>
      </c>
      <c r="K1071" s="21" t="str">
        <f>CONCATENATE(LEFT(CONCATENATE("  ALTER COLUMN  "," ",N1071,";"),LEN(CONCATENATE("  ALTER COLUMN  "," ",N1071,";"))-2),";")</f>
        <v xml:space="preserve">  ALTER COLUMN   ROW_COUNT VARCHAR(24);</v>
      </c>
      <c r="L1071" s="12"/>
      <c r="M1071" s="18" t="str">
        <f>CONCATENATE(B1071,",")</f>
        <v>ROW_COUNT,</v>
      </c>
      <c r="N1071" s="5" t="str">
        <f>CONCATENATE(B1071," ",C1071,"(",D1071,")",",")</f>
        <v>ROW_COUNT VARCHAR(24),</v>
      </c>
      <c r="O1071" s="1" t="s">
        <v>766</v>
      </c>
      <c r="P1071" t="s">
        <v>214</v>
      </c>
      <c r="W1071" s="17" t="str">
        <f>CONCATENATE(,LOWER(O1071),UPPER(LEFT(P1071,1)),LOWER(RIGHT(P1071,LEN(P1071)-IF(LEN(P1071)&gt;0,1,LEN(P1071)))),UPPER(LEFT(Q1071,1)),LOWER(RIGHT(Q1071,LEN(Q1071)-IF(LEN(Q1071)&gt;0,1,LEN(Q1071)))),UPPER(LEFT(R1071,1)),LOWER(RIGHT(R1071,LEN(R1071)-IF(LEN(R1071)&gt;0,1,LEN(R1071)))),UPPER(LEFT(S1071,1)),LOWER(RIGHT(S1071,LEN(S1071)-IF(LEN(S1071)&gt;0,1,LEN(S1071)))),UPPER(LEFT(T1071,1)),LOWER(RIGHT(T1071,LEN(T1071)-IF(LEN(T1071)&gt;0,1,LEN(T1071)))),UPPER(LEFT(U1071,1)),LOWER(RIGHT(U1071,LEN(U1071)-IF(LEN(U1071)&gt;0,1,LEN(U1071)))),UPPER(LEFT(V1071,1)),LOWER(RIGHT(V1071,LEN(V1071)-IF(LEN(V1071)&gt;0,1,LEN(V1071)))))</f>
        <v>rowCount</v>
      </c>
      <c r="X1071" s="3" t="str">
        <f>CONCATENATE("""",W1071,"""",":","""","""",",")</f>
        <v>"rowCount":"",</v>
      </c>
      <c r="Y1071" s="22" t="str">
        <f>CONCATENATE("public static String ",,B1071,,"=","""",W1071,""";")</f>
        <v>public static String ROW_COUNT="rowCount";</v>
      </c>
      <c r="Z1071" s="7" t="str">
        <f>CONCATENATE("private String ",W1071,"=","""""",";")</f>
        <v>private String rowCount="";</v>
      </c>
    </row>
    <row r="1072" spans="2:26" ht="19.2" x14ac:dyDescent="0.45">
      <c r="B1072" s="1" t="s">
        <v>753</v>
      </c>
      <c r="C1072" s="1" t="s">
        <v>1</v>
      </c>
      <c r="D1072" s="4">
        <v>24</v>
      </c>
      <c r="I1072" t="str">
        <f>I1068</f>
        <v>ALTER TABLE TM_INPUT_TABLE_COMP</v>
      </c>
      <c r="J1072" t="str">
        <f t="shared" si="422"/>
        <v xml:space="preserve"> ADD  HAS_NO VARCHAR(24);</v>
      </c>
      <c r="K1072" s="21" t="str">
        <f t="shared" si="423"/>
        <v xml:space="preserve">  ALTER COLUMN   HAS_NO VARCHAR(24);</v>
      </c>
      <c r="L1072" s="12"/>
      <c r="M1072" s="18" t="str">
        <f t="shared" si="416"/>
        <v>HAS_NO,</v>
      </c>
      <c r="N1072" s="5" t="str">
        <f>CONCATENATE(B1072," ",C1072,"(",D1072,")",",")</f>
        <v>HAS_NO VARCHAR(24),</v>
      </c>
      <c r="O1072" s="1" t="s">
        <v>758</v>
      </c>
      <c r="P1072" t="s">
        <v>173</v>
      </c>
      <c r="W1072" s="17" t="str">
        <f t="shared" si="417"/>
        <v>hasNo</v>
      </c>
      <c r="X1072" s="3" t="str">
        <f t="shared" si="418"/>
        <v>"hasNo":"",</v>
      </c>
      <c r="Y1072" s="22" t="str">
        <f t="shared" si="419"/>
        <v>public static String HAS_NO="hasNo";</v>
      </c>
      <c r="Z1072" s="7" t="str">
        <f t="shared" si="420"/>
        <v>private String hasNo="";</v>
      </c>
    </row>
    <row r="1073" spans="2:26" ht="19.2" x14ac:dyDescent="0.45">
      <c r="B1073" s="1"/>
      <c r="C1073" s="1"/>
      <c r="D1073" s="4"/>
      <c r="L1073" s="12"/>
      <c r="M1073" s="18"/>
      <c r="N1073" s="33" t="s">
        <v>130</v>
      </c>
      <c r="O1073" s="1"/>
      <c r="W1073" s="17"/>
    </row>
    <row r="1074" spans="2:26" ht="19.2" x14ac:dyDescent="0.45">
      <c r="C1074" s="14"/>
      <c r="D1074" s="9"/>
      <c r="K1074" s="29"/>
      <c r="M1074" s="20"/>
      <c r="N1074" s="31" t="s">
        <v>126</v>
      </c>
      <c r="O1074" s="14"/>
      <c r="W1074" s="17"/>
    </row>
    <row r="1078" spans="2:26" x14ac:dyDescent="0.3">
      <c r="B1078" s="2" t="s">
        <v>759</v>
      </c>
      <c r="I1078" t="str">
        <f>CONCATENATE("ALTER TABLE"," ",B1078)</f>
        <v>ALTER TABLE TM_REL_TABLE_INPUT</v>
      </c>
      <c r="K1078" s="25"/>
      <c r="N1078" s="5" t="str">
        <f>CONCATENATE("CREATE TABLE ",B1078," ","(")</f>
        <v>CREATE TABLE TM_REL_TABLE_INPUT (</v>
      </c>
    </row>
    <row r="1079" spans="2:26" ht="19.2" x14ac:dyDescent="0.45">
      <c r="B1079" s="1" t="s">
        <v>2</v>
      </c>
      <c r="C1079" s="1" t="s">
        <v>1</v>
      </c>
      <c r="D1079" s="4">
        <v>30</v>
      </c>
      <c r="E1079" s="24" t="s">
        <v>113</v>
      </c>
      <c r="I1079" t="str">
        <f>I1078</f>
        <v>ALTER TABLE TM_REL_TABLE_INPUT</v>
      </c>
      <c r="L1079" s="12"/>
      <c r="M1079" s="18" t="str">
        <f t="shared" ref="M1079:M1088" si="425">CONCATENATE(B1079,",")</f>
        <v>ID,</v>
      </c>
      <c r="N1079" s="5" t="str">
        <f>CONCATENATE(B1079," ",C1079,"(",D1079,") ",E1079," ,")</f>
        <v>ID VARCHAR(30) NOT NULL ,</v>
      </c>
      <c r="O1079" s="1" t="s">
        <v>2</v>
      </c>
      <c r="P1079" s="6"/>
      <c r="Q1079" s="6"/>
      <c r="R1079" s="6"/>
      <c r="S1079" s="6"/>
      <c r="T1079" s="6"/>
      <c r="U1079" s="6"/>
      <c r="V1079" s="6"/>
      <c r="W1079" s="17" t="str">
        <f t="shared" ref="W1079:W1088" si="426"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id</v>
      </c>
      <c r="X1079" s="3" t="str">
        <f t="shared" ref="X1079:X1088" si="427">CONCATENATE("""",W1079,"""",":","""","""",",")</f>
        <v>"id":"",</v>
      </c>
      <c r="Y1079" s="22" t="str">
        <f t="shared" ref="Y1079:Y1088" si="428">CONCATENATE("public static String ",,B1079,,"=","""",W1079,""";")</f>
        <v>public static String ID="id";</v>
      </c>
      <c r="Z1079" s="7" t="str">
        <f t="shared" ref="Z1079:Z1088" si="429">CONCATENATE("private String ",W1079,"=","""""",";")</f>
        <v>private String id="";</v>
      </c>
    </row>
    <row r="1080" spans="2:26" ht="19.2" x14ac:dyDescent="0.45">
      <c r="B1080" s="1" t="s">
        <v>3</v>
      </c>
      <c r="C1080" s="1" t="s">
        <v>1</v>
      </c>
      <c r="D1080" s="4">
        <v>10</v>
      </c>
      <c r="I1080" t="str">
        <f>I1079</f>
        <v>ALTER TABLE TM_REL_TABLE_INPUT</v>
      </c>
      <c r="K1080" s="21" t="s">
        <v>436</v>
      </c>
      <c r="L1080" s="12"/>
      <c r="M1080" s="18" t="str">
        <f t="shared" si="425"/>
        <v>STATUS,</v>
      </c>
      <c r="N1080" s="5" t="str">
        <f t="shared" ref="N1080:N1088" si="430">CONCATENATE(B1080," ",C1080,"(",D1080,")",",")</f>
        <v>STATUS VARCHAR(10),</v>
      </c>
      <c r="O1080" s="1" t="s">
        <v>3</v>
      </c>
      <c r="W1080" s="17" t="str">
        <f t="shared" si="426"/>
        <v>status</v>
      </c>
      <c r="X1080" s="3" t="str">
        <f t="shared" si="427"/>
        <v>"status":"",</v>
      </c>
      <c r="Y1080" s="22" t="str">
        <f t="shared" si="428"/>
        <v>public static String STATUS="status";</v>
      </c>
      <c r="Z1080" s="7" t="str">
        <f t="shared" si="429"/>
        <v>private String status="";</v>
      </c>
    </row>
    <row r="1081" spans="2:26" ht="19.2" x14ac:dyDescent="0.45">
      <c r="B1081" s="1" t="s">
        <v>4</v>
      </c>
      <c r="C1081" s="1" t="s">
        <v>1</v>
      </c>
      <c r="D1081" s="4">
        <v>30</v>
      </c>
      <c r="I1081" t="str">
        <f>I1080</f>
        <v>ALTER TABLE TM_REL_TABLE_INPUT</v>
      </c>
      <c r="J1081" t="str">
        <f t="shared" ref="J1081:J1088" si="431">CONCATENATE(LEFT(CONCATENATE(" ADD "," ",N1081,";"),LEN(CONCATENATE(" ADD "," ",N1081,";"))-2),";")</f>
        <v xml:space="preserve"> ADD  INSERT_DATE VARCHAR(30);</v>
      </c>
      <c r="K1081" s="21" t="str">
        <f t="shared" ref="K1081:K1088" si="432">CONCATENATE(LEFT(CONCATENATE("  ALTER COLUMN  "," ",N1081,";"),LEN(CONCATENATE("  ALTER COLUMN  "," ",N1081,";"))-2),";")</f>
        <v xml:space="preserve">  ALTER COLUMN   INSERT_DATE VARCHAR(30);</v>
      </c>
      <c r="L1081" s="12"/>
      <c r="M1081" s="18" t="str">
        <f t="shared" si="425"/>
        <v>INSERT_DATE,</v>
      </c>
      <c r="N1081" s="5" t="str">
        <f t="shared" si="430"/>
        <v>INSERT_DATE VARCHAR(30),</v>
      </c>
      <c r="O1081" s="1" t="s">
        <v>7</v>
      </c>
      <c r="P1081" t="s">
        <v>8</v>
      </c>
      <c r="W1081" s="17" t="str">
        <f t="shared" si="426"/>
        <v>insertDate</v>
      </c>
      <c r="X1081" s="3" t="str">
        <f t="shared" si="427"/>
        <v>"insertDate":"",</v>
      </c>
      <c r="Y1081" s="22" t="str">
        <f t="shared" si="428"/>
        <v>public static String INSERT_DATE="insertDate";</v>
      </c>
      <c r="Z1081" s="7" t="str">
        <f t="shared" si="429"/>
        <v>private String insertDate="";</v>
      </c>
    </row>
    <row r="1082" spans="2:26" ht="19.2" x14ac:dyDescent="0.45">
      <c r="B1082" s="1" t="s">
        <v>5</v>
      </c>
      <c r="C1082" s="1" t="s">
        <v>1</v>
      </c>
      <c r="D1082" s="4">
        <v>30</v>
      </c>
      <c r="I1082" t="str">
        <f>I1081</f>
        <v>ALTER TABLE TM_REL_TABLE_INPUT</v>
      </c>
      <c r="J1082" t="str">
        <f t="shared" si="431"/>
        <v xml:space="preserve"> ADD  MODIFICATION_DATE VARCHAR(30);</v>
      </c>
      <c r="K1082" s="21" t="str">
        <f t="shared" si="432"/>
        <v xml:space="preserve">  ALTER COLUMN   MODIFICATION_DATE VARCHAR(30);</v>
      </c>
      <c r="L1082" s="12"/>
      <c r="M1082" s="18" t="str">
        <f t="shared" si="425"/>
        <v>MODIFICATION_DATE,</v>
      </c>
      <c r="N1082" s="5" t="str">
        <f t="shared" si="430"/>
        <v>MODIFICATION_DATE VARCHAR(30),</v>
      </c>
      <c r="O1082" s="1" t="s">
        <v>9</v>
      </c>
      <c r="P1082" t="s">
        <v>8</v>
      </c>
      <c r="W1082" s="17" t="str">
        <f t="shared" si="426"/>
        <v>modificationDate</v>
      </c>
      <c r="X1082" s="3" t="str">
        <f t="shared" si="427"/>
        <v>"modificationDate":"",</v>
      </c>
      <c r="Y1082" s="22" t="str">
        <f t="shared" si="428"/>
        <v>public static String MODIFICATION_DATE="modificationDate";</v>
      </c>
      <c r="Z1082" s="7" t="str">
        <f t="shared" si="429"/>
        <v>private String modificationDate="";</v>
      </c>
    </row>
    <row r="1083" spans="2:26" ht="19.2" x14ac:dyDescent="0.45">
      <c r="B1083" s="1" t="s">
        <v>274</v>
      </c>
      <c r="C1083" s="1" t="s">
        <v>1</v>
      </c>
      <c r="D1083" s="4">
        <v>500</v>
      </c>
      <c r="I1083" t="str">
        <f>I1082</f>
        <v>ALTER TABLE TM_REL_TABLE_INPUT</v>
      </c>
      <c r="J1083" t="str">
        <f t="shared" si="431"/>
        <v xml:space="preserve"> ADD  FK_PROJECT_ID VARCHAR(500);</v>
      </c>
      <c r="K1083" s="21" t="str">
        <f t="shared" si="432"/>
        <v xml:space="preserve">  ALTER COLUMN   FK_PROJECT_ID VARCHAR(500);</v>
      </c>
      <c r="L1083" s="12"/>
      <c r="M1083" s="18" t="str">
        <f t="shared" si="425"/>
        <v>FK_PROJECT_ID,</v>
      </c>
      <c r="N1083" s="5" t="str">
        <f t="shared" si="430"/>
        <v>FK_PROJECT_ID VARCHAR(500),</v>
      </c>
      <c r="O1083" s="1" t="s">
        <v>10</v>
      </c>
      <c r="P1083" t="s">
        <v>288</v>
      </c>
      <c r="Q1083" t="s">
        <v>2</v>
      </c>
      <c r="W1083" s="17" t="str">
        <f t="shared" si="426"/>
        <v>fkProjectId</v>
      </c>
      <c r="X1083" s="3" t="str">
        <f t="shared" si="427"/>
        <v>"fkProjectId":"",</v>
      </c>
      <c r="Y1083" s="22" t="str">
        <f t="shared" si="428"/>
        <v>public static String FK_PROJECT_ID="fkProjectId";</v>
      </c>
      <c r="Z1083" s="7" t="str">
        <f t="shared" si="429"/>
        <v>private String fkProjectId="";</v>
      </c>
    </row>
    <row r="1084" spans="2:26" ht="19.2" x14ac:dyDescent="0.45">
      <c r="B1084" s="1" t="s">
        <v>760</v>
      </c>
      <c r="C1084" s="1" t="s">
        <v>1</v>
      </c>
      <c r="D1084" s="4">
        <v>500</v>
      </c>
      <c r="I1084" t="str">
        <f>I1082</f>
        <v>ALTER TABLE TM_REL_TABLE_INPUT</v>
      </c>
      <c r="J1084" t="str">
        <f t="shared" si="431"/>
        <v xml:space="preserve"> ADD  FK_TABLE_ID VARCHAR(500);</v>
      </c>
      <c r="K1084" s="21" t="str">
        <f t="shared" si="432"/>
        <v xml:space="preserve">  ALTER COLUMN   FK_TABLE_ID VARCHAR(500);</v>
      </c>
      <c r="L1084" s="12"/>
      <c r="M1084" s="18" t="str">
        <f t="shared" si="425"/>
        <v>FK_TABLE_ID,</v>
      </c>
      <c r="N1084" s="5" t="str">
        <f t="shared" si="430"/>
        <v>FK_TABLE_ID VARCHAR(500),</v>
      </c>
      <c r="O1084" s="1" t="s">
        <v>10</v>
      </c>
      <c r="P1084" t="s">
        <v>220</v>
      </c>
      <c r="Q1084" t="s">
        <v>2</v>
      </c>
      <c r="W1084" s="17" t="str">
        <f t="shared" si="426"/>
        <v>fkTableId</v>
      </c>
      <c r="X1084" s="3" t="str">
        <f t="shared" si="427"/>
        <v>"fkTableId":"",</v>
      </c>
      <c r="Y1084" s="22" t="str">
        <f t="shared" si="428"/>
        <v>public static String FK_TABLE_ID="fkTableId";</v>
      </c>
      <c r="Z1084" s="7" t="str">
        <f t="shared" si="429"/>
        <v>private String fkTableId="";</v>
      </c>
    </row>
    <row r="1085" spans="2:26" ht="19.2" x14ac:dyDescent="0.45">
      <c r="B1085" s="1" t="s">
        <v>392</v>
      </c>
      <c r="C1085" s="1" t="s">
        <v>1</v>
      </c>
      <c r="D1085" s="4">
        <v>500</v>
      </c>
      <c r="I1085" t="str">
        <f>I1079</f>
        <v>ALTER TABLE TM_REL_TABLE_INPUT</v>
      </c>
      <c r="J1085" t="str">
        <f t="shared" si="431"/>
        <v xml:space="preserve"> ADD  FK_INPUT_ID VARCHAR(500);</v>
      </c>
      <c r="K1085" s="21" t="str">
        <f t="shared" si="432"/>
        <v xml:space="preserve">  ALTER COLUMN   FK_INPUT_ID VARCHAR(500);</v>
      </c>
      <c r="L1085" s="12"/>
      <c r="M1085" s="18" t="str">
        <f t="shared" si="425"/>
        <v>FK_INPUT_ID,</v>
      </c>
      <c r="N1085" s="5" t="str">
        <f t="shared" si="430"/>
        <v>FK_INPUT_ID VARCHAR(500),</v>
      </c>
      <c r="O1085" s="1" t="s">
        <v>10</v>
      </c>
      <c r="P1085" t="s">
        <v>13</v>
      </c>
      <c r="Q1085" t="s">
        <v>2</v>
      </c>
      <c r="W1085" s="17" t="str">
        <f t="shared" si="426"/>
        <v>fkInputId</v>
      </c>
      <c r="X1085" s="3" t="str">
        <f t="shared" si="427"/>
        <v>"fkInputId":"",</v>
      </c>
      <c r="Y1085" s="22" t="str">
        <f t="shared" si="428"/>
        <v>public static String FK_INPUT_ID="fkInputId";</v>
      </c>
      <c r="Z1085" s="7" t="str">
        <f t="shared" si="429"/>
        <v>private String fkInputId="";</v>
      </c>
    </row>
    <row r="1086" spans="2:26" ht="19.2" x14ac:dyDescent="0.45">
      <c r="B1086" s="1" t="s">
        <v>258</v>
      </c>
      <c r="C1086" s="1" t="s">
        <v>627</v>
      </c>
      <c r="D1086" s="4">
        <v>24</v>
      </c>
      <c r="I1086" t="str">
        <f>I1080</f>
        <v>ALTER TABLE TM_REL_TABLE_INPUT</v>
      </c>
      <c r="J1086" t="str">
        <f t="shared" si="431"/>
        <v xml:space="preserve"> ADD  ORDER_NO FLOAT(24);</v>
      </c>
      <c r="K1086" s="21" t="str">
        <f t="shared" si="432"/>
        <v xml:space="preserve">  ALTER COLUMN   ORDER_NO FLOAT(24);</v>
      </c>
      <c r="L1086" s="12"/>
      <c r="M1086" s="18" t="str">
        <f t="shared" si="425"/>
        <v>ORDER_NO,</v>
      </c>
      <c r="N1086" s="5" t="str">
        <f t="shared" si="430"/>
        <v>ORDER_NO FLOAT(24),</v>
      </c>
      <c r="O1086" s="1" t="s">
        <v>259</v>
      </c>
      <c r="P1086" t="s">
        <v>173</v>
      </c>
      <c r="W1086" s="17" t="str">
        <f t="shared" si="426"/>
        <v>orderNo</v>
      </c>
      <c r="X1086" s="3" t="str">
        <f t="shared" si="427"/>
        <v>"orderNo":"",</v>
      </c>
      <c r="Y1086" s="22" t="str">
        <f t="shared" si="428"/>
        <v>public static String ORDER_NO="orderNo";</v>
      </c>
      <c r="Z1086" s="7" t="str">
        <f t="shared" si="429"/>
        <v>private String orderNo="";</v>
      </c>
    </row>
    <row r="1087" spans="2:26" ht="19.2" x14ac:dyDescent="0.45">
      <c r="B1087" s="1" t="s">
        <v>770</v>
      </c>
      <c r="C1087" s="1" t="s">
        <v>1</v>
      </c>
      <c r="D1087" s="4">
        <v>500</v>
      </c>
      <c r="I1087" t="str">
        <f>I1084</f>
        <v>ALTER TABLE TM_REL_TABLE_INPUT</v>
      </c>
      <c r="J1087" t="str">
        <f>CONCATENATE(LEFT(CONCATENATE(" ADD "," ",N1087,";"),LEN(CONCATENATE(" ADD "," ",N1087,";"))-2),";")</f>
        <v xml:space="preserve"> ADD  SHOW_COMPONENT VARCHAR(500);</v>
      </c>
      <c r="K1087" s="21" t="str">
        <f>CONCATENATE(LEFT(CONCATENATE("  ALTER COLUMN  "," ",N1087,";"),LEN(CONCATENATE("  ALTER COLUMN  "," ",N1087,";"))-2),";")</f>
        <v xml:space="preserve">  ALTER COLUMN   SHOW_COMPONENT VARCHAR(500);</v>
      </c>
      <c r="L1087" s="12"/>
      <c r="M1087" s="18" t="str">
        <f>CONCATENATE(B1087,",")</f>
        <v>SHOW_COMPONENT,</v>
      </c>
      <c r="N1087" s="5" t="str">
        <f>CONCATENATE(B1087," ",C1087,"(",D1087,")",",")</f>
        <v>SHOW_COMPONENT VARCHAR(500),</v>
      </c>
      <c r="O1087" s="1" t="s">
        <v>737</v>
      </c>
      <c r="P1087" t="s">
        <v>49</v>
      </c>
      <c r="W1087" s="17" t="str">
        <f>CONCATENATE(,LOWER(O1087),UPPER(LEFT(P1087,1)),LOWER(RIGHT(P1087,LEN(P1087)-IF(LEN(P1087)&gt;0,1,LEN(P1087)))),UPPER(LEFT(Q1087,1)),LOWER(RIGHT(Q1087,LEN(Q1087)-IF(LEN(Q1087)&gt;0,1,LEN(Q1087)))),UPPER(LEFT(R1087,1)),LOWER(RIGHT(R1087,LEN(R1087)-IF(LEN(R1087)&gt;0,1,LEN(R1087)))),UPPER(LEFT(S1087,1)),LOWER(RIGHT(S1087,LEN(S1087)-IF(LEN(S1087)&gt;0,1,LEN(S1087)))),UPPER(LEFT(T1087,1)),LOWER(RIGHT(T1087,LEN(T1087)-IF(LEN(T1087)&gt;0,1,LEN(T1087)))),UPPER(LEFT(U1087,1)),LOWER(RIGHT(U1087,LEN(U1087)-IF(LEN(U1087)&gt;0,1,LEN(U1087)))),UPPER(LEFT(V1087,1)),LOWER(RIGHT(V1087,LEN(V1087)-IF(LEN(V1087)&gt;0,1,LEN(V1087)))))</f>
        <v>showComponent</v>
      </c>
      <c r="X1087" s="3" t="str">
        <f>CONCATENATE("""",W1087,"""",":","""","""",",")</f>
        <v>"showComponent":"",</v>
      </c>
      <c r="Y1087" s="22" t="str">
        <f>CONCATENATE("public static String ",,B1087,,"=","""",W1087,""";")</f>
        <v>public static String SHOW_COMPONENT="showComponent";</v>
      </c>
      <c r="Z1087" s="7" t="str">
        <f>CONCATENATE("private String ",W1087,"=","""""",";")</f>
        <v>private String showComponent="";</v>
      </c>
    </row>
    <row r="1088" spans="2:26" ht="19.2" x14ac:dyDescent="0.45">
      <c r="B1088" s="1" t="s">
        <v>761</v>
      </c>
      <c r="C1088" s="1" t="s">
        <v>1</v>
      </c>
      <c r="D1088" s="4">
        <v>500</v>
      </c>
      <c r="I1088" t="str">
        <f>I1085</f>
        <v>ALTER TABLE TM_REL_TABLE_INPUT</v>
      </c>
      <c r="J1088" t="str">
        <f t="shared" si="431"/>
        <v xml:space="preserve"> ADD  INPUT_STATUS VARCHAR(500);</v>
      </c>
      <c r="K1088" s="21" t="str">
        <f t="shared" si="432"/>
        <v xml:space="preserve">  ALTER COLUMN   INPUT_STATUS VARCHAR(500);</v>
      </c>
      <c r="L1088" s="12"/>
      <c r="M1088" s="18" t="str">
        <f t="shared" si="425"/>
        <v>INPUT_STATUS,</v>
      </c>
      <c r="N1088" s="5" t="str">
        <f t="shared" si="430"/>
        <v>INPUT_STATUS VARCHAR(500),</v>
      </c>
      <c r="O1088" s="1" t="s">
        <v>13</v>
      </c>
      <c r="P1088" t="s">
        <v>3</v>
      </c>
      <c r="W1088" s="17" t="str">
        <f t="shared" si="426"/>
        <v>inputStatus</v>
      </c>
      <c r="X1088" s="3" t="str">
        <f t="shared" si="427"/>
        <v>"inputStatus":"",</v>
      </c>
      <c r="Y1088" s="22" t="str">
        <f t="shared" si="428"/>
        <v>public static String INPUT_STATUS="inputStatus";</v>
      </c>
      <c r="Z1088" s="7" t="str">
        <f t="shared" si="429"/>
        <v>private String inputStatus="";</v>
      </c>
    </row>
    <row r="1089" spans="2:26" ht="19.2" x14ac:dyDescent="0.45">
      <c r="B1089" s="1"/>
      <c r="C1089" s="1"/>
      <c r="D1089" s="4"/>
      <c r="L1089" s="12"/>
      <c r="M1089" s="18"/>
      <c r="N1089" s="33" t="s">
        <v>130</v>
      </c>
      <c r="O1089" s="1"/>
      <c r="W1089" s="17"/>
    </row>
    <row r="1090" spans="2:26" ht="19.2" x14ac:dyDescent="0.45">
      <c r="C1090" s="14"/>
      <c r="D1090" s="9"/>
      <c r="K1090" s="29"/>
      <c r="M1090" s="20"/>
      <c r="N1090" s="31" t="s">
        <v>126</v>
      </c>
      <c r="O1090" s="14"/>
      <c r="W1090" s="17"/>
    </row>
    <row r="1095" spans="2:26" x14ac:dyDescent="0.3">
      <c r="B1095" s="2" t="s">
        <v>771</v>
      </c>
      <c r="I1095" t="str">
        <f>CONCATENATE("ALTER TABLE"," ",B1095)</f>
        <v>ALTER TABLE TM_INPUT_TAB_COMP</v>
      </c>
      <c r="K1095" s="25"/>
      <c r="N1095" s="5" t="str">
        <f>CONCATENATE("CREATE TABLE ",B1095," ","(")</f>
        <v>CREATE TABLE TM_INPUT_TAB_COMP (</v>
      </c>
    </row>
    <row r="1096" spans="2:26" ht="19.2" x14ac:dyDescent="0.45">
      <c r="B1096" s="1" t="s">
        <v>2</v>
      </c>
      <c r="C1096" s="1" t="s">
        <v>1</v>
      </c>
      <c r="D1096" s="4">
        <v>30</v>
      </c>
      <c r="E1096" s="24" t="s">
        <v>113</v>
      </c>
      <c r="I1096" t="str">
        <f>I1095</f>
        <v>ALTER TABLE TM_INPUT_TAB_COMP</v>
      </c>
      <c r="L1096" s="12"/>
      <c r="M1096" s="18" t="str">
        <f t="shared" ref="M1096:M1103" si="433">CONCATENATE(B1096,",")</f>
        <v>ID,</v>
      </c>
      <c r="N1096" s="5" t="str">
        <f>CONCATENATE(B1096," ",C1096,"(",D1096,") ",E1096," ,")</f>
        <v>ID VARCHAR(30) NOT NULL ,</v>
      </c>
      <c r="O1096" s="1" t="s">
        <v>2</v>
      </c>
      <c r="P1096" s="6"/>
      <c r="Q1096" s="6"/>
      <c r="R1096" s="6"/>
      <c r="S1096" s="6"/>
      <c r="T1096" s="6"/>
      <c r="U1096" s="6"/>
      <c r="V1096" s="6"/>
      <c r="W1096" s="17" t="str">
        <f t="shared" ref="W1096:W1103" si="434">CONCATENATE(,LOWER(O1096),UPPER(LEFT(P1096,1)),LOWER(RIGHT(P1096,LEN(P1096)-IF(LEN(P1096)&gt;0,1,LEN(P1096)))),UPPER(LEFT(Q1096,1)),LOWER(RIGHT(Q1096,LEN(Q1096)-IF(LEN(Q1096)&gt;0,1,LEN(Q1096)))),UPPER(LEFT(R1096,1)),LOWER(RIGHT(R1096,LEN(R1096)-IF(LEN(R1096)&gt;0,1,LEN(R1096)))),UPPER(LEFT(S1096,1)),LOWER(RIGHT(S1096,LEN(S1096)-IF(LEN(S1096)&gt;0,1,LEN(S1096)))),UPPER(LEFT(T1096,1)),LOWER(RIGHT(T1096,LEN(T1096)-IF(LEN(T1096)&gt;0,1,LEN(T1096)))),UPPER(LEFT(U1096,1)),LOWER(RIGHT(U1096,LEN(U1096)-IF(LEN(U1096)&gt;0,1,LEN(U1096)))),UPPER(LEFT(V1096,1)),LOWER(RIGHT(V1096,LEN(V1096)-IF(LEN(V1096)&gt;0,1,LEN(V1096)))))</f>
        <v>id</v>
      </c>
      <c r="X1096" s="3" t="str">
        <f t="shared" ref="X1096:X1103" si="435">CONCATENATE("""",W1096,"""",":","""","""",",")</f>
        <v>"id":"",</v>
      </c>
      <c r="Y1096" s="22" t="str">
        <f t="shared" ref="Y1096:Y1103" si="436">CONCATENATE("public static String ",,B1096,,"=","""",W1096,""";")</f>
        <v>public static String ID="id";</v>
      </c>
      <c r="Z1096" s="7" t="str">
        <f t="shared" ref="Z1096:Z1103" si="437">CONCATENATE("private String ",W1096,"=","""""",";")</f>
        <v>private String id="";</v>
      </c>
    </row>
    <row r="1097" spans="2:26" ht="19.2" x14ac:dyDescent="0.45">
      <c r="B1097" s="1" t="s">
        <v>3</v>
      </c>
      <c r="C1097" s="1" t="s">
        <v>1</v>
      </c>
      <c r="D1097" s="4">
        <v>10</v>
      </c>
      <c r="I1097" t="str">
        <f>I1096</f>
        <v>ALTER TABLE TM_INPUT_TAB_COMP</v>
      </c>
      <c r="K1097" s="21" t="s">
        <v>436</v>
      </c>
      <c r="L1097" s="12"/>
      <c r="M1097" s="18" t="str">
        <f t="shared" si="433"/>
        <v>STATUS,</v>
      </c>
      <c r="N1097" s="5" t="str">
        <f t="shared" ref="N1097:N1102" si="438">CONCATENATE(B1097," ",C1097,"(",D1097,")",",")</f>
        <v>STATUS VARCHAR(10),</v>
      </c>
      <c r="O1097" s="1" t="s">
        <v>3</v>
      </c>
      <c r="W1097" s="17" t="str">
        <f t="shared" si="434"/>
        <v>status</v>
      </c>
      <c r="X1097" s="3" t="str">
        <f t="shared" si="435"/>
        <v>"status":"",</v>
      </c>
      <c r="Y1097" s="22" t="str">
        <f t="shared" si="436"/>
        <v>public static String STATUS="status";</v>
      </c>
      <c r="Z1097" s="7" t="str">
        <f t="shared" si="437"/>
        <v>private String status="";</v>
      </c>
    </row>
    <row r="1098" spans="2:26" ht="19.2" x14ac:dyDescent="0.45">
      <c r="B1098" s="1" t="s">
        <v>4</v>
      </c>
      <c r="C1098" s="1" t="s">
        <v>1</v>
      </c>
      <c r="D1098" s="4">
        <v>30</v>
      </c>
      <c r="I1098" t="str">
        <f>I1097</f>
        <v>ALTER TABLE TM_INPUT_TAB_COMP</v>
      </c>
      <c r="J1098" t="str">
        <f t="shared" ref="J1098:J1103" si="439">CONCATENATE(LEFT(CONCATENATE(" ADD "," ",N1098,";"),LEN(CONCATENATE(" ADD "," ",N1098,";"))-2),";")</f>
        <v xml:space="preserve"> ADD  INSERT_DATE VARCHAR(30);</v>
      </c>
      <c r="K1098" s="21" t="str">
        <f t="shared" ref="K1098:K1103" si="440">CONCATENATE(LEFT(CONCATENATE("  ALTER COLUMN  "," ",N1098,";"),LEN(CONCATENATE("  ALTER COLUMN  "," ",N1098,";"))-2),";")</f>
        <v xml:space="preserve">  ALTER COLUMN   INSERT_DATE VARCHAR(30);</v>
      </c>
      <c r="L1098" s="12"/>
      <c r="M1098" s="18" t="str">
        <f t="shared" si="433"/>
        <v>INSERT_DATE,</v>
      </c>
      <c r="N1098" s="5" t="str">
        <f t="shared" si="438"/>
        <v>INSERT_DATE VARCHAR(30),</v>
      </c>
      <c r="O1098" s="1" t="s">
        <v>7</v>
      </c>
      <c r="P1098" t="s">
        <v>8</v>
      </c>
      <c r="W1098" s="17" t="str">
        <f t="shared" si="434"/>
        <v>insertDate</v>
      </c>
      <c r="X1098" s="3" t="str">
        <f t="shared" si="435"/>
        <v>"insertDate":"",</v>
      </c>
      <c r="Y1098" s="22" t="str">
        <f t="shared" si="436"/>
        <v>public static String INSERT_DATE="insertDate";</v>
      </c>
      <c r="Z1098" s="7" t="str">
        <f t="shared" si="437"/>
        <v>private String insertDate="";</v>
      </c>
    </row>
    <row r="1099" spans="2:26" ht="19.2" x14ac:dyDescent="0.45">
      <c r="B1099" s="1" t="s">
        <v>5</v>
      </c>
      <c r="C1099" s="1" t="s">
        <v>1</v>
      </c>
      <c r="D1099" s="4">
        <v>30</v>
      </c>
      <c r="I1099" t="str">
        <f>I1098</f>
        <v>ALTER TABLE TM_INPUT_TAB_COMP</v>
      </c>
      <c r="J1099" t="str">
        <f t="shared" si="439"/>
        <v xml:space="preserve"> ADD  MODIFICATION_DATE VARCHAR(30);</v>
      </c>
      <c r="K1099" s="21" t="str">
        <f t="shared" si="440"/>
        <v xml:space="preserve">  ALTER COLUMN   MODIFICATION_DATE VARCHAR(30);</v>
      </c>
      <c r="L1099" s="12"/>
      <c r="M1099" s="18" t="str">
        <f t="shared" si="433"/>
        <v>MODIFICATION_DATE,</v>
      </c>
      <c r="N1099" s="5" t="str">
        <f t="shared" si="438"/>
        <v>MODIFICATION_DATE VARCHAR(30),</v>
      </c>
      <c r="O1099" s="1" t="s">
        <v>9</v>
      </c>
      <c r="P1099" t="s">
        <v>8</v>
      </c>
      <c r="W1099" s="17" t="str">
        <f t="shared" si="434"/>
        <v>modificationDate</v>
      </c>
      <c r="X1099" s="3" t="str">
        <f t="shared" si="435"/>
        <v>"modificationDate":"",</v>
      </c>
      <c r="Y1099" s="22" t="str">
        <f t="shared" si="436"/>
        <v>public static String MODIFICATION_DATE="modificationDate";</v>
      </c>
      <c r="Z1099" s="7" t="str">
        <f t="shared" si="437"/>
        <v>private String modificationDate="";</v>
      </c>
    </row>
    <row r="1100" spans="2:26" ht="19.2" x14ac:dyDescent="0.45">
      <c r="B1100" s="1" t="s">
        <v>274</v>
      </c>
      <c r="C1100" s="1" t="s">
        <v>1</v>
      </c>
      <c r="D1100" s="4">
        <v>500</v>
      </c>
      <c r="I1100" t="str">
        <f>I1098</f>
        <v>ALTER TABLE TM_INPUT_TAB_COMP</v>
      </c>
      <c r="J1100" t="str">
        <f t="shared" si="439"/>
        <v xml:space="preserve"> ADD  FK_PROJECT_ID VARCHAR(500);</v>
      </c>
      <c r="K1100" s="21" t="str">
        <f t="shared" si="440"/>
        <v xml:space="preserve">  ALTER COLUMN   FK_PROJECT_ID VARCHAR(500);</v>
      </c>
      <c r="L1100" s="12"/>
      <c r="M1100" s="18" t="str">
        <f t="shared" si="433"/>
        <v>FK_PROJECT_ID,</v>
      </c>
      <c r="N1100" s="5" t="str">
        <f t="shared" si="438"/>
        <v>FK_PROJECT_ID VARCHAR(500),</v>
      </c>
      <c r="O1100" s="1" t="s">
        <v>10</v>
      </c>
      <c r="P1100" t="s">
        <v>288</v>
      </c>
      <c r="Q1100" t="s">
        <v>2</v>
      </c>
      <c r="W1100" s="17" t="str">
        <f t="shared" si="434"/>
        <v>fkProjectId</v>
      </c>
      <c r="X1100" s="3" t="str">
        <f t="shared" si="435"/>
        <v>"fkProjectId":"",</v>
      </c>
      <c r="Y1100" s="22" t="str">
        <f t="shared" si="436"/>
        <v>public static String FK_PROJECT_ID="fkProjectId";</v>
      </c>
      <c r="Z1100" s="7" t="str">
        <f t="shared" si="437"/>
        <v>private String fkProjectId="";</v>
      </c>
    </row>
    <row r="1101" spans="2:26" ht="19.2" x14ac:dyDescent="0.45">
      <c r="B1101" s="1" t="s">
        <v>367</v>
      </c>
      <c r="C1101" s="1" t="s">
        <v>1</v>
      </c>
      <c r="D1101" s="4">
        <v>500</v>
      </c>
      <c r="I1101" t="str">
        <f>I1099</f>
        <v>ALTER TABLE TM_INPUT_TAB_COMP</v>
      </c>
      <c r="J1101" t="str">
        <f t="shared" si="439"/>
        <v xml:space="preserve"> ADD  FK_BACKLOG_ID VARCHAR(500);</v>
      </c>
      <c r="K1101" s="21" t="str">
        <f t="shared" si="440"/>
        <v xml:space="preserve">  ALTER COLUMN   FK_BACKLOG_ID VARCHAR(500);</v>
      </c>
      <c r="L1101" s="12"/>
      <c r="M1101" s="18" t="str">
        <f t="shared" si="433"/>
        <v>FK_BACKLOG_ID,</v>
      </c>
      <c r="N1101" s="5" t="str">
        <f t="shared" si="438"/>
        <v>FK_BACKLOG_ID VARCHAR(500),</v>
      </c>
      <c r="O1101" s="1" t="s">
        <v>10</v>
      </c>
      <c r="P1101" t="s">
        <v>354</v>
      </c>
      <c r="Q1101" t="s">
        <v>2</v>
      </c>
      <c r="W1101" s="17" t="str">
        <f t="shared" si="434"/>
        <v>fkBacklogId</v>
      </c>
      <c r="X1101" s="3" t="str">
        <f t="shared" si="435"/>
        <v>"fkBacklogId":"",</v>
      </c>
      <c r="Y1101" s="22" t="str">
        <f t="shared" si="436"/>
        <v>public static String FK_BACKLOG_ID="fkBacklogId";</v>
      </c>
      <c r="Z1101" s="7" t="str">
        <f t="shared" si="437"/>
        <v>private String fkBacklogId="";</v>
      </c>
    </row>
    <row r="1102" spans="2:26" ht="19.2" x14ac:dyDescent="0.45">
      <c r="B1102" s="1" t="s">
        <v>772</v>
      </c>
      <c r="C1102" s="1" t="s">
        <v>1</v>
      </c>
      <c r="D1102" s="4">
        <v>500</v>
      </c>
      <c r="I1102" t="str">
        <f>I1099</f>
        <v>ALTER TABLE TM_INPUT_TAB_COMP</v>
      </c>
      <c r="J1102" t="str">
        <f t="shared" si="439"/>
        <v xml:space="preserve"> ADD  TAB_NAME VARCHAR(500);</v>
      </c>
      <c r="K1102" s="21" t="str">
        <f t="shared" si="440"/>
        <v xml:space="preserve">  ALTER COLUMN   TAB_NAME VARCHAR(500);</v>
      </c>
      <c r="L1102" s="12"/>
      <c r="M1102" s="18" t="str">
        <f t="shared" si="433"/>
        <v>TAB_NAME,</v>
      </c>
      <c r="N1102" s="5" t="str">
        <f t="shared" si="438"/>
        <v>TAB_NAME VARCHAR(500),</v>
      </c>
      <c r="O1102" s="1" t="s">
        <v>777</v>
      </c>
      <c r="P1102" t="s">
        <v>0</v>
      </c>
      <c r="W1102" s="17" t="str">
        <f t="shared" si="434"/>
        <v>tabName</v>
      </c>
      <c r="X1102" s="3" t="str">
        <f t="shared" si="435"/>
        <v>"tabName":"",</v>
      </c>
      <c r="Y1102" s="22" t="str">
        <f t="shared" si="436"/>
        <v>public static String TAB_NAME="tabName";</v>
      </c>
      <c r="Z1102" s="7" t="str">
        <f t="shared" si="437"/>
        <v>private String tabName="";</v>
      </c>
    </row>
    <row r="1103" spans="2:26" ht="19.2" x14ac:dyDescent="0.45">
      <c r="B1103" s="1" t="s">
        <v>773</v>
      </c>
      <c r="C1103" s="1" t="s">
        <v>701</v>
      </c>
      <c r="D1103" s="4"/>
      <c r="I1103" t="str">
        <f>I1096</f>
        <v>ALTER TABLE TM_INPUT_TAB_COMP</v>
      </c>
      <c r="J1103" t="str">
        <f t="shared" si="439"/>
        <v xml:space="preserve"> ADD  TAB_CSS TEXT;</v>
      </c>
      <c r="K1103" s="21" t="str">
        <f t="shared" si="440"/>
        <v xml:space="preserve">  ALTER COLUMN   TAB_CSS TEXT;</v>
      </c>
      <c r="L1103" s="12"/>
      <c r="M1103" s="18" t="str">
        <f t="shared" si="433"/>
        <v>TAB_CSS,</v>
      </c>
      <c r="N1103" s="5" t="str">
        <f>CONCATENATE(B1103," ",C1103,"",D1103,"",",")</f>
        <v>TAB_CSS TEXT,</v>
      </c>
      <c r="O1103" s="1" t="s">
        <v>777</v>
      </c>
      <c r="P1103" t="s">
        <v>554</v>
      </c>
      <c r="W1103" s="17" t="str">
        <f t="shared" si="434"/>
        <v>tabCss</v>
      </c>
      <c r="X1103" s="3" t="str">
        <f t="shared" si="435"/>
        <v>"tabCss":"",</v>
      </c>
      <c r="Y1103" s="22" t="str">
        <f t="shared" si="436"/>
        <v>public static String TAB_CSS="tabCss";</v>
      </c>
      <c r="Z1103" s="7" t="str">
        <f t="shared" si="437"/>
        <v>private String tabCss="";</v>
      </c>
    </row>
    <row r="1104" spans="2:26" ht="19.2" x14ac:dyDescent="0.45">
      <c r="B1104" s="1"/>
      <c r="C1104" s="1"/>
      <c r="D1104" s="4"/>
      <c r="L1104" s="12"/>
      <c r="M1104" s="18"/>
      <c r="N1104" s="33" t="s">
        <v>130</v>
      </c>
      <c r="O1104" s="1"/>
      <c r="W1104" s="17"/>
    </row>
    <row r="1105" spans="2:26" ht="19.2" x14ac:dyDescent="0.45">
      <c r="C1105" s="14"/>
      <c r="D1105" s="9"/>
      <c r="K1105" s="29"/>
      <c r="M1105" s="20"/>
      <c r="N1105" s="31" t="s">
        <v>126</v>
      </c>
      <c r="O1105" s="14"/>
      <c r="W1105" s="17"/>
    </row>
    <row r="1106" spans="2:26" x14ac:dyDescent="0.3">
      <c r="B1106" s="2" t="s">
        <v>776</v>
      </c>
      <c r="I1106" t="str">
        <f>CONCATENATE("ALTER TABLE"," ",B1106)</f>
        <v>ALTER TABLE TM_REL_TAB_BACKLOG</v>
      </c>
      <c r="K1106" s="25"/>
      <c r="N1106" s="5" t="str">
        <f>CONCATENATE("CREATE TABLE ",B1106," ","(")</f>
        <v>CREATE TABLE TM_REL_TAB_BACKLOG (</v>
      </c>
    </row>
    <row r="1107" spans="2:26" ht="19.2" x14ac:dyDescent="0.45">
      <c r="B1107" s="1" t="s">
        <v>2</v>
      </c>
      <c r="C1107" s="1" t="s">
        <v>1</v>
      </c>
      <c r="D1107" s="4">
        <v>30</v>
      </c>
      <c r="E1107" s="24" t="s">
        <v>113</v>
      </c>
      <c r="I1107" t="str">
        <f>I1106</f>
        <v>ALTER TABLE TM_REL_TAB_BACKLOG</v>
      </c>
      <c r="L1107" s="12"/>
      <c r="M1107" s="18" t="str">
        <f t="shared" ref="M1107:M1114" si="441">CONCATENATE(B1107,",")</f>
        <v>ID,</v>
      </c>
      <c r="N1107" s="5" t="str">
        <f>CONCATENATE(B1107," ",C1107,"(",D1107,") ",E1107," ,")</f>
        <v>ID VARCHAR(30) NOT NULL ,</v>
      </c>
      <c r="O1107" s="1" t="s">
        <v>2</v>
      </c>
      <c r="P1107" s="6"/>
      <c r="Q1107" s="6"/>
      <c r="R1107" s="6"/>
      <c r="S1107" s="6"/>
      <c r="T1107" s="6"/>
      <c r="U1107" s="6"/>
      <c r="V1107" s="6"/>
      <c r="W1107" s="17" t="str">
        <f t="shared" ref="W1107:W1114" si="442">CONCATENATE(,LOWER(O1107),UPPER(LEFT(P1107,1)),LOWER(RIGHT(P1107,LEN(P1107)-IF(LEN(P1107)&gt;0,1,LEN(P1107)))),UPPER(LEFT(Q1107,1)),LOWER(RIGHT(Q1107,LEN(Q1107)-IF(LEN(Q1107)&gt;0,1,LEN(Q1107)))),UPPER(LEFT(R1107,1)),LOWER(RIGHT(R1107,LEN(R1107)-IF(LEN(R1107)&gt;0,1,LEN(R1107)))),UPPER(LEFT(S1107,1)),LOWER(RIGHT(S1107,LEN(S1107)-IF(LEN(S1107)&gt;0,1,LEN(S1107)))),UPPER(LEFT(T1107,1)),LOWER(RIGHT(T1107,LEN(T1107)-IF(LEN(T1107)&gt;0,1,LEN(T1107)))),UPPER(LEFT(U1107,1)),LOWER(RIGHT(U1107,LEN(U1107)-IF(LEN(U1107)&gt;0,1,LEN(U1107)))),UPPER(LEFT(V1107,1)),LOWER(RIGHT(V1107,LEN(V1107)-IF(LEN(V1107)&gt;0,1,LEN(V1107)))))</f>
        <v>id</v>
      </c>
      <c r="X1107" s="3" t="str">
        <f t="shared" ref="X1107:X1114" si="443">CONCATENATE("""",W1107,"""",":","""","""",",")</f>
        <v>"id":"",</v>
      </c>
      <c r="Y1107" s="22" t="str">
        <f t="shared" ref="Y1107:Y1114" si="444">CONCATENATE("public static String ",,B1107,,"=","""",W1107,""";")</f>
        <v>public static String ID="id";</v>
      </c>
      <c r="Z1107" s="7" t="str">
        <f t="shared" ref="Z1107:Z1114" si="445">CONCATENATE("private String ",W1107,"=","""""",";")</f>
        <v>private String id="";</v>
      </c>
    </row>
    <row r="1108" spans="2:26" ht="19.2" x14ac:dyDescent="0.45">
      <c r="B1108" s="1" t="s">
        <v>3</v>
      </c>
      <c r="C1108" s="1" t="s">
        <v>1</v>
      </c>
      <c r="D1108" s="4">
        <v>10</v>
      </c>
      <c r="I1108" t="str">
        <f>I1107</f>
        <v>ALTER TABLE TM_REL_TAB_BACKLOG</v>
      </c>
      <c r="K1108" s="21" t="s">
        <v>436</v>
      </c>
      <c r="L1108" s="12"/>
      <c r="M1108" s="18" t="str">
        <f t="shared" si="441"/>
        <v>STATUS,</v>
      </c>
      <c r="N1108" s="5" t="str">
        <f t="shared" ref="N1108:N1114" si="446">CONCATENATE(B1108," ",C1108,"(",D1108,")",",")</f>
        <v>STATUS VARCHAR(10),</v>
      </c>
      <c r="O1108" s="1" t="s">
        <v>3</v>
      </c>
      <c r="W1108" s="17" t="str">
        <f t="shared" si="442"/>
        <v>status</v>
      </c>
      <c r="X1108" s="3" t="str">
        <f t="shared" si="443"/>
        <v>"status":"",</v>
      </c>
      <c r="Y1108" s="22" t="str">
        <f t="shared" si="444"/>
        <v>public static String STATUS="status";</v>
      </c>
      <c r="Z1108" s="7" t="str">
        <f t="shared" si="445"/>
        <v>private String status="";</v>
      </c>
    </row>
    <row r="1109" spans="2:26" ht="19.2" x14ac:dyDescent="0.45">
      <c r="B1109" s="1" t="s">
        <v>4</v>
      </c>
      <c r="C1109" s="1" t="s">
        <v>1</v>
      </c>
      <c r="D1109" s="4">
        <v>30</v>
      </c>
      <c r="I1109" t="str">
        <f>I1108</f>
        <v>ALTER TABLE TM_REL_TAB_BACKLOG</v>
      </c>
      <c r="J1109" t="str">
        <f t="shared" ref="J1109:J1114" si="447">CONCATENATE(LEFT(CONCATENATE(" ADD "," ",N1109,";"),LEN(CONCATENATE(" ADD "," ",N1109,";"))-2),";")</f>
        <v xml:space="preserve"> ADD  INSERT_DATE VARCHAR(30);</v>
      </c>
      <c r="K1109" s="21" t="str">
        <f t="shared" ref="K1109:K1114" si="448">CONCATENATE(LEFT(CONCATENATE("  ALTER COLUMN  "," ",N1109,";"),LEN(CONCATENATE("  ALTER COLUMN  "," ",N1109,";"))-2),";")</f>
        <v xml:space="preserve">  ALTER COLUMN   INSERT_DATE VARCHAR(30);</v>
      </c>
      <c r="L1109" s="12"/>
      <c r="M1109" s="18" t="str">
        <f t="shared" si="441"/>
        <v>INSERT_DATE,</v>
      </c>
      <c r="N1109" s="5" t="str">
        <f t="shared" si="446"/>
        <v>INSERT_DATE VARCHAR(30),</v>
      </c>
      <c r="O1109" s="1" t="s">
        <v>7</v>
      </c>
      <c r="P1109" t="s">
        <v>8</v>
      </c>
      <c r="W1109" s="17" t="str">
        <f t="shared" si="442"/>
        <v>insertDate</v>
      </c>
      <c r="X1109" s="3" t="str">
        <f t="shared" si="443"/>
        <v>"insertDate":"",</v>
      </c>
      <c r="Y1109" s="22" t="str">
        <f t="shared" si="444"/>
        <v>public static String INSERT_DATE="insertDate";</v>
      </c>
      <c r="Z1109" s="7" t="str">
        <f t="shared" si="445"/>
        <v>private String insertDate="";</v>
      </c>
    </row>
    <row r="1110" spans="2:26" ht="19.2" x14ac:dyDescent="0.45">
      <c r="B1110" s="1" t="s">
        <v>5</v>
      </c>
      <c r="C1110" s="1" t="s">
        <v>1</v>
      </c>
      <c r="D1110" s="4">
        <v>30</v>
      </c>
      <c r="I1110" t="str">
        <f>I1109</f>
        <v>ALTER TABLE TM_REL_TAB_BACKLOG</v>
      </c>
      <c r="J1110" t="str">
        <f t="shared" si="447"/>
        <v xml:space="preserve"> ADD  MODIFICATION_DATE VARCHAR(30);</v>
      </c>
      <c r="K1110" s="21" t="str">
        <f t="shared" si="448"/>
        <v xml:space="preserve">  ALTER COLUMN   MODIFICATION_DATE VARCHAR(30);</v>
      </c>
      <c r="L1110" s="12"/>
      <c r="M1110" s="18" t="str">
        <f t="shared" si="441"/>
        <v>MODIFICATION_DATE,</v>
      </c>
      <c r="N1110" s="5" t="str">
        <f t="shared" si="446"/>
        <v>MODIFICATION_DATE VARCHAR(30),</v>
      </c>
      <c r="O1110" s="1" t="s">
        <v>9</v>
      </c>
      <c r="P1110" t="s">
        <v>8</v>
      </c>
      <c r="W1110" s="17" t="str">
        <f t="shared" si="442"/>
        <v>modificationDate</v>
      </c>
      <c r="X1110" s="3" t="str">
        <f t="shared" si="443"/>
        <v>"modificationDate":"",</v>
      </c>
      <c r="Y1110" s="22" t="str">
        <f t="shared" si="444"/>
        <v>public static String MODIFICATION_DATE="modificationDate";</v>
      </c>
      <c r="Z1110" s="7" t="str">
        <f t="shared" si="445"/>
        <v>private String modificationDate="";</v>
      </c>
    </row>
    <row r="1111" spans="2:26" ht="19.2" x14ac:dyDescent="0.45">
      <c r="B1111" s="1" t="s">
        <v>274</v>
      </c>
      <c r="C1111" s="1" t="s">
        <v>1</v>
      </c>
      <c r="D1111" s="4">
        <v>500</v>
      </c>
      <c r="I1111" t="str">
        <f>I1110</f>
        <v>ALTER TABLE TM_REL_TAB_BACKLOG</v>
      </c>
      <c r="J1111" t="str">
        <f t="shared" si="447"/>
        <v xml:space="preserve"> ADD  FK_PROJECT_ID VARCHAR(500);</v>
      </c>
      <c r="K1111" s="21" t="str">
        <f t="shared" si="448"/>
        <v xml:space="preserve">  ALTER COLUMN   FK_PROJECT_ID VARCHAR(500);</v>
      </c>
      <c r="L1111" s="12"/>
      <c r="M1111" s="18" t="str">
        <f t="shared" si="441"/>
        <v>FK_PROJECT_ID,</v>
      </c>
      <c r="N1111" s="5" t="str">
        <f t="shared" si="446"/>
        <v>FK_PROJECT_ID VARCHAR(500),</v>
      </c>
      <c r="O1111" s="1" t="s">
        <v>10</v>
      </c>
      <c r="P1111" t="s">
        <v>288</v>
      </c>
      <c r="Q1111" t="s">
        <v>2</v>
      </c>
      <c r="W1111" s="17" t="str">
        <f t="shared" si="442"/>
        <v>fkProjectId</v>
      </c>
      <c r="X1111" s="3" t="str">
        <f t="shared" si="443"/>
        <v>"fkProjectId":"",</v>
      </c>
      <c r="Y1111" s="22" t="str">
        <f t="shared" si="444"/>
        <v>public static String FK_PROJECT_ID="fkProjectId";</v>
      </c>
      <c r="Z1111" s="7" t="str">
        <f t="shared" si="445"/>
        <v>private String fkProjectId="";</v>
      </c>
    </row>
    <row r="1112" spans="2:26" ht="19.2" x14ac:dyDescent="0.45">
      <c r="B1112" s="1" t="s">
        <v>774</v>
      </c>
      <c r="C1112" s="1" t="s">
        <v>1</v>
      </c>
      <c r="D1112" s="4">
        <v>500</v>
      </c>
      <c r="I1112" t="str">
        <f>I1110</f>
        <v>ALTER TABLE TM_REL_TAB_BACKLOG</v>
      </c>
      <c r="J1112" t="str">
        <f t="shared" si="447"/>
        <v xml:space="preserve"> ADD  FK_TAB_ID VARCHAR(500);</v>
      </c>
      <c r="K1112" s="21" t="str">
        <f t="shared" si="448"/>
        <v xml:space="preserve">  ALTER COLUMN   FK_TAB_ID VARCHAR(500);</v>
      </c>
      <c r="L1112" s="12"/>
      <c r="M1112" s="18" t="str">
        <f t="shared" si="441"/>
        <v>FK_TAB_ID,</v>
      </c>
      <c r="N1112" s="5" t="str">
        <f t="shared" si="446"/>
        <v>FK_TAB_ID VARCHAR(500),</v>
      </c>
      <c r="O1112" s="1" t="s">
        <v>10</v>
      </c>
      <c r="P1112" t="s">
        <v>777</v>
      </c>
      <c r="Q1112" t="s">
        <v>2</v>
      </c>
      <c r="W1112" s="17" t="str">
        <f t="shared" si="442"/>
        <v>fkTabId</v>
      </c>
      <c r="X1112" s="3" t="str">
        <f t="shared" si="443"/>
        <v>"fkTabId":"",</v>
      </c>
      <c r="Y1112" s="22" t="str">
        <f t="shared" si="444"/>
        <v>public static String FK_TAB_ID="fkTabId";</v>
      </c>
      <c r="Z1112" s="7" t="str">
        <f t="shared" si="445"/>
        <v>private String fkTabId="";</v>
      </c>
    </row>
    <row r="1113" spans="2:26" ht="19.2" x14ac:dyDescent="0.45">
      <c r="B1113" s="1" t="s">
        <v>775</v>
      </c>
      <c r="C1113" s="1" t="s">
        <v>1</v>
      </c>
      <c r="D1113" s="4">
        <v>500</v>
      </c>
      <c r="I1113" t="str">
        <f>I1107</f>
        <v>ALTER TABLE TM_REL_TAB_BACKLOG</v>
      </c>
      <c r="J1113" t="str">
        <f t="shared" si="447"/>
        <v xml:space="preserve"> ADD  FK_RELATED_BACKLOG_ID VARCHAR(500);</v>
      </c>
      <c r="K1113" s="21" t="str">
        <f t="shared" si="448"/>
        <v xml:space="preserve">  ALTER COLUMN   FK_RELATED_BACKLOG_ID VARCHAR(500);</v>
      </c>
      <c r="L1113" s="12"/>
      <c r="M1113" s="18" t="str">
        <f t="shared" si="441"/>
        <v>FK_RELATED_BACKLOG_ID,</v>
      </c>
      <c r="N1113" s="5" t="str">
        <f t="shared" si="446"/>
        <v>FK_RELATED_BACKLOG_ID VARCHAR(500),</v>
      </c>
      <c r="O1113" s="1" t="s">
        <v>10</v>
      </c>
      <c r="P1113" t="s">
        <v>763</v>
      </c>
      <c r="Q1113" t="s">
        <v>354</v>
      </c>
      <c r="R1113" t="s">
        <v>2</v>
      </c>
      <c r="W1113" s="17" t="str">
        <f t="shared" si="442"/>
        <v>fkRelatedBacklogId</v>
      </c>
      <c r="X1113" s="3" t="str">
        <f t="shared" si="443"/>
        <v>"fkRelatedBacklogId":"",</v>
      </c>
      <c r="Y1113" s="22" t="str">
        <f t="shared" si="444"/>
        <v>public static String FK_RELATED_BACKLOG_ID="fkRelatedBacklogId";</v>
      </c>
      <c r="Z1113" s="7" t="str">
        <f t="shared" si="445"/>
        <v>private String fkRelatedBacklogId="";</v>
      </c>
    </row>
    <row r="1114" spans="2:26" ht="19.2" x14ac:dyDescent="0.45">
      <c r="B1114" s="1" t="s">
        <v>258</v>
      </c>
      <c r="C1114" s="1" t="s">
        <v>627</v>
      </c>
      <c r="D1114" s="4">
        <v>24</v>
      </c>
      <c r="I1114" t="str">
        <f>I1108</f>
        <v>ALTER TABLE TM_REL_TAB_BACKLOG</v>
      </c>
      <c r="J1114" t="str">
        <f t="shared" si="447"/>
        <v xml:space="preserve"> ADD  ORDER_NO FLOAT(24);</v>
      </c>
      <c r="K1114" s="21" t="str">
        <f t="shared" si="448"/>
        <v xml:space="preserve">  ALTER COLUMN   ORDER_NO FLOAT(24);</v>
      </c>
      <c r="L1114" s="12"/>
      <c r="M1114" s="18" t="str">
        <f t="shared" si="441"/>
        <v>ORDER_NO,</v>
      </c>
      <c r="N1114" s="5" t="str">
        <f t="shared" si="446"/>
        <v>ORDER_NO FLOAT(24),</v>
      </c>
      <c r="O1114" s="1" t="s">
        <v>259</v>
      </c>
      <c r="P1114" t="s">
        <v>173</v>
      </c>
      <c r="W1114" s="17" t="str">
        <f t="shared" si="442"/>
        <v>orderNo</v>
      </c>
      <c r="X1114" s="3" t="str">
        <f t="shared" si="443"/>
        <v>"orderNo":"",</v>
      </c>
      <c r="Y1114" s="22" t="str">
        <f t="shared" si="444"/>
        <v>public static String ORDER_NO="orderNo";</v>
      </c>
      <c r="Z1114" s="7" t="str">
        <f t="shared" si="445"/>
        <v>private String orderNo="";</v>
      </c>
    </row>
    <row r="1115" spans="2:26" ht="19.2" x14ac:dyDescent="0.45">
      <c r="B1115" s="1" t="s">
        <v>352</v>
      </c>
      <c r="C1115" s="1" t="s">
        <v>1</v>
      </c>
      <c r="D1115" s="4">
        <v>500</v>
      </c>
      <c r="I1115" t="str">
        <f>I1113</f>
        <v>ALTER TABLE TM_REL_TAB_BACKLOG</v>
      </c>
      <c r="J1115" t="str">
        <f>CONCATENATE(LEFT(CONCATENATE(" ADD "," ",N1115,";"),LEN(CONCATENATE(" ADD "," ",N1115,";"))-2),";")</f>
        <v xml:space="preserve"> ADD  BACKLOG_STATUS VARCHAR(500);</v>
      </c>
      <c r="K1115" s="21" t="str">
        <f>CONCATENATE(LEFT(CONCATENATE("  ALTER COLUMN  "," ",N1115,";"),LEN(CONCATENATE("  ALTER COLUMN  "," ",N1115,";"))-2),";")</f>
        <v xml:space="preserve">  ALTER COLUMN   BACKLOG_STATUS VARCHAR(500);</v>
      </c>
      <c r="L1115" s="12"/>
      <c r="M1115" s="18" t="str">
        <f>CONCATENATE(B1115,",")</f>
        <v>BACKLOG_STATUS,</v>
      </c>
      <c r="N1115" s="5" t="str">
        <f>CONCATENATE(B1115," ",C1115,"(",D1115,")",",")</f>
        <v>BACKLOG_STATUS VARCHAR(500),</v>
      </c>
      <c r="O1115" s="1" t="s">
        <v>354</v>
      </c>
      <c r="P1115" t="s">
        <v>3</v>
      </c>
      <c r="W1115" s="17" t="str">
        <f>CONCATENATE(,LOWER(O1115),UPPER(LEFT(P1115,1)),LOWER(RIGHT(P1115,LEN(P1115)-IF(LEN(P1115)&gt;0,1,LEN(P1115)))),UPPER(LEFT(Q1115,1)),LOWER(RIGHT(Q1115,LEN(Q1115)-IF(LEN(Q1115)&gt;0,1,LEN(Q1115)))),UPPER(LEFT(R1115,1)),LOWER(RIGHT(R1115,LEN(R1115)-IF(LEN(R1115)&gt;0,1,LEN(R1115)))),UPPER(LEFT(S1115,1)),LOWER(RIGHT(S1115,LEN(S1115)-IF(LEN(S1115)&gt;0,1,LEN(S1115)))),UPPER(LEFT(T1115,1)),LOWER(RIGHT(T1115,LEN(T1115)-IF(LEN(T1115)&gt;0,1,LEN(T1115)))),UPPER(LEFT(U1115,1)),LOWER(RIGHT(U1115,LEN(U1115)-IF(LEN(U1115)&gt;0,1,LEN(U1115)))),UPPER(LEFT(V1115,1)),LOWER(RIGHT(V1115,LEN(V1115)-IF(LEN(V1115)&gt;0,1,LEN(V1115)))))</f>
        <v>backlogStatus</v>
      </c>
      <c r="X1115" s="3" t="str">
        <f>CONCATENATE("""",W1115,"""",":","""","""",",")</f>
        <v>"backlogStatus":"",</v>
      </c>
      <c r="Y1115" s="22" t="str">
        <f>CONCATENATE("public static String ",,B1115,,"=","""",W1115,""";")</f>
        <v>public static String BACKLOG_STATUS="backlogStatus";</v>
      </c>
      <c r="Z1115" s="7" t="str">
        <f>CONCATENATE("private String ",W1115,"=","""""",";")</f>
        <v>private String backlogStatus="";</v>
      </c>
    </row>
    <row r="1116" spans="2:26" ht="19.2" x14ac:dyDescent="0.45">
      <c r="B1116" s="1"/>
      <c r="C1116" s="1"/>
      <c r="D1116" s="4"/>
      <c r="L1116" s="12"/>
      <c r="M1116" s="18"/>
      <c r="N1116" s="33" t="s">
        <v>130</v>
      </c>
      <c r="O1116" s="1"/>
      <c r="W1116" s="17"/>
    </row>
    <row r="1117" spans="2:26" ht="19.2" x14ac:dyDescent="0.45">
      <c r="C1117" s="14"/>
      <c r="D1117" s="9"/>
      <c r="K1117" s="29"/>
      <c r="M1117" s="20"/>
      <c r="N1117" s="31" t="s">
        <v>126</v>
      </c>
      <c r="O1117" s="14"/>
      <c r="W1117" s="17"/>
    </row>
    <row r="1121" spans="2:26" x14ac:dyDescent="0.3">
      <c r="B1121" s="2" t="s">
        <v>779</v>
      </c>
      <c r="I1121" t="str">
        <f>CONCATENATE("ALTER TABLE"," ",B1121)</f>
        <v>ALTER TABLE TM_DOCUMENT</v>
      </c>
      <c r="K1121" s="25"/>
      <c r="N1121" s="5" t="str">
        <f>CONCATENATE("CREATE TABLE ",B1121," ","(")</f>
        <v>CREATE TABLE TM_DOCUMENT (</v>
      </c>
    </row>
    <row r="1122" spans="2:26" ht="19.2" x14ac:dyDescent="0.45">
      <c r="B1122" s="1" t="s">
        <v>2</v>
      </c>
      <c r="C1122" s="1" t="s">
        <v>1</v>
      </c>
      <c r="D1122" s="4">
        <v>30</v>
      </c>
      <c r="E1122" s="24" t="s">
        <v>113</v>
      </c>
      <c r="I1122" t="str">
        <f>I1121</f>
        <v>ALTER TABLE TM_DOCUMENT</v>
      </c>
      <c r="L1122" s="12"/>
      <c r="M1122" s="18" t="str">
        <f>CONCATENATE(B1122,",")</f>
        <v>ID,</v>
      </c>
      <c r="N1122" s="5" t="str">
        <f>CONCATENATE(B1122," ",C1122,"(",D1122,") ",E1122," ,")</f>
        <v>ID VARCHAR(30) NOT NULL ,</v>
      </c>
      <c r="O1122" s="1" t="s">
        <v>2</v>
      </c>
      <c r="P1122" s="6"/>
      <c r="Q1122" s="6"/>
      <c r="R1122" s="6"/>
      <c r="S1122" s="6"/>
      <c r="T1122" s="6"/>
      <c r="U1122" s="6"/>
      <c r="V1122" s="6"/>
      <c r="W1122" s="17" t="str">
        <f>CONCATENATE(,LOWER(O1122),UPPER(LEFT(P1122,1)),LOWER(RIGHT(P1122,LEN(P1122)-IF(LEN(P1122)&gt;0,1,LEN(P1122)))),UPPER(LEFT(Q1122,1)),LOWER(RIGHT(Q1122,LEN(Q1122)-IF(LEN(Q1122)&gt;0,1,LEN(Q1122)))),UPPER(LEFT(R1122,1)),LOWER(RIGHT(R1122,LEN(R1122)-IF(LEN(R1122)&gt;0,1,LEN(R1122)))),UPPER(LEFT(S1122,1)),LOWER(RIGHT(S1122,LEN(S1122)-IF(LEN(S1122)&gt;0,1,LEN(S1122)))),UPPER(LEFT(T1122,1)),LOWER(RIGHT(T1122,LEN(T1122)-IF(LEN(T1122)&gt;0,1,LEN(T1122)))),UPPER(LEFT(U1122,1)),LOWER(RIGHT(U1122,LEN(U1122)-IF(LEN(U1122)&gt;0,1,LEN(U1122)))),UPPER(LEFT(V1122,1)),LOWER(RIGHT(V1122,LEN(V1122)-IF(LEN(V1122)&gt;0,1,LEN(V1122)))))</f>
        <v>id</v>
      </c>
      <c r="X1122" s="3" t="str">
        <f>CONCATENATE("""",W1122,"""",":","""","""",",")</f>
        <v>"id":"",</v>
      </c>
      <c r="Y1122" s="22" t="str">
        <f>CONCATENATE("public static String ",,B1122,,"=","""",W1122,""";")</f>
        <v>public static String ID="id";</v>
      </c>
      <c r="Z1122" s="7" t="str">
        <f>CONCATENATE("private String ",W1122,"=","""""",";")</f>
        <v>private String id="";</v>
      </c>
    </row>
    <row r="1123" spans="2:26" ht="19.2" x14ac:dyDescent="0.45">
      <c r="B1123" s="1" t="s">
        <v>3</v>
      </c>
      <c r="C1123" s="1" t="s">
        <v>1</v>
      </c>
      <c r="D1123" s="4">
        <v>10</v>
      </c>
      <c r="I1123" t="str">
        <f>I1122</f>
        <v>ALTER TABLE TM_DOCUMENT</v>
      </c>
      <c r="K1123" s="21" t="s">
        <v>436</v>
      </c>
      <c r="L1123" s="12"/>
      <c r="M1123" s="18" t="str">
        <f>CONCATENATE(B1123,",")</f>
        <v>STATUS,</v>
      </c>
      <c r="N1123" s="5" t="str">
        <f>CONCATENATE(B1123," ",C1123,"(",D1123,")",",")</f>
        <v>STATUS VARCHAR(10),</v>
      </c>
      <c r="O1123" s="1" t="s">
        <v>3</v>
      </c>
      <c r="W1123" s="17" t="str">
        <f>CONCATENATE(,LOWER(O1123),UPPER(LEFT(P1123,1)),LOWER(RIGHT(P1123,LEN(P1123)-IF(LEN(P1123)&gt;0,1,LEN(P1123)))),UPPER(LEFT(Q1123,1)),LOWER(RIGHT(Q1123,LEN(Q1123)-IF(LEN(Q1123)&gt;0,1,LEN(Q1123)))),UPPER(LEFT(R1123,1)),LOWER(RIGHT(R1123,LEN(R1123)-IF(LEN(R1123)&gt;0,1,LEN(R1123)))),UPPER(LEFT(S1123,1)),LOWER(RIGHT(S1123,LEN(S1123)-IF(LEN(S1123)&gt;0,1,LEN(S1123)))),UPPER(LEFT(T1123,1)),LOWER(RIGHT(T1123,LEN(T1123)-IF(LEN(T1123)&gt;0,1,LEN(T1123)))),UPPER(LEFT(U1123,1)),LOWER(RIGHT(U1123,LEN(U1123)-IF(LEN(U1123)&gt;0,1,LEN(U1123)))),UPPER(LEFT(V1123,1)),LOWER(RIGHT(V1123,LEN(V1123)-IF(LEN(V1123)&gt;0,1,LEN(V1123)))))</f>
        <v>status</v>
      </c>
      <c r="X1123" s="3" t="str">
        <f>CONCATENATE("""",W1123,"""",":","""","""",",")</f>
        <v>"status":"",</v>
      </c>
      <c r="Y1123" s="22" t="str">
        <f>CONCATENATE("public static String ",,B1123,,"=","""",W1123,""";")</f>
        <v>public static String STATUS="status";</v>
      </c>
      <c r="Z1123" s="7" t="str">
        <f>CONCATENATE("private String ",W1123,"=","""""",";")</f>
        <v>private String status="";</v>
      </c>
    </row>
    <row r="1124" spans="2:26" ht="19.2" x14ac:dyDescent="0.45">
      <c r="B1124" s="1" t="s">
        <v>4</v>
      </c>
      <c r="C1124" s="1" t="s">
        <v>1</v>
      </c>
      <c r="D1124" s="4">
        <v>30</v>
      </c>
      <c r="I1124">
        <f>I1116</f>
        <v>0</v>
      </c>
      <c r="J1124" t="str">
        <f t="shared" ref="J1124:J1129" si="449">CONCATENATE(LEFT(CONCATENATE(" ADD "," ",N1124,";"),LEN(CONCATENATE(" ADD "," ",N1124,";"))-2),";")</f>
        <v xml:space="preserve"> ADD  INSERT_DATE VARCHAR(30);</v>
      </c>
      <c r="K1124" s="21" t="str">
        <f t="shared" ref="K1124:K1129" si="450">CONCATENATE(LEFT(CONCATENATE("  ALTER COLUMN  "," ",N1124,";"),LEN(CONCATENATE("  ALTER COLUMN  "," ",N1124,";"))-2),";")</f>
        <v xml:space="preserve">  ALTER COLUMN   INSERT_DATE VARCHAR(30);</v>
      </c>
      <c r="L1124" s="12"/>
      <c r="M1124" s="18" t="str">
        <f t="shared" ref="M1124:M1129" si="451">CONCATENATE(B1124,",")</f>
        <v>INSERT_DATE,</v>
      </c>
      <c r="N1124" s="5" t="str">
        <f t="shared" ref="N1124:N1129" si="452">CONCATENATE(B1124," ",C1124,"(",D1124,")",",")</f>
        <v>INSERT_DATE VARCHAR(30),</v>
      </c>
      <c r="O1124" s="1" t="s">
        <v>7</v>
      </c>
      <c r="P1124" t="s">
        <v>8</v>
      </c>
      <c r="W1124" s="17" t="str">
        <f t="shared" ref="W1124:W1129" si="453">CONCATENATE(,LOWER(O1124),UPPER(LEFT(P1124,1)),LOWER(RIGHT(P1124,LEN(P1124)-IF(LEN(P1124)&gt;0,1,LEN(P1124)))),UPPER(LEFT(Q1124,1)),LOWER(RIGHT(Q1124,LEN(Q1124)-IF(LEN(Q1124)&gt;0,1,LEN(Q1124)))),UPPER(LEFT(R1124,1)),LOWER(RIGHT(R1124,LEN(R1124)-IF(LEN(R1124)&gt;0,1,LEN(R1124)))),UPPER(LEFT(S1124,1)),LOWER(RIGHT(S1124,LEN(S1124)-IF(LEN(S1124)&gt;0,1,LEN(S1124)))),UPPER(LEFT(T1124,1)),LOWER(RIGHT(T1124,LEN(T1124)-IF(LEN(T1124)&gt;0,1,LEN(T1124)))),UPPER(LEFT(U1124,1)),LOWER(RIGHT(U1124,LEN(U1124)-IF(LEN(U1124)&gt;0,1,LEN(U1124)))),UPPER(LEFT(V1124,1)),LOWER(RIGHT(V1124,LEN(V1124)-IF(LEN(V1124)&gt;0,1,LEN(V1124)))))</f>
        <v>insertDate</v>
      </c>
      <c r="X1124" s="3" t="str">
        <f t="shared" ref="X1124:X1129" si="454">CONCATENATE("""",W1124,"""",":","""","""",",")</f>
        <v>"insertDate":"",</v>
      </c>
      <c r="Y1124" s="22" t="str">
        <f t="shared" ref="Y1124:Y1129" si="455">CONCATENATE("public static String ",,B1124,,"=","""",W1124,""";")</f>
        <v>public static String INSERT_DATE="insertDate";</v>
      </c>
      <c r="Z1124" s="7" t="str">
        <f t="shared" ref="Z1124:Z1129" si="456">CONCATENATE("private String ",W1124,"=","""""",";")</f>
        <v>private String insertDate="";</v>
      </c>
    </row>
    <row r="1125" spans="2:26" ht="19.2" x14ac:dyDescent="0.45">
      <c r="B1125" s="1" t="s">
        <v>5</v>
      </c>
      <c r="C1125" s="1" t="s">
        <v>1</v>
      </c>
      <c r="D1125" s="4">
        <v>30</v>
      </c>
      <c r="I1125">
        <f>I1124</f>
        <v>0</v>
      </c>
      <c r="J1125" t="str">
        <f t="shared" si="449"/>
        <v xml:space="preserve"> ADD  MODIFICATION_DATE VARCHAR(30);</v>
      </c>
      <c r="K1125" s="21" t="str">
        <f t="shared" si="450"/>
        <v xml:space="preserve">  ALTER COLUMN   MODIFICATION_DATE VARCHAR(30);</v>
      </c>
      <c r="L1125" s="12"/>
      <c r="M1125" s="18" t="str">
        <f t="shared" si="451"/>
        <v>MODIFICATION_DATE,</v>
      </c>
      <c r="N1125" s="5" t="str">
        <f t="shared" si="452"/>
        <v>MODIFICATION_DATE VARCHAR(30),</v>
      </c>
      <c r="O1125" s="1" t="s">
        <v>9</v>
      </c>
      <c r="P1125" t="s">
        <v>8</v>
      </c>
      <c r="W1125" s="17" t="str">
        <f t="shared" si="453"/>
        <v>modificationDate</v>
      </c>
      <c r="X1125" s="3" t="str">
        <f t="shared" si="454"/>
        <v>"modificationDate":"",</v>
      </c>
      <c r="Y1125" s="22" t="str">
        <f t="shared" si="455"/>
        <v>public static String MODIFICATION_DATE="modificationDate";</v>
      </c>
      <c r="Z1125" s="7" t="str">
        <f t="shared" si="456"/>
        <v>private String modificationDate="";</v>
      </c>
    </row>
    <row r="1126" spans="2:26" ht="19.2" x14ac:dyDescent="0.45">
      <c r="B1126" s="1" t="s">
        <v>274</v>
      </c>
      <c r="C1126" s="1" t="s">
        <v>1</v>
      </c>
      <c r="D1126" s="4">
        <v>500</v>
      </c>
      <c r="I1126">
        <f>I1125</f>
        <v>0</v>
      </c>
      <c r="J1126" t="str">
        <f t="shared" si="449"/>
        <v xml:space="preserve"> ADD  FK_PROJECT_ID VARCHAR(500);</v>
      </c>
      <c r="K1126" s="21" t="str">
        <f t="shared" si="450"/>
        <v xml:space="preserve">  ALTER COLUMN   FK_PROJECT_ID VARCHAR(500);</v>
      </c>
      <c r="L1126" s="12"/>
      <c r="M1126" s="18" t="str">
        <f t="shared" si="451"/>
        <v>FK_PROJECT_ID,</v>
      </c>
      <c r="N1126" s="5" t="str">
        <f t="shared" si="452"/>
        <v>FK_PROJECT_ID VARCHAR(500),</v>
      </c>
      <c r="O1126" s="1" t="s">
        <v>10</v>
      </c>
      <c r="P1126" t="s">
        <v>288</v>
      </c>
      <c r="Q1126" t="s">
        <v>2</v>
      </c>
      <c r="W1126" s="17" t="str">
        <f t="shared" si="453"/>
        <v>fkProjectId</v>
      </c>
      <c r="X1126" s="3" t="str">
        <f t="shared" si="454"/>
        <v>"fkProjectId":"",</v>
      </c>
      <c r="Y1126" s="22" t="str">
        <f t="shared" si="455"/>
        <v>public static String FK_PROJECT_ID="fkProjectId";</v>
      </c>
      <c r="Z1126" s="7" t="str">
        <f t="shared" si="456"/>
        <v>private String fkProjectId="";</v>
      </c>
    </row>
    <row r="1127" spans="2:26" ht="19.2" x14ac:dyDescent="0.45">
      <c r="B1127" s="1" t="s">
        <v>780</v>
      </c>
      <c r="C1127" s="1" t="s">
        <v>1</v>
      </c>
      <c r="D1127" s="4">
        <v>500</v>
      </c>
      <c r="I1127">
        <f>I1125</f>
        <v>0</v>
      </c>
      <c r="J1127" t="str">
        <f t="shared" si="449"/>
        <v xml:space="preserve"> ADD  DOCUMENT_NAME VARCHAR(500);</v>
      </c>
      <c r="K1127" s="21" t="str">
        <f t="shared" si="450"/>
        <v xml:space="preserve">  ALTER COLUMN   DOCUMENT_NAME VARCHAR(500);</v>
      </c>
      <c r="L1127" s="12"/>
      <c r="M1127" s="18" t="str">
        <f t="shared" si="451"/>
        <v>DOCUMENT_NAME,</v>
      </c>
      <c r="N1127" s="5" t="str">
        <f t="shared" si="452"/>
        <v>DOCUMENT_NAME VARCHAR(500),</v>
      </c>
      <c r="O1127" s="1" t="s">
        <v>792</v>
      </c>
      <c r="P1127" t="s">
        <v>0</v>
      </c>
      <c r="W1127" s="17" t="str">
        <f t="shared" si="453"/>
        <v>documentName</v>
      </c>
      <c r="X1127" s="3" t="str">
        <f t="shared" si="454"/>
        <v>"documentName":"",</v>
      </c>
      <c r="Y1127" s="22" t="str">
        <f t="shared" si="455"/>
        <v>public static String DOCUMENT_NAME="documentName";</v>
      </c>
      <c r="Z1127" s="7" t="str">
        <f t="shared" si="456"/>
        <v>private String documentName="";</v>
      </c>
    </row>
    <row r="1128" spans="2:26" ht="19.2" x14ac:dyDescent="0.45">
      <c r="B1128" s="1" t="s">
        <v>781</v>
      </c>
      <c r="C1128" s="1" t="s">
        <v>701</v>
      </c>
      <c r="D1128" s="4"/>
      <c r="I1128" t="str">
        <f>I1115</f>
        <v>ALTER TABLE TM_REL_TAB_BACKLOG</v>
      </c>
      <c r="J1128" t="str">
        <f t="shared" si="449"/>
        <v xml:space="preserve"> ADD  DOCUMENT_BODY TEXT;</v>
      </c>
      <c r="K1128" s="21" t="str">
        <f t="shared" si="450"/>
        <v xml:space="preserve">  ALTER COLUMN   DOCUMENT_BODY TEXT;</v>
      </c>
      <c r="L1128" s="12"/>
      <c r="M1128" s="18" t="str">
        <f t="shared" si="451"/>
        <v>DOCUMENT_BODY,</v>
      </c>
      <c r="N1128" s="5" t="str">
        <f>CONCATENATE(B1128," ",C1128,"",D1128,"",",")</f>
        <v>DOCUMENT_BODY TEXT,</v>
      </c>
      <c r="O1128" s="1" t="s">
        <v>792</v>
      </c>
      <c r="P1128" t="s">
        <v>429</v>
      </c>
      <c r="W1128" s="17" t="str">
        <f t="shared" si="453"/>
        <v>documentBody</v>
      </c>
      <c r="X1128" s="3" t="str">
        <f t="shared" si="454"/>
        <v>"documentBody":"",</v>
      </c>
      <c r="Y1128" s="22" t="str">
        <f t="shared" si="455"/>
        <v>public static String DOCUMENT_BODY="documentBody";</v>
      </c>
      <c r="Z1128" s="7" t="str">
        <f t="shared" si="456"/>
        <v>private String documentBody="";</v>
      </c>
    </row>
    <row r="1129" spans="2:26" ht="19.2" x14ac:dyDescent="0.45">
      <c r="B1129" s="1" t="s">
        <v>782</v>
      </c>
      <c r="C1129" s="1" t="s">
        <v>1</v>
      </c>
      <c r="D1129" s="4">
        <v>24</v>
      </c>
      <c r="I1129">
        <f>I1116</f>
        <v>0</v>
      </c>
      <c r="J1129" t="str">
        <f t="shared" si="449"/>
        <v xml:space="preserve"> ADD  MARGIN_TOP VARCHAR(24);</v>
      </c>
      <c r="K1129" s="21" t="str">
        <f t="shared" si="450"/>
        <v xml:space="preserve">  ALTER COLUMN   MARGIN_TOP VARCHAR(24);</v>
      </c>
      <c r="L1129" s="12"/>
      <c r="M1129" s="18" t="str">
        <f t="shared" si="451"/>
        <v>MARGIN_TOP,</v>
      </c>
      <c r="N1129" s="5" t="str">
        <f t="shared" si="452"/>
        <v>MARGIN_TOP VARCHAR(24),</v>
      </c>
      <c r="O1129" s="1" t="s">
        <v>793</v>
      </c>
      <c r="P1129" t="s">
        <v>794</v>
      </c>
      <c r="W1129" s="17" t="str">
        <f t="shared" si="453"/>
        <v>marginTop</v>
      </c>
      <c r="X1129" s="3" t="str">
        <f t="shared" si="454"/>
        <v>"marginTop":"",</v>
      </c>
      <c r="Y1129" s="22" t="str">
        <f t="shared" si="455"/>
        <v>public static String MARGIN_TOP="marginTop";</v>
      </c>
      <c r="Z1129" s="7" t="str">
        <f t="shared" si="456"/>
        <v>private String marginTop="";</v>
      </c>
    </row>
    <row r="1130" spans="2:26" ht="19.2" x14ac:dyDescent="0.45">
      <c r="B1130" s="1" t="s">
        <v>783</v>
      </c>
      <c r="C1130" s="1" t="s">
        <v>1</v>
      </c>
      <c r="D1130" s="4">
        <v>24</v>
      </c>
      <c r="I1130">
        <f>I1120</f>
        <v>0</v>
      </c>
      <c r="J1130" t="str">
        <f t="shared" ref="J1130:J1140" si="457">CONCATENATE(LEFT(CONCATENATE(" ADD "," ",N1130,";"),LEN(CONCATENATE(" ADD "," ",N1130,";"))-2),";")</f>
        <v xml:space="preserve"> ADD  MARGIN_RIGHT VARCHAR(24);</v>
      </c>
      <c r="K1130" s="21" t="str">
        <f t="shared" ref="K1130:K1140" si="458">CONCATENATE(LEFT(CONCATENATE("  ALTER COLUMN  "," ",N1130,";"),LEN(CONCATENATE("  ALTER COLUMN  "," ",N1130,";"))-2),";")</f>
        <v xml:space="preserve">  ALTER COLUMN   MARGIN_RIGHT VARCHAR(24);</v>
      </c>
      <c r="L1130" s="12"/>
      <c r="M1130" s="18" t="str">
        <f t="shared" ref="M1130:M1141" si="459">CONCATENATE(B1130,",")</f>
        <v>MARGIN_RIGHT,</v>
      </c>
      <c r="N1130" s="5" t="str">
        <f>CONCATENATE(B1130," ",C1130,"(",D1130,")",",")</f>
        <v>MARGIN_RIGHT VARCHAR(24),</v>
      </c>
      <c r="O1130" s="1" t="s">
        <v>793</v>
      </c>
      <c r="P1130" t="s">
        <v>795</v>
      </c>
      <c r="W1130" s="17" t="str">
        <f t="shared" ref="W1130:W1140" si="460">CONCATENATE(,LOWER(O1130),UPPER(LEFT(P1130,1)),LOWER(RIGHT(P1130,LEN(P1130)-IF(LEN(P1130)&gt;0,1,LEN(P1130)))),UPPER(LEFT(Q1130,1)),LOWER(RIGHT(Q1130,LEN(Q1130)-IF(LEN(Q1130)&gt;0,1,LEN(Q1130)))),UPPER(LEFT(R1130,1)),LOWER(RIGHT(R1130,LEN(R1130)-IF(LEN(R1130)&gt;0,1,LEN(R1130)))),UPPER(LEFT(S1130,1)),LOWER(RIGHT(S1130,LEN(S1130)-IF(LEN(S1130)&gt;0,1,LEN(S1130)))),UPPER(LEFT(T1130,1)),LOWER(RIGHT(T1130,LEN(T1130)-IF(LEN(T1130)&gt;0,1,LEN(T1130)))),UPPER(LEFT(U1130,1)),LOWER(RIGHT(U1130,LEN(U1130)-IF(LEN(U1130)&gt;0,1,LEN(U1130)))),UPPER(LEFT(V1130,1)),LOWER(RIGHT(V1130,LEN(V1130)-IF(LEN(V1130)&gt;0,1,LEN(V1130)))))</f>
        <v>marginRight</v>
      </c>
      <c r="X1130" s="3" t="str">
        <f t="shared" ref="X1130:X1140" si="461">CONCATENATE("""",W1130,"""",":","""","""",",")</f>
        <v>"marginRight":"",</v>
      </c>
      <c r="Y1130" s="22" t="str">
        <f>CONCATENATE("public static String ",,B1130,,"=","""",W1130,""";")</f>
        <v>public static String MARGIN_RIGHT="marginRight";</v>
      </c>
      <c r="Z1130" s="7" t="str">
        <f t="shared" ref="Z1130:Z1140" si="462">CONCATENATE("private String ",W1130,"=","""""",";")</f>
        <v>private String marginRight="";</v>
      </c>
    </row>
    <row r="1131" spans="2:26" ht="19.2" x14ac:dyDescent="0.45">
      <c r="B1131" s="1" t="s">
        <v>784</v>
      </c>
      <c r="C1131" s="1" t="s">
        <v>1</v>
      </c>
      <c r="D1131" s="4">
        <v>30</v>
      </c>
      <c r="I1131" t="str">
        <f>I1115</f>
        <v>ALTER TABLE TM_REL_TAB_BACKLOG</v>
      </c>
      <c r="J1131" t="str">
        <f t="shared" si="457"/>
        <v xml:space="preserve"> ADD  MARGIN_BOTTOM VARCHAR(30);</v>
      </c>
      <c r="K1131" s="21" t="str">
        <f t="shared" si="458"/>
        <v xml:space="preserve">  ALTER COLUMN   MARGIN_BOTTOM VARCHAR(30);</v>
      </c>
      <c r="L1131" s="12"/>
      <c r="M1131" s="18" t="str">
        <f t="shared" si="459"/>
        <v>MARGIN_BOTTOM,</v>
      </c>
      <c r="N1131" s="5" t="str">
        <f t="shared" ref="N1131:N1140" si="463">CONCATENATE(B1131," ",C1131,"(",D1131,")",",")</f>
        <v>MARGIN_BOTTOM VARCHAR(30),</v>
      </c>
      <c r="O1131" s="1" t="s">
        <v>793</v>
      </c>
      <c r="P1131" t="s">
        <v>796</v>
      </c>
      <c r="W1131" s="17" t="str">
        <f t="shared" si="460"/>
        <v>marginBottom</v>
      </c>
      <c r="X1131" s="3" t="str">
        <f t="shared" si="461"/>
        <v>"marginBottom":"",</v>
      </c>
      <c r="Y1131" s="22" t="str">
        <f>CONCATENATE("public static String ",,B1131,,"=","""",W1131,""";")</f>
        <v>public static String MARGIN_BOTTOM="marginBottom";</v>
      </c>
      <c r="Z1131" s="7" t="str">
        <f t="shared" si="462"/>
        <v>private String marginBottom="";</v>
      </c>
    </row>
    <row r="1132" spans="2:26" ht="19.2" x14ac:dyDescent="0.45">
      <c r="B1132" s="1" t="s">
        <v>785</v>
      </c>
      <c r="C1132" s="1" t="s">
        <v>1</v>
      </c>
      <c r="D1132" s="4">
        <v>30</v>
      </c>
      <c r="I1132" t="str">
        <f>I1131</f>
        <v>ALTER TABLE TM_REL_TAB_BACKLOG</v>
      </c>
      <c r="J1132" t="str">
        <f t="shared" si="457"/>
        <v xml:space="preserve"> ADD  MARGIN_LEFT VARCHAR(30);</v>
      </c>
      <c r="K1132" s="21" t="str">
        <f t="shared" si="458"/>
        <v xml:space="preserve">  ALTER COLUMN   MARGIN_LEFT VARCHAR(30);</v>
      </c>
      <c r="L1132" s="12"/>
      <c r="M1132" s="18" t="str">
        <f t="shared" si="459"/>
        <v>MARGIN_LEFT,</v>
      </c>
      <c r="N1132" s="5" t="str">
        <f t="shared" si="463"/>
        <v>MARGIN_LEFT VARCHAR(30),</v>
      </c>
      <c r="O1132" s="1" t="s">
        <v>793</v>
      </c>
      <c r="P1132" t="s">
        <v>797</v>
      </c>
      <c r="W1132" s="17" t="str">
        <f t="shared" si="460"/>
        <v>marginLeft</v>
      </c>
      <c r="X1132" s="3" t="str">
        <f t="shared" si="461"/>
        <v>"marginLeft":"",</v>
      </c>
      <c r="Y1132" s="22" t="str">
        <f t="shared" ref="Y1132:Y1140" si="464">CONCATENATE("public static String ",,B1132,,"=","""",W1132,""";")</f>
        <v>public static String MARGIN_LEFT="marginLeft";</v>
      </c>
      <c r="Z1132" s="7" t="str">
        <f t="shared" si="462"/>
        <v>private String marginLeft="";</v>
      </c>
    </row>
    <row r="1133" spans="2:26" ht="19.2" x14ac:dyDescent="0.45">
      <c r="B1133" s="1" t="s">
        <v>262</v>
      </c>
      <c r="C1133" s="1" t="s">
        <v>1</v>
      </c>
      <c r="D1133" s="4">
        <v>500</v>
      </c>
      <c r="I1133" t="str">
        <f>I1132</f>
        <v>ALTER TABLE TM_REL_TAB_BACKLOG</v>
      </c>
      <c r="J1133" t="str">
        <f t="shared" si="457"/>
        <v xml:space="preserve"> ADD  CREATED_BY VARCHAR(500);</v>
      </c>
      <c r="K1133" s="21" t="str">
        <f t="shared" si="458"/>
        <v xml:space="preserve">  ALTER COLUMN   CREATED_BY VARCHAR(500);</v>
      </c>
      <c r="L1133" s="12"/>
      <c r="M1133" s="18" t="str">
        <f t="shared" si="459"/>
        <v>CREATED_BY,</v>
      </c>
      <c r="N1133" s="5" t="str">
        <f t="shared" si="463"/>
        <v>CREATED_BY VARCHAR(500),</v>
      </c>
      <c r="O1133" s="1" t="s">
        <v>282</v>
      </c>
      <c r="P1133" t="s">
        <v>128</v>
      </c>
      <c r="W1133" s="17" t="str">
        <f t="shared" si="460"/>
        <v>createdBy</v>
      </c>
      <c r="X1133" s="3" t="str">
        <f t="shared" si="461"/>
        <v>"createdBy":"",</v>
      </c>
      <c r="Y1133" s="22" t="str">
        <f t="shared" si="464"/>
        <v>public static String CREATED_BY="createdBy";</v>
      </c>
      <c r="Z1133" s="7" t="str">
        <f t="shared" si="462"/>
        <v>private String createdBy="";</v>
      </c>
    </row>
    <row r="1134" spans="2:26" ht="19.2" x14ac:dyDescent="0.45">
      <c r="B1134" s="1" t="s">
        <v>786</v>
      </c>
      <c r="C1134" s="1" t="s">
        <v>1</v>
      </c>
      <c r="D1134" s="4">
        <v>500</v>
      </c>
      <c r="I1134" t="str">
        <f>I1132</f>
        <v>ALTER TABLE TM_REL_TAB_BACKLOG</v>
      </c>
      <c r="J1134" t="str">
        <f t="shared" si="457"/>
        <v xml:space="preserve"> ADD  CREATE_DATE VARCHAR(500);</v>
      </c>
      <c r="K1134" s="21" t="str">
        <f t="shared" si="458"/>
        <v xml:space="preserve">  ALTER COLUMN   CREATE_DATE VARCHAR(500);</v>
      </c>
      <c r="L1134" s="12"/>
      <c r="M1134" s="18" t="str">
        <f t="shared" si="459"/>
        <v>CREATE_DATE,</v>
      </c>
      <c r="N1134" s="5" t="str">
        <f t="shared" si="463"/>
        <v>CREATE_DATE VARCHAR(500),</v>
      </c>
      <c r="O1134" s="1" t="s">
        <v>798</v>
      </c>
      <c r="P1134" t="s">
        <v>8</v>
      </c>
      <c r="W1134" s="17" t="str">
        <f t="shared" si="460"/>
        <v>createDate</v>
      </c>
      <c r="X1134" s="3" t="str">
        <f t="shared" si="461"/>
        <v>"createDate":"",</v>
      </c>
      <c r="Y1134" s="22" t="str">
        <f t="shared" si="464"/>
        <v>public static String CREATE_DATE="createDate";</v>
      </c>
      <c r="Z1134" s="7" t="str">
        <f t="shared" si="462"/>
        <v>private String createDate="";</v>
      </c>
    </row>
    <row r="1135" spans="2:26" ht="19.2" x14ac:dyDescent="0.45">
      <c r="B1135" s="1" t="s">
        <v>787</v>
      </c>
      <c r="C1135" s="1" t="s">
        <v>1</v>
      </c>
      <c r="D1135" s="4">
        <v>500</v>
      </c>
      <c r="I1135" t="str">
        <f>I1114</f>
        <v>ALTER TABLE TM_REL_TAB_BACKLOG</v>
      </c>
      <c r="J1135" t="str">
        <f t="shared" si="457"/>
        <v xml:space="preserve"> ADD  CREATE_TIME VARCHAR(500);</v>
      </c>
      <c r="K1135" s="21" t="str">
        <f t="shared" si="458"/>
        <v xml:space="preserve">  ALTER COLUMN   CREATE_TIME VARCHAR(500);</v>
      </c>
      <c r="L1135" s="12"/>
      <c r="M1135" s="18" t="str">
        <f t="shared" si="459"/>
        <v>CREATE_TIME,</v>
      </c>
      <c r="N1135" s="5" t="str">
        <f t="shared" si="463"/>
        <v>CREATE_TIME VARCHAR(500),</v>
      </c>
      <c r="O1135" s="1" t="s">
        <v>798</v>
      </c>
      <c r="P1135" t="s">
        <v>133</v>
      </c>
      <c r="W1135" s="17" t="str">
        <f t="shared" si="460"/>
        <v>createTime</v>
      </c>
      <c r="X1135" s="3" t="str">
        <f t="shared" si="461"/>
        <v>"createTime":"",</v>
      </c>
      <c r="Y1135" s="22" t="str">
        <f t="shared" si="464"/>
        <v>public static String CREATE_TIME="createTime";</v>
      </c>
      <c r="Z1135" s="7" t="str">
        <f t="shared" si="462"/>
        <v>private String createTime="";</v>
      </c>
    </row>
    <row r="1136" spans="2:26" ht="19.2" x14ac:dyDescent="0.45">
      <c r="B1136" s="1" t="s">
        <v>275</v>
      </c>
      <c r="C1136" s="1" t="s">
        <v>1</v>
      </c>
      <c r="D1136" s="4">
        <v>500</v>
      </c>
      <c r="I1136" t="str">
        <f>I1111</f>
        <v>ALTER TABLE TM_REL_TAB_BACKLOG</v>
      </c>
      <c r="J1136" t="str">
        <f>CONCATENATE(LEFT(CONCATENATE(" ADD "," ",N1136,";"),LEN(CONCATENATE(" ADD "," ",N1136,";"))-2),";")</f>
        <v xml:space="preserve"> ADD  UPDATED_BY VARCHAR(500);</v>
      </c>
      <c r="K1136" s="21" t="str">
        <f>CONCATENATE(LEFT(CONCATENATE("  ALTER COLUMN  "," ",N1136,";"),LEN(CONCATENATE("  ALTER COLUMN  "," ",N1136,";"))-2),";")</f>
        <v xml:space="preserve">  ALTER COLUMN   UPDATED_BY VARCHAR(500);</v>
      </c>
      <c r="L1136" s="12"/>
      <c r="M1136" s="18" t="str">
        <f t="shared" si="459"/>
        <v>UPDATED_BY,</v>
      </c>
      <c r="N1136" s="5" t="str">
        <f>CONCATENATE(B1136," ",C1136,"(",D1136,")",",")</f>
        <v>UPDATED_BY VARCHAR(500),</v>
      </c>
      <c r="O1136" s="1" t="s">
        <v>315</v>
      </c>
      <c r="P1136" t="s">
        <v>128</v>
      </c>
      <c r="W1136" s="17" t="str">
        <f>CONCATENATE(,LOWER(O1136),UPPER(LEFT(P1136,1)),LOWER(RIGHT(P1136,LEN(P1136)-IF(LEN(P1136)&gt;0,1,LEN(P1136)))),UPPER(LEFT(Q1136,1)),LOWER(RIGHT(Q1136,LEN(Q1136)-IF(LEN(Q1136)&gt;0,1,LEN(Q1136)))),UPPER(LEFT(R1136,1)),LOWER(RIGHT(R1136,LEN(R1136)-IF(LEN(R1136)&gt;0,1,LEN(R1136)))),UPPER(LEFT(S1136,1)),LOWER(RIGHT(S1136,LEN(S1136)-IF(LEN(S1136)&gt;0,1,LEN(S1136)))),UPPER(LEFT(T1136,1)),LOWER(RIGHT(T1136,LEN(T1136)-IF(LEN(T1136)&gt;0,1,LEN(T1136)))),UPPER(LEFT(U1136,1)),LOWER(RIGHT(U1136,LEN(U1136)-IF(LEN(U1136)&gt;0,1,LEN(U1136)))),UPPER(LEFT(V1136,1)),LOWER(RIGHT(V1136,LEN(V1136)-IF(LEN(V1136)&gt;0,1,LEN(V1136)))))</f>
        <v>updatedBy</v>
      </c>
      <c r="X1136" s="3" t="str">
        <f>CONCATENATE("""",W1136,"""",":","""","""",",")</f>
        <v>"updatedBy":"",</v>
      </c>
      <c r="Y1136" s="22" t="str">
        <f>CONCATENATE("public static String ",,B1136,,"=","""",W1136,""";")</f>
        <v>public static String UPDATED_BY="updatedBy";</v>
      </c>
      <c r="Z1136" s="7" t="str">
        <f>CONCATENATE("private String ",W1136,"=","""""",";")</f>
        <v>private String updatedBy="";</v>
      </c>
    </row>
    <row r="1137" spans="2:26" ht="19.2" x14ac:dyDescent="0.45">
      <c r="B1137" s="1" t="s">
        <v>788</v>
      </c>
      <c r="C1137" s="1" t="s">
        <v>1</v>
      </c>
      <c r="D1137" s="4">
        <v>500</v>
      </c>
      <c r="I1137" t="str">
        <f>I1131</f>
        <v>ALTER TABLE TM_REL_TAB_BACKLOG</v>
      </c>
      <c r="J1137" t="str">
        <f>CONCATENATE(LEFT(CONCATENATE(" ADD "," ",N1137,";"),LEN(CONCATENATE(" ADD "," ",N1137,";"))-2),";")</f>
        <v xml:space="preserve"> ADD  UPDATED_DATE VARCHAR(500);</v>
      </c>
      <c r="K1137" s="21" t="str">
        <f>CONCATENATE(LEFT(CONCATENATE("  ALTER COLUMN  "," ",N1137,";"),LEN(CONCATENATE("  ALTER COLUMN  "," ",N1137,";"))-2),";")</f>
        <v xml:space="preserve">  ALTER COLUMN   UPDATED_DATE VARCHAR(500);</v>
      </c>
      <c r="L1137" s="12"/>
      <c r="M1137" s="18" t="str">
        <f t="shared" si="459"/>
        <v>UPDATED_DATE,</v>
      </c>
      <c r="N1137" s="5" t="str">
        <f>CONCATENATE(B1137," ",C1137,"(",D1137,")",",")</f>
        <v>UPDATED_DATE VARCHAR(500),</v>
      </c>
      <c r="O1137" s="1" t="s">
        <v>315</v>
      </c>
      <c r="P1137" t="s">
        <v>8</v>
      </c>
      <c r="W1137" s="17" t="str">
        <f>CONCATENATE(,LOWER(O1137),UPPER(LEFT(P1137,1)),LOWER(RIGHT(P1137,LEN(P1137)-IF(LEN(P1137)&gt;0,1,LEN(P1137)))),UPPER(LEFT(Q1137,1)),LOWER(RIGHT(Q1137,LEN(Q1137)-IF(LEN(Q1137)&gt;0,1,LEN(Q1137)))),UPPER(LEFT(R1137,1)),LOWER(RIGHT(R1137,LEN(R1137)-IF(LEN(R1137)&gt;0,1,LEN(R1137)))),UPPER(LEFT(S1137,1)),LOWER(RIGHT(S1137,LEN(S1137)-IF(LEN(S1137)&gt;0,1,LEN(S1137)))),UPPER(LEFT(T1137,1)),LOWER(RIGHT(T1137,LEN(T1137)-IF(LEN(T1137)&gt;0,1,LEN(T1137)))),UPPER(LEFT(U1137,1)),LOWER(RIGHT(U1137,LEN(U1137)-IF(LEN(U1137)&gt;0,1,LEN(U1137)))),UPPER(LEFT(V1137,1)),LOWER(RIGHT(V1137,LEN(V1137)-IF(LEN(V1137)&gt;0,1,LEN(V1137)))))</f>
        <v>updatedDate</v>
      </c>
      <c r="X1137" s="3" t="str">
        <f>CONCATENATE("""",W1137,"""",":","""","""",",")</f>
        <v>"updatedDate":"",</v>
      </c>
      <c r="Y1137" s="22" t="str">
        <f>CONCATENATE("public static String ",,B1137,,"=","""",W1137,""";")</f>
        <v>public static String UPDATED_DATE="updatedDate";</v>
      </c>
      <c r="Z1137" s="7" t="str">
        <f>CONCATENATE("private String ",W1137,"=","""""",";")</f>
        <v>private String updatedDate="";</v>
      </c>
    </row>
    <row r="1138" spans="2:26" ht="19.2" x14ac:dyDescent="0.45">
      <c r="B1138" s="1" t="s">
        <v>789</v>
      </c>
      <c r="C1138" s="1" t="s">
        <v>1</v>
      </c>
      <c r="D1138" s="4">
        <v>500</v>
      </c>
      <c r="I1138">
        <f>I1124</f>
        <v>0</v>
      </c>
      <c r="J1138" t="str">
        <f>CONCATENATE(LEFT(CONCATENATE(" ADD "," ",N1138,";"),LEN(CONCATENATE(" ADD "," ",N1138,";"))-2),";")</f>
        <v xml:space="preserve"> ADD  UPDATED_TIME VARCHAR(500);</v>
      </c>
      <c r="K1138" s="21" t="str">
        <f>CONCATENATE(LEFT(CONCATENATE("  ALTER COLUMN  "," ",N1138,";"),LEN(CONCATENATE("  ALTER COLUMN  "," ",N1138,";"))-2),";")</f>
        <v xml:space="preserve">  ALTER COLUMN   UPDATED_TIME VARCHAR(500);</v>
      </c>
      <c r="L1138" s="12"/>
      <c r="M1138" s="18" t="str">
        <f t="shared" si="459"/>
        <v>UPDATED_TIME,</v>
      </c>
      <c r="N1138" s="5" t="str">
        <f>CONCATENATE(B1138," ",C1138,"(",D1138,")",",")</f>
        <v>UPDATED_TIME VARCHAR(500),</v>
      </c>
      <c r="O1138" s="1" t="s">
        <v>315</v>
      </c>
      <c r="P1138" t="s">
        <v>133</v>
      </c>
      <c r="W1138" s="17" t="str">
        <f>CONCATENATE(,LOWER(O1138),UPPER(LEFT(P1138,1)),LOWER(RIGHT(P1138,LEN(P1138)-IF(LEN(P1138)&gt;0,1,LEN(P1138)))),UPPER(LEFT(Q1138,1)),LOWER(RIGHT(Q1138,LEN(Q1138)-IF(LEN(Q1138)&gt;0,1,LEN(Q1138)))),UPPER(LEFT(R1138,1)),LOWER(RIGHT(R1138,LEN(R1138)-IF(LEN(R1138)&gt;0,1,LEN(R1138)))),UPPER(LEFT(S1138,1)),LOWER(RIGHT(S1138,LEN(S1138)-IF(LEN(S1138)&gt;0,1,LEN(S1138)))),UPPER(LEFT(T1138,1)),LOWER(RIGHT(T1138,LEN(T1138)-IF(LEN(T1138)&gt;0,1,LEN(T1138)))),UPPER(LEFT(U1138,1)),LOWER(RIGHT(U1138,LEN(U1138)-IF(LEN(U1138)&gt;0,1,LEN(U1138)))),UPPER(LEFT(V1138,1)),LOWER(RIGHT(V1138,LEN(V1138)-IF(LEN(V1138)&gt;0,1,LEN(V1138)))))</f>
        <v>updatedTime</v>
      </c>
      <c r="X1138" s="3" t="str">
        <f>CONCATENATE("""",W1138,"""",":","""","""",",")</f>
        <v>"updatedTime":"",</v>
      </c>
      <c r="Y1138" s="22" t="str">
        <f>CONCATENATE("public static String ",,B1138,,"=","""",W1138,""";")</f>
        <v>public static String UPDATED_TIME="updatedTime";</v>
      </c>
      <c r="Z1138" s="7" t="str">
        <f>CONCATENATE("private String ",W1138,"=","""""",";")</f>
        <v>private String updatedTime="";</v>
      </c>
    </row>
    <row r="1139" spans="2:26" ht="19.2" x14ac:dyDescent="0.45">
      <c r="B1139" s="1" t="s">
        <v>790</v>
      </c>
      <c r="C1139" s="1" t="s">
        <v>1</v>
      </c>
      <c r="D1139" s="4">
        <v>500</v>
      </c>
      <c r="I1139">
        <f>I1119</f>
        <v>0</v>
      </c>
      <c r="J1139" t="str">
        <f>CONCATENATE(LEFT(CONCATENATE(" ADD "," ",N1139,";"),LEN(CONCATENATE(" ADD "," ",N1139,";"))-2),";")</f>
        <v xml:space="preserve"> ADD  PAGE_SIZE VARCHAR(500);</v>
      </c>
      <c r="K1139" s="21" t="str">
        <f>CONCATENATE(LEFT(CONCATENATE("  ALTER COLUMN  "," ",N1139,";"),LEN(CONCATENATE("  ALTER COLUMN  "," ",N1139,";"))-2),";")</f>
        <v xml:space="preserve">  ALTER COLUMN   PAGE_SIZE VARCHAR(500);</v>
      </c>
      <c r="L1139" s="12"/>
      <c r="M1139" s="18" t="str">
        <f t="shared" si="459"/>
        <v>PAGE_SIZE,</v>
      </c>
      <c r="N1139" s="5" t="str">
        <f t="shared" si="463"/>
        <v>PAGE_SIZE VARCHAR(500),</v>
      </c>
      <c r="O1139" s="1" t="s">
        <v>799</v>
      </c>
      <c r="P1139" t="s">
        <v>800</v>
      </c>
      <c r="W1139" s="17" t="str">
        <f>CONCATENATE(,LOWER(O1139),UPPER(LEFT(P1139,1)),LOWER(RIGHT(P1139,LEN(P1139)-IF(LEN(P1139)&gt;0,1,LEN(P1139)))),UPPER(LEFT(Q1139,1)),LOWER(RIGHT(Q1139,LEN(Q1139)-IF(LEN(Q1139)&gt;0,1,LEN(Q1139)))),UPPER(LEFT(R1139,1)),LOWER(RIGHT(R1139,LEN(R1139)-IF(LEN(R1139)&gt;0,1,LEN(R1139)))),UPPER(LEFT(S1139,1)),LOWER(RIGHT(S1139,LEN(S1139)-IF(LEN(S1139)&gt;0,1,LEN(S1139)))),UPPER(LEFT(T1139,1)),LOWER(RIGHT(T1139,LEN(T1139)-IF(LEN(T1139)&gt;0,1,LEN(T1139)))),UPPER(LEFT(U1139,1)),LOWER(RIGHT(U1139,LEN(U1139)-IF(LEN(U1139)&gt;0,1,LEN(U1139)))),UPPER(LEFT(V1139,1)),LOWER(RIGHT(V1139,LEN(V1139)-IF(LEN(V1139)&gt;0,1,LEN(V1139)))))</f>
        <v>pageSize</v>
      </c>
      <c r="X1139" s="3" t="str">
        <f>CONCATENATE("""",W1139,"""",":","""","""",",")</f>
        <v>"pageSize":"",</v>
      </c>
      <c r="Y1139" s="22" t="str">
        <f>CONCATENATE("public static String ",,B1139,,"=","""",W1139,""";")</f>
        <v>public static String PAGE_SIZE="pageSize";</v>
      </c>
      <c r="Z1139" s="7" t="str">
        <f>CONCATENATE("private String ",W1139,"=","""""",";")</f>
        <v>private String pageSize="";</v>
      </c>
    </row>
    <row r="1140" spans="2:26" ht="19.2" x14ac:dyDescent="0.45">
      <c r="B1140" s="1" t="s">
        <v>791</v>
      </c>
      <c r="C1140" s="1" t="s">
        <v>1</v>
      </c>
      <c r="D1140" s="4">
        <v>500</v>
      </c>
      <c r="I1140" t="str">
        <f>I1115</f>
        <v>ALTER TABLE TM_REL_TAB_BACKLOG</v>
      </c>
      <c r="J1140" t="str">
        <f t="shared" si="457"/>
        <v xml:space="preserve"> ADD  AUTO_SAVE_INTERVAL VARCHAR(500);</v>
      </c>
      <c r="K1140" s="21" t="str">
        <f t="shared" si="458"/>
        <v xml:space="preserve">  ALTER COLUMN   AUTO_SAVE_INTERVAL VARCHAR(500);</v>
      </c>
      <c r="L1140" s="12"/>
      <c r="M1140" s="18" t="str">
        <f t="shared" si="459"/>
        <v>AUTO_SAVE_INTERVAL,</v>
      </c>
      <c r="N1140" s="5" t="str">
        <f t="shared" si="463"/>
        <v>AUTO_SAVE_INTERVAL VARCHAR(500),</v>
      </c>
      <c r="O1140" s="1" t="s">
        <v>801</v>
      </c>
      <c r="P1140" t="s">
        <v>802</v>
      </c>
      <c r="Q1140" t="s">
        <v>803</v>
      </c>
      <c r="W1140" s="17" t="str">
        <f t="shared" si="460"/>
        <v>autoSaveInterval</v>
      </c>
      <c r="X1140" s="3" t="str">
        <f t="shared" si="461"/>
        <v>"autoSaveInterval":"",</v>
      </c>
      <c r="Y1140" s="22" t="str">
        <f t="shared" si="464"/>
        <v>public static String AUTO_SAVE_INTERVAL="autoSaveInterval";</v>
      </c>
      <c r="Z1140" s="7" t="str">
        <f t="shared" si="462"/>
        <v>private String autoSaveInterval="";</v>
      </c>
    </row>
    <row r="1141" spans="2:26" ht="19.2" x14ac:dyDescent="0.45">
      <c r="C1141" s="1"/>
      <c r="D1141" s="4"/>
      <c r="L1141" s="12"/>
      <c r="M1141" s="18" t="str">
        <f t="shared" si="459"/>
        <v>,</v>
      </c>
      <c r="N1141" s="33" t="s">
        <v>130</v>
      </c>
      <c r="O1141" s="1"/>
      <c r="W1141" s="17"/>
    </row>
    <row r="1142" spans="2:26" ht="19.2" x14ac:dyDescent="0.45">
      <c r="C1142" s="14"/>
      <c r="D1142" s="9"/>
      <c r="K1142" s="29"/>
      <c r="M1142" s="20"/>
      <c r="N1142" s="31" t="s">
        <v>126</v>
      </c>
      <c r="O1142" s="14"/>
      <c r="W1142" s="17"/>
    </row>
    <row r="1145" spans="2:26" x14ac:dyDescent="0.3">
      <c r="B1145" s="2" t="s">
        <v>812</v>
      </c>
      <c r="I1145" t="str">
        <f>CONCATENATE("ALTER TABLE"," ",B1145)</f>
        <v>ALTER TABLE TM_DATABASE</v>
      </c>
      <c r="K1145" s="25"/>
      <c r="N1145" s="5" t="str">
        <f>CONCATENATE("CREATE TABLE ",B1145," ","(")</f>
        <v>CREATE TABLE TM_DATABASE (</v>
      </c>
    </row>
    <row r="1146" spans="2:26" ht="19.2" x14ac:dyDescent="0.45">
      <c r="B1146" s="37" t="s">
        <v>2</v>
      </c>
      <c r="C1146" s="1" t="s">
        <v>1</v>
      </c>
      <c r="D1146" s="4">
        <v>30</v>
      </c>
      <c r="E1146" s="24" t="s">
        <v>113</v>
      </c>
      <c r="I1146" t="str">
        <f>I1145</f>
        <v>ALTER TABLE TM_DATABASE</v>
      </c>
      <c r="L1146" s="12"/>
      <c r="M1146" s="18" t="str">
        <f t="shared" ref="M1146:M1152" si="465">CONCATENATE(B1146,",")</f>
        <v>ID,</v>
      </c>
      <c r="N1146" s="5" t="str">
        <f>CONCATENATE(B1146," ",C1146,"(",D1146,") ",E1146," ,")</f>
        <v>ID VARCHAR(30) NOT NULL ,</v>
      </c>
      <c r="O1146" s="1" t="s">
        <v>2</v>
      </c>
      <c r="P1146" s="6"/>
      <c r="Q1146" s="6"/>
      <c r="R1146" s="6"/>
      <c r="S1146" s="6"/>
      <c r="T1146" s="6"/>
      <c r="U1146" s="6"/>
      <c r="V1146" s="6"/>
      <c r="W1146" s="17" t="str">
        <f t="shared" ref="W1146:W1151" si="466">CONCATENATE(,LOWER(O1146),UPPER(LEFT(P1146,1)),LOWER(RIGHT(P1146,LEN(P1146)-IF(LEN(P1146)&gt;0,1,LEN(P1146)))),UPPER(LEFT(Q1146,1)),LOWER(RIGHT(Q1146,LEN(Q1146)-IF(LEN(Q1146)&gt;0,1,LEN(Q1146)))),UPPER(LEFT(R1146,1)),LOWER(RIGHT(R1146,LEN(R1146)-IF(LEN(R1146)&gt;0,1,LEN(R1146)))),UPPER(LEFT(S1146,1)),LOWER(RIGHT(S1146,LEN(S1146)-IF(LEN(S1146)&gt;0,1,LEN(S1146)))),UPPER(LEFT(T1146,1)),LOWER(RIGHT(T1146,LEN(T1146)-IF(LEN(T1146)&gt;0,1,LEN(T1146)))),UPPER(LEFT(U1146,1)),LOWER(RIGHT(U1146,LEN(U1146)-IF(LEN(U1146)&gt;0,1,LEN(U1146)))),UPPER(LEFT(V1146,1)),LOWER(RIGHT(V1146,LEN(V1146)-IF(LEN(V1146)&gt;0,1,LEN(V1146)))))</f>
        <v>id</v>
      </c>
      <c r="X1146" s="3" t="str">
        <f t="shared" ref="X1146:X1151" si="467">CONCATENATE("""",W1146,"""",":","""","""",",")</f>
        <v>"id":"",</v>
      </c>
      <c r="Y1146" s="22" t="str">
        <f t="shared" ref="Y1146:Y1151" si="468">CONCATENATE("public static String ",,B1146,,"=","""",W1146,""";")</f>
        <v>public static String ID="id";</v>
      </c>
      <c r="Z1146" s="7" t="str">
        <f t="shared" ref="Z1146:Z1151" si="469">CONCATENATE("private String ",W1146,"=","""""",";")</f>
        <v>private String id="";</v>
      </c>
    </row>
    <row r="1147" spans="2:26" ht="19.2" x14ac:dyDescent="0.45">
      <c r="B1147" s="1" t="s">
        <v>3</v>
      </c>
      <c r="C1147" s="1" t="s">
        <v>1</v>
      </c>
      <c r="D1147" s="4">
        <v>10</v>
      </c>
      <c r="I1147" t="str">
        <f>I1146</f>
        <v>ALTER TABLE TM_DATABASE</v>
      </c>
      <c r="K1147" s="21" t="s">
        <v>436</v>
      </c>
      <c r="L1147" s="12"/>
      <c r="M1147" s="18" t="str">
        <f t="shared" si="465"/>
        <v>STATUS,</v>
      </c>
      <c r="N1147" s="5" t="str">
        <f>CONCATENATE(B1147," ",C1147,"(",D1147,")",",")</f>
        <v>STATUS VARCHAR(10),</v>
      </c>
      <c r="O1147" s="1" t="s">
        <v>3</v>
      </c>
      <c r="W1147" s="17" t="str">
        <f t="shared" si="466"/>
        <v>status</v>
      </c>
      <c r="X1147" s="3" t="str">
        <f t="shared" si="467"/>
        <v>"status":"",</v>
      </c>
      <c r="Y1147" s="22" t="str">
        <f t="shared" si="468"/>
        <v>public static String STATUS="status";</v>
      </c>
      <c r="Z1147" s="7" t="str">
        <f t="shared" si="469"/>
        <v>private String status="";</v>
      </c>
    </row>
    <row r="1148" spans="2:26" ht="19.2" x14ac:dyDescent="0.45">
      <c r="B1148" s="1" t="s">
        <v>4</v>
      </c>
      <c r="C1148" s="1" t="s">
        <v>1</v>
      </c>
      <c r="D1148" s="4">
        <v>30</v>
      </c>
      <c r="I1148" t="str">
        <f>I1140</f>
        <v>ALTER TABLE TM_REL_TAB_BACKLOG</v>
      </c>
      <c r="J1148" t="str">
        <f>CONCATENATE(LEFT(CONCATENATE(" ADD "," ",N1148,";"),LEN(CONCATENATE(" ADD "," ",N1148,";"))-2),";")</f>
        <v xml:space="preserve"> ADD  INSERT_DATE VARCHAR(30);</v>
      </c>
      <c r="K1148" s="21" t="str">
        <f>CONCATENATE(LEFT(CONCATENATE("  ALTER COLUMN  "," ",N1148,";"),LEN(CONCATENATE("  ALTER COLUMN  "," ",N1148,";"))-2),";")</f>
        <v xml:space="preserve">  ALTER COLUMN   INSERT_DATE VARCHAR(30);</v>
      </c>
      <c r="L1148" s="12"/>
      <c r="M1148" s="18" t="str">
        <f t="shared" si="465"/>
        <v>INSERT_DATE,</v>
      </c>
      <c r="N1148" s="5" t="str">
        <f>CONCATENATE(B1148," ",C1148,"(",D1148,")",",")</f>
        <v>INSERT_DATE VARCHAR(30),</v>
      </c>
      <c r="O1148" s="1" t="s">
        <v>7</v>
      </c>
      <c r="P1148" t="s">
        <v>8</v>
      </c>
      <c r="W1148" s="17" t="str">
        <f t="shared" si="466"/>
        <v>insertDate</v>
      </c>
      <c r="X1148" s="3" t="str">
        <f t="shared" si="467"/>
        <v>"insertDate":"",</v>
      </c>
      <c r="Y1148" s="22" t="str">
        <f t="shared" si="468"/>
        <v>public static String INSERT_DATE="insertDate";</v>
      </c>
      <c r="Z1148" s="7" t="str">
        <f t="shared" si="469"/>
        <v>private String insertDate="";</v>
      </c>
    </row>
    <row r="1149" spans="2:26" ht="19.2" x14ac:dyDescent="0.45">
      <c r="B1149" s="1" t="s">
        <v>5</v>
      </c>
      <c r="C1149" s="1" t="s">
        <v>1</v>
      </c>
      <c r="D1149" s="4">
        <v>30</v>
      </c>
      <c r="I1149" t="str">
        <f>I1148</f>
        <v>ALTER TABLE TM_REL_TAB_BACKLOG</v>
      </c>
      <c r="J1149" t="str">
        <f>CONCATENATE(LEFT(CONCATENATE(" ADD "," ",N1149,";"),LEN(CONCATENATE(" ADD "," ",N1149,";"))-2),";")</f>
        <v xml:space="preserve"> ADD  MODIFICATION_DATE VARCHAR(30);</v>
      </c>
      <c r="K1149" s="21" t="str">
        <f>CONCATENATE(LEFT(CONCATENATE("  ALTER COLUMN  "," ",N1149,";"),LEN(CONCATENATE("  ALTER COLUMN  "," ",N1149,";"))-2),";")</f>
        <v xml:space="preserve">  ALTER COLUMN   MODIFICATION_DATE VARCHAR(30);</v>
      </c>
      <c r="L1149" s="12"/>
      <c r="M1149" s="18" t="str">
        <f t="shared" si="465"/>
        <v>MODIFICATION_DATE,</v>
      </c>
      <c r="N1149" s="5" t="str">
        <f>CONCATENATE(B1149," ",C1149,"(",D1149,")",",")</f>
        <v>MODIFICATION_DATE VARCHAR(30),</v>
      </c>
      <c r="O1149" s="1" t="s">
        <v>9</v>
      </c>
      <c r="P1149" t="s">
        <v>8</v>
      </c>
      <c r="W1149" s="17" t="str">
        <f t="shared" si="466"/>
        <v>modificationDate</v>
      </c>
      <c r="X1149" s="3" t="str">
        <f t="shared" si="467"/>
        <v>"modificationDate":"",</v>
      </c>
      <c r="Y1149" s="22" t="str">
        <f t="shared" si="468"/>
        <v>public static String MODIFICATION_DATE="modificationDate";</v>
      </c>
      <c r="Z1149" s="7" t="str">
        <f t="shared" si="469"/>
        <v>private String modificationDate="";</v>
      </c>
    </row>
    <row r="1150" spans="2:26" ht="19.2" x14ac:dyDescent="0.45">
      <c r="B1150" s="1" t="s">
        <v>813</v>
      </c>
      <c r="C1150" s="1" t="s">
        <v>1</v>
      </c>
      <c r="D1150" s="4">
        <v>500</v>
      </c>
      <c r="I1150" t="str">
        <f>I1149</f>
        <v>ALTER TABLE TM_REL_TAB_BACKLOG</v>
      </c>
      <c r="J1150" t="str">
        <f>CONCATENATE(LEFT(CONCATENATE(" ADD "," ",N1150,";"),LEN(CONCATENATE(" ADD "," ",N1150,";"))-2),";")</f>
        <v xml:space="preserve"> ADD  DB_NAME VARCHAR(500);</v>
      </c>
      <c r="K1150" s="21" t="str">
        <f>CONCATENATE(LEFT(CONCATENATE("  ALTER COLUMN  "," ",N1150,";"),LEN(CONCATENATE("  ALTER COLUMN  "," ",N1150,";"))-2),";")</f>
        <v xml:space="preserve">  ALTER COLUMN   DB_NAME VARCHAR(500);</v>
      </c>
      <c r="L1150" s="12"/>
      <c r="M1150" s="18" t="str">
        <f t="shared" si="465"/>
        <v>DB_NAME,</v>
      </c>
      <c r="N1150" s="5" t="str">
        <f>CONCATENATE(B1150," ",C1150,"(",D1150,")",",")</f>
        <v>DB_NAME VARCHAR(500),</v>
      </c>
      <c r="O1150" s="1" t="s">
        <v>210</v>
      </c>
      <c r="P1150" t="s">
        <v>0</v>
      </c>
      <c r="W1150" s="17" t="str">
        <f t="shared" si="466"/>
        <v>dbName</v>
      </c>
      <c r="X1150" s="3" t="str">
        <f t="shared" si="467"/>
        <v>"dbName":"",</v>
      </c>
      <c r="Y1150" s="22" t="str">
        <f t="shared" si="468"/>
        <v>public static String DB_NAME="dbName";</v>
      </c>
      <c r="Z1150" s="7" t="str">
        <f t="shared" si="469"/>
        <v>private String dbName="";</v>
      </c>
    </row>
    <row r="1151" spans="2:26" ht="19.2" x14ac:dyDescent="0.45">
      <c r="B1151" s="1" t="s">
        <v>814</v>
      </c>
      <c r="C1151" s="1" t="s">
        <v>1</v>
      </c>
      <c r="D1151" s="4">
        <v>3000</v>
      </c>
      <c r="I1151" t="str">
        <f>I1149</f>
        <v>ALTER TABLE TM_REL_TAB_BACKLOG</v>
      </c>
      <c r="J1151" t="str">
        <f>CONCATENATE(LEFT(CONCATENATE(" ADD "," ",N1151,";"),LEN(CONCATENATE(" ADD "," ",N1151,";"))-2),";")</f>
        <v xml:space="preserve"> ADD  DB_DESC VARCHAR(3000);</v>
      </c>
      <c r="K1151" s="21" t="str">
        <f>CONCATENATE(LEFT(CONCATENATE("  ALTER COLUMN  "," ",N1151,";"),LEN(CONCATENATE("  ALTER COLUMN  "," ",N1151,";"))-2),";")</f>
        <v xml:space="preserve">  ALTER COLUMN   DB_DESC VARCHAR(3000);</v>
      </c>
      <c r="L1151" s="12"/>
      <c r="M1151" s="18" t="str">
        <f t="shared" si="465"/>
        <v>DB_DESC,</v>
      </c>
      <c r="N1151" s="5" t="str">
        <f>CONCATENATE(B1151," ",C1151,"(",D1151,")",",")</f>
        <v>DB_DESC VARCHAR(3000),</v>
      </c>
      <c r="O1151" s="1" t="s">
        <v>210</v>
      </c>
      <c r="P1151" t="s">
        <v>818</v>
      </c>
      <c r="W1151" s="17" t="str">
        <f t="shared" si="466"/>
        <v>dbDesc</v>
      </c>
      <c r="X1151" s="3" t="str">
        <f t="shared" si="467"/>
        <v>"dbDesc":"",</v>
      </c>
      <c r="Y1151" s="22" t="str">
        <f t="shared" si="468"/>
        <v>public static String DB_DESC="dbDesc";</v>
      </c>
      <c r="Z1151" s="7" t="str">
        <f t="shared" si="469"/>
        <v>private String dbDesc="";</v>
      </c>
    </row>
    <row r="1152" spans="2:26" ht="19.2" x14ac:dyDescent="0.45">
      <c r="C1152" s="1"/>
      <c r="D1152" s="4"/>
      <c r="L1152" s="12"/>
      <c r="M1152" s="18" t="str">
        <f t="shared" si="465"/>
        <v>,</v>
      </c>
      <c r="N1152" s="33" t="s">
        <v>130</v>
      </c>
      <c r="O1152" s="1"/>
      <c r="W1152" s="17"/>
    </row>
    <row r="1153" spans="2:26" ht="19.2" x14ac:dyDescent="0.45">
      <c r="C1153" s="14"/>
      <c r="D1153" s="9"/>
      <c r="K1153" s="29"/>
      <c r="M1153" s="20"/>
      <c r="N1153" s="31" t="s">
        <v>126</v>
      </c>
      <c r="O1153" s="14"/>
      <c r="W1153" s="17"/>
    </row>
    <row r="1157" spans="2:26" x14ac:dyDescent="0.3">
      <c r="B1157" s="2" t="s">
        <v>815</v>
      </c>
      <c r="I1157" t="str">
        <f>CONCATENATE("ALTER TABLE"," ",B1157)</f>
        <v>ALTER TABLE TM_TABLE</v>
      </c>
      <c r="K1157" s="25"/>
      <c r="N1157" s="5" t="str">
        <f>CONCATENATE("CREATE TABLE ",B1157," ","(")</f>
        <v>CREATE TABLE TM_TABLE (</v>
      </c>
    </row>
    <row r="1158" spans="2:26" ht="19.2" x14ac:dyDescent="0.45">
      <c r="B1158" s="39" t="s">
        <v>2</v>
      </c>
      <c r="C1158" s="1" t="s">
        <v>1</v>
      </c>
      <c r="D1158" s="4">
        <v>30</v>
      </c>
      <c r="E1158" s="24" t="s">
        <v>113</v>
      </c>
      <c r="I1158" t="str">
        <f>I1157</f>
        <v>ALTER TABLE TM_TABLE</v>
      </c>
      <c r="L1158" s="12"/>
      <c r="M1158" s="18" t="str">
        <f t="shared" ref="M1158:M1166" si="470">CONCATENATE(B1158,",")</f>
        <v>ID,</v>
      </c>
      <c r="N1158" s="5" t="str">
        <f>CONCATENATE(B1158," ",C1158,"(",D1158,") ",E1158," ,")</f>
        <v>ID VARCHAR(30) NOT NULL ,</v>
      </c>
      <c r="O1158" s="1" t="s">
        <v>2</v>
      </c>
      <c r="P1158" s="6"/>
      <c r="Q1158" s="6"/>
      <c r="R1158" s="6"/>
      <c r="S1158" s="6"/>
      <c r="T1158" s="6"/>
      <c r="U1158" s="6"/>
      <c r="V1158" s="6"/>
      <c r="W1158" s="17" t="str">
        <f t="shared" ref="W1158:W1165" si="471">CONCATENATE(,LOWER(O1158),UPPER(LEFT(P1158,1)),LOWER(RIGHT(P1158,LEN(P1158)-IF(LEN(P1158)&gt;0,1,LEN(P1158)))),UPPER(LEFT(Q1158,1)),LOWER(RIGHT(Q1158,LEN(Q1158)-IF(LEN(Q1158)&gt;0,1,LEN(Q1158)))),UPPER(LEFT(R1158,1)),LOWER(RIGHT(R1158,LEN(R1158)-IF(LEN(R1158)&gt;0,1,LEN(R1158)))),UPPER(LEFT(S1158,1)),LOWER(RIGHT(S1158,LEN(S1158)-IF(LEN(S1158)&gt;0,1,LEN(S1158)))),UPPER(LEFT(T1158,1)),LOWER(RIGHT(T1158,LEN(T1158)-IF(LEN(T1158)&gt;0,1,LEN(T1158)))),UPPER(LEFT(U1158,1)),LOWER(RIGHT(U1158,LEN(U1158)-IF(LEN(U1158)&gt;0,1,LEN(U1158)))),UPPER(LEFT(V1158,1)),LOWER(RIGHT(V1158,LEN(V1158)-IF(LEN(V1158)&gt;0,1,LEN(V1158)))))</f>
        <v>id</v>
      </c>
      <c r="X1158" s="3" t="str">
        <f t="shared" ref="X1158:X1165" si="472">CONCATENATE("""",W1158,"""",":","""","""",",")</f>
        <v>"id":"",</v>
      </c>
      <c r="Y1158" s="22" t="str">
        <f t="shared" ref="Y1158:Y1165" si="473">CONCATENATE("public static String ",,B1158,,"=","""",W1158,""";")</f>
        <v>public static String ID="id";</v>
      </c>
      <c r="Z1158" s="7" t="str">
        <f t="shared" ref="Z1158:Z1165" si="474">CONCATENATE("private String ",W1158,"=","""""",";")</f>
        <v>private String id="";</v>
      </c>
    </row>
    <row r="1159" spans="2:26" ht="19.2" x14ac:dyDescent="0.45">
      <c r="B1159" s="1" t="s">
        <v>3</v>
      </c>
      <c r="C1159" s="1" t="s">
        <v>1</v>
      </c>
      <c r="D1159" s="4">
        <v>10</v>
      </c>
      <c r="I1159" t="str">
        <f>I1158</f>
        <v>ALTER TABLE TM_TABLE</v>
      </c>
      <c r="K1159" s="21" t="s">
        <v>436</v>
      </c>
      <c r="L1159" s="12"/>
      <c r="M1159" s="18" t="str">
        <f t="shared" si="470"/>
        <v>STATUS,</v>
      </c>
      <c r="N1159" s="5" t="str">
        <f t="shared" ref="N1159:N1165" si="475">CONCATENATE(B1159," ",C1159,"(",D1159,")",",")</f>
        <v>STATUS VARCHAR(10),</v>
      </c>
      <c r="O1159" s="1" t="s">
        <v>3</v>
      </c>
      <c r="W1159" s="17" t="str">
        <f t="shared" si="471"/>
        <v>status</v>
      </c>
      <c r="X1159" s="3" t="str">
        <f t="shared" si="472"/>
        <v>"status":"",</v>
      </c>
      <c r="Y1159" s="22" t="str">
        <f t="shared" si="473"/>
        <v>public static String STATUS="status";</v>
      </c>
      <c r="Z1159" s="7" t="str">
        <f t="shared" si="474"/>
        <v>private String status="";</v>
      </c>
    </row>
    <row r="1160" spans="2:26" ht="19.2" x14ac:dyDescent="0.45">
      <c r="B1160" s="1" t="s">
        <v>4</v>
      </c>
      <c r="C1160" s="1" t="s">
        <v>1</v>
      </c>
      <c r="D1160" s="4">
        <v>30</v>
      </c>
      <c r="I1160">
        <f>I1152</f>
        <v>0</v>
      </c>
      <c r="J1160" t="str">
        <f t="shared" ref="J1160:J1165" si="476">CONCATENATE(LEFT(CONCATENATE(" ADD "," ",N1160,";"),LEN(CONCATENATE(" ADD "," ",N1160,";"))-2),";")</f>
        <v xml:space="preserve"> ADD  INSERT_DATE VARCHAR(30);</v>
      </c>
      <c r="K1160" s="21" t="str">
        <f t="shared" ref="K1160:K1165" si="477">CONCATENATE(LEFT(CONCATENATE("  ALTER COLUMN  "," ",N1160,";"),LEN(CONCATENATE("  ALTER COLUMN  "," ",N1160,";"))-2),";")</f>
        <v xml:space="preserve">  ALTER COLUMN   INSERT_DATE VARCHAR(30);</v>
      </c>
      <c r="L1160" s="12"/>
      <c r="M1160" s="18" t="str">
        <f t="shared" si="470"/>
        <v>INSERT_DATE,</v>
      </c>
      <c r="N1160" s="5" t="str">
        <f t="shared" si="475"/>
        <v>INSERT_DATE VARCHAR(30),</v>
      </c>
      <c r="O1160" s="1" t="s">
        <v>7</v>
      </c>
      <c r="P1160" t="s">
        <v>8</v>
      </c>
      <c r="W1160" s="17" t="str">
        <f t="shared" si="471"/>
        <v>insertDate</v>
      </c>
      <c r="X1160" s="3" t="str">
        <f t="shared" si="472"/>
        <v>"insertDate":"",</v>
      </c>
      <c r="Y1160" s="22" t="str">
        <f t="shared" si="473"/>
        <v>public static String INSERT_DATE="insertDate";</v>
      </c>
      <c r="Z1160" s="7" t="str">
        <f t="shared" si="474"/>
        <v>private String insertDate="";</v>
      </c>
    </row>
    <row r="1161" spans="2:26" ht="19.2" x14ac:dyDescent="0.45">
      <c r="B1161" s="1" t="s">
        <v>5</v>
      </c>
      <c r="C1161" s="1" t="s">
        <v>1</v>
      </c>
      <c r="D1161" s="4">
        <v>30</v>
      </c>
      <c r="I1161">
        <f>I1160</f>
        <v>0</v>
      </c>
      <c r="J1161" t="str">
        <f t="shared" si="476"/>
        <v xml:space="preserve"> ADD  MODIFICATION_DATE VARCHAR(30);</v>
      </c>
      <c r="K1161" s="21" t="str">
        <f t="shared" si="477"/>
        <v xml:space="preserve">  ALTER COLUMN   MODIFICATION_DATE VARCHAR(30);</v>
      </c>
      <c r="L1161" s="12"/>
      <c r="M1161" s="18" t="str">
        <f t="shared" si="470"/>
        <v>MODIFICATION_DATE,</v>
      </c>
      <c r="N1161" s="5" t="str">
        <f t="shared" si="475"/>
        <v>MODIFICATION_DATE VARCHAR(30),</v>
      </c>
      <c r="O1161" s="1" t="s">
        <v>9</v>
      </c>
      <c r="P1161" t="s">
        <v>8</v>
      </c>
      <c r="W1161" s="17" t="str">
        <f t="shared" si="471"/>
        <v>modificationDate</v>
      </c>
      <c r="X1161" s="3" t="str">
        <f t="shared" si="472"/>
        <v>"modificationDate":"",</v>
      </c>
      <c r="Y1161" s="22" t="str">
        <f t="shared" si="473"/>
        <v>public static String MODIFICATION_DATE="modificationDate";</v>
      </c>
      <c r="Z1161" s="7" t="str">
        <f t="shared" si="474"/>
        <v>private String modificationDate="";</v>
      </c>
    </row>
    <row r="1162" spans="2:26" ht="19.2" x14ac:dyDescent="0.45">
      <c r="B1162" s="1" t="s">
        <v>215</v>
      </c>
      <c r="C1162" s="1" t="s">
        <v>1</v>
      </c>
      <c r="D1162" s="4">
        <v>500</v>
      </c>
      <c r="I1162">
        <f>I1161</f>
        <v>0</v>
      </c>
      <c r="J1162" t="str">
        <f t="shared" si="476"/>
        <v xml:space="preserve"> ADD  TABLE_NAME VARCHAR(500);</v>
      </c>
      <c r="K1162" s="21" t="str">
        <f t="shared" si="477"/>
        <v xml:space="preserve">  ALTER COLUMN   TABLE_NAME VARCHAR(500);</v>
      </c>
      <c r="L1162" s="12"/>
      <c r="M1162" s="18" t="str">
        <f t="shared" si="470"/>
        <v>TABLE_NAME,</v>
      </c>
      <c r="N1162" s="5" t="str">
        <f t="shared" si="475"/>
        <v>TABLE_NAME VARCHAR(500),</v>
      </c>
      <c r="O1162" s="1" t="s">
        <v>220</v>
      </c>
      <c r="P1162" t="s">
        <v>0</v>
      </c>
      <c r="W1162" s="17" t="str">
        <f t="shared" si="471"/>
        <v>tableName</v>
      </c>
      <c r="X1162" s="3" t="str">
        <f t="shared" si="472"/>
        <v>"tableName":"",</v>
      </c>
      <c r="Y1162" s="22" t="str">
        <f t="shared" si="473"/>
        <v>public static String TABLE_NAME="tableName";</v>
      </c>
      <c r="Z1162" s="7" t="str">
        <f t="shared" si="474"/>
        <v>private String tableName="";</v>
      </c>
    </row>
    <row r="1163" spans="2:26" ht="19.2" x14ac:dyDescent="0.45">
      <c r="B1163" s="37" t="s">
        <v>816</v>
      </c>
      <c r="C1163" s="1" t="s">
        <v>1</v>
      </c>
      <c r="D1163" s="4">
        <v>30</v>
      </c>
      <c r="I1163">
        <f>I1162</f>
        <v>0</v>
      </c>
      <c r="J1163" t="str">
        <f>CONCATENATE(LEFT(CONCATENATE(" ADD "," ",N1163,";"),LEN(CONCATENATE(" ADD "," ",N1163,";"))-2),";")</f>
        <v xml:space="preserve"> ADD  FK_DB_ID VARCHAR(30);</v>
      </c>
      <c r="K1163" s="21" t="str">
        <f>CONCATENATE(LEFT(CONCATENATE("  ALTER COLUMN  "," ",N1163,";"),LEN(CONCATENATE("  ALTER COLUMN  "," ",N1163,";"))-2),";")</f>
        <v xml:space="preserve">  ALTER COLUMN   FK_DB_ID VARCHAR(30);</v>
      </c>
      <c r="L1163" s="12"/>
      <c r="M1163" s="18" t="str">
        <f>CONCATENATE(B1163,",")</f>
        <v>FK_DB_ID,</v>
      </c>
      <c r="N1163" s="5" t="str">
        <f>CONCATENATE(B1163," ",C1163,"(",D1163,")",",")</f>
        <v>FK_DB_ID VARCHAR(30),</v>
      </c>
      <c r="O1163" s="1" t="s">
        <v>10</v>
      </c>
      <c r="P1163" t="s">
        <v>210</v>
      </c>
      <c r="Q1163" t="s">
        <v>2</v>
      </c>
      <c r="W1163" s="17" t="str">
        <f>CONCATENATE(,LOWER(O1163),UPPER(LEFT(P1163,1)),LOWER(RIGHT(P1163,LEN(P1163)-IF(LEN(P1163)&gt;0,1,LEN(P1163)))),UPPER(LEFT(Q1163,1)),LOWER(RIGHT(Q1163,LEN(Q1163)-IF(LEN(Q1163)&gt;0,1,LEN(Q1163)))),UPPER(LEFT(R1163,1)),LOWER(RIGHT(R1163,LEN(R1163)-IF(LEN(R1163)&gt;0,1,LEN(R1163)))),UPPER(LEFT(S1163,1)),LOWER(RIGHT(S1163,LEN(S1163)-IF(LEN(S1163)&gt;0,1,LEN(S1163)))),UPPER(LEFT(T1163,1)),LOWER(RIGHT(T1163,LEN(T1163)-IF(LEN(T1163)&gt;0,1,LEN(T1163)))),UPPER(LEFT(U1163,1)),LOWER(RIGHT(U1163,LEN(U1163)-IF(LEN(U1163)&gt;0,1,LEN(U1163)))),UPPER(LEFT(V1163,1)),LOWER(RIGHT(V1163,LEN(V1163)-IF(LEN(V1163)&gt;0,1,LEN(V1163)))))</f>
        <v>fkDbId</v>
      </c>
      <c r="X1163" s="3" t="str">
        <f>CONCATENATE("""",W1163,"""",":","""","""",",")</f>
        <v>"fkDbId":"",</v>
      </c>
      <c r="Y1163" s="22" t="str">
        <f>CONCATENATE("public static String ",,B1163,,"=","""",W1163,""";")</f>
        <v>public static String FK_DB_ID="fkDbId";</v>
      </c>
      <c r="Z1163" s="7" t="str">
        <f>CONCATENATE("private String ",W1163,"=","""""",";")</f>
        <v>private String fkDbId="";</v>
      </c>
    </row>
    <row r="1164" spans="2:26" ht="19.2" x14ac:dyDescent="0.45">
      <c r="B1164" s="1" t="s">
        <v>258</v>
      </c>
      <c r="C1164" s="1" t="s">
        <v>1</v>
      </c>
      <c r="D1164" s="4">
        <v>30</v>
      </c>
      <c r="I1164">
        <f>I1163</f>
        <v>0</v>
      </c>
      <c r="J1164" t="str">
        <f>CONCATENATE(LEFT(CONCATENATE(" ADD "," ",N1164,";"),LEN(CONCATENATE(" ADD "," ",N1164,";"))-2),";")</f>
        <v xml:space="preserve"> ADD  ORDER_NO VARCHAR(30);</v>
      </c>
      <c r="K1164" s="21" t="str">
        <f>CONCATENATE(LEFT(CONCATENATE("  ALTER COLUMN  "," ",N1164,";"),LEN(CONCATENATE("  ALTER COLUMN  "," ",N1164,";"))-2),";")</f>
        <v xml:space="preserve">  ALTER COLUMN   ORDER_NO VARCHAR(30);</v>
      </c>
      <c r="L1164" s="12"/>
      <c r="M1164" s="18" t="str">
        <f>CONCATENATE(B1164,",")</f>
        <v>ORDER_NO,</v>
      </c>
      <c r="N1164" s="5" t="str">
        <f>CONCATENATE(B1164," ",C1164,"(",D1164,")",",")</f>
        <v>ORDER_NO VARCHAR(30),</v>
      </c>
      <c r="O1164" s="1" t="s">
        <v>259</v>
      </c>
      <c r="P1164" t="s">
        <v>173</v>
      </c>
      <c r="W1164" s="17" t="str">
        <f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orderNo</v>
      </c>
      <c r="X1164" s="3" t="str">
        <f>CONCATENATE("""",W1164,"""",":","""","""",",")</f>
        <v>"orderNo":"",</v>
      </c>
      <c r="Y1164" s="22" t="str">
        <f>CONCATENATE("public static String ",,B1164,,"=","""",W1164,""";")</f>
        <v>public static String ORDER_NO="orderNo";</v>
      </c>
      <c r="Z1164" s="7" t="str">
        <f>CONCATENATE("private String ",W1164,"=","""""",";")</f>
        <v>private String orderNo="";</v>
      </c>
    </row>
    <row r="1165" spans="2:26" ht="19.2" x14ac:dyDescent="0.45">
      <c r="B1165" s="1" t="s">
        <v>14</v>
      </c>
      <c r="C1165" s="1" t="s">
        <v>1</v>
      </c>
      <c r="D1165" s="4">
        <v>3000</v>
      </c>
      <c r="I1165">
        <f>I1161</f>
        <v>0</v>
      </c>
      <c r="J1165" t="str">
        <f t="shared" si="476"/>
        <v xml:space="preserve"> ADD  DESCRIPTION VARCHAR(3000);</v>
      </c>
      <c r="K1165" s="21" t="str">
        <f t="shared" si="477"/>
        <v xml:space="preserve">  ALTER COLUMN   DESCRIPTION VARCHAR(3000);</v>
      </c>
      <c r="L1165" s="12"/>
      <c r="M1165" s="18" t="str">
        <f t="shared" si="470"/>
        <v>DESCRIPTION,</v>
      </c>
      <c r="N1165" s="5" t="str">
        <f t="shared" si="475"/>
        <v>DESCRIPTION VARCHAR(3000),</v>
      </c>
      <c r="O1165" s="1" t="s">
        <v>14</v>
      </c>
      <c r="W1165" s="17" t="str">
        <f t="shared" si="471"/>
        <v>description</v>
      </c>
      <c r="X1165" s="3" t="str">
        <f t="shared" si="472"/>
        <v>"description":"",</v>
      </c>
      <c r="Y1165" s="22" t="str">
        <f t="shared" si="473"/>
        <v>public static String DESCRIPTION="description";</v>
      </c>
      <c r="Z1165" s="7" t="str">
        <f t="shared" si="474"/>
        <v>private String description="";</v>
      </c>
    </row>
    <row r="1166" spans="2:26" ht="19.2" x14ac:dyDescent="0.45">
      <c r="C1166" s="1"/>
      <c r="D1166" s="4"/>
      <c r="L1166" s="12"/>
      <c r="M1166" s="18" t="str">
        <f t="shared" si="470"/>
        <v>,</v>
      </c>
      <c r="N1166" s="33" t="s">
        <v>130</v>
      </c>
      <c r="O1166" s="1"/>
      <c r="W1166" s="17"/>
    </row>
    <row r="1167" spans="2:26" ht="19.2" x14ac:dyDescent="0.45">
      <c r="C1167" s="14"/>
      <c r="D1167" s="9"/>
      <c r="K1167" s="29"/>
      <c r="M1167" s="20"/>
      <c r="N1167" s="31" t="s">
        <v>126</v>
      </c>
      <c r="O1167" s="14"/>
      <c r="W1167" s="17"/>
    </row>
    <row r="1169" spans="2:26" x14ac:dyDescent="0.3">
      <c r="B1169" s="2" t="s">
        <v>817</v>
      </c>
      <c r="I1169" t="str">
        <f>CONCATENATE("ALTER TABLE"," ",B1169)</f>
        <v>ALTER TABLE TM_FIELD</v>
      </c>
      <c r="K1169" s="25"/>
      <c r="N1169" s="5" t="str">
        <f>CONCATENATE("CREATE TABLE ",B1169," ","(")</f>
        <v>CREATE TABLE TM_FIELD (</v>
      </c>
    </row>
    <row r="1170" spans="2:26" ht="19.2" x14ac:dyDescent="0.45">
      <c r="B1170" s="1" t="s">
        <v>2</v>
      </c>
      <c r="C1170" s="1" t="s">
        <v>1</v>
      </c>
      <c r="D1170" s="4">
        <v>30</v>
      </c>
      <c r="E1170" s="24" t="s">
        <v>113</v>
      </c>
      <c r="I1170" t="str">
        <f>I1169</f>
        <v>ALTER TABLE TM_FIELD</v>
      </c>
      <c r="L1170" s="12"/>
      <c r="M1170" s="18" t="str">
        <f t="shared" ref="M1170:M1179" si="478">CONCATENATE(B1170,",")</f>
        <v>ID,</v>
      </c>
      <c r="N1170" s="5" t="str">
        <f>CONCATENATE(B1170," ",C1170,"(",D1170,") ",E1170," ,")</f>
        <v>ID VARCHAR(30) NOT NULL ,</v>
      </c>
      <c r="O1170" s="1" t="s">
        <v>2</v>
      </c>
      <c r="P1170" s="6"/>
      <c r="Q1170" s="6"/>
      <c r="R1170" s="6"/>
      <c r="S1170" s="6"/>
      <c r="T1170" s="6"/>
      <c r="U1170" s="6"/>
      <c r="V1170" s="6"/>
      <c r="W1170" s="17" t="str">
        <f t="shared" ref="W1170:W1178" si="479">CONCATENATE(,LOWER(O1170),UPPER(LEFT(P1170,1)),LOWER(RIGHT(P1170,LEN(P1170)-IF(LEN(P1170)&gt;0,1,LEN(P1170)))),UPPER(LEFT(Q1170,1)),LOWER(RIGHT(Q1170,LEN(Q1170)-IF(LEN(Q1170)&gt;0,1,LEN(Q1170)))),UPPER(LEFT(R1170,1)),LOWER(RIGHT(R1170,LEN(R1170)-IF(LEN(R1170)&gt;0,1,LEN(R1170)))),UPPER(LEFT(S1170,1)),LOWER(RIGHT(S1170,LEN(S1170)-IF(LEN(S1170)&gt;0,1,LEN(S1170)))),UPPER(LEFT(T1170,1)),LOWER(RIGHT(T1170,LEN(T1170)-IF(LEN(T1170)&gt;0,1,LEN(T1170)))),UPPER(LEFT(U1170,1)),LOWER(RIGHT(U1170,LEN(U1170)-IF(LEN(U1170)&gt;0,1,LEN(U1170)))),UPPER(LEFT(V1170,1)),LOWER(RIGHT(V1170,LEN(V1170)-IF(LEN(V1170)&gt;0,1,LEN(V1170)))))</f>
        <v>id</v>
      </c>
      <c r="X1170" s="3" t="str">
        <f t="shared" ref="X1170:X1178" si="480">CONCATENATE("""",W1170,"""",":","""","""",",")</f>
        <v>"id":"",</v>
      </c>
      <c r="Y1170" s="22" t="str">
        <f t="shared" ref="Y1170:Y1178" si="481">CONCATENATE("public static String ",,B1170,,"=","""",W1170,""";")</f>
        <v>public static String ID="id";</v>
      </c>
      <c r="Z1170" s="7" t="str">
        <f t="shared" ref="Z1170:Z1178" si="482">CONCATENATE("private String ",W1170,"=","""""",";")</f>
        <v>private String id="";</v>
      </c>
    </row>
    <row r="1171" spans="2:26" ht="19.2" x14ac:dyDescent="0.45">
      <c r="B1171" s="1" t="s">
        <v>3</v>
      </c>
      <c r="C1171" s="1" t="s">
        <v>1</v>
      </c>
      <c r="D1171" s="4">
        <v>10</v>
      </c>
      <c r="I1171" t="str">
        <f>I1170</f>
        <v>ALTER TABLE TM_FIELD</v>
      </c>
      <c r="K1171" s="21" t="s">
        <v>436</v>
      </c>
      <c r="L1171" s="12"/>
      <c r="M1171" s="18" t="str">
        <f t="shared" si="478"/>
        <v>STATUS,</v>
      </c>
      <c r="N1171" s="5" t="str">
        <f t="shared" ref="N1171:N1178" si="483">CONCATENATE(B1171," ",C1171,"(",D1171,")",",")</f>
        <v>STATUS VARCHAR(10),</v>
      </c>
      <c r="O1171" s="1" t="s">
        <v>3</v>
      </c>
      <c r="W1171" s="17" t="str">
        <f t="shared" si="479"/>
        <v>status</v>
      </c>
      <c r="X1171" s="3" t="str">
        <f t="shared" si="480"/>
        <v>"status":"",</v>
      </c>
      <c r="Y1171" s="22" t="str">
        <f t="shared" si="481"/>
        <v>public static String STATUS="status";</v>
      </c>
      <c r="Z1171" s="7" t="str">
        <f t="shared" si="482"/>
        <v>private String status="";</v>
      </c>
    </row>
    <row r="1172" spans="2:26" ht="19.2" x14ac:dyDescent="0.45">
      <c r="B1172" s="1" t="s">
        <v>4</v>
      </c>
      <c r="C1172" s="1" t="s">
        <v>1</v>
      </c>
      <c r="D1172" s="4">
        <v>30</v>
      </c>
      <c r="I1172">
        <f>I1164</f>
        <v>0</v>
      </c>
      <c r="J1172" t="str">
        <f t="shared" ref="J1172:J1178" si="484">CONCATENATE(LEFT(CONCATENATE(" ADD "," ",N1172,";"),LEN(CONCATENATE(" ADD "," ",N1172,";"))-2),";")</f>
        <v xml:space="preserve"> ADD  INSERT_DATE VARCHAR(30);</v>
      </c>
      <c r="K1172" s="21" t="str">
        <f t="shared" ref="K1172:K1178" si="485">CONCATENATE(LEFT(CONCATENATE("  ALTER COLUMN  "," ",N1172,";"),LEN(CONCATENATE("  ALTER COLUMN  "," ",N1172,";"))-2),";")</f>
        <v xml:space="preserve">  ALTER COLUMN   INSERT_DATE VARCHAR(30);</v>
      </c>
      <c r="L1172" s="12"/>
      <c r="M1172" s="18" t="str">
        <f t="shared" si="478"/>
        <v>INSERT_DATE,</v>
      </c>
      <c r="N1172" s="5" t="str">
        <f t="shared" si="483"/>
        <v>INSERT_DATE VARCHAR(30),</v>
      </c>
      <c r="O1172" s="1" t="s">
        <v>7</v>
      </c>
      <c r="P1172" t="s">
        <v>8</v>
      </c>
      <c r="W1172" s="17" t="str">
        <f t="shared" si="479"/>
        <v>insertDate</v>
      </c>
      <c r="X1172" s="3" t="str">
        <f t="shared" si="480"/>
        <v>"insertDate":"",</v>
      </c>
      <c r="Y1172" s="22" t="str">
        <f t="shared" si="481"/>
        <v>public static String INSERT_DATE="insertDate";</v>
      </c>
      <c r="Z1172" s="7" t="str">
        <f t="shared" si="482"/>
        <v>private String insertDate="";</v>
      </c>
    </row>
    <row r="1173" spans="2:26" ht="19.2" x14ac:dyDescent="0.45">
      <c r="B1173" s="1" t="s">
        <v>5</v>
      </c>
      <c r="C1173" s="1" t="s">
        <v>1</v>
      </c>
      <c r="D1173" s="4">
        <v>30</v>
      </c>
      <c r="I1173">
        <f>I1172</f>
        <v>0</v>
      </c>
      <c r="J1173" t="str">
        <f t="shared" si="484"/>
        <v xml:space="preserve"> ADD  MODIFICATION_DATE VARCHAR(30);</v>
      </c>
      <c r="K1173" s="21" t="str">
        <f t="shared" si="485"/>
        <v xml:space="preserve">  ALTER COLUMN   MODIFICATION_DATE VARCHAR(30);</v>
      </c>
      <c r="L1173" s="12"/>
      <c r="M1173" s="18" t="str">
        <f t="shared" si="478"/>
        <v>MODIFICATION_DATE,</v>
      </c>
      <c r="N1173" s="5" t="str">
        <f t="shared" si="483"/>
        <v>MODIFICATION_DATE VARCHAR(30),</v>
      </c>
      <c r="O1173" s="1" t="s">
        <v>9</v>
      </c>
      <c r="P1173" t="s">
        <v>8</v>
      </c>
      <c r="W1173" s="17" t="str">
        <f t="shared" si="479"/>
        <v>modificationDate</v>
      </c>
      <c r="X1173" s="3" t="str">
        <f t="shared" si="480"/>
        <v>"modificationDate":"",</v>
      </c>
      <c r="Y1173" s="22" t="str">
        <f t="shared" si="481"/>
        <v>public static String MODIFICATION_DATE="modificationDate";</v>
      </c>
      <c r="Z1173" s="7" t="str">
        <f t="shared" si="482"/>
        <v>private String modificationDate="";</v>
      </c>
    </row>
    <row r="1174" spans="2:26" ht="19.2" x14ac:dyDescent="0.45">
      <c r="B1174" s="1" t="s">
        <v>28</v>
      </c>
      <c r="C1174" s="1" t="s">
        <v>1</v>
      </c>
      <c r="D1174" s="4">
        <v>500</v>
      </c>
      <c r="I1174">
        <f>I1173</f>
        <v>0</v>
      </c>
      <c r="J1174" t="str">
        <f t="shared" si="484"/>
        <v xml:space="preserve"> ADD  FIELD_NAME VARCHAR(500);</v>
      </c>
      <c r="K1174" s="21" t="str">
        <f t="shared" si="485"/>
        <v xml:space="preserve">  ALTER COLUMN   FIELD_NAME VARCHAR(500);</v>
      </c>
      <c r="L1174" s="12"/>
      <c r="M1174" s="18" t="str">
        <f t="shared" si="478"/>
        <v>FIELD_NAME,</v>
      </c>
      <c r="N1174" s="5" t="str">
        <f t="shared" si="483"/>
        <v>FIELD_NAME VARCHAR(500),</v>
      </c>
      <c r="O1174" s="1" t="s">
        <v>60</v>
      </c>
      <c r="P1174" t="s">
        <v>0</v>
      </c>
      <c r="W1174" s="17" t="str">
        <f t="shared" si="479"/>
        <v>fieldName</v>
      </c>
      <c r="X1174" s="3" t="str">
        <f t="shared" si="480"/>
        <v>"fieldName":"",</v>
      </c>
      <c r="Y1174" s="22" t="str">
        <f t="shared" si="481"/>
        <v>public static String FIELD_NAME="fieldName";</v>
      </c>
      <c r="Z1174" s="7" t="str">
        <f t="shared" si="482"/>
        <v>private String fieldName="";</v>
      </c>
    </row>
    <row r="1175" spans="2:26" ht="19.2" x14ac:dyDescent="0.45">
      <c r="B1175" s="39" t="s">
        <v>760</v>
      </c>
      <c r="C1175" s="1" t="s">
        <v>1</v>
      </c>
      <c r="D1175" s="4">
        <v>30</v>
      </c>
      <c r="I1175">
        <f>I1173</f>
        <v>0</v>
      </c>
      <c r="J1175" t="str">
        <f>CONCATENATE(LEFT(CONCATENATE(" ADD "," ",N1175,";"),LEN(CONCATENATE(" ADD "," ",N1175,";"))-2),";")</f>
        <v xml:space="preserve"> ADD  FK_TABLE_ID VARCHAR(30);</v>
      </c>
      <c r="K1175" s="21" t="str">
        <f>CONCATENATE(LEFT(CONCATENATE("  ALTER COLUMN  "," ",N1175,";"),LEN(CONCATENATE("  ALTER COLUMN  "," ",N1175,";"))-2),";")</f>
        <v xml:space="preserve">  ALTER COLUMN   FK_TABLE_ID VARCHAR(30);</v>
      </c>
      <c r="L1175" s="12"/>
      <c r="M1175" s="18" t="str">
        <f>CONCATENATE(B1175,",")</f>
        <v>FK_TABLE_ID,</v>
      </c>
      <c r="N1175" s="5" t="str">
        <f>CONCATENATE(B1175," ",C1175,"(",D1175,")",",")</f>
        <v>FK_TABLE_ID VARCHAR(30),</v>
      </c>
      <c r="O1175" s="1" t="s">
        <v>10</v>
      </c>
      <c r="P1175" t="s">
        <v>220</v>
      </c>
      <c r="Q1175" t="s">
        <v>819</v>
      </c>
      <c r="W1175" s="17" t="str">
        <f>CONCATENATE(,LOWER(O1175),UPPER(LEFT(P1175,1)),LOWER(RIGHT(P1175,LEN(P1175)-IF(LEN(P1175)&gt;0,1,LEN(P1175)))),UPPER(LEFT(Q1175,1)),LOWER(RIGHT(Q1175,LEN(Q1175)-IF(LEN(Q1175)&gt;0,1,LEN(Q1175)))),UPPER(LEFT(R1175,1)),LOWER(RIGHT(R1175,LEN(R1175)-IF(LEN(R1175)&gt;0,1,LEN(R1175)))),UPPER(LEFT(S1175,1)),LOWER(RIGHT(S1175,LEN(S1175)-IF(LEN(S1175)&gt;0,1,LEN(S1175)))),UPPER(LEFT(T1175,1)),LOWER(RIGHT(T1175,LEN(T1175)-IF(LEN(T1175)&gt;0,1,LEN(T1175)))),UPPER(LEFT(U1175,1)),LOWER(RIGHT(U1175,LEN(U1175)-IF(LEN(U1175)&gt;0,1,LEN(U1175)))),UPPER(LEFT(V1175,1)),LOWER(RIGHT(V1175,LEN(V1175)-IF(LEN(V1175)&gt;0,1,LEN(V1175)))))</f>
        <v>fkTableIf</v>
      </c>
      <c r="X1175" s="3" t="str">
        <f>CONCATENATE("""",W1175,"""",":","""","""",",")</f>
        <v>"fkTableIf":"",</v>
      </c>
      <c r="Y1175" s="22" t="str">
        <f>CONCATENATE("public static String ",,B1175,,"=","""",W1175,""";")</f>
        <v>public static String FK_TABLE_ID="fkTableIf";</v>
      </c>
      <c r="Z1175" s="7" t="str">
        <f>CONCATENATE("private String ",W1175,"=","""""",";")</f>
        <v>private String fkTableIf="";</v>
      </c>
    </row>
    <row r="1176" spans="2:26" ht="19.2" x14ac:dyDescent="0.45">
      <c r="B1176" s="38" t="s">
        <v>816</v>
      </c>
      <c r="C1176" s="1" t="s">
        <v>1</v>
      </c>
      <c r="D1176" s="4">
        <v>30</v>
      </c>
      <c r="I1176">
        <f>I1174</f>
        <v>0</v>
      </c>
      <c r="J1176" t="str">
        <f t="shared" si="484"/>
        <v xml:space="preserve"> ADD  FK_DB_ID VARCHAR(30);</v>
      </c>
      <c r="K1176" s="21" t="str">
        <f t="shared" si="485"/>
        <v xml:space="preserve">  ALTER COLUMN   FK_DB_ID VARCHAR(30);</v>
      </c>
      <c r="L1176" s="12"/>
      <c r="M1176" s="18" t="str">
        <f t="shared" si="478"/>
        <v>FK_DB_ID,</v>
      </c>
      <c r="N1176" s="5" t="str">
        <f t="shared" si="483"/>
        <v>FK_DB_ID VARCHAR(30),</v>
      </c>
      <c r="O1176" s="1" t="s">
        <v>10</v>
      </c>
      <c r="P1176" t="s">
        <v>210</v>
      </c>
      <c r="Q1176" t="s">
        <v>2</v>
      </c>
      <c r="W1176" s="17" t="str">
        <f t="shared" si="479"/>
        <v>fkDbId</v>
      </c>
      <c r="X1176" s="3" t="str">
        <f t="shared" si="480"/>
        <v>"fkDbId":"",</v>
      </c>
      <c r="Y1176" s="22" t="str">
        <f t="shared" si="481"/>
        <v>public static String FK_DB_ID="fkDbId";</v>
      </c>
      <c r="Z1176" s="7" t="str">
        <f t="shared" si="482"/>
        <v>private String fkDbId="";</v>
      </c>
    </row>
    <row r="1177" spans="2:26" ht="19.2" x14ac:dyDescent="0.45">
      <c r="B1177" s="1" t="s">
        <v>258</v>
      </c>
      <c r="C1177" s="1" t="s">
        <v>1</v>
      </c>
      <c r="D1177" s="4">
        <v>30</v>
      </c>
      <c r="I1177">
        <f>I1176</f>
        <v>0</v>
      </c>
      <c r="J1177" t="str">
        <f t="shared" si="484"/>
        <v xml:space="preserve"> ADD  ORDER_NO VARCHAR(30);</v>
      </c>
      <c r="K1177" s="21" t="str">
        <f t="shared" si="485"/>
        <v xml:space="preserve">  ALTER COLUMN   ORDER_NO VARCHAR(30);</v>
      </c>
      <c r="L1177" s="12"/>
      <c r="M1177" s="18" t="str">
        <f t="shared" si="478"/>
        <v>ORDER_NO,</v>
      </c>
      <c r="N1177" s="5" t="str">
        <f t="shared" si="483"/>
        <v>ORDER_NO VARCHAR(30),</v>
      </c>
      <c r="O1177" s="1" t="s">
        <v>259</v>
      </c>
      <c r="P1177" t="s">
        <v>173</v>
      </c>
      <c r="W1177" s="17" t="str">
        <f t="shared" si="479"/>
        <v>orderNo</v>
      </c>
      <c r="X1177" s="3" t="str">
        <f t="shared" si="480"/>
        <v>"orderNo":"",</v>
      </c>
      <c r="Y1177" s="22" t="str">
        <f t="shared" si="481"/>
        <v>public static String ORDER_NO="orderNo";</v>
      </c>
      <c r="Z1177" s="7" t="str">
        <f t="shared" si="482"/>
        <v>private String orderNo="";</v>
      </c>
    </row>
    <row r="1178" spans="2:26" ht="19.2" x14ac:dyDescent="0.45">
      <c r="B1178" s="1" t="s">
        <v>14</v>
      </c>
      <c r="C1178" s="1" t="s">
        <v>1</v>
      </c>
      <c r="D1178" s="4">
        <v>3000</v>
      </c>
      <c r="I1178">
        <f>I1173</f>
        <v>0</v>
      </c>
      <c r="J1178" t="str">
        <f t="shared" si="484"/>
        <v xml:space="preserve"> ADD  DESCRIPTION VARCHAR(3000);</v>
      </c>
      <c r="K1178" s="21" t="str">
        <f t="shared" si="485"/>
        <v xml:space="preserve">  ALTER COLUMN   DESCRIPTION VARCHAR(3000);</v>
      </c>
      <c r="L1178" s="12"/>
      <c r="M1178" s="18" t="str">
        <f t="shared" si="478"/>
        <v>DESCRIPTION,</v>
      </c>
      <c r="N1178" s="5" t="str">
        <f t="shared" si="483"/>
        <v>DESCRIPTION VARCHAR(3000),</v>
      </c>
      <c r="O1178" s="1" t="s">
        <v>14</v>
      </c>
      <c r="W1178" s="17" t="str">
        <f t="shared" si="479"/>
        <v>description</v>
      </c>
      <c r="X1178" s="3" t="str">
        <f t="shared" si="480"/>
        <v>"description":"",</v>
      </c>
      <c r="Y1178" s="22" t="str">
        <f t="shared" si="481"/>
        <v>public static String DESCRIPTION="description";</v>
      </c>
      <c r="Z1178" s="7" t="str">
        <f t="shared" si="482"/>
        <v>private String description="";</v>
      </c>
    </row>
    <row r="1179" spans="2:26" ht="19.2" x14ac:dyDescent="0.45">
      <c r="C1179" s="1"/>
      <c r="D1179" s="4"/>
      <c r="L1179" s="12"/>
      <c r="M1179" s="18" t="str">
        <f t="shared" si="478"/>
        <v>,</v>
      </c>
      <c r="N1179" s="33" t="s">
        <v>130</v>
      </c>
      <c r="O1179" s="1"/>
      <c r="W1179" s="17"/>
    </row>
    <row r="1180" spans="2:26" ht="19.2" x14ac:dyDescent="0.45">
      <c r="C1180" s="14"/>
      <c r="D1180" s="9"/>
      <c r="K1180" s="29"/>
      <c r="M1180" s="20"/>
      <c r="N1180" s="31" t="s">
        <v>126</v>
      </c>
      <c r="O1180" s="14"/>
      <c r="W1180" s="17"/>
    </row>
    <row r="1183" spans="2:26" x14ac:dyDescent="0.3">
      <c r="B1183" s="2" t="s">
        <v>826</v>
      </c>
      <c r="I1183" t="str">
        <f>CONCATENATE("ALTER TABLE"," ",B1183)</f>
        <v>ALTER TABLE TM_FIELD_RELATION</v>
      </c>
      <c r="K1183" s="25"/>
      <c r="N1183" s="5" t="str">
        <f>CONCATENATE("CREATE TABLE ",B1183," ","(")</f>
        <v>CREATE TABLE TM_FIELD_RELATION (</v>
      </c>
    </row>
    <row r="1184" spans="2:26" ht="19.2" x14ac:dyDescent="0.45">
      <c r="B1184" s="1" t="s">
        <v>2</v>
      </c>
      <c r="C1184" s="1" t="s">
        <v>1</v>
      </c>
      <c r="D1184" s="4">
        <v>30</v>
      </c>
      <c r="E1184" s="24" t="s">
        <v>113</v>
      </c>
      <c r="I1184" t="str">
        <f>I1183</f>
        <v>ALTER TABLE TM_FIELD_RELATION</v>
      </c>
      <c r="L1184" s="12"/>
      <c r="M1184" s="18" t="str">
        <f t="shared" ref="M1184:M1189" si="486">CONCATENATE(B1184,",")</f>
        <v>ID,</v>
      </c>
      <c r="N1184" s="5" t="str">
        <f>CONCATENATE(B1184," ",C1184,"(",D1184,") ",E1184," ,")</f>
        <v>ID VARCHAR(30) NOT NULL ,</v>
      </c>
      <c r="O1184" s="1" t="s">
        <v>2</v>
      </c>
      <c r="P1184" s="6"/>
      <c r="Q1184" s="6"/>
      <c r="R1184" s="6"/>
      <c r="S1184" s="6"/>
      <c r="T1184" s="6"/>
      <c r="U1184" s="6"/>
      <c r="V1184" s="6"/>
      <c r="W1184" s="17" t="str">
        <f t="shared" ref="W1184:W1189" si="487">CONCATENATE(,LOWER(O1184),UPPER(LEFT(P1184,1)),LOWER(RIGHT(P1184,LEN(P1184)-IF(LEN(P1184)&gt;0,1,LEN(P1184)))),UPPER(LEFT(Q1184,1)),LOWER(RIGHT(Q1184,LEN(Q1184)-IF(LEN(Q1184)&gt;0,1,LEN(Q1184)))),UPPER(LEFT(R1184,1)),LOWER(RIGHT(R1184,LEN(R1184)-IF(LEN(R1184)&gt;0,1,LEN(R1184)))),UPPER(LEFT(S1184,1)),LOWER(RIGHT(S1184,LEN(S1184)-IF(LEN(S1184)&gt;0,1,LEN(S1184)))),UPPER(LEFT(T1184,1)),LOWER(RIGHT(T1184,LEN(T1184)-IF(LEN(T1184)&gt;0,1,LEN(T1184)))),UPPER(LEFT(U1184,1)),LOWER(RIGHT(U1184,LEN(U1184)-IF(LEN(U1184)&gt;0,1,LEN(U1184)))),UPPER(LEFT(V1184,1)),LOWER(RIGHT(V1184,LEN(V1184)-IF(LEN(V1184)&gt;0,1,LEN(V1184)))))</f>
        <v>id</v>
      </c>
      <c r="X1184" s="3" t="str">
        <f t="shared" ref="X1184:X1189" si="488">CONCATENATE("""",W1184,"""",":","""","""",",")</f>
        <v>"id":"",</v>
      </c>
      <c r="Y1184" s="22" t="str">
        <f t="shared" ref="Y1184:Y1189" si="489">CONCATENATE("public static String ",,B1184,,"=","""",W1184,""";")</f>
        <v>public static String ID="id";</v>
      </c>
      <c r="Z1184" s="7" t="str">
        <f t="shared" ref="Z1184:Z1189" si="490">CONCATENATE("private String ",W1184,"=","""""",";")</f>
        <v>private String id="";</v>
      </c>
    </row>
    <row r="1185" spans="2:26" ht="19.2" x14ac:dyDescent="0.45">
      <c r="B1185" s="1" t="s">
        <v>3</v>
      </c>
      <c r="C1185" s="1" t="s">
        <v>1</v>
      </c>
      <c r="D1185" s="4">
        <v>10</v>
      </c>
      <c r="I1185" t="str">
        <f>I1184</f>
        <v>ALTER TABLE TM_FIELD_RELATION</v>
      </c>
      <c r="K1185" s="21" t="s">
        <v>436</v>
      </c>
      <c r="L1185" s="12"/>
      <c r="M1185" s="18" t="str">
        <f t="shared" si="486"/>
        <v>STATUS,</v>
      </c>
      <c r="N1185" s="5" t="str">
        <f>CONCATENATE(B1185," ",C1185,"(",D1185,")",",")</f>
        <v>STATUS VARCHAR(10),</v>
      </c>
      <c r="O1185" s="1" t="s">
        <v>3</v>
      </c>
      <c r="W1185" s="17" t="str">
        <f t="shared" si="487"/>
        <v>status</v>
      </c>
      <c r="X1185" s="3" t="str">
        <f t="shared" si="488"/>
        <v>"status":"",</v>
      </c>
      <c r="Y1185" s="22" t="str">
        <f t="shared" si="489"/>
        <v>public static String STATUS="status";</v>
      </c>
      <c r="Z1185" s="7" t="str">
        <f t="shared" si="490"/>
        <v>private String status="";</v>
      </c>
    </row>
    <row r="1186" spans="2:26" ht="19.2" x14ac:dyDescent="0.45">
      <c r="B1186" s="1" t="s">
        <v>4</v>
      </c>
      <c r="C1186" s="1" t="s">
        <v>1</v>
      </c>
      <c r="D1186" s="4">
        <v>30</v>
      </c>
      <c r="I1186">
        <f>I1178</f>
        <v>0</v>
      </c>
      <c r="J1186" t="str">
        <f>CONCATENATE(LEFT(CONCATENATE(" ADD "," ",N1186,";"),LEN(CONCATENATE(" ADD "," ",N1186,";"))-2),";")</f>
        <v xml:space="preserve"> ADD  INSERT_DATE VARCHAR(30);</v>
      </c>
      <c r="K1186" s="21" t="str">
        <f>CONCATENATE(LEFT(CONCATENATE("  ALTER COLUMN  "," ",N1186,";"),LEN(CONCATENATE("  ALTER COLUMN  "," ",N1186,";"))-2),";")</f>
        <v xml:space="preserve">  ALTER COLUMN   INSERT_DATE VARCHAR(30);</v>
      </c>
      <c r="L1186" s="12"/>
      <c r="M1186" s="18" t="str">
        <f t="shared" si="486"/>
        <v>INSERT_DATE,</v>
      </c>
      <c r="N1186" s="5" t="str">
        <f>CONCATENATE(B1186," ",C1186,"(",D1186,")",",")</f>
        <v>INSERT_DATE VARCHAR(30),</v>
      </c>
      <c r="O1186" s="1" t="s">
        <v>7</v>
      </c>
      <c r="P1186" t="s">
        <v>8</v>
      </c>
      <c r="W1186" s="17" t="str">
        <f t="shared" si="487"/>
        <v>insertDate</v>
      </c>
      <c r="X1186" s="3" t="str">
        <f t="shared" si="488"/>
        <v>"insertDate":"",</v>
      </c>
      <c r="Y1186" s="22" t="str">
        <f t="shared" si="489"/>
        <v>public static String INSERT_DATE="insertDate";</v>
      </c>
      <c r="Z1186" s="7" t="str">
        <f t="shared" si="490"/>
        <v>private String insertDate="";</v>
      </c>
    </row>
    <row r="1187" spans="2:26" ht="19.2" x14ac:dyDescent="0.45">
      <c r="B1187" s="1" t="s">
        <v>5</v>
      </c>
      <c r="C1187" s="1" t="s">
        <v>1</v>
      </c>
      <c r="D1187" s="4">
        <v>30</v>
      </c>
      <c r="I1187">
        <f>I1186</f>
        <v>0</v>
      </c>
      <c r="J1187" t="str">
        <f>CONCATENATE(LEFT(CONCATENATE(" ADD "," ",N1187,";"),LEN(CONCATENATE(" ADD "," ",N1187,";"))-2),";")</f>
        <v xml:space="preserve"> ADD  MODIFICATION_DATE VARCHAR(30);</v>
      </c>
      <c r="K1187" s="21" t="str">
        <f>CONCATENATE(LEFT(CONCATENATE("  ALTER COLUMN  "," ",N1187,";"),LEN(CONCATENATE("  ALTER COLUMN  "," ",N1187,";"))-2),";")</f>
        <v xml:space="preserve">  ALTER COLUMN   MODIFICATION_DATE VARCHAR(30);</v>
      </c>
      <c r="L1187" s="12"/>
      <c r="M1187" s="18" t="str">
        <f t="shared" si="486"/>
        <v>MODIFICATION_DATE,</v>
      </c>
      <c r="N1187" s="5" t="str">
        <f>CONCATENATE(B1187," ",C1187,"(",D1187,")",",")</f>
        <v>MODIFICATION_DATE VARCHAR(30),</v>
      </c>
      <c r="O1187" s="1" t="s">
        <v>9</v>
      </c>
      <c r="P1187" t="s">
        <v>8</v>
      </c>
      <c r="W1187" s="17" t="str">
        <f t="shared" si="487"/>
        <v>modificationDate</v>
      </c>
      <c r="X1187" s="3" t="str">
        <f t="shared" si="488"/>
        <v>"modificationDate":"",</v>
      </c>
      <c r="Y1187" s="22" t="str">
        <f t="shared" si="489"/>
        <v>public static String MODIFICATION_DATE="modificationDate";</v>
      </c>
      <c r="Z1187" s="7" t="str">
        <f t="shared" si="490"/>
        <v>private String modificationDate="";</v>
      </c>
    </row>
    <row r="1188" spans="2:26" ht="19.2" x14ac:dyDescent="0.45">
      <c r="B1188" s="38" t="s">
        <v>816</v>
      </c>
      <c r="C1188" s="1" t="s">
        <v>1</v>
      </c>
      <c r="D1188" s="4">
        <v>30</v>
      </c>
      <c r="I1188">
        <f>I1186</f>
        <v>0</v>
      </c>
      <c r="J1188" t="str">
        <f>CONCATENATE(LEFT(CONCATENATE(" ADD "," ",N1188,";"),LEN(CONCATENATE(" ADD "," ",N1188,";"))-2),";")</f>
        <v xml:space="preserve"> ADD  FK_DB_ID VARCHAR(30);</v>
      </c>
      <c r="K1188" s="21" t="str">
        <f>CONCATENATE(LEFT(CONCATENATE("  ALTER COLUMN  "," ",N1188,";"),LEN(CONCATENATE("  ALTER COLUMN  "," ",N1188,";"))-2),";")</f>
        <v xml:space="preserve">  ALTER COLUMN   FK_DB_ID VARCHAR(30);</v>
      </c>
      <c r="L1188" s="12"/>
      <c r="M1188" s="18" t="str">
        <f t="shared" si="486"/>
        <v>FK_DB_ID,</v>
      </c>
      <c r="N1188" s="5" t="str">
        <f>CONCATENATE(B1188," ",C1188,"(",D1188,")",",")</f>
        <v>FK_DB_ID VARCHAR(30),</v>
      </c>
      <c r="O1188" s="1" t="s">
        <v>10</v>
      </c>
      <c r="P1188" t="s">
        <v>210</v>
      </c>
      <c r="Q1188" t="s">
        <v>2</v>
      </c>
      <c r="W1188" s="17" t="str">
        <f t="shared" si="487"/>
        <v>fkDbId</v>
      </c>
      <c r="X1188" s="3" t="str">
        <f t="shared" si="488"/>
        <v>"fkDbId":"",</v>
      </c>
      <c r="Y1188" s="22" t="str">
        <f t="shared" si="489"/>
        <v>public static String FK_DB_ID="fkDbId";</v>
      </c>
      <c r="Z1188" s="7" t="str">
        <f t="shared" si="490"/>
        <v>private String fkDbId="";</v>
      </c>
    </row>
    <row r="1189" spans="2:26" ht="19.2" x14ac:dyDescent="0.45">
      <c r="B1189" s="39" t="s">
        <v>827</v>
      </c>
      <c r="C1189" s="1" t="s">
        <v>1</v>
      </c>
      <c r="D1189" s="4">
        <v>30</v>
      </c>
      <c r="I1189">
        <f>I1187</f>
        <v>0</v>
      </c>
      <c r="J1189" t="str">
        <f>CONCATENATE(LEFT(CONCATENATE(" ADD "," ",N1189,";"),LEN(CONCATENATE(" ADD "," ",N1189,";"))-2),";")</f>
        <v xml:space="preserve"> ADD  FROM_FIELD_ID VARCHAR(30);</v>
      </c>
      <c r="K1189" s="21" t="str">
        <f>CONCATENATE(LEFT(CONCATENATE("  ALTER COLUMN  "," ",N1189,";"),LEN(CONCATENATE("  ALTER COLUMN  "," ",N1189,";"))-2),";")</f>
        <v xml:space="preserve">  ALTER COLUMN   FROM_FIELD_ID VARCHAR(30);</v>
      </c>
      <c r="L1189" s="12"/>
      <c r="M1189" s="18" t="str">
        <f t="shared" si="486"/>
        <v>FROM_FIELD_ID,</v>
      </c>
      <c r="N1189" s="5" t="str">
        <f>CONCATENATE(B1189," ",C1189,"(",D1189,")",",")</f>
        <v>FROM_FIELD_ID VARCHAR(30),</v>
      </c>
      <c r="O1189" s="1" t="s">
        <v>663</v>
      </c>
      <c r="P1189" t="s">
        <v>60</v>
      </c>
      <c r="Q1189" t="s">
        <v>2</v>
      </c>
      <c r="W1189" s="17" t="str">
        <f t="shared" si="487"/>
        <v>fromFieldId</v>
      </c>
      <c r="X1189" s="3" t="str">
        <f t="shared" si="488"/>
        <v>"fromFieldId":"",</v>
      </c>
      <c r="Y1189" s="22" t="str">
        <f t="shared" si="489"/>
        <v>public static String FROM_FIELD_ID="fromFieldId";</v>
      </c>
      <c r="Z1189" s="7" t="str">
        <f t="shared" si="490"/>
        <v>private String fromFieldId="";</v>
      </c>
    </row>
    <row r="1190" spans="2:26" ht="19.2" x14ac:dyDescent="0.45">
      <c r="B1190" s="38" t="s">
        <v>828</v>
      </c>
      <c r="C1190" s="1" t="s">
        <v>1</v>
      </c>
      <c r="D1190" s="4">
        <v>30</v>
      </c>
      <c r="I1190">
        <f>I1188</f>
        <v>0</v>
      </c>
      <c r="J1190" t="str">
        <f t="shared" ref="J1190:J1192" si="491">CONCATENATE(LEFT(CONCATENATE(" ADD "," ",N1190,";"),LEN(CONCATENATE(" ADD "," ",N1190,";"))-2),";")</f>
        <v xml:space="preserve"> ADD  TO_FIELD_ID VARCHAR(30);</v>
      </c>
      <c r="K1190" s="21" t="str">
        <f t="shared" ref="K1190:K1192" si="492">CONCATENATE(LEFT(CONCATENATE("  ALTER COLUMN  "," ",N1190,";"),LEN(CONCATENATE("  ALTER COLUMN  "," ",N1190,";"))-2),";")</f>
        <v xml:space="preserve">  ALTER COLUMN   TO_FIELD_ID VARCHAR(30);</v>
      </c>
      <c r="L1190" s="12"/>
      <c r="M1190" s="18" t="str">
        <f t="shared" ref="M1190:M1193" si="493">CONCATENATE(B1190,",")</f>
        <v>TO_FIELD_ID,</v>
      </c>
      <c r="N1190" s="5" t="str">
        <f t="shared" ref="N1190:N1192" si="494">CONCATENATE(B1190," ",C1190,"(",D1190,")",",")</f>
        <v>TO_FIELD_ID VARCHAR(30),</v>
      </c>
      <c r="O1190" s="1" t="s">
        <v>811</v>
      </c>
      <c r="P1190" t="s">
        <v>60</v>
      </c>
      <c r="Q1190" t="s">
        <v>2</v>
      </c>
      <c r="W1190" s="17" t="str">
        <f t="shared" ref="W1190:W1192" si="495">CONCATENATE(,LOWER(O1190),UPPER(LEFT(P1190,1)),LOWER(RIGHT(P1190,LEN(P1190)-IF(LEN(P1190)&gt;0,1,LEN(P1190)))),UPPER(LEFT(Q1190,1)),LOWER(RIGHT(Q1190,LEN(Q1190)-IF(LEN(Q1190)&gt;0,1,LEN(Q1190)))),UPPER(LEFT(R1190,1)),LOWER(RIGHT(R1190,LEN(R1190)-IF(LEN(R1190)&gt;0,1,LEN(R1190)))),UPPER(LEFT(S1190,1)),LOWER(RIGHT(S1190,LEN(S1190)-IF(LEN(S1190)&gt;0,1,LEN(S1190)))),UPPER(LEFT(T1190,1)),LOWER(RIGHT(T1190,LEN(T1190)-IF(LEN(T1190)&gt;0,1,LEN(T1190)))),UPPER(LEFT(U1190,1)),LOWER(RIGHT(U1190,LEN(U1190)-IF(LEN(U1190)&gt;0,1,LEN(U1190)))),UPPER(LEFT(V1190,1)),LOWER(RIGHT(V1190,LEN(V1190)-IF(LEN(V1190)&gt;0,1,LEN(V1190)))))</f>
        <v>toFieldId</v>
      </c>
      <c r="X1190" s="3" t="str">
        <f t="shared" ref="X1190:X1192" si="496">CONCATENATE("""",W1190,"""",":","""","""",",")</f>
        <v>"toFieldId":"",</v>
      </c>
      <c r="Y1190" s="22" t="str">
        <f t="shared" ref="Y1190:Y1192" si="497">CONCATENATE("public static String ",,B1190,,"=","""",W1190,""";")</f>
        <v>public static String TO_FIELD_ID="toFieldId";</v>
      </c>
      <c r="Z1190" s="7" t="str">
        <f t="shared" ref="Z1190:Z1192" si="498">CONCATENATE("private String ",W1190,"=","""""",";")</f>
        <v>private String toFieldId="";</v>
      </c>
    </row>
    <row r="1191" spans="2:26" ht="19.2" x14ac:dyDescent="0.45">
      <c r="B1191" s="1" t="s">
        <v>232</v>
      </c>
      <c r="C1191" s="1" t="s">
        <v>1</v>
      </c>
      <c r="D1191" s="4">
        <v>1000</v>
      </c>
      <c r="I1191">
        <f>I1190</f>
        <v>0</v>
      </c>
      <c r="J1191" t="str">
        <f t="shared" si="491"/>
        <v xml:space="preserve"> ADD  REL_TYPE VARCHAR(1000);</v>
      </c>
      <c r="K1191" s="21" t="str">
        <f t="shared" si="492"/>
        <v xml:space="preserve">  ALTER COLUMN   REL_TYPE VARCHAR(1000);</v>
      </c>
      <c r="L1191" s="12"/>
      <c r="M1191" s="18" t="str">
        <f t="shared" si="493"/>
        <v>REL_TYPE,</v>
      </c>
      <c r="N1191" s="5" t="str">
        <f t="shared" si="494"/>
        <v>REL_TYPE VARCHAR(1000),</v>
      </c>
      <c r="O1191" s="1" t="s">
        <v>178</v>
      </c>
      <c r="P1191" t="s">
        <v>51</v>
      </c>
      <c r="W1191" s="17" t="str">
        <f t="shared" si="495"/>
        <v>relType</v>
      </c>
      <c r="X1191" s="3" t="str">
        <f t="shared" si="496"/>
        <v>"relType":"",</v>
      </c>
      <c r="Y1191" s="22" t="str">
        <f t="shared" si="497"/>
        <v>public static String REL_TYPE="relType";</v>
      </c>
      <c r="Z1191" s="7" t="str">
        <f t="shared" si="498"/>
        <v>private String relType="";</v>
      </c>
    </row>
    <row r="1192" spans="2:26" ht="19.2" x14ac:dyDescent="0.45">
      <c r="B1192" s="1" t="s">
        <v>14</v>
      </c>
      <c r="C1192" s="1" t="s">
        <v>1</v>
      </c>
      <c r="D1192" s="4">
        <v>3000</v>
      </c>
      <c r="I1192">
        <f>I1187</f>
        <v>0</v>
      </c>
      <c r="J1192" t="str">
        <f t="shared" si="491"/>
        <v xml:space="preserve"> ADD  DESCRIPTION VARCHAR(3000);</v>
      </c>
      <c r="K1192" s="21" t="str">
        <f t="shared" si="492"/>
        <v xml:space="preserve">  ALTER COLUMN   DESCRIPTION VARCHAR(3000);</v>
      </c>
      <c r="L1192" s="12"/>
      <c r="M1192" s="18" t="str">
        <f t="shared" si="493"/>
        <v>DESCRIPTION,</v>
      </c>
      <c r="N1192" s="5" t="str">
        <f t="shared" si="494"/>
        <v>DESCRIPTION VARCHAR(3000),</v>
      </c>
      <c r="O1192" s="1" t="s">
        <v>14</v>
      </c>
      <c r="W1192" s="17" t="str">
        <f t="shared" si="495"/>
        <v>description</v>
      </c>
      <c r="X1192" s="3" t="str">
        <f t="shared" si="496"/>
        <v>"description":"",</v>
      </c>
      <c r="Y1192" s="22" t="str">
        <f t="shared" si="497"/>
        <v>public static String DESCRIPTION="description";</v>
      </c>
      <c r="Z1192" s="7" t="str">
        <f t="shared" si="498"/>
        <v>private String description="";</v>
      </c>
    </row>
    <row r="1193" spans="2:26" ht="19.2" x14ac:dyDescent="0.45">
      <c r="C1193" s="1"/>
      <c r="D1193" s="4"/>
      <c r="L1193" s="12"/>
      <c r="M1193" s="18" t="str">
        <f t="shared" si="493"/>
        <v>,</v>
      </c>
      <c r="N1193" s="33" t="s">
        <v>130</v>
      </c>
      <c r="O1193" s="1"/>
      <c r="W1193" s="17"/>
    </row>
    <row r="1194" spans="2:26" ht="19.2" x14ac:dyDescent="0.45">
      <c r="C1194" s="14"/>
      <c r="D1194" s="9"/>
      <c r="K1194" s="29"/>
      <c r="M1194" s="20"/>
      <c r="N1194" s="31" t="s">
        <v>126</v>
      </c>
      <c r="O1194" s="14"/>
      <c r="W1194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2020-09-13T09:03:10Z</dcterms:modified>
</cp:coreProperties>
</file>