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396" yWindow="3012" windowWidth="15516" windowHeight="3576"/>
  </bookViews>
  <sheets>
    <sheet name="Tables" sheetId="1" r:id="rId1"/>
    <sheet name="Core" sheetId="11" r:id="rId2"/>
  </sheets>
  <definedNames>
    <definedName name="_xlnm._FilterDatabase" localSheetId="0" hidden="1">Tables!#REF!</definedName>
  </definedNames>
  <calcPr calcId="162913"/>
  <fileRecoveryPr repairLoad="1"/>
</workbook>
</file>

<file path=xl/calcChain.xml><?xml version="1.0" encoding="utf-8"?>
<calcChain xmlns="http://schemas.openxmlformats.org/spreadsheetml/2006/main">
  <c r="W1650" i="1" l="1"/>
  <c r="Z1650" i="1" s="1"/>
  <c r="N1650" i="1"/>
  <c r="M1650" i="1"/>
  <c r="K1650" i="1"/>
  <c r="I1650" i="1"/>
  <c r="W1651" i="1"/>
  <c r="Z1651" i="1" s="1"/>
  <c r="N1651" i="1"/>
  <c r="M1651" i="1"/>
  <c r="K1651" i="1"/>
  <c r="I1651" i="1"/>
  <c r="W1649" i="1"/>
  <c r="Y1649" i="1" s="1"/>
  <c r="N1649" i="1"/>
  <c r="M1649" i="1"/>
  <c r="K1649" i="1"/>
  <c r="I1649" i="1"/>
  <c r="W1648" i="1"/>
  <c r="Z1648" i="1" s="1"/>
  <c r="N1648" i="1"/>
  <c r="M1648" i="1"/>
  <c r="K1648" i="1"/>
  <c r="I1648" i="1"/>
  <c r="W1647" i="1"/>
  <c r="Z1647" i="1" s="1"/>
  <c r="N1647" i="1"/>
  <c r="M1647" i="1"/>
  <c r="K1647" i="1"/>
  <c r="I1647" i="1"/>
  <c r="Z1646" i="1"/>
  <c r="X1646" i="1"/>
  <c r="W1646" i="1"/>
  <c r="Y1646" i="1" s="1"/>
  <c r="N1646" i="1"/>
  <c r="M1646" i="1"/>
  <c r="K1646" i="1"/>
  <c r="I1646" i="1"/>
  <c r="W1645" i="1"/>
  <c r="Z1645" i="1" s="1"/>
  <c r="N1645" i="1"/>
  <c r="M1645" i="1"/>
  <c r="K1645" i="1"/>
  <c r="I1645" i="1"/>
  <c r="W1644" i="1"/>
  <c r="Z1644" i="1" s="1"/>
  <c r="N1644" i="1"/>
  <c r="M1644" i="1"/>
  <c r="K1644" i="1"/>
  <c r="I1644" i="1"/>
  <c r="N1643" i="1"/>
  <c r="K1643" i="1"/>
  <c r="I1643" i="1"/>
  <c r="W1639" i="1"/>
  <c r="X1639" i="1" s="1"/>
  <c r="N1639" i="1"/>
  <c r="M1639" i="1"/>
  <c r="K1639" i="1"/>
  <c r="I1639" i="1"/>
  <c r="W1638" i="1"/>
  <c r="Z1638" i="1" s="1"/>
  <c r="N1638" i="1"/>
  <c r="M1638" i="1"/>
  <c r="K1638" i="1"/>
  <c r="I1638" i="1"/>
  <c r="W1637" i="1"/>
  <c r="X1637" i="1" s="1"/>
  <c r="N1637" i="1"/>
  <c r="M1637" i="1"/>
  <c r="K1637" i="1"/>
  <c r="I1637" i="1"/>
  <c r="W1636" i="1"/>
  <c r="Z1636" i="1" s="1"/>
  <c r="N1636" i="1"/>
  <c r="M1636" i="1"/>
  <c r="K1636" i="1"/>
  <c r="I1636" i="1"/>
  <c r="W1635" i="1"/>
  <c r="Z1635" i="1" s="1"/>
  <c r="N1635" i="1"/>
  <c r="M1635" i="1"/>
  <c r="K1635" i="1"/>
  <c r="I1635" i="1"/>
  <c r="W1634" i="1"/>
  <c r="X1634" i="1" s="1"/>
  <c r="N1634" i="1"/>
  <c r="M1634" i="1"/>
  <c r="K1634" i="1"/>
  <c r="I1634" i="1"/>
  <c r="W1633" i="1"/>
  <c r="Z1633" i="1" s="1"/>
  <c r="N1633" i="1"/>
  <c r="M1633" i="1"/>
  <c r="K1633" i="1"/>
  <c r="I1633" i="1"/>
  <c r="W1632" i="1"/>
  <c r="Z1632" i="1" s="1"/>
  <c r="N1632" i="1"/>
  <c r="M1632" i="1"/>
  <c r="K1632" i="1"/>
  <c r="I1632" i="1"/>
  <c r="N1631" i="1"/>
  <c r="K1631" i="1"/>
  <c r="I1631" i="1"/>
  <c r="W1627" i="1"/>
  <c r="Y1627" i="1" s="1"/>
  <c r="N1627" i="1"/>
  <c r="M1627" i="1"/>
  <c r="K1627" i="1"/>
  <c r="I1627" i="1"/>
  <c r="W1626" i="1"/>
  <c r="Y1626" i="1" s="1"/>
  <c r="N1626" i="1"/>
  <c r="M1626" i="1"/>
  <c r="K1626" i="1"/>
  <c r="I1626" i="1"/>
  <c r="W1625" i="1"/>
  <c r="X1625" i="1" s="1"/>
  <c r="N1625" i="1"/>
  <c r="M1625" i="1"/>
  <c r="K1625" i="1"/>
  <c r="I1625" i="1"/>
  <c r="W1624" i="1"/>
  <c r="X1624" i="1" s="1"/>
  <c r="N1624" i="1"/>
  <c r="M1624" i="1"/>
  <c r="K1624" i="1"/>
  <c r="I1624" i="1"/>
  <c r="W1623" i="1"/>
  <c r="Z1623" i="1" s="1"/>
  <c r="N1623" i="1"/>
  <c r="M1623" i="1"/>
  <c r="K1623" i="1"/>
  <c r="I1623" i="1"/>
  <c r="W1622" i="1"/>
  <c r="Z1622" i="1" s="1"/>
  <c r="N1622" i="1"/>
  <c r="M1622" i="1"/>
  <c r="K1622" i="1"/>
  <c r="I1622" i="1"/>
  <c r="W1621" i="1"/>
  <c r="Z1621" i="1" s="1"/>
  <c r="N1621" i="1"/>
  <c r="M1621" i="1"/>
  <c r="K1621" i="1"/>
  <c r="I1621" i="1"/>
  <c r="W1620" i="1"/>
  <c r="X1620" i="1" s="1"/>
  <c r="N1620" i="1"/>
  <c r="M1620" i="1"/>
  <c r="K1620" i="1"/>
  <c r="I1620" i="1"/>
  <c r="W1619" i="1"/>
  <c r="Z1619" i="1" s="1"/>
  <c r="N1619" i="1"/>
  <c r="M1619" i="1"/>
  <c r="K1619" i="1"/>
  <c r="I1619" i="1"/>
  <c r="W1618" i="1"/>
  <c r="Z1618" i="1" s="1"/>
  <c r="N1618" i="1"/>
  <c r="M1618" i="1"/>
  <c r="K1618" i="1"/>
  <c r="I1618" i="1"/>
  <c r="N1617" i="1"/>
  <c r="K1617" i="1"/>
  <c r="I1617" i="1"/>
  <c r="X1650" i="1" l="1"/>
  <c r="Y1650" i="1"/>
  <c r="Z1649" i="1"/>
  <c r="X1645" i="1"/>
  <c r="Y1645" i="1"/>
  <c r="Y1648" i="1"/>
  <c r="X1651" i="1"/>
  <c r="X1648" i="1"/>
  <c r="Y1651" i="1"/>
  <c r="X1644" i="1"/>
  <c r="X1647" i="1"/>
  <c r="Y1644" i="1"/>
  <c r="Y1647" i="1"/>
  <c r="X1649" i="1"/>
  <c r="Y1634" i="1"/>
  <c r="X1636" i="1"/>
  <c r="Z1634" i="1"/>
  <c r="Y1636" i="1"/>
  <c r="Y1637" i="1"/>
  <c r="Y1639" i="1"/>
  <c r="Z1637" i="1"/>
  <c r="Z1639" i="1"/>
  <c r="X1633" i="1"/>
  <c r="Y1633" i="1"/>
  <c r="X1632" i="1"/>
  <c r="X1635" i="1"/>
  <c r="X1638" i="1"/>
  <c r="Y1632" i="1"/>
  <c r="Y1635" i="1"/>
  <c r="Y1638" i="1"/>
  <c r="Z1624" i="1"/>
  <c r="Z1620" i="1"/>
  <c r="X1622" i="1"/>
  <c r="Y1625" i="1"/>
  <c r="Y1622" i="1"/>
  <c r="Z1625" i="1"/>
  <c r="Y1620" i="1"/>
  <c r="Y1624" i="1"/>
  <c r="Y1621" i="1"/>
  <c r="X1623" i="1"/>
  <c r="Y1623" i="1"/>
  <c r="Z1627" i="1"/>
  <c r="X1626" i="1"/>
  <c r="X1627" i="1"/>
  <c r="Z1626" i="1"/>
  <c r="X1619" i="1"/>
  <c r="X1618" i="1"/>
  <c r="X1621" i="1"/>
  <c r="Y1619" i="1"/>
  <c r="Y1618" i="1"/>
  <c r="N1610" i="1"/>
  <c r="N1567" i="1"/>
  <c r="N1556" i="1"/>
  <c r="N1542" i="1"/>
  <c r="W1554" i="1"/>
  <c r="Z1554" i="1" s="1"/>
  <c r="N1554" i="1"/>
  <c r="M1554" i="1"/>
  <c r="K1554" i="1"/>
  <c r="I1554" i="1"/>
  <c r="W1609" i="1"/>
  <c r="Z1609" i="1" s="1"/>
  <c r="N1609" i="1"/>
  <c r="M1609" i="1"/>
  <c r="K1609" i="1"/>
  <c r="I1609" i="1"/>
  <c r="W1608" i="1"/>
  <c r="Z1608" i="1" s="1"/>
  <c r="N1608" i="1"/>
  <c r="M1608" i="1"/>
  <c r="K1608" i="1"/>
  <c r="I1608" i="1"/>
  <c r="W1607" i="1"/>
  <c r="Z1607" i="1" s="1"/>
  <c r="N1607" i="1"/>
  <c r="M1607" i="1"/>
  <c r="K1607" i="1"/>
  <c r="I1607" i="1"/>
  <c r="W1611" i="1"/>
  <c r="Z1611" i="1" s="1"/>
  <c r="N1611" i="1"/>
  <c r="M1611" i="1"/>
  <c r="K1611" i="1"/>
  <c r="I1611" i="1"/>
  <c r="W1610" i="1"/>
  <c r="Z1610" i="1" s="1"/>
  <c r="M1610" i="1"/>
  <c r="K1610" i="1"/>
  <c r="I1610" i="1"/>
  <c r="W1606" i="1"/>
  <c r="Z1606" i="1" s="1"/>
  <c r="N1606" i="1"/>
  <c r="M1606" i="1"/>
  <c r="K1606" i="1"/>
  <c r="I1606" i="1"/>
  <c r="W1605" i="1"/>
  <c r="Z1605" i="1" s="1"/>
  <c r="N1605" i="1"/>
  <c r="M1605" i="1"/>
  <c r="K1605" i="1"/>
  <c r="I1605" i="1"/>
  <c r="W1604" i="1"/>
  <c r="Z1604" i="1" s="1"/>
  <c r="N1604" i="1"/>
  <c r="M1604" i="1"/>
  <c r="K1604" i="1"/>
  <c r="I1604" i="1"/>
  <c r="W1603" i="1"/>
  <c r="Z1603" i="1" s="1"/>
  <c r="N1603" i="1"/>
  <c r="M1603" i="1"/>
  <c r="K1603" i="1"/>
  <c r="I1603" i="1"/>
  <c r="W1602" i="1"/>
  <c r="Z1602" i="1" s="1"/>
  <c r="N1602" i="1"/>
  <c r="M1602" i="1"/>
  <c r="K1602" i="1"/>
  <c r="I1602" i="1"/>
  <c r="N1601" i="1"/>
  <c r="K1601" i="1"/>
  <c r="I1601" i="1"/>
  <c r="W1597" i="1"/>
  <c r="X1597" i="1" s="1"/>
  <c r="N1597" i="1"/>
  <c r="M1597" i="1"/>
  <c r="K1597" i="1"/>
  <c r="I1597" i="1"/>
  <c r="W1596" i="1"/>
  <c r="Y1596" i="1" s="1"/>
  <c r="N1596" i="1"/>
  <c r="M1596" i="1"/>
  <c r="K1596" i="1"/>
  <c r="I1596" i="1"/>
  <c r="W1595" i="1"/>
  <c r="Z1595" i="1" s="1"/>
  <c r="N1595" i="1"/>
  <c r="M1595" i="1"/>
  <c r="K1595" i="1"/>
  <c r="I1595" i="1"/>
  <c r="W1594" i="1"/>
  <c r="X1594" i="1" s="1"/>
  <c r="N1594" i="1"/>
  <c r="M1594" i="1"/>
  <c r="K1594" i="1"/>
  <c r="I1594" i="1"/>
  <c r="W1593" i="1"/>
  <c r="Z1593" i="1" s="1"/>
  <c r="N1593" i="1"/>
  <c r="M1593" i="1"/>
  <c r="K1593" i="1"/>
  <c r="I1593" i="1"/>
  <c r="W1592" i="1"/>
  <c r="Z1592" i="1" s="1"/>
  <c r="N1592" i="1"/>
  <c r="M1592" i="1"/>
  <c r="K1592" i="1"/>
  <c r="I1592" i="1"/>
  <c r="W1591" i="1"/>
  <c r="X1591" i="1" s="1"/>
  <c r="N1591" i="1"/>
  <c r="M1591" i="1"/>
  <c r="K1591" i="1"/>
  <c r="I1591" i="1"/>
  <c r="W1590" i="1"/>
  <c r="Z1590" i="1" s="1"/>
  <c r="N1590" i="1"/>
  <c r="M1590" i="1"/>
  <c r="K1590" i="1"/>
  <c r="I1590" i="1"/>
  <c r="N1589" i="1"/>
  <c r="K1589" i="1"/>
  <c r="I1589" i="1"/>
  <c r="W1579" i="1"/>
  <c r="Y1579" i="1" s="1"/>
  <c r="N1579" i="1"/>
  <c r="M1579" i="1"/>
  <c r="K1579" i="1"/>
  <c r="I1579" i="1"/>
  <c r="W1582" i="1"/>
  <c r="X1582" i="1" s="1"/>
  <c r="N1582" i="1"/>
  <c r="M1582" i="1"/>
  <c r="K1582" i="1"/>
  <c r="I1582" i="1"/>
  <c r="W1581" i="1"/>
  <c r="Z1581" i="1" s="1"/>
  <c r="N1581" i="1"/>
  <c r="M1581" i="1"/>
  <c r="K1581" i="1"/>
  <c r="I1581" i="1"/>
  <c r="W1580" i="1"/>
  <c r="Y1580" i="1" s="1"/>
  <c r="N1580" i="1"/>
  <c r="M1580" i="1"/>
  <c r="K1580" i="1"/>
  <c r="I1580" i="1"/>
  <c r="W1584" i="1"/>
  <c r="Z1584" i="1" s="1"/>
  <c r="N1584" i="1"/>
  <c r="M1584" i="1"/>
  <c r="K1584" i="1"/>
  <c r="I1584" i="1"/>
  <c r="W1583" i="1"/>
  <c r="X1583" i="1" s="1"/>
  <c r="N1583" i="1"/>
  <c r="M1583" i="1"/>
  <c r="K1583" i="1"/>
  <c r="I1583" i="1"/>
  <c r="W1578" i="1"/>
  <c r="Z1578" i="1" s="1"/>
  <c r="N1578" i="1"/>
  <c r="M1578" i="1"/>
  <c r="K1578" i="1"/>
  <c r="I1578" i="1"/>
  <c r="W1577" i="1"/>
  <c r="Z1577" i="1" s="1"/>
  <c r="N1577" i="1"/>
  <c r="M1577" i="1"/>
  <c r="K1577" i="1"/>
  <c r="I1577" i="1"/>
  <c r="W1576" i="1"/>
  <c r="X1576" i="1" s="1"/>
  <c r="N1576" i="1"/>
  <c r="M1576" i="1"/>
  <c r="K1576" i="1"/>
  <c r="I1576" i="1"/>
  <c r="W1575" i="1"/>
  <c r="Z1575" i="1" s="1"/>
  <c r="N1575" i="1"/>
  <c r="M1575" i="1"/>
  <c r="K1575" i="1"/>
  <c r="I1575" i="1"/>
  <c r="N1574" i="1"/>
  <c r="K1574" i="1"/>
  <c r="I1574" i="1"/>
  <c r="W1568" i="1"/>
  <c r="Z1568" i="1" s="1"/>
  <c r="N1568" i="1"/>
  <c r="M1568" i="1"/>
  <c r="K1568" i="1"/>
  <c r="I1568" i="1"/>
  <c r="W1567" i="1"/>
  <c r="Z1567" i="1" s="1"/>
  <c r="M1567" i="1"/>
  <c r="K1567" i="1"/>
  <c r="I1567" i="1"/>
  <c r="W1566" i="1"/>
  <c r="Z1566" i="1" s="1"/>
  <c r="N1566" i="1"/>
  <c r="M1566" i="1"/>
  <c r="K1566" i="1"/>
  <c r="I1566" i="1"/>
  <c r="W1565" i="1"/>
  <c r="Z1565" i="1" s="1"/>
  <c r="N1565" i="1"/>
  <c r="M1565" i="1"/>
  <c r="K1565" i="1"/>
  <c r="I1565" i="1"/>
  <c r="W1564" i="1"/>
  <c r="Z1564" i="1" s="1"/>
  <c r="N1564" i="1"/>
  <c r="M1564" i="1"/>
  <c r="K1564" i="1"/>
  <c r="I1564" i="1"/>
  <c r="W1563" i="1"/>
  <c r="Z1563" i="1" s="1"/>
  <c r="N1563" i="1"/>
  <c r="M1563" i="1"/>
  <c r="K1563" i="1"/>
  <c r="I1563" i="1"/>
  <c r="W1562" i="1"/>
  <c r="Z1562" i="1" s="1"/>
  <c r="N1562" i="1"/>
  <c r="M1562" i="1"/>
  <c r="K1562" i="1"/>
  <c r="I1562" i="1"/>
  <c r="N1561" i="1"/>
  <c r="K1561" i="1"/>
  <c r="I1561" i="1"/>
  <c r="W1555" i="1"/>
  <c r="Z1555" i="1" s="1"/>
  <c r="N1555" i="1"/>
  <c r="M1555" i="1"/>
  <c r="K1555" i="1"/>
  <c r="I1555" i="1"/>
  <c r="W1556" i="1"/>
  <c r="Z1556" i="1" s="1"/>
  <c r="M1556" i="1"/>
  <c r="K1556" i="1"/>
  <c r="I1556" i="1"/>
  <c r="W1553" i="1"/>
  <c r="Y1553" i="1" s="1"/>
  <c r="N1553" i="1"/>
  <c r="M1553" i="1"/>
  <c r="K1553" i="1"/>
  <c r="I1553" i="1"/>
  <c r="W1552" i="1"/>
  <c r="X1552" i="1" s="1"/>
  <c r="N1552" i="1"/>
  <c r="M1552" i="1"/>
  <c r="K1552" i="1"/>
  <c r="I1552" i="1"/>
  <c r="W1551" i="1"/>
  <c r="Z1551" i="1" s="1"/>
  <c r="N1551" i="1"/>
  <c r="M1551" i="1"/>
  <c r="K1551" i="1"/>
  <c r="I1551" i="1"/>
  <c r="W1550" i="1"/>
  <c r="Z1550" i="1" s="1"/>
  <c r="N1550" i="1"/>
  <c r="M1550" i="1"/>
  <c r="K1550" i="1"/>
  <c r="I1550" i="1"/>
  <c r="W1549" i="1"/>
  <c r="X1549" i="1" s="1"/>
  <c r="N1549" i="1"/>
  <c r="M1549" i="1"/>
  <c r="K1549" i="1"/>
  <c r="I1549" i="1"/>
  <c r="N1548" i="1"/>
  <c r="K1548" i="1"/>
  <c r="I1548" i="1"/>
  <c r="W1542" i="1"/>
  <c r="Z1542" i="1" s="1"/>
  <c r="M1542" i="1"/>
  <c r="K1542" i="1"/>
  <c r="I1542" i="1"/>
  <c r="W1541" i="1"/>
  <c r="Z1541" i="1" s="1"/>
  <c r="N1541" i="1"/>
  <c r="M1541" i="1"/>
  <c r="K1541" i="1"/>
  <c r="I1541" i="1"/>
  <c r="W1540" i="1"/>
  <c r="Z1540" i="1" s="1"/>
  <c r="N1540" i="1"/>
  <c r="M1540" i="1"/>
  <c r="K1540" i="1"/>
  <c r="I1540" i="1"/>
  <c r="W1539" i="1"/>
  <c r="Y1539" i="1" s="1"/>
  <c r="N1539" i="1"/>
  <c r="M1539" i="1"/>
  <c r="K1539" i="1"/>
  <c r="I1539" i="1"/>
  <c r="W1538" i="1"/>
  <c r="Z1538" i="1" s="1"/>
  <c r="N1538" i="1"/>
  <c r="M1538" i="1"/>
  <c r="K1538" i="1"/>
  <c r="I1538" i="1"/>
  <c r="W1537" i="1"/>
  <c r="Z1537" i="1" s="1"/>
  <c r="N1537" i="1"/>
  <c r="M1537" i="1"/>
  <c r="K1537" i="1"/>
  <c r="I1537" i="1"/>
  <c r="N1536" i="1"/>
  <c r="K1536" i="1"/>
  <c r="I1536" i="1"/>
  <c r="N1268" i="1"/>
  <c r="J1268" i="1" s="1"/>
  <c r="W1268" i="1"/>
  <c r="Z1268" i="1" s="1"/>
  <c r="M1268" i="1"/>
  <c r="W1263" i="1"/>
  <c r="Z1263" i="1" s="1"/>
  <c r="N1263" i="1"/>
  <c r="K1263" i="1" s="1"/>
  <c r="M1263" i="1"/>
  <c r="N1273" i="1"/>
  <c r="K1273" i="1" s="1"/>
  <c r="N1272" i="1"/>
  <c r="K1272" i="1" s="1"/>
  <c r="W1272" i="1"/>
  <c r="Z1272" i="1" s="1"/>
  <c r="M1272" i="1"/>
  <c r="W1273" i="1"/>
  <c r="Z1273" i="1" s="1"/>
  <c r="M1273" i="1"/>
  <c r="W1288" i="1"/>
  <c r="X1288" i="1" s="1"/>
  <c r="N1288" i="1"/>
  <c r="K1288" i="1" s="1"/>
  <c r="M1288" i="1"/>
  <c r="W1287" i="1"/>
  <c r="X1287" i="1" s="1"/>
  <c r="N1287" i="1"/>
  <c r="K1287" i="1" s="1"/>
  <c r="M1287" i="1"/>
  <c r="M1246" i="1"/>
  <c r="N1246" i="1"/>
  <c r="J1246" i="1" s="1"/>
  <c r="W1246" i="1"/>
  <c r="X1246" i="1" s="1"/>
  <c r="M1251" i="1"/>
  <c r="N1251" i="1"/>
  <c r="J1251" i="1" s="1"/>
  <c r="W1251" i="1"/>
  <c r="X1251" i="1" s="1"/>
  <c r="M1294" i="1"/>
  <c r="W1293" i="1"/>
  <c r="Z1293" i="1" s="1"/>
  <c r="N1293" i="1"/>
  <c r="J1293" i="1" s="1"/>
  <c r="M1293" i="1"/>
  <c r="W1292" i="1"/>
  <c r="X1292" i="1" s="1"/>
  <c r="N1292" i="1"/>
  <c r="J1292" i="1" s="1"/>
  <c r="M1292" i="1"/>
  <c r="W1291" i="1"/>
  <c r="Z1291" i="1" s="1"/>
  <c r="N1291" i="1"/>
  <c r="K1291" i="1" s="1"/>
  <c r="M1291" i="1"/>
  <c r="W1290" i="1"/>
  <c r="Z1290" i="1" s="1"/>
  <c r="N1290" i="1"/>
  <c r="K1290" i="1" s="1"/>
  <c r="M1290" i="1"/>
  <c r="W1289" i="1"/>
  <c r="Z1289" i="1" s="1"/>
  <c r="N1289" i="1"/>
  <c r="K1289" i="1" s="1"/>
  <c r="M1289" i="1"/>
  <c r="W1286" i="1"/>
  <c r="Z1286" i="1" s="1"/>
  <c r="N1286" i="1"/>
  <c r="K1286" i="1" s="1"/>
  <c r="M1286" i="1"/>
  <c r="W1285" i="1"/>
  <c r="Z1285" i="1" s="1"/>
  <c r="N1285" i="1"/>
  <c r="J1285" i="1" s="1"/>
  <c r="M1285" i="1"/>
  <c r="W1284" i="1"/>
  <c r="Z1284" i="1" s="1"/>
  <c r="N1284" i="1"/>
  <c r="K1284" i="1" s="1"/>
  <c r="M1284" i="1"/>
  <c r="W1283" i="1"/>
  <c r="X1283" i="1" s="1"/>
  <c r="N1283" i="1"/>
  <c r="J1283" i="1" s="1"/>
  <c r="M1283" i="1"/>
  <c r="W1282" i="1"/>
  <c r="Z1282" i="1" s="1"/>
  <c r="N1282" i="1"/>
  <c r="K1282" i="1" s="1"/>
  <c r="M1282" i="1"/>
  <c r="W1281" i="1"/>
  <c r="Z1281" i="1" s="1"/>
  <c r="N1281" i="1"/>
  <c r="J1281" i="1" s="1"/>
  <c r="M1281" i="1"/>
  <c r="W1280" i="1"/>
  <c r="Z1280" i="1" s="1"/>
  <c r="N1280" i="1"/>
  <c r="M1280" i="1"/>
  <c r="W1279" i="1"/>
  <c r="X1279" i="1" s="1"/>
  <c r="N1279" i="1"/>
  <c r="M1279" i="1"/>
  <c r="N1278" i="1"/>
  <c r="I1278" i="1"/>
  <c r="I1279" i="1" s="1"/>
  <c r="I1280" i="1" s="1"/>
  <c r="I1281" i="1" s="1"/>
  <c r="I1282" i="1" s="1"/>
  <c r="I1283" i="1" s="1"/>
  <c r="I1284" i="1" s="1"/>
  <c r="I1285" i="1" s="1"/>
  <c r="I1286" i="1" s="1"/>
  <c r="I1289" i="1" s="1"/>
  <c r="I1290" i="1" s="1"/>
  <c r="I1291" i="1" s="1"/>
  <c r="I1292" i="1" s="1"/>
  <c r="I1293" i="1" s="1"/>
  <c r="M1275" i="1"/>
  <c r="W1274" i="1"/>
  <c r="Z1274" i="1" s="1"/>
  <c r="N1274" i="1"/>
  <c r="K1274" i="1" s="1"/>
  <c r="M1274" i="1"/>
  <c r="W1271" i="1"/>
  <c r="Z1271" i="1" s="1"/>
  <c r="N1271" i="1"/>
  <c r="K1271" i="1" s="1"/>
  <c r="M1271" i="1"/>
  <c r="W1270" i="1"/>
  <c r="Z1270" i="1" s="1"/>
  <c r="N1270" i="1"/>
  <c r="K1270" i="1" s="1"/>
  <c r="M1270" i="1"/>
  <c r="W1269" i="1"/>
  <c r="Z1269" i="1" s="1"/>
  <c r="N1269" i="1"/>
  <c r="K1269" i="1" s="1"/>
  <c r="M1269" i="1"/>
  <c r="W1267" i="1"/>
  <c r="Z1267" i="1" s="1"/>
  <c r="N1267" i="1"/>
  <c r="K1267" i="1" s="1"/>
  <c r="M1267" i="1"/>
  <c r="W1266" i="1"/>
  <c r="Z1266" i="1" s="1"/>
  <c r="N1266" i="1"/>
  <c r="K1266" i="1" s="1"/>
  <c r="M1266" i="1"/>
  <c r="W1265" i="1"/>
  <c r="Y1265" i="1" s="1"/>
  <c r="N1265" i="1"/>
  <c r="K1265" i="1" s="1"/>
  <c r="M1265" i="1"/>
  <c r="W1264" i="1"/>
  <c r="Z1264" i="1" s="1"/>
  <c r="N1264" i="1"/>
  <c r="K1264" i="1" s="1"/>
  <c r="M1264" i="1"/>
  <c r="W1262" i="1"/>
  <c r="Y1262" i="1" s="1"/>
  <c r="N1262" i="1"/>
  <c r="K1262" i="1" s="1"/>
  <c r="M1262" i="1"/>
  <c r="W1261" i="1"/>
  <c r="Z1261" i="1" s="1"/>
  <c r="N1261" i="1"/>
  <c r="K1261" i="1" s="1"/>
  <c r="M1261" i="1"/>
  <c r="W1260" i="1"/>
  <c r="X1260" i="1" s="1"/>
  <c r="N1260" i="1"/>
  <c r="M1260" i="1"/>
  <c r="W1259" i="1"/>
  <c r="Z1259" i="1" s="1"/>
  <c r="N1259" i="1"/>
  <c r="M1259" i="1"/>
  <c r="N1258" i="1"/>
  <c r="I1258" i="1"/>
  <c r="I1259" i="1" s="1"/>
  <c r="I1260" i="1" s="1"/>
  <c r="I1261" i="1" s="1"/>
  <c r="I1262" i="1" s="1"/>
  <c r="I1263" i="1" s="1"/>
  <c r="I1264" i="1" s="1"/>
  <c r="I1265" i="1" s="1"/>
  <c r="I1266" i="1" s="1"/>
  <c r="I1267" i="1" s="1"/>
  <c r="I1268" i="1" s="1"/>
  <c r="I1269" i="1" s="1"/>
  <c r="I1270" i="1" s="1"/>
  <c r="I1271" i="1" s="1"/>
  <c r="I1272" i="1" s="1"/>
  <c r="I1273" i="1" s="1"/>
  <c r="I1274" i="1" s="1"/>
  <c r="W550" i="1"/>
  <c r="Z550" i="1" s="1"/>
  <c r="N550" i="1"/>
  <c r="J550" i="1" s="1"/>
  <c r="M550" i="1"/>
  <c r="X1607" i="1" l="1"/>
  <c r="Y1607" i="1"/>
  <c r="X1605" i="1"/>
  <c r="Y1610" i="1"/>
  <c r="Y1606" i="1"/>
  <c r="Y1602" i="1"/>
  <c r="Z1591" i="1"/>
  <c r="Y1592" i="1"/>
  <c r="X1554" i="1"/>
  <c r="Y1554" i="1"/>
  <c r="X1608" i="1"/>
  <c r="Y1608" i="1"/>
  <c r="X1610" i="1"/>
  <c r="Z1594" i="1"/>
  <c r="X1602" i="1"/>
  <c r="X1609" i="1"/>
  <c r="Y1609" i="1"/>
  <c r="Y1605" i="1"/>
  <c r="Y1611" i="1"/>
  <c r="Y1591" i="1"/>
  <c r="Y1595" i="1"/>
  <c r="Y1597" i="1"/>
  <c r="Y1603" i="1"/>
  <c r="X1595" i="1"/>
  <c r="Z1597" i="1"/>
  <c r="X1604" i="1"/>
  <c r="Y1604" i="1"/>
  <c r="X1592" i="1"/>
  <c r="Y1594" i="1"/>
  <c r="X1603" i="1"/>
  <c r="X1606" i="1"/>
  <c r="X1611" i="1"/>
  <c r="Z1596" i="1"/>
  <c r="Y1590" i="1"/>
  <c r="X1593" i="1"/>
  <c r="X1596" i="1"/>
  <c r="X1590" i="1"/>
  <c r="Y1593" i="1"/>
  <c r="X1577" i="1"/>
  <c r="Y1583" i="1"/>
  <c r="Z1580" i="1"/>
  <c r="X1555" i="1"/>
  <c r="Y1577" i="1"/>
  <c r="Z1583" i="1"/>
  <c r="Y1582" i="1"/>
  <c r="Z1553" i="1"/>
  <c r="Y1555" i="1"/>
  <c r="Z1582" i="1"/>
  <c r="X1581" i="1"/>
  <c r="Y1581" i="1"/>
  <c r="Z1579" i="1"/>
  <c r="X1556" i="1"/>
  <c r="Y1556" i="1"/>
  <c r="X1579" i="1"/>
  <c r="Y1576" i="1"/>
  <c r="Z1576" i="1"/>
  <c r="X1584" i="1"/>
  <c r="X1580" i="1"/>
  <c r="Y1584" i="1"/>
  <c r="Z1539" i="1"/>
  <c r="Y1549" i="1"/>
  <c r="Z1549" i="1"/>
  <c r="X1575" i="1"/>
  <c r="X1578" i="1"/>
  <c r="Y1575" i="1"/>
  <c r="Y1578" i="1"/>
  <c r="X1564" i="1"/>
  <c r="X1567" i="1"/>
  <c r="Y1567" i="1"/>
  <c r="Y1564" i="1"/>
  <c r="X1563" i="1"/>
  <c r="X1566" i="1"/>
  <c r="Y1563" i="1"/>
  <c r="Y1566" i="1"/>
  <c r="X1562" i="1"/>
  <c r="X1565" i="1"/>
  <c r="X1568" i="1"/>
  <c r="Y1562" i="1"/>
  <c r="Y1568" i="1"/>
  <c r="Y1565" i="1"/>
  <c r="X1551" i="1"/>
  <c r="Y1287" i="1"/>
  <c r="Y1551" i="1"/>
  <c r="X1553" i="1"/>
  <c r="X1550" i="1"/>
  <c r="Y1552" i="1"/>
  <c r="Z1552" i="1"/>
  <c r="Y1550" i="1"/>
  <c r="Y1541" i="1"/>
  <c r="Y1540" i="1"/>
  <c r="X1537" i="1"/>
  <c r="X1540" i="1"/>
  <c r="Y1537" i="1"/>
  <c r="X1539" i="1"/>
  <c r="X1542" i="1"/>
  <c r="Y1538" i="1"/>
  <c r="Y1542" i="1"/>
  <c r="X1538" i="1"/>
  <c r="X1541" i="1"/>
  <c r="K1268" i="1"/>
  <c r="X1268" i="1"/>
  <c r="Y1268" i="1"/>
  <c r="J1263" i="1"/>
  <c r="X1263" i="1"/>
  <c r="Y1263" i="1"/>
  <c r="J1272" i="1"/>
  <c r="X1272" i="1"/>
  <c r="Y1272" i="1"/>
  <c r="Z1287" i="1"/>
  <c r="I1288" i="1"/>
  <c r="J1288" i="1"/>
  <c r="Y1273" i="1"/>
  <c r="J1273" i="1"/>
  <c r="X1273" i="1"/>
  <c r="Y1288" i="1"/>
  <c r="Z1288" i="1"/>
  <c r="I1287" i="1"/>
  <c r="J1287" i="1"/>
  <c r="J1289" i="1"/>
  <c r="J1271" i="1"/>
  <c r="Y1267" i="1"/>
  <c r="Z1246" i="1"/>
  <c r="Y1246" i="1"/>
  <c r="K1246" i="1"/>
  <c r="J1269" i="1"/>
  <c r="K1285" i="1"/>
  <c r="Z1251" i="1"/>
  <c r="K1283" i="1"/>
  <c r="Y1251" i="1"/>
  <c r="J1266" i="1"/>
  <c r="J1261" i="1"/>
  <c r="K1251" i="1"/>
  <c r="J1264" i="1"/>
  <c r="Z1283" i="1"/>
  <c r="K1281" i="1"/>
  <c r="Y1260" i="1"/>
  <c r="J1270" i="1"/>
  <c r="X1269" i="1"/>
  <c r="X1266" i="1"/>
  <c r="Y1269" i="1"/>
  <c r="Y1271" i="1"/>
  <c r="K1292" i="1"/>
  <c r="Y1261" i="1"/>
  <c r="Y1266" i="1"/>
  <c r="Z1260" i="1"/>
  <c r="Y1283" i="1"/>
  <c r="Y1264" i="1"/>
  <c r="J1267" i="1"/>
  <c r="Y1274" i="1"/>
  <c r="J1284" i="1"/>
  <c r="J1290" i="1"/>
  <c r="K1293" i="1"/>
  <c r="Y1270" i="1"/>
  <c r="Y1292" i="1"/>
  <c r="Z1292" i="1"/>
  <c r="Y1279" i="1"/>
  <c r="X1282" i="1"/>
  <c r="X1286" i="1"/>
  <c r="X1291" i="1"/>
  <c r="Y1259" i="1"/>
  <c r="X1262" i="1"/>
  <c r="X1265" i="1"/>
  <c r="X1274" i="1"/>
  <c r="Z1279" i="1"/>
  <c r="Y1282" i="1"/>
  <c r="Y1286" i="1"/>
  <c r="Y1291" i="1"/>
  <c r="Z1265" i="1"/>
  <c r="X1281" i="1"/>
  <c r="X1285" i="1"/>
  <c r="X1290" i="1"/>
  <c r="Z1262" i="1"/>
  <c r="X1261" i="1"/>
  <c r="X1264" i="1"/>
  <c r="X1271" i="1"/>
  <c r="Y1281" i="1"/>
  <c r="Y1285" i="1"/>
  <c r="Y1290" i="1"/>
  <c r="X1259" i="1"/>
  <c r="X1293" i="1"/>
  <c r="X1280" i="1"/>
  <c r="X1284" i="1"/>
  <c r="X1289" i="1"/>
  <c r="X1267" i="1"/>
  <c r="X1270" i="1"/>
  <c r="Y1280" i="1"/>
  <c r="J1282" i="1"/>
  <c r="Y1284" i="1"/>
  <c r="J1286" i="1"/>
  <c r="Y1289" i="1"/>
  <c r="J1291" i="1"/>
  <c r="Y1293" i="1"/>
  <c r="J1262" i="1"/>
  <c r="J1265" i="1"/>
  <c r="J1274" i="1"/>
  <c r="Y550" i="1"/>
  <c r="X550" i="1"/>
  <c r="W1198" i="1"/>
  <c r="Z1198" i="1" s="1"/>
  <c r="N1198" i="1"/>
  <c r="K1198" i="1" s="1"/>
  <c r="M1198" i="1"/>
  <c r="W1197" i="1"/>
  <c r="Y1197" i="1" s="1"/>
  <c r="N1197" i="1"/>
  <c r="J1197" i="1" s="1"/>
  <c r="M1197" i="1"/>
  <c r="W1199" i="1"/>
  <c r="Z1199" i="1" s="1"/>
  <c r="N1199" i="1"/>
  <c r="K1199" i="1" s="1"/>
  <c r="M1199" i="1"/>
  <c r="W1355" i="1"/>
  <c r="Z1355" i="1" s="1"/>
  <c r="N1355" i="1"/>
  <c r="J1355" i="1" s="1"/>
  <c r="M1355" i="1"/>
  <c r="J1198" i="1" l="1"/>
  <c r="X1198" i="1"/>
  <c r="Y1198" i="1"/>
  <c r="K1197" i="1"/>
  <c r="X1197" i="1"/>
  <c r="Z1197" i="1"/>
  <c r="J1199" i="1"/>
  <c r="X1199" i="1"/>
  <c r="Y1199" i="1"/>
  <c r="K1355" i="1"/>
  <c r="X1355" i="1"/>
  <c r="Y1355" i="1"/>
  <c r="W1529" i="1" l="1"/>
  <c r="Z1529" i="1" s="1"/>
  <c r="N1529" i="1"/>
  <c r="J1529" i="1" s="1"/>
  <c r="W1528" i="1"/>
  <c r="X1528" i="1" s="1"/>
  <c r="N1528" i="1"/>
  <c r="M1528" i="1"/>
  <c r="K1528" i="1"/>
  <c r="I1528" i="1"/>
  <c r="W1527" i="1"/>
  <c r="X1527" i="1" s="1"/>
  <c r="N1527" i="1"/>
  <c r="M1527" i="1"/>
  <c r="K1527" i="1"/>
  <c r="I1527" i="1"/>
  <c r="W1526" i="1"/>
  <c r="Z1526" i="1" s="1"/>
  <c r="N1526" i="1"/>
  <c r="M1526" i="1"/>
  <c r="K1526" i="1"/>
  <c r="I1526" i="1"/>
  <c r="W1525" i="1"/>
  <c r="Y1525" i="1" s="1"/>
  <c r="N1525" i="1"/>
  <c r="M1525" i="1"/>
  <c r="K1525" i="1"/>
  <c r="I1525" i="1"/>
  <c r="W1524" i="1"/>
  <c r="X1524" i="1" s="1"/>
  <c r="N1524" i="1"/>
  <c r="M1524" i="1"/>
  <c r="K1524" i="1"/>
  <c r="I1524" i="1"/>
  <c r="W1523" i="1"/>
  <c r="Z1523" i="1" s="1"/>
  <c r="N1523" i="1"/>
  <c r="M1523" i="1"/>
  <c r="K1523" i="1"/>
  <c r="I1523" i="1"/>
  <c r="N1522" i="1"/>
  <c r="K1522" i="1"/>
  <c r="I1522" i="1"/>
  <c r="N1516" i="1"/>
  <c r="J1516" i="1" s="1"/>
  <c r="I1510" i="1"/>
  <c r="I1511" i="1"/>
  <c r="I1512" i="1"/>
  <c r="I1513" i="1"/>
  <c r="I1514" i="1"/>
  <c r="I1515" i="1"/>
  <c r="I1517" i="1"/>
  <c r="I1509" i="1"/>
  <c r="W1516" i="1"/>
  <c r="Y1516" i="1" s="1"/>
  <c r="N1517" i="1"/>
  <c r="N1499" i="1"/>
  <c r="W1517" i="1"/>
  <c r="X1517" i="1" s="1"/>
  <c r="W1515" i="1"/>
  <c r="Y1515" i="1" s="1"/>
  <c r="N1515" i="1"/>
  <c r="M1515" i="1"/>
  <c r="K1515" i="1"/>
  <c r="W1514" i="1"/>
  <c r="Y1514" i="1" s="1"/>
  <c r="N1514" i="1"/>
  <c r="M1514" i="1"/>
  <c r="K1514" i="1"/>
  <c r="W1513" i="1"/>
  <c r="Z1513" i="1" s="1"/>
  <c r="N1513" i="1"/>
  <c r="M1513" i="1"/>
  <c r="K1513" i="1"/>
  <c r="W1512" i="1"/>
  <c r="Z1512" i="1" s="1"/>
  <c r="N1512" i="1"/>
  <c r="M1512" i="1"/>
  <c r="K1512" i="1"/>
  <c r="W1511" i="1"/>
  <c r="Z1511" i="1" s="1"/>
  <c r="N1511" i="1"/>
  <c r="M1511" i="1"/>
  <c r="K1511" i="1"/>
  <c r="W1510" i="1"/>
  <c r="Z1510" i="1" s="1"/>
  <c r="N1510" i="1"/>
  <c r="M1510" i="1"/>
  <c r="K1510" i="1"/>
  <c r="N1509" i="1"/>
  <c r="K1509" i="1"/>
  <c r="W1505" i="1"/>
  <c r="X1505" i="1" s="1"/>
  <c r="N1505" i="1"/>
  <c r="K1505" i="1"/>
  <c r="W1504" i="1"/>
  <c r="X1504" i="1" s="1"/>
  <c r="N1504" i="1"/>
  <c r="J1504" i="1" s="1"/>
  <c r="K1504" i="1"/>
  <c r="W1503" i="1"/>
  <c r="Z1503" i="1" s="1"/>
  <c r="N1503" i="1"/>
  <c r="W1502" i="1"/>
  <c r="X1502" i="1" s="1"/>
  <c r="N1502" i="1"/>
  <c r="M1502" i="1"/>
  <c r="K1502" i="1"/>
  <c r="W1501" i="1"/>
  <c r="Z1501" i="1" s="1"/>
  <c r="N1501" i="1"/>
  <c r="M1501" i="1"/>
  <c r="K1501" i="1"/>
  <c r="W1500" i="1"/>
  <c r="X1500" i="1" s="1"/>
  <c r="N1500" i="1"/>
  <c r="M1500" i="1"/>
  <c r="K1500" i="1"/>
  <c r="W1499" i="1"/>
  <c r="Z1499" i="1" s="1"/>
  <c r="M1499" i="1"/>
  <c r="K1499" i="1"/>
  <c r="W1498" i="1"/>
  <c r="Z1498" i="1" s="1"/>
  <c r="N1498" i="1"/>
  <c r="M1498" i="1"/>
  <c r="K1498" i="1"/>
  <c r="W1497" i="1"/>
  <c r="X1497" i="1" s="1"/>
  <c r="N1497" i="1"/>
  <c r="M1497" i="1"/>
  <c r="K1497" i="1"/>
  <c r="N1496" i="1"/>
  <c r="K1496" i="1"/>
  <c r="I1496" i="1"/>
  <c r="I1497" i="1" s="1"/>
  <c r="I1498" i="1" s="1"/>
  <c r="I1499" i="1" s="1"/>
  <c r="I1500" i="1" s="1"/>
  <c r="K1493" i="1"/>
  <c r="W1492" i="1"/>
  <c r="Y1492" i="1" s="1"/>
  <c r="N1492" i="1"/>
  <c r="K1492" i="1"/>
  <c r="W1491" i="1"/>
  <c r="Y1491" i="1" s="1"/>
  <c r="N1491" i="1"/>
  <c r="W1490" i="1"/>
  <c r="X1490" i="1" s="1"/>
  <c r="N1490" i="1"/>
  <c r="K1490" i="1"/>
  <c r="W1489" i="1"/>
  <c r="Z1489" i="1" s="1"/>
  <c r="N1489" i="1"/>
  <c r="K1489" i="1"/>
  <c r="W1488" i="1"/>
  <c r="Z1488" i="1" s="1"/>
  <c r="N1488" i="1"/>
  <c r="K1488" i="1"/>
  <c r="W1487" i="1"/>
  <c r="Z1487" i="1" s="1"/>
  <c r="N1487" i="1"/>
  <c r="M1487" i="1"/>
  <c r="K1487" i="1"/>
  <c r="W1486" i="1"/>
  <c r="X1486" i="1" s="1"/>
  <c r="N1486" i="1"/>
  <c r="K1486" i="1"/>
  <c r="W1485" i="1"/>
  <c r="Z1485" i="1" s="1"/>
  <c r="N1485" i="1"/>
  <c r="M1485" i="1"/>
  <c r="K1485" i="1"/>
  <c r="I1485" i="1"/>
  <c r="W1484" i="1"/>
  <c r="Z1484" i="1" s="1"/>
  <c r="N1484" i="1"/>
  <c r="M1484" i="1"/>
  <c r="K1484" i="1"/>
  <c r="W1483" i="1"/>
  <c r="Z1483" i="1" s="1"/>
  <c r="N1483" i="1"/>
  <c r="M1483" i="1"/>
  <c r="K1483" i="1"/>
  <c r="W1482" i="1"/>
  <c r="Z1482" i="1" s="1"/>
  <c r="N1482" i="1"/>
  <c r="M1482" i="1"/>
  <c r="K1482" i="1"/>
  <c r="W1481" i="1"/>
  <c r="Z1481" i="1" s="1"/>
  <c r="N1481" i="1"/>
  <c r="M1481" i="1"/>
  <c r="K1481" i="1"/>
  <c r="N1480" i="1"/>
  <c r="K1480" i="1"/>
  <c r="I1480" i="1"/>
  <c r="I1481" i="1" s="1"/>
  <c r="I1482" i="1" s="1"/>
  <c r="I1483" i="1" s="1"/>
  <c r="I1484" i="1" s="1"/>
  <c r="W1477" i="1"/>
  <c r="Z1477" i="1" s="1"/>
  <c r="N1477" i="1"/>
  <c r="K1477" i="1" s="1"/>
  <c r="M1477" i="1"/>
  <c r="W1476" i="1"/>
  <c r="Z1476" i="1" s="1"/>
  <c r="N1476" i="1"/>
  <c r="J1476" i="1" s="1"/>
  <c r="M1476" i="1"/>
  <c r="I1476" i="1"/>
  <c r="W1475" i="1"/>
  <c r="Z1475" i="1" s="1"/>
  <c r="N1475" i="1"/>
  <c r="J1475" i="1" s="1"/>
  <c r="M1475" i="1"/>
  <c r="W1474" i="1"/>
  <c r="Z1474" i="1" s="1"/>
  <c r="N1474" i="1"/>
  <c r="K1474" i="1" s="1"/>
  <c r="M1474" i="1"/>
  <c r="W1473" i="1"/>
  <c r="Y1473" i="1" s="1"/>
  <c r="N1473" i="1"/>
  <c r="J1473" i="1" s="1"/>
  <c r="M1473" i="1"/>
  <c r="W1472" i="1"/>
  <c r="Y1472" i="1" s="1"/>
  <c r="N1472" i="1"/>
  <c r="J1472" i="1" s="1"/>
  <c r="M1472" i="1"/>
  <c r="W1471" i="1"/>
  <c r="Y1471" i="1" s="1"/>
  <c r="N1471" i="1"/>
  <c r="M1471" i="1"/>
  <c r="W1470" i="1"/>
  <c r="Z1470" i="1" s="1"/>
  <c r="N1470" i="1"/>
  <c r="M1470" i="1"/>
  <c r="N1469" i="1"/>
  <c r="I1469" i="1"/>
  <c r="I1470" i="1" s="1"/>
  <c r="I1471" i="1" s="1"/>
  <c r="I1472" i="1" s="1"/>
  <c r="I1473" i="1" s="1"/>
  <c r="I1474" i="1" s="1"/>
  <c r="K1472" i="1" l="1"/>
  <c r="Z1492" i="1"/>
  <c r="K1473" i="1"/>
  <c r="Z1486" i="1"/>
  <c r="Y1505" i="1"/>
  <c r="Z1525" i="1"/>
  <c r="X1523" i="1"/>
  <c r="Y1528" i="1"/>
  <c r="K1476" i="1"/>
  <c r="X1526" i="1"/>
  <c r="Z1528" i="1"/>
  <c r="Y1524" i="1"/>
  <c r="Y1527" i="1"/>
  <c r="Z1524" i="1"/>
  <c r="Z1527" i="1"/>
  <c r="X1529" i="1"/>
  <c r="Y1529" i="1"/>
  <c r="Y1526" i="1"/>
  <c r="Y1523" i="1"/>
  <c r="X1525" i="1"/>
  <c r="X1516" i="1"/>
  <c r="Z1516" i="1"/>
  <c r="Y1503" i="1"/>
  <c r="Z1515" i="1"/>
  <c r="X1482" i="1"/>
  <c r="X1492" i="1"/>
  <c r="X1485" i="1"/>
  <c r="Y1482" i="1"/>
  <c r="X1512" i="1"/>
  <c r="Y1485" i="1"/>
  <c r="X1515" i="1"/>
  <c r="Z1491" i="1"/>
  <c r="J1474" i="1"/>
  <c r="Y1486" i="1"/>
  <c r="Y1502" i="1"/>
  <c r="Z1502" i="1"/>
  <c r="Y1512" i="1"/>
  <c r="Z1514" i="1"/>
  <c r="Y1517" i="1"/>
  <c r="X1510" i="1"/>
  <c r="X1513" i="1"/>
  <c r="Z1517" i="1"/>
  <c r="Y1510" i="1"/>
  <c r="Y1513" i="1"/>
  <c r="X1511" i="1"/>
  <c r="X1514" i="1"/>
  <c r="Y1511" i="1"/>
  <c r="Y1497" i="1"/>
  <c r="Y1500" i="1"/>
  <c r="Z1497" i="1"/>
  <c r="Z1500" i="1"/>
  <c r="Z1505" i="1"/>
  <c r="X1499" i="1"/>
  <c r="Y1499" i="1"/>
  <c r="Y1504" i="1"/>
  <c r="X1498" i="1"/>
  <c r="X1501" i="1"/>
  <c r="Z1504" i="1"/>
  <c r="Y1498" i="1"/>
  <c r="Y1501" i="1"/>
  <c r="X1503" i="1"/>
  <c r="Z1490" i="1"/>
  <c r="X1487" i="1"/>
  <c r="Y1487" i="1"/>
  <c r="X1481" i="1"/>
  <c r="X1484" i="1"/>
  <c r="X1489" i="1"/>
  <c r="Y1489" i="1"/>
  <c r="X1491" i="1"/>
  <c r="X1483" i="1"/>
  <c r="Y1488" i="1"/>
  <c r="Y1490" i="1"/>
  <c r="Y1481" i="1"/>
  <c r="Y1484" i="1"/>
  <c r="Y1483" i="1"/>
  <c r="X1488" i="1"/>
  <c r="Z1473" i="1"/>
  <c r="K1475" i="1"/>
  <c r="X1472" i="1"/>
  <c r="X1476" i="1"/>
  <c r="Z1472" i="1"/>
  <c r="Z1471" i="1"/>
  <c r="X1470" i="1"/>
  <c r="Y1476" i="1"/>
  <c r="X1471" i="1"/>
  <c r="X1475" i="1"/>
  <c r="Y1475" i="1"/>
  <c r="J1477" i="1"/>
  <c r="X1474" i="1"/>
  <c r="Y1474" i="1"/>
  <c r="X1473" i="1"/>
  <c r="X1477" i="1"/>
  <c r="Y1470" i="1"/>
  <c r="Y1477" i="1"/>
  <c r="W1465" i="1"/>
  <c r="Z1465" i="1" s="1"/>
  <c r="N1465" i="1"/>
  <c r="K1465" i="1" s="1"/>
  <c r="M1465" i="1"/>
  <c r="I1465" i="1"/>
  <c r="I1475" i="1" s="1"/>
  <c r="W1464" i="1"/>
  <c r="Z1464" i="1" s="1"/>
  <c r="N1464" i="1"/>
  <c r="J1464" i="1" s="1"/>
  <c r="M1464" i="1"/>
  <c r="I1464" i="1"/>
  <c r="W1463" i="1"/>
  <c r="Z1463" i="1" s="1"/>
  <c r="N1463" i="1"/>
  <c r="K1463" i="1" s="1"/>
  <c r="M1463" i="1"/>
  <c r="W1462" i="1"/>
  <c r="X1462" i="1" s="1"/>
  <c r="N1462" i="1"/>
  <c r="K1462" i="1" s="1"/>
  <c r="M1462" i="1"/>
  <c r="W1461" i="1"/>
  <c r="Z1461" i="1" s="1"/>
  <c r="N1461" i="1"/>
  <c r="K1461" i="1" s="1"/>
  <c r="M1461" i="1"/>
  <c r="W1460" i="1"/>
  <c r="Z1460" i="1" s="1"/>
  <c r="N1460" i="1"/>
  <c r="M1460" i="1"/>
  <c r="W1459" i="1"/>
  <c r="Z1459" i="1" s="1"/>
  <c r="N1459" i="1"/>
  <c r="M1459" i="1"/>
  <c r="N1458" i="1"/>
  <c r="I1458" i="1"/>
  <c r="I1459" i="1" s="1"/>
  <c r="I1460" i="1" s="1"/>
  <c r="I1461" i="1" s="1"/>
  <c r="W1451" i="1"/>
  <c r="Y1451" i="1" s="1"/>
  <c r="N1451" i="1"/>
  <c r="K1451" i="1" s="1"/>
  <c r="M1451" i="1"/>
  <c r="W1453" i="1"/>
  <c r="Z1453" i="1" s="1"/>
  <c r="N1453" i="1"/>
  <c r="K1453" i="1" s="1"/>
  <c r="M1453" i="1"/>
  <c r="I1453" i="1"/>
  <c r="W1452" i="1"/>
  <c r="Y1452" i="1" s="1"/>
  <c r="N1452" i="1"/>
  <c r="K1452" i="1" s="1"/>
  <c r="M1452" i="1"/>
  <c r="W1450" i="1"/>
  <c r="Z1450" i="1" s="1"/>
  <c r="N1450" i="1"/>
  <c r="K1450" i="1" s="1"/>
  <c r="M1450" i="1"/>
  <c r="I1450" i="1"/>
  <c r="W1449" i="1"/>
  <c r="Z1449" i="1" s="1"/>
  <c r="N1449" i="1"/>
  <c r="J1449" i="1" s="1"/>
  <c r="M1449" i="1"/>
  <c r="W1448" i="1"/>
  <c r="Z1448" i="1" s="1"/>
  <c r="N1448" i="1"/>
  <c r="K1448" i="1" s="1"/>
  <c r="M1448" i="1"/>
  <c r="W1447" i="1"/>
  <c r="Y1447" i="1" s="1"/>
  <c r="N1447" i="1"/>
  <c r="J1447" i="1" s="1"/>
  <c r="M1447" i="1"/>
  <c r="W1446" i="1"/>
  <c r="Z1446" i="1" s="1"/>
  <c r="N1446" i="1"/>
  <c r="M1446" i="1"/>
  <c r="W1445" i="1"/>
  <c r="Z1445" i="1" s="1"/>
  <c r="N1445" i="1"/>
  <c r="M1445" i="1"/>
  <c r="N1444" i="1"/>
  <c r="I1444" i="1"/>
  <c r="I1445" i="1" s="1"/>
  <c r="I1446" i="1" s="1"/>
  <c r="I1447" i="1" s="1"/>
  <c r="I1448" i="1" s="1"/>
  <c r="W1439" i="1"/>
  <c r="Z1439" i="1" s="1"/>
  <c r="N1439" i="1"/>
  <c r="K1439" i="1" s="1"/>
  <c r="M1439" i="1"/>
  <c r="I1439" i="1"/>
  <c r="W1438" i="1"/>
  <c r="Z1438" i="1" s="1"/>
  <c r="N1438" i="1"/>
  <c r="K1438" i="1" s="1"/>
  <c r="M1438" i="1"/>
  <c r="W1437" i="1"/>
  <c r="Z1437" i="1" s="1"/>
  <c r="N1437" i="1"/>
  <c r="K1437" i="1" s="1"/>
  <c r="M1437" i="1"/>
  <c r="W1436" i="1"/>
  <c r="Z1436" i="1" s="1"/>
  <c r="N1436" i="1"/>
  <c r="K1436" i="1" s="1"/>
  <c r="M1436" i="1"/>
  <c r="W1435" i="1"/>
  <c r="X1435" i="1" s="1"/>
  <c r="N1435" i="1"/>
  <c r="K1435" i="1" s="1"/>
  <c r="M1435" i="1"/>
  <c r="W1434" i="1"/>
  <c r="Z1434" i="1" s="1"/>
  <c r="N1434" i="1"/>
  <c r="K1434" i="1" s="1"/>
  <c r="M1434" i="1"/>
  <c r="W1433" i="1"/>
  <c r="Z1433" i="1" s="1"/>
  <c r="N1433" i="1"/>
  <c r="M1433" i="1"/>
  <c r="W1432" i="1"/>
  <c r="Y1432" i="1" s="1"/>
  <c r="N1432" i="1"/>
  <c r="M1432" i="1"/>
  <c r="N1431" i="1"/>
  <c r="I1431" i="1"/>
  <c r="I1432" i="1" s="1"/>
  <c r="I1433" i="1" s="1"/>
  <c r="I1434" i="1" s="1"/>
  <c r="I1435" i="1" s="1"/>
  <c r="N1425" i="1"/>
  <c r="J1425" i="1" s="1"/>
  <c r="W1427" i="1"/>
  <c r="Z1427" i="1" s="1"/>
  <c r="N1427" i="1"/>
  <c r="K1427" i="1" s="1"/>
  <c r="M1427" i="1"/>
  <c r="I1427" i="1"/>
  <c r="W1426" i="1"/>
  <c r="Z1426" i="1" s="1"/>
  <c r="N1426" i="1"/>
  <c r="J1426" i="1" s="1"/>
  <c r="M1426" i="1"/>
  <c r="W1425" i="1"/>
  <c r="Z1425" i="1" s="1"/>
  <c r="M1425" i="1"/>
  <c r="I1425" i="1"/>
  <c r="W1424" i="1"/>
  <c r="X1424" i="1" s="1"/>
  <c r="N1424" i="1"/>
  <c r="K1424" i="1" s="1"/>
  <c r="M1424" i="1"/>
  <c r="W1423" i="1"/>
  <c r="Z1423" i="1" s="1"/>
  <c r="N1423" i="1"/>
  <c r="J1423" i="1" s="1"/>
  <c r="M1423" i="1"/>
  <c r="W1422" i="1"/>
  <c r="Y1422" i="1" s="1"/>
  <c r="N1422" i="1"/>
  <c r="K1422" i="1" s="1"/>
  <c r="M1422" i="1"/>
  <c r="W1421" i="1"/>
  <c r="Z1421" i="1" s="1"/>
  <c r="N1421" i="1"/>
  <c r="M1421" i="1"/>
  <c r="W1420" i="1"/>
  <c r="Z1420" i="1" s="1"/>
  <c r="N1420" i="1"/>
  <c r="M1420" i="1"/>
  <c r="N1419" i="1"/>
  <c r="I1419" i="1"/>
  <c r="J1437" i="1" l="1"/>
  <c r="J1450" i="1"/>
  <c r="K1447" i="1"/>
  <c r="I1449" i="1"/>
  <c r="I1502" i="1" s="1"/>
  <c r="I1501" i="1"/>
  <c r="Z1462" i="1"/>
  <c r="K1423" i="1"/>
  <c r="I1420" i="1"/>
  <c r="I1487" i="1"/>
  <c r="X1460" i="1"/>
  <c r="I1436" i="1"/>
  <c r="I1503" i="1"/>
  <c r="I1504" i="1" s="1"/>
  <c r="I1462" i="1"/>
  <c r="J1462" i="1"/>
  <c r="K1464" i="1"/>
  <c r="X1464" i="1"/>
  <c r="Y1462" i="1"/>
  <c r="Y1464" i="1"/>
  <c r="Y1460" i="1"/>
  <c r="J1461" i="1"/>
  <c r="Y1463" i="1"/>
  <c r="X1459" i="1"/>
  <c r="Y1459" i="1"/>
  <c r="X1461" i="1"/>
  <c r="Y1461" i="1"/>
  <c r="J1463" i="1"/>
  <c r="J1465" i="1"/>
  <c r="X1465" i="1"/>
  <c r="Y1465" i="1"/>
  <c r="X1463" i="1"/>
  <c r="X1449" i="1"/>
  <c r="Y1449" i="1"/>
  <c r="J1452" i="1"/>
  <c r="Z1451" i="1"/>
  <c r="J1451" i="1"/>
  <c r="J1422" i="1"/>
  <c r="X1451" i="1"/>
  <c r="K1449" i="1"/>
  <c r="Y1448" i="1"/>
  <c r="X1447" i="1"/>
  <c r="X1452" i="1"/>
  <c r="Z1447" i="1"/>
  <c r="Z1452" i="1"/>
  <c r="X1446" i="1"/>
  <c r="X1450" i="1"/>
  <c r="X1445" i="1"/>
  <c r="Y1446" i="1"/>
  <c r="J1448" i="1"/>
  <c r="Y1450" i="1"/>
  <c r="J1453" i="1"/>
  <c r="Y1445" i="1"/>
  <c r="X1448" i="1"/>
  <c r="X1453" i="1"/>
  <c r="Y1453" i="1"/>
  <c r="X1436" i="1"/>
  <c r="Y1436" i="1"/>
  <c r="J1436" i="1"/>
  <c r="X1438" i="1"/>
  <c r="J1434" i="1"/>
  <c r="X1432" i="1"/>
  <c r="Z1432" i="1"/>
  <c r="Y1435" i="1"/>
  <c r="X1434" i="1"/>
  <c r="Y1438" i="1"/>
  <c r="J1435" i="1"/>
  <c r="Z1435" i="1"/>
  <c r="Y1434" i="1"/>
  <c r="X1433" i="1"/>
  <c r="X1437" i="1"/>
  <c r="Y1433" i="1"/>
  <c r="Y1437" i="1"/>
  <c r="J1439" i="1"/>
  <c r="J1438" i="1"/>
  <c r="X1439" i="1"/>
  <c r="Y1439" i="1"/>
  <c r="J1424" i="1"/>
  <c r="K1426" i="1"/>
  <c r="K1425" i="1"/>
  <c r="Y1424" i="1"/>
  <c r="X1420" i="1"/>
  <c r="Y1420" i="1"/>
  <c r="X1426" i="1"/>
  <c r="Z1424" i="1"/>
  <c r="X1423" i="1"/>
  <c r="Y1423" i="1"/>
  <c r="Y1426" i="1"/>
  <c r="X1422" i="1"/>
  <c r="J1427" i="1"/>
  <c r="Z1422" i="1"/>
  <c r="X1421" i="1"/>
  <c r="X1425" i="1"/>
  <c r="Y1421" i="1"/>
  <c r="Y1425" i="1"/>
  <c r="X1427" i="1"/>
  <c r="Y1427" i="1"/>
  <c r="W1414" i="1"/>
  <c r="Z1414" i="1" s="1"/>
  <c r="N1414" i="1"/>
  <c r="K1414" i="1" s="1"/>
  <c r="M1414" i="1"/>
  <c r="I1414" i="1"/>
  <c r="W1413" i="1"/>
  <c r="Z1413" i="1" s="1"/>
  <c r="N1413" i="1"/>
  <c r="K1413" i="1" s="1"/>
  <c r="M1413" i="1"/>
  <c r="I1413" i="1"/>
  <c r="W1412" i="1"/>
  <c r="X1412" i="1" s="1"/>
  <c r="N1412" i="1"/>
  <c r="K1412" i="1" s="1"/>
  <c r="M1412" i="1"/>
  <c r="W1411" i="1"/>
  <c r="Z1411" i="1" s="1"/>
  <c r="N1411" i="1"/>
  <c r="K1411" i="1" s="1"/>
  <c r="M1411" i="1"/>
  <c r="W1410" i="1"/>
  <c r="Z1410" i="1" s="1"/>
  <c r="N1410" i="1"/>
  <c r="K1410" i="1" s="1"/>
  <c r="M1410" i="1"/>
  <c r="W1409" i="1"/>
  <c r="Z1409" i="1" s="1"/>
  <c r="N1409" i="1"/>
  <c r="M1409" i="1"/>
  <c r="W1408" i="1"/>
  <c r="Z1408" i="1" s="1"/>
  <c r="N1408" i="1"/>
  <c r="M1408" i="1"/>
  <c r="N1407" i="1"/>
  <c r="I1407" i="1"/>
  <c r="I1408" i="1" s="1"/>
  <c r="I1409" i="1" s="1"/>
  <c r="I1410" i="1" s="1"/>
  <c r="I1411" i="1" s="1"/>
  <c r="I1412" i="1" s="1"/>
  <c r="W1401" i="1"/>
  <c r="Z1401" i="1" s="1"/>
  <c r="N1401" i="1"/>
  <c r="K1401" i="1" s="1"/>
  <c r="M1401" i="1"/>
  <c r="I1401" i="1"/>
  <c r="M1403" i="1"/>
  <c r="N1403" i="1"/>
  <c r="J1403" i="1" s="1"/>
  <c r="W1403" i="1"/>
  <c r="X1403" i="1" s="1"/>
  <c r="W1402" i="1"/>
  <c r="Z1402" i="1" s="1"/>
  <c r="N1402" i="1"/>
  <c r="K1402" i="1" s="1"/>
  <c r="M1402" i="1"/>
  <c r="W1400" i="1"/>
  <c r="Z1400" i="1" s="1"/>
  <c r="N1400" i="1"/>
  <c r="K1400" i="1" s="1"/>
  <c r="M1400" i="1"/>
  <c r="I1400" i="1"/>
  <c r="W1399" i="1"/>
  <c r="Z1399" i="1" s="1"/>
  <c r="N1399" i="1"/>
  <c r="K1399" i="1" s="1"/>
  <c r="M1399" i="1"/>
  <c r="W1398" i="1"/>
  <c r="Z1398" i="1" s="1"/>
  <c r="N1398" i="1"/>
  <c r="K1398" i="1" s="1"/>
  <c r="M1398" i="1"/>
  <c r="W1397" i="1"/>
  <c r="Y1397" i="1" s="1"/>
  <c r="N1397" i="1"/>
  <c r="K1397" i="1" s="1"/>
  <c r="M1397" i="1"/>
  <c r="W1396" i="1"/>
  <c r="Y1396" i="1" s="1"/>
  <c r="N1396" i="1"/>
  <c r="M1396" i="1"/>
  <c r="W1395" i="1"/>
  <c r="Y1395" i="1" s="1"/>
  <c r="N1395" i="1"/>
  <c r="M1395" i="1"/>
  <c r="N1394" i="1"/>
  <c r="I1394" i="1"/>
  <c r="I1395" i="1" s="1"/>
  <c r="I1396" i="1" s="1"/>
  <c r="I1397" i="1" s="1"/>
  <c r="I1398" i="1" s="1"/>
  <c r="I1399" i="1" s="1"/>
  <c r="M1386" i="1"/>
  <c r="N1386" i="1"/>
  <c r="K1386" i="1" s="1"/>
  <c r="W1386" i="1"/>
  <c r="X1386" i="1" s="1"/>
  <c r="M1387" i="1"/>
  <c r="N1387" i="1"/>
  <c r="J1387" i="1" s="1"/>
  <c r="W1387" i="1"/>
  <c r="X1387" i="1" s="1"/>
  <c r="M1388" i="1"/>
  <c r="N1388" i="1"/>
  <c r="J1388" i="1" s="1"/>
  <c r="W1388" i="1"/>
  <c r="X1388" i="1" s="1"/>
  <c r="W1385" i="1"/>
  <c r="Z1385" i="1" s="1"/>
  <c r="N1385" i="1"/>
  <c r="K1385" i="1" s="1"/>
  <c r="M1385" i="1"/>
  <c r="W1384" i="1"/>
  <c r="Z1384" i="1" s="1"/>
  <c r="N1384" i="1"/>
  <c r="K1384" i="1" s="1"/>
  <c r="M1384" i="1"/>
  <c r="W1383" i="1"/>
  <c r="Z1383" i="1" s="1"/>
  <c r="N1383" i="1"/>
  <c r="K1383" i="1" s="1"/>
  <c r="M1383" i="1"/>
  <c r="W1382" i="1"/>
  <c r="Z1382" i="1" s="1"/>
  <c r="N1382" i="1"/>
  <c r="M1382" i="1"/>
  <c r="W1381" i="1"/>
  <c r="X1381" i="1" s="1"/>
  <c r="N1381" i="1"/>
  <c r="M1381" i="1"/>
  <c r="N1380" i="1"/>
  <c r="I1380" i="1"/>
  <c r="I1381" i="1" s="1"/>
  <c r="I1382" i="1" s="1"/>
  <c r="I1383" i="1" s="1"/>
  <c r="I1384" i="1" s="1"/>
  <c r="I1385" i="1" s="1"/>
  <c r="W1375" i="1"/>
  <c r="X1375" i="1" s="1"/>
  <c r="N1375" i="1"/>
  <c r="K1375" i="1" s="1"/>
  <c r="M1375" i="1"/>
  <c r="I1375" i="1"/>
  <c r="W1374" i="1"/>
  <c r="Z1374" i="1" s="1"/>
  <c r="N1374" i="1"/>
  <c r="J1374" i="1" s="1"/>
  <c r="M1374" i="1"/>
  <c r="W1373" i="1"/>
  <c r="X1373" i="1" s="1"/>
  <c r="N1373" i="1"/>
  <c r="K1373" i="1" s="1"/>
  <c r="M1373" i="1"/>
  <c r="W1372" i="1"/>
  <c r="Z1372" i="1" s="1"/>
  <c r="N1372" i="1"/>
  <c r="K1372" i="1" s="1"/>
  <c r="M1372" i="1"/>
  <c r="W1371" i="1"/>
  <c r="Z1371" i="1" s="1"/>
  <c r="N1371" i="1"/>
  <c r="K1371" i="1" s="1"/>
  <c r="M1371" i="1"/>
  <c r="W1370" i="1"/>
  <c r="Y1370" i="1" s="1"/>
  <c r="N1370" i="1"/>
  <c r="J1370" i="1" s="1"/>
  <c r="M1370" i="1"/>
  <c r="W1369" i="1"/>
  <c r="Y1369" i="1" s="1"/>
  <c r="N1369" i="1"/>
  <c r="K1369" i="1" s="1"/>
  <c r="M1369" i="1"/>
  <c r="W1368" i="1"/>
  <c r="Z1368" i="1" s="1"/>
  <c r="N1368" i="1"/>
  <c r="M1368" i="1"/>
  <c r="W1367" i="1"/>
  <c r="Z1367" i="1" s="1"/>
  <c r="N1367" i="1"/>
  <c r="M1367" i="1"/>
  <c r="N1366" i="1"/>
  <c r="I1366" i="1"/>
  <c r="I1402" i="1" s="1"/>
  <c r="I1437" i="1" s="1"/>
  <c r="N1342" i="1"/>
  <c r="K1342" i="1" s="1"/>
  <c r="N1341" i="1"/>
  <c r="K1341" i="1" s="1"/>
  <c r="N1340" i="1"/>
  <c r="K1340" i="1" s="1"/>
  <c r="N1339" i="1"/>
  <c r="K1339" i="1" s="1"/>
  <c r="N1338" i="1"/>
  <c r="N1337" i="1"/>
  <c r="N1336" i="1"/>
  <c r="W1332" i="1"/>
  <c r="Z1332" i="1" s="1"/>
  <c r="N1332" i="1"/>
  <c r="J1332" i="1" s="1"/>
  <c r="M1332" i="1"/>
  <c r="W1341" i="1"/>
  <c r="X1341" i="1" s="1"/>
  <c r="M1341" i="1"/>
  <c r="W1342" i="1"/>
  <c r="Y1342" i="1" s="1"/>
  <c r="M1342" i="1"/>
  <c r="W1340" i="1"/>
  <c r="Z1340" i="1" s="1"/>
  <c r="M1340" i="1"/>
  <c r="W1339" i="1"/>
  <c r="Z1339" i="1" s="1"/>
  <c r="M1339" i="1"/>
  <c r="I1339" i="1"/>
  <c r="I1463" i="1" l="1"/>
  <c r="I1421" i="1"/>
  <c r="I1488" i="1"/>
  <c r="J1398" i="1"/>
  <c r="K1403" i="1"/>
  <c r="J1400" i="1"/>
  <c r="Y1400" i="1"/>
  <c r="J1410" i="1"/>
  <c r="J1413" i="1"/>
  <c r="J1386" i="1"/>
  <c r="Z1395" i="1"/>
  <c r="Y1398" i="1"/>
  <c r="Y1413" i="1"/>
  <c r="J1414" i="1"/>
  <c r="Y1408" i="1"/>
  <c r="X1411" i="1"/>
  <c r="Y1411" i="1"/>
  <c r="X1408" i="1"/>
  <c r="X1410" i="1"/>
  <c r="X1414" i="1"/>
  <c r="Y1410" i="1"/>
  <c r="J1412" i="1"/>
  <c r="Y1414" i="1"/>
  <c r="Y1412" i="1"/>
  <c r="Z1412" i="1"/>
  <c r="X1409" i="1"/>
  <c r="X1413" i="1"/>
  <c r="Y1409" i="1"/>
  <c r="J1411" i="1"/>
  <c r="X1401" i="1"/>
  <c r="Y1401" i="1"/>
  <c r="J1401" i="1"/>
  <c r="Z1403" i="1"/>
  <c r="Y1403" i="1"/>
  <c r="J1399" i="1"/>
  <c r="X1397" i="1"/>
  <c r="X1402" i="1"/>
  <c r="Y1402" i="1"/>
  <c r="Z1397" i="1"/>
  <c r="X1396" i="1"/>
  <c r="X1400" i="1"/>
  <c r="Z1396" i="1"/>
  <c r="X1399" i="1"/>
  <c r="J1397" i="1"/>
  <c r="Y1399" i="1"/>
  <c r="J1402" i="1"/>
  <c r="X1395" i="1"/>
  <c r="X1398" i="1"/>
  <c r="K1387" i="1"/>
  <c r="K1388" i="1"/>
  <c r="Z1386" i="1"/>
  <c r="Y1386" i="1"/>
  <c r="Z1387" i="1"/>
  <c r="J1369" i="1"/>
  <c r="Y1387" i="1"/>
  <c r="Z1388" i="1"/>
  <c r="Y1388" i="1"/>
  <c r="J1384" i="1"/>
  <c r="Y1381" i="1"/>
  <c r="Z1381" i="1"/>
  <c r="X1384" i="1"/>
  <c r="Y1384" i="1"/>
  <c r="J1385" i="1"/>
  <c r="X1383" i="1"/>
  <c r="Y1383" i="1"/>
  <c r="X1382" i="1"/>
  <c r="Y1382" i="1"/>
  <c r="X1385" i="1"/>
  <c r="J1383" i="1"/>
  <c r="Y1385" i="1"/>
  <c r="J1371" i="1"/>
  <c r="Y1373" i="1"/>
  <c r="Z1373" i="1"/>
  <c r="Z1370" i="1"/>
  <c r="K1370" i="1"/>
  <c r="J1375" i="1"/>
  <c r="K1374" i="1"/>
  <c r="J1373" i="1"/>
  <c r="X1368" i="1"/>
  <c r="X1372" i="1"/>
  <c r="I1367" i="1"/>
  <c r="I1368" i="1" s="1"/>
  <c r="I1369" i="1" s="1"/>
  <c r="I1370" i="1" s="1"/>
  <c r="I1371" i="1" s="1"/>
  <c r="Y1368" i="1"/>
  <c r="Y1372" i="1"/>
  <c r="Y1375" i="1"/>
  <c r="Z1375" i="1"/>
  <c r="X1367" i="1"/>
  <c r="Y1367" i="1"/>
  <c r="X1370" i="1"/>
  <c r="X1374" i="1"/>
  <c r="Z1369" i="1"/>
  <c r="X1371" i="1"/>
  <c r="Y1371" i="1"/>
  <c r="J1372" i="1"/>
  <c r="Y1374" i="1"/>
  <c r="X1369" i="1"/>
  <c r="K1332" i="1"/>
  <c r="X1332" i="1"/>
  <c r="Y1332" i="1"/>
  <c r="J1341" i="1"/>
  <c r="Y1341" i="1"/>
  <c r="Z1341" i="1"/>
  <c r="J1340" i="1"/>
  <c r="J1339" i="1"/>
  <c r="X1340" i="1"/>
  <c r="Y1340" i="1"/>
  <c r="Z1342" i="1"/>
  <c r="X1339" i="1"/>
  <c r="Y1339" i="1"/>
  <c r="J1342" i="1"/>
  <c r="X1342" i="1"/>
  <c r="W1338" i="1"/>
  <c r="Z1338" i="1" s="1"/>
  <c r="J1338" i="1"/>
  <c r="M1338" i="1"/>
  <c r="W1337" i="1"/>
  <c r="Z1337" i="1" s="1"/>
  <c r="J1337" i="1"/>
  <c r="M1337" i="1"/>
  <c r="I1337" i="1"/>
  <c r="I1373" i="1" s="1"/>
  <c r="W1336" i="1"/>
  <c r="Z1336" i="1" s="1"/>
  <c r="J1336" i="1"/>
  <c r="M1336" i="1"/>
  <c r="I1336" i="1"/>
  <c r="I1372" i="1" s="1"/>
  <c r="W1335" i="1"/>
  <c r="Y1335" i="1" s="1"/>
  <c r="N1335" i="1"/>
  <c r="K1335" i="1" s="1"/>
  <c r="M1335" i="1"/>
  <c r="W1334" i="1"/>
  <c r="Y1334" i="1" s="1"/>
  <c r="N1334" i="1"/>
  <c r="K1334" i="1" s="1"/>
  <c r="M1334" i="1"/>
  <c r="W1333" i="1"/>
  <c r="Z1333" i="1" s="1"/>
  <c r="N1333" i="1"/>
  <c r="K1333" i="1" s="1"/>
  <c r="M1333" i="1"/>
  <c r="W1331" i="1"/>
  <c r="Z1331" i="1" s="1"/>
  <c r="N1331" i="1"/>
  <c r="J1331" i="1" s="1"/>
  <c r="M1331" i="1"/>
  <c r="W1330" i="1"/>
  <c r="Y1330" i="1" s="1"/>
  <c r="N1330" i="1"/>
  <c r="J1330" i="1" s="1"/>
  <c r="M1330" i="1"/>
  <c r="W1329" i="1"/>
  <c r="Y1329" i="1" s="1"/>
  <c r="N1329" i="1"/>
  <c r="M1329" i="1"/>
  <c r="W1328" i="1"/>
  <c r="Z1328" i="1" s="1"/>
  <c r="N1328" i="1"/>
  <c r="M1328" i="1"/>
  <c r="N1327" i="1"/>
  <c r="I1327" i="1"/>
  <c r="I1338" i="1" s="1"/>
  <c r="W1362" i="1"/>
  <c r="Y1362" i="1" s="1"/>
  <c r="N1362" i="1"/>
  <c r="K1362" i="1" s="1"/>
  <c r="M1362" i="1"/>
  <c r="W1361" i="1"/>
  <c r="Y1361" i="1" s="1"/>
  <c r="N1361" i="1"/>
  <c r="K1361" i="1" s="1"/>
  <c r="M1361" i="1"/>
  <c r="W1360" i="1"/>
  <c r="Z1360" i="1" s="1"/>
  <c r="N1360" i="1"/>
  <c r="J1360" i="1" s="1"/>
  <c r="M1360" i="1"/>
  <c r="I1360" i="1"/>
  <c r="W1359" i="1"/>
  <c r="Z1359" i="1" s="1"/>
  <c r="N1359" i="1"/>
  <c r="K1359" i="1" s="1"/>
  <c r="M1359" i="1"/>
  <c r="W1358" i="1"/>
  <c r="Z1358" i="1" s="1"/>
  <c r="N1358" i="1"/>
  <c r="J1358" i="1" s="1"/>
  <c r="M1358" i="1"/>
  <c r="I1358" i="1"/>
  <c r="W1357" i="1"/>
  <c r="Z1357" i="1" s="1"/>
  <c r="N1357" i="1"/>
  <c r="K1357" i="1" s="1"/>
  <c r="M1357" i="1"/>
  <c r="W1356" i="1"/>
  <c r="Z1356" i="1" s="1"/>
  <c r="N1356" i="1"/>
  <c r="K1356" i="1" s="1"/>
  <c r="M1356" i="1"/>
  <c r="W1354" i="1"/>
  <c r="Z1354" i="1" s="1"/>
  <c r="N1354" i="1"/>
  <c r="J1354" i="1" s="1"/>
  <c r="M1354" i="1"/>
  <c r="W1353" i="1"/>
  <c r="Z1353" i="1" s="1"/>
  <c r="N1353" i="1"/>
  <c r="K1353" i="1" s="1"/>
  <c r="M1353" i="1"/>
  <c r="W1352" i="1"/>
  <c r="X1352" i="1" s="1"/>
  <c r="N1352" i="1"/>
  <c r="M1352" i="1"/>
  <c r="W1351" i="1"/>
  <c r="Z1351" i="1" s="1"/>
  <c r="N1351" i="1"/>
  <c r="M1351" i="1"/>
  <c r="N1350" i="1"/>
  <c r="I1350" i="1"/>
  <c r="I1422" i="1" l="1"/>
  <c r="I1489" i="1"/>
  <c r="J1361" i="1"/>
  <c r="K1354" i="1"/>
  <c r="I1351" i="1"/>
  <c r="I1386" i="1"/>
  <c r="I1361" i="1"/>
  <c r="K1330" i="1"/>
  <c r="Z1334" i="1"/>
  <c r="Y1336" i="1"/>
  <c r="Z1329" i="1"/>
  <c r="K1331" i="1"/>
  <c r="Y1352" i="1"/>
  <c r="X1328" i="1"/>
  <c r="Z1352" i="1"/>
  <c r="Y1328" i="1"/>
  <c r="X1338" i="1"/>
  <c r="J1353" i="1"/>
  <c r="J1357" i="1"/>
  <c r="X1336" i="1"/>
  <c r="K1338" i="1"/>
  <c r="K1337" i="1"/>
  <c r="K1336" i="1"/>
  <c r="J1334" i="1"/>
  <c r="J1333" i="1"/>
  <c r="X1331" i="1"/>
  <c r="Z1330" i="1"/>
  <c r="Z1335" i="1"/>
  <c r="X1329" i="1"/>
  <c r="X1334" i="1"/>
  <c r="I1328" i="1"/>
  <c r="Y1338" i="1"/>
  <c r="Y1331" i="1"/>
  <c r="X1333" i="1"/>
  <c r="X1337" i="1"/>
  <c r="Y1333" i="1"/>
  <c r="J1335" i="1"/>
  <c r="Y1337" i="1"/>
  <c r="X1330" i="1"/>
  <c r="X1335" i="1"/>
  <c r="Y1357" i="1"/>
  <c r="K1360" i="1"/>
  <c r="Z1362" i="1"/>
  <c r="X1361" i="1"/>
  <c r="Z1361" i="1"/>
  <c r="Y1360" i="1"/>
  <c r="J1362" i="1"/>
  <c r="X1360" i="1"/>
  <c r="X1362" i="1"/>
  <c r="K1358" i="1"/>
  <c r="X1358" i="1"/>
  <c r="Y1356" i="1"/>
  <c r="X1351" i="1"/>
  <c r="Y1351" i="1"/>
  <c r="X1354" i="1"/>
  <c r="Y1354" i="1"/>
  <c r="X1353" i="1"/>
  <c r="Y1353" i="1"/>
  <c r="J1356" i="1"/>
  <c r="Y1358" i="1"/>
  <c r="X1356" i="1"/>
  <c r="X1357" i="1"/>
  <c r="J1359" i="1"/>
  <c r="X1359" i="1"/>
  <c r="Y1359" i="1"/>
  <c r="K1322" i="1"/>
  <c r="K1323" i="1"/>
  <c r="W1321" i="1"/>
  <c r="Z1321" i="1" s="1"/>
  <c r="N1321" i="1"/>
  <c r="K1321" i="1"/>
  <c r="W1320" i="1"/>
  <c r="Z1320" i="1" s="1"/>
  <c r="N1320" i="1"/>
  <c r="W1319" i="1"/>
  <c r="X1319" i="1" s="1"/>
  <c r="N1319" i="1"/>
  <c r="K1319" i="1"/>
  <c r="W1318" i="1"/>
  <c r="Y1318" i="1" s="1"/>
  <c r="N1318" i="1"/>
  <c r="K1318" i="1"/>
  <c r="W1317" i="1"/>
  <c r="Z1317" i="1" s="1"/>
  <c r="N1317" i="1"/>
  <c r="K1317" i="1"/>
  <c r="W1316" i="1"/>
  <c r="X1316" i="1" s="1"/>
  <c r="N1316" i="1"/>
  <c r="M1316" i="1"/>
  <c r="K1316" i="1"/>
  <c r="W1315" i="1"/>
  <c r="Z1315" i="1" s="1"/>
  <c r="N1315" i="1"/>
  <c r="K1315" i="1"/>
  <c r="W1314" i="1"/>
  <c r="Z1314" i="1" s="1"/>
  <c r="N1314" i="1"/>
  <c r="M1314" i="1"/>
  <c r="K1314" i="1"/>
  <c r="W1313" i="1"/>
  <c r="Z1313" i="1" s="1"/>
  <c r="N1313" i="1"/>
  <c r="M1313" i="1"/>
  <c r="K1313" i="1"/>
  <c r="W1312" i="1"/>
  <c r="Y1312" i="1" s="1"/>
  <c r="N1312" i="1"/>
  <c r="M1312" i="1"/>
  <c r="K1312" i="1"/>
  <c r="W1311" i="1"/>
  <c r="Z1311" i="1" s="1"/>
  <c r="N1311" i="1"/>
  <c r="M1311" i="1"/>
  <c r="K1311" i="1"/>
  <c r="W1310" i="1"/>
  <c r="Z1310" i="1" s="1"/>
  <c r="N1310" i="1"/>
  <c r="M1310" i="1"/>
  <c r="K1310" i="1"/>
  <c r="N1309" i="1"/>
  <c r="K1309" i="1"/>
  <c r="I1309" i="1"/>
  <c r="I1310" i="1" s="1"/>
  <c r="I1311" i="1" s="1"/>
  <c r="I1312" i="1" s="1"/>
  <c r="I1313" i="1" s="1"/>
  <c r="W1303" i="1"/>
  <c r="X1303" i="1" s="1"/>
  <c r="N1303" i="1"/>
  <c r="J1303" i="1" s="1"/>
  <c r="M1303" i="1"/>
  <c r="W1304" i="1"/>
  <c r="Z1304" i="1" s="1"/>
  <c r="N1304" i="1"/>
  <c r="K1304" i="1" s="1"/>
  <c r="M1304" i="1"/>
  <c r="I1304" i="1"/>
  <c r="W1302" i="1"/>
  <c r="Z1302" i="1" s="1"/>
  <c r="N1302" i="1"/>
  <c r="K1302" i="1" s="1"/>
  <c r="M1302" i="1"/>
  <c r="W1301" i="1"/>
  <c r="Z1301" i="1" s="1"/>
  <c r="N1301" i="1"/>
  <c r="J1301" i="1" s="1"/>
  <c r="M1301" i="1"/>
  <c r="W1300" i="1"/>
  <c r="Z1300" i="1" s="1"/>
  <c r="N1300" i="1"/>
  <c r="K1300" i="1" s="1"/>
  <c r="M1300" i="1"/>
  <c r="W1299" i="1"/>
  <c r="X1299" i="1" s="1"/>
  <c r="N1299" i="1"/>
  <c r="K1299" i="1" s="1"/>
  <c r="M1299" i="1"/>
  <c r="W1298" i="1"/>
  <c r="Z1298" i="1" s="1"/>
  <c r="N1298" i="1"/>
  <c r="M1298" i="1"/>
  <c r="W1297" i="1"/>
  <c r="Z1297" i="1" s="1"/>
  <c r="N1297" i="1"/>
  <c r="M1297" i="1"/>
  <c r="N1296" i="1"/>
  <c r="I1296" i="1"/>
  <c r="I1297" i="1" s="1"/>
  <c r="I1298" i="1" s="1"/>
  <c r="I1299" i="1" s="1"/>
  <c r="I1300" i="1" s="1"/>
  <c r="I1301" i="1" s="1"/>
  <c r="W1069" i="1"/>
  <c r="Z1069" i="1" s="1"/>
  <c r="N1069" i="1"/>
  <c r="K1069" i="1" s="1"/>
  <c r="M1069" i="1"/>
  <c r="W1068" i="1"/>
  <c r="Y1068" i="1" s="1"/>
  <c r="N1068" i="1"/>
  <c r="J1068" i="1" s="1"/>
  <c r="M1068" i="1"/>
  <c r="W1254" i="1"/>
  <c r="Y1254" i="1" s="1"/>
  <c r="N1254" i="1"/>
  <c r="K1254" i="1" s="1"/>
  <c r="M1254" i="1"/>
  <c r="I1423" i="1" l="1"/>
  <c r="I1491" i="1"/>
  <c r="I1490" i="1"/>
  <c r="I1352" i="1"/>
  <c r="I1353" i="1" s="1"/>
  <c r="I1387" i="1"/>
  <c r="I1329" i="1"/>
  <c r="I1340" i="1"/>
  <c r="X1318" i="1"/>
  <c r="Z1316" i="1"/>
  <c r="Z1312" i="1"/>
  <c r="X1315" i="1"/>
  <c r="Y1317" i="1"/>
  <c r="Y1316" i="1"/>
  <c r="Z1318" i="1"/>
  <c r="Y1310" i="1"/>
  <c r="Y1313" i="1"/>
  <c r="X1320" i="1"/>
  <c r="X1310" i="1"/>
  <c r="Y1320" i="1"/>
  <c r="Y1315" i="1"/>
  <c r="X1313" i="1"/>
  <c r="X1312" i="1"/>
  <c r="X1317" i="1"/>
  <c r="X1311" i="1"/>
  <c r="X1314" i="1"/>
  <c r="Y1319" i="1"/>
  <c r="X1321" i="1"/>
  <c r="Z1319" i="1"/>
  <c r="Y1321" i="1"/>
  <c r="Y1311" i="1"/>
  <c r="Y1314" i="1"/>
  <c r="Y1303" i="1"/>
  <c r="Z1303" i="1"/>
  <c r="K1303" i="1"/>
  <c r="K1301" i="1"/>
  <c r="Y1301" i="1"/>
  <c r="J1299" i="1"/>
  <c r="X1298" i="1"/>
  <c r="X1302" i="1"/>
  <c r="Z1299" i="1"/>
  <c r="Y1298" i="1"/>
  <c r="J1300" i="1"/>
  <c r="Y1302" i="1"/>
  <c r="Y1299" i="1"/>
  <c r="X1301" i="1"/>
  <c r="J1304" i="1"/>
  <c r="X1297" i="1"/>
  <c r="Y1297" i="1"/>
  <c r="X1300" i="1"/>
  <c r="Y1300" i="1"/>
  <c r="J1302" i="1"/>
  <c r="X1304" i="1"/>
  <c r="Y1304" i="1"/>
  <c r="K1068" i="1"/>
  <c r="X1069" i="1"/>
  <c r="Z1068" i="1"/>
  <c r="Y1069" i="1"/>
  <c r="X1068" i="1"/>
  <c r="J1069" i="1"/>
  <c r="X1254" i="1"/>
  <c r="Z1254" i="1"/>
  <c r="J1254" i="1"/>
  <c r="N1252" i="1"/>
  <c r="J1252" i="1" s="1"/>
  <c r="N1250" i="1"/>
  <c r="K1250" i="1" s="1"/>
  <c r="N1236" i="1"/>
  <c r="K1236" i="1" s="1"/>
  <c r="N1231" i="1"/>
  <c r="K1231" i="1" s="1"/>
  <c r="W1226" i="1"/>
  <c r="X1226" i="1" s="1"/>
  <c r="N1226" i="1"/>
  <c r="K1226" i="1" s="1"/>
  <c r="M1226" i="1"/>
  <c r="I1226" i="1"/>
  <c r="M1256" i="1"/>
  <c r="W1255" i="1"/>
  <c r="Z1255" i="1" s="1"/>
  <c r="N1255" i="1"/>
  <c r="K1255" i="1" s="1"/>
  <c r="M1255" i="1"/>
  <c r="W1253" i="1"/>
  <c r="Z1253" i="1" s="1"/>
  <c r="N1253" i="1"/>
  <c r="K1253" i="1" s="1"/>
  <c r="M1253" i="1"/>
  <c r="W1252" i="1"/>
  <c r="Z1252" i="1" s="1"/>
  <c r="M1252" i="1"/>
  <c r="W1250" i="1"/>
  <c r="X1250" i="1" s="1"/>
  <c r="M1250" i="1"/>
  <c r="W1249" i="1"/>
  <c r="Z1249" i="1" s="1"/>
  <c r="N1249" i="1"/>
  <c r="J1249" i="1" s="1"/>
  <c r="M1249" i="1"/>
  <c r="W1248" i="1"/>
  <c r="Z1248" i="1" s="1"/>
  <c r="N1248" i="1"/>
  <c r="K1248" i="1" s="1"/>
  <c r="M1248" i="1"/>
  <c r="W1247" i="1"/>
  <c r="Z1247" i="1" s="1"/>
  <c r="N1247" i="1"/>
  <c r="K1247" i="1" s="1"/>
  <c r="M1247" i="1"/>
  <c r="W1245" i="1"/>
  <c r="Z1245" i="1" s="1"/>
  <c r="N1245" i="1"/>
  <c r="K1245" i="1" s="1"/>
  <c r="M1245" i="1"/>
  <c r="W1244" i="1"/>
  <c r="Y1244" i="1" s="1"/>
  <c r="N1244" i="1"/>
  <c r="J1244" i="1" s="1"/>
  <c r="M1244" i="1"/>
  <c r="W1243" i="1"/>
  <c r="Z1243" i="1" s="1"/>
  <c r="N1243" i="1"/>
  <c r="M1243" i="1"/>
  <c r="W1242" i="1"/>
  <c r="X1242" i="1" s="1"/>
  <c r="N1242" i="1"/>
  <c r="M1242" i="1"/>
  <c r="N1241" i="1"/>
  <c r="I1241" i="1"/>
  <c r="W1235" i="1"/>
  <c r="Z1235" i="1" s="1"/>
  <c r="N1235" i="1"/>
  <c r="K1235" i="1" s="1"/>
  <c r="M1235" i="1"/>
  <c r="I1235" i="1"/>
  <c r="W1234" i="1"/>
  <c r="Z1234" i="1" s="1"/>
  <c r="N1234" i="1"/>
  <c r="K1234" i="1" s="1"/>
  <c r="M1234" i="1"/>
  <c r="W1233" i="1"/>
  <c r="Z1233" i="1" s="1"/>
  <c r="N1233" i="1"/>
  <c r="K1233" i="1" s="1"/>
  <c r="M1233" i="1"/>
  <c r="W1232" i="1"/>
  <c r="Z1232" i="1" s="1"/>
  <c r="N1232" i="1"/>
  <c r="K1232" i="1" s="1"/>
  <c r="M1232" i="1"/>
  <c r="I1232" i="1"/>
  <c r="W1231" i="1"/>
  <c r="X1231" i="1" s="1"/>
  <c r="M1231" i="1"/>
  <c r="I1231" i="1"/>
  <c r="I1233" i="1" s="1"/>
  <c r="I1234" i="1" s="1"/>
  <c r="W1230" i="1"/>
  <c r="Z1230" i="1" s="1"/>
  <c r="N1230" i="1"/>
  <c r="J1230" i="1" s="1"/>
  <c r="M1230" i="1"/>
  <c r="W1229" i="1"/>
  <c r="Z1229" i="1" s="1"/>
  <c r="N1229" i="1"/>
  <c r="K1229" i="1" s="1"/>
  <c r="M1229" i="1"/>
  <c r="W1228" i="1"/>
  <c r="Y1228" i="1" s="1"/>
  <c r="N1228" i="1"/>
  <c r="J1228" i="1" s="1"/>
  <c r="M1228" i="1"/>
  <c r="W1227" i="1"/>
  <c r="Z1227" i="1" s="1"/>
  <c r="N1227" i="1"/>
  <c r="K1227" i="1" s="1"/>
  <c r="M1227" i="1"/>
  <c r="I1227" i="1"/>
  <c r="I1229" i="1" s="1"/>
  <c r="I1230" i="1" s="1"/>
  <c r="M1238" i="1"/>
  <c r="W1237" i="1"/>
  <c r="Z1237" i="1" s="1"/>
  <c r="N1237" i="1"/>
  <c r="K1237" i="1" s="1"/>
  <c r="M1237" i="1"/>
  <c r="W1236" i="1"/>
  <c r="Z1236" i="1" s="1"/>
  <c r="M1236" i="1"/>
  <c r="W1225" i="1"/>
  <c r="Z1225" i="1" s="1"/>
  <c r="N1225" i="1"/>
  <c r="J1225" i="1" s="1"/>
  <c r="M1225" i="1"/>
  <c r="W1224" i="1"/>
  <c r="X1224" i="1" s="1"/>
  <c r="N1224" i="1"/>
  <c r="K1224" i="1" s="1"/>
  <c r="M1224" i="1"/>
  <c r="I1224" i="1"/>
  <c r="I1236" i="1" s="1"/>
  <c r="W1223" i="1"/>
  <c r="Z1223" i="1" s="1"/>
  <c r="N1223" i="1"/>
  <c r="M1223" i="1"/>
  <c r="W1222" i="1"/>
  <c r="Z1222" i="1" s="1"/>
  <c r="N1222" i="1"/>
  <c r="M1222" i="1"/>
  <c r="N1221" i="1"/>
  <c r="I1221" i="1"/>
  <c r="I1222" i="1" s="1"/>
  <c r="I1223" i="1" s="1"/>
  <c r="N668" i="1"/>
  <c r="N669" i="1"/>
  <c r="N670" i="1"/>
  <c r="N671" i="1"/>
  <c r="N672" i="1"/>
  <c r="N673" i="1"/>
  <c r="N674" i="1"/>
  <c r="N675" i="1"/>
  <c r="N667" i="1"/>
  <c r="M666" i="1"/>
  <c r="N666" i="1"/>
  <c r="K609" i="1"/>
  <c r="K608" i="1"/>
  <c r="K607" i="1"/>
  <c r="K606" i="1"/>
  <c r="W609" i="1"/>
  <c r="Y609" i="1" s="1"/>
  <c r="N609" i="1"/>
  <c r="J609" i="1" s="1"/>
  <c r="M609" i="1"/>
  <c r="W608" i="1"/>
  <c r="Z608" i="1" s="1"/>
  <c r="N608" i="1"/>
  <c r="J608" i="1" s="1"/>
  <c r="M608" i="1"/>
  <c r="W607" i="1"/>
  <c r="X607" i="1" s="1"/>
  <c r="N607" i="1"/>
  <c r="J607" i="1" s="1"/>
  <c r="M607" i="1"/>
  <c r="W606" i="1"/>
  <c r="Z606" i="1" s="1"/>
  <c r="N606" i="1"/>
  <c r="M606" i="1"/>
  <c r="W561" i="1"/>
  <c r="Z561" i="1" s="1"/>
  <c r="N561" i="1"/>
  <c r="J561" i="1" s="1"/>
  <c r="M561" i="1"/>
  <c r="W560" i="1"/>
  <c r="Z560" i="1" s="1"/>
  <c r="N560" i="1"/>
  <c r="J560" i="1" s="1"/>
  <c r="M560" i="1"/>
  <c r="W559" i="1"/>
  <c r="Z559" i="1" s="1"/>
  <c r="N559" i="1"/>
  <c r="K559" i="1" s="1"/>
  <c r="M559" i="1"/>
  <c r="W558" i="1"/>
  <c r="Z558" i="1" s="1"/>
  <c r="N558" i="1"/>
  <c r="K558" i="1" s="1"/>
  <c r="M558" i="1"/>
  <c r="K519" i="1"/>
  <c r="K518" i="1"/>
  <c r="K517" i="1"/>
  <c r="K516" i="1"/>
  <c r="W519" i="1"/>
  <c r="Z519" i="1" s="1"/>
  <c r="N519" i="1"/>
  <c r="J519" i="1" s="1"/>
  <c r="M519" i="1"/>
  <c r="W518" i="1"/>
  <c r="X518" i="1" s="1"/>
  <c r="N518" i="1"/>
  <c r="M518" i="1"/>
  <c r="W517" i="1"/>
  <c r="Z517" i="1" s="1"/>
  <c r="N517" i="1"/>
  <c r="J517" i="1" s="1"/>
  <c r="M517" i="1"/>
  <c r="W516" i="1"/>
  <c r="Z516" i="1" s="1"/>
  <c r="N516" i="1"/>
  <c r="J516" i="1" s="1"/>
  <c r="M516" i="1"/>
  <c r="I516" i="1"/>
  <c r="I517" i="1" s="1"/>
  <c r="I518" i="1" s="1"/>
  <c r="I519" i="1" s="1"/>
  <c r="N475" i="1"/>
  <c r="K475" i="1" s="1"/>
  <c r="N476" i="1"/>
  <c r="J476" i="1" s="1"/>
  <c r="N477" i="1"/>
  <c r="J477" i="1" s="1"/>
  <c r="N474" i="1"/>
  <c r="K474" i="1" s="1"/>
  <c r="W477" i="1"/>
  <c r="X477" i="1" s="1"/>
  <c r="M477" i="1"/>
  <c r="W476" i="1"/>
  <c r="Z476" i="1" s="1"/>
  <c r="M476" i="1"/>
  <c r="W475" i="1"/>
  <c r="Y475" i="1" s="1"/>
  <c r="M475" i="1"/>
  <c r="W474" i="1"/>
  <c r="Z474" i="1" s="1"/>
  <c r="M474" i="1"/>
  <c r="K114" i="1"/>
  <c r="K113" i="1"/>
  <c r="K112" i="1"/>
  <c r="K111" i="1"/>
  <c r="W114" i="1"/>
  <c r="Z114" i="1" s="1"/>
  <c r="N114" i="1"/>
  <c r="J114" i="1" s="1"/>
  <c r="M114" i="1"/>
  <c r="W113" i="1"/>
  <c r="X113" i="1" s="1"/>
  <c r="N113" i="1"/>
  <c r="J113" i="1" s="1"/>
  <c r="M113" i="1"/>
  <c r="W112" i="1"/>
  <c r="X112" i="1" s="1"/>
  <c r="N112" i="1"/>
  <c r="J112" i="1" s="1"/>
  <c r="M112" i="1"/>
  <c r="W111" i="1"/>
  <c r="Y111" i="1" s="1"/>
  <c r="N111" i="1"/>
  <c r="M111" i="1"/>
  <c r="W59" i="1"/>
  <c r="Z59" i="1" s="1"/>
  <c r="N59" i="1"/>
  <c r="J59" i="1" s="1"/>
  <c r="M59" i="1"/>
  <c r="W61" i="1"/>
  <c r="Z61" i="1" s="1"/>
  <c r="N61" i="1"/>
  <c r="J61" i="1" s="1"/>
  <c r="M61" i="1"/>
  <c r="W60" i="1"/>
  <c r="Z60" i="1" s="1"/>
  <c r="N60" i="1"/>
  <c r="K60" i="1" s="1"/>
  <c r="M60" i="1"/>
  <c r="W62" i="1"/>
  <c r="X62" i="1" s="1"/>
  <c r="N62" i="1"/>
  <c r="J62" i="1" s="1"/>
  <c r="M62" i="1"/>
  <c r="I1354" i="1" l="1"/>
  <c r="I1356" i="1" s="1"/>
  <c r="I1355" i="1"/>
  <c r="I1424" i="1"/>
  <c r="I1492" i="1"/>
  <c r="I1330" i="1"/>
  <c r="I1341" i="1"/>
  <c r="J1248" i="1"/>
  <c r="J1227" i="1"/>
  <c r="K1244" i="1"/>
  <c r="J1247" i="1"/>
  <c r="Y1250" i="1"/>
  <c r="Z1250" i="1"/>
  <c r="Y1255" i="1"/>
  <c r="Y1235" i="1"/>
  <c r="K1225" i="1"/>
  <c r="Z1226" i="1"/>
  <c r="Y607" i="1"/>
  <c r="X1235" i="1"/>
  <c r="X1233" i="1"/>
  <c r="Y1233" i="1"/>
  <c r="Y1231" i="1"/>
  <c r="Z1231" i="1"/>
  <c r="Y1226" i="1"/>
  <c r="J1226" i="1"/>
  <c r="K1252" i="1"/>
  <c r="Z1244" i="1"/>
  <c r="X1243" i="1"/>
  <c r="X1247" i="1"/>
  <c r="I1242" i="1"/>
  <c r="I1243" i="1" s="1"/>
  <c r="I1244" i="1" s="1"/>
  <c r="I1245" i="1" s="1"/>
  <c r="Y1243" i="1"/>
  <c r="J1245" i="1"/>
  <c r="Y1247" i="1"/>
  <c r="K1249" i="1"/>
  <c r="J1253" i="1"/>
  <c r="X1255" i="1"/>
  <c r="Y1242" i="1"/>
  <c r="X1245" i="1"/>
  <c r="X1249" i="1"/>
  <c r="X1253" i="1"/>
  <c r="Z1242" i="1"/>
  <c r="Y1245" i="1"/>
  <c r="Y1249" i="1"/>
  <c r="Y1253" i="1"/>
  <c r="X1244" i="1"/>
  <c r="X1252" i="1"/>
  <c r="X1248" i="1"/>
  <c r="Y1248" i="1"/>
  <c r="J1250" i="1"/>
  <c r="Y1252" i="1"/>
  <c r="J1255" i="1"/>
  <c r="X114" i="1"/>
  <c r="Z112" i="1"/>
  <c r="Z475" i="1"/>
  <c r="Y559" i="1"/>
  <c r="J1224" i="1"/>
  <c r="I1228" i="1"/>
  <c r="J1231" i="1"/>
  <c r="X475" i="1"/>
  <c r="Y112" i="1"/>
  <c r="K1228" i="1"/>
  <c r="J1233" i="1"/>
  <c r="J1235" i="1"/>
  <c r="Z607" i="1"/>
  <c r="I1225" i="1"/>
  <c r="I1237" i="1" s="1"/>
  <c r="J1236" i="1"/>
  <c r="X1234" i="1"/>
  <c r="J1232" i="1"/>
  <c r="Y1234" i="1"/>
  <c r="X1232" i="1"/>
  <c r="X1228" i="1"/>
  <c r="Y1232" i="1"/>
  <c r="J1234" i="1"/>
  <c r="J559" i="1"/>
  <c r="Z1228" i="1"/>
  <c r="K1230" i="1"/>
  <c r="J1229" i="1"/>
  <c r="X1229" i="1"/>
  <c r="K561" i="1"/>
  <c r="Y1229" i="1"/>
  <c r="Y1224" i="1"/>
  <c r="X1227" i="1"/>
  <c r="Z1224" i="1"/>
  <c r="Y1227" i="1"/>
  <c r="X1230" i="1"/>
  <c r="Y1230" i="1"/>
  <c r="X1223" i="1"/>
  <c r="X1237" i="1"/>
  <c r="Y1223" i="1"/>
  <c r="Y1237" i="1"/>
  <c r="X1236" i="1"/>
  <c r="Y1236" i="1"/>
  <c r="X1222" i="1"/>
  <c r="Y1222" i="1"/>
  <c r="X1225" i="1"/>
  <c r="Y1225" i="1"/>
  <c r="J1237" i="1"/>
  <c r="X606" i="1"/>
  <c r="Y606" i="1"/>
  <c r="X609" i="1"/>
  <c r="Z609" i="1"/>
  <c r="K477" i="1"/>
  <c r="X608" i="1"/>
  <c r="J606" i="1"/>
  <c r="Y608" i="1"/>
  <c r="K560" i="1"/>
  <c r="X560" i="1"/>
  <c r="J558" i="1"/>
  <c r="Y560" i="1"/>
  <c r="X559" i="1"/>
  <c r="X558" i="1"/>
  <c r="Y558" i="1"/>
  <c r="X561" i="1"/>
  <c r="Y561" i="1"/>
  <c r="K476" i="1"/>
  <c r="Z518" i="1"/>
  <c r="J475" i="1"/>
  <c r="Y518" i="1"/>
  <c r="X517" i="1"/>
  <c r="Y517" i="1"/>
  <c r="Y516" i="1"/>
  <c r="J518" i="1"/>
  <c r="X516" i="1"/>
  <c r="X519" i="1"/>
  <c r="Y519" i="1"/>
  <c r="Y477" i="1"/>
  <c r="Z477" i="1"/>
  <c r="X476" i="1"/>
  <c r="J474" i="1"/>
  <c r="Y476" i="1"/>
  <c r="X474" i="1"/>
  <c r="Y474" i="1"/>
  <c r="Y113" i="1"/>
  <c r="Z113" i="1"/>
  <c r="Z111" i="1"/>
  <c r="Y114" i="1"/>
  <c r="J111" i="1"/>
  <c r="X111" i="1"/>
  <c r="J60" i="1"/>
  <c r="K59" i="1"/>
  <c r="X59" i="1"/>
  <c r="Y59" i="1"/>
  <c r="K61" i="1"/>
  <c r="X61" i="1"/>
  <c r="Y61" i="1"/>
  <c r="X60" i="1"/>
  <c r="Y60" i="1"/>
  <c r="Y62" i="1"/>
  <c r="Z62" i="1"/>
  <c r="K62" i="1"/>
  <c r="W1210" i="1"/>
  <c r="Z1210" i="1" s="1"/>
  <c r="N1210" i="1"/>
  <c r="K1210" i="1" s="1"/>
  <c r="M1210" i="1"/>
  <c r="M1215" i="1"/>
  <c r="W1214" i="1"/>
  <c r="Z1214" i="1" s="1"/>
  <c r="N1214" i="1"/>
  <c r="K1214" i="1" s="1"/>
  <c r="M1214" i="1"/>
  <c r="W1213" i="1"/>
  <c r="X1213" i="1" s="1"/>
  <c r="N1213" i="1"/>
  <c r="K1213" i="1" s="1"/>
  <c r="M1213" i="1"/>
  <c r="W1212" i="1"/>
  <c r="Z1212" i="1" s="1"/>
  <c r="N1212" i="1"/>
  <c r="J1212" i="1" s="1"/>
  <c r="M1212" i="1"/>
  <c r="W1211" i="1"/>
  <c r="Y1211" i="1" s="1"/>
  <c r="N1211" i="1"/>
  <c r="K1211" i="1" s="1"/>
  <c r="M1211" i="1"/>
  <c r="W1209" i="1"/>
  <c r="X1209" i="1" s="1"/>
  <c r="N1209" i="1"/>
  <c r="J1209" i="1" s="1"/>
  <c r="M1209" i="1"/>
  <c r="W1208" i="1"/>
  <c r="Z1208" i="1" s="1"/>
  <c r="N1208" i="1"/>
  <c r="J1208" i="1" s="1"/>
  <c r="M1208" i="1"/>
  <c r="W1207" i="1"/>
  <c r="Y1207" i="1" s="1"/>
  <c r="N1207" i="1"/>
  <c r="M1207" i="1"/>
  <c r="W1206" i="1"/>
  <c r="Y1206" i="1" s="1"/>
  <c r="N1206" i="1"/>
  <c r="M1206" i="1"/>
  <c r="N1205" i="1"/>
  <c r="I1205" i="1"/>
  <c r="I1206" i="1" s="1"/>
  <c r="I1207" i="1" s="1"/>
  <c r="I1246" i="1" l="1"/>
  <c r="I1247" i="1" s="1"/>
  <c r="I1248" i="1" s="1"/>
  <c r="I1249" i="1" s="1"/>
  <c r="I1250" i="1" s="1"/>
  <c r="I1251" i="1" s="1"/>
  <c r="I1252" i="1" s="1"/>
  <c r="I1253" i="1" s="1"/>
  <c r="I1331" i="1"/>
  <c r="I1333" i="1" s="1"/>
  <c r="I1332" i="1"/>
  <c r="I1342" i="1"/>
  <c r="K1209" i="1"/>
  <c r="J1213" i="1"/>
  <c r="J1211" i="1"/>
  <c r="J1210" i="1"/>
  <c r="X1210" i="1"/>
  <c r="Y1210" i="1"/>
  <c r="K1212" i="1"/>
  <c r="X1214" i="1"/>
  <c r="X1206" i="1"/>
  <c r="Z1207" i="1"/>
  <c r="K1208" i="1"/>
  <c r="Z1211" i="1"/>
  <c r="Z1206" i="1"/>
  <c r="Y1209" i="1"/>
  <c r="Y1213" i="1"/>
  <c r="Z1209" i="1"/>
  <c r="Z1213" i="1"/>
  <c r="X1208" i="1"/>
  <c r="X1212" i="1"/>
  <c r="Y1208" i="1"/>
  <c r="Y1212" i="1"/>
  <c r="J1214" i="1"/>
  <c r="X1207" i="1"/>
  <c r="X1211" i="1"/>
  <c r="Y1214" i="1"/>
  <c r="W670" i="1"/>
  <c r="X670" i="1" s="1"/>
  <c r="W672" i="1"/>
  <c r="Z672" i="1" s="1"/>
  <c r="K672" i="1"/>
  <c r="M672" i="1"/>
  <c r="J672" i="1"/>
  <c r="W671" i="1"/>
  <c r="Z671" i="1" s="1"/>
  <c r="K671" i="1"/>
  <c r="M671" i="1"/>
  <c r="K670" i="1"/>
  <c r="M670" i="1"/>
  <c r="W675" i="1"/>
  <c r="Z675" i="1" s="1"/>
  <c r="K675" i="1"/>
  <c r="M675" i="1"/>
  <c r="W674" i="1"/>
  <c r="Z674" i="1" s="1"/>
  <c r="K674" i="1"/>
  <c r="M674" i="1"/>
  <c r="W673" i="1"/>
  <c r="Z673" i="1" s="1"/>
  <c r="J673" i="1"/>
  <c r="M673" i="1"/>
  <c r="W1194" i="1"/>
  <c r="X1194" i="1" s="1"/>
  <c r="N1194" i="1"/>
  <c r="K1194" i="1" s="1"/>
  <c r="M1194" i="1"/>
  <c r="M1201" i="1"/>
  <c r="W1200" i="1"/>
  <c r="X1200" i="1" s="1"/>
  <c r="N1200" i="1"/>
  <c r="K1200" i="1" s="1"/>
  <c r="M1200" i="1"/>
  <c r="W1196" i="1"/>
  <c r="Z1196" i="1" s="1"/>
  <c r="N1196" i="1"/>
  <c r="K1196" i="1" s="1"/>
  <c r="M1196" i="1"/>
  <c r="W1195" i="1"/>
  <c r="Z1195" i="1" s="1"/>
  <c r="N1195" i="1"/>
  <c r="J1195" i="1" s="1"/>
  <c r="M1195" i="1"/>
  <c r="W1193" i="1"/>
  <c r="Z1193" i="1" s="1"/>
  <c r="N1193" i="1"/>
  <c r="K1193" i="1" s="1"/>
  <c r="M1193" i="1"/>
  <c r="W1192" i="1"/>
  <c r="X1192" i="1" s="1"/>
  <c r="N1192" i="1"/>
  <c r="K1192" i="1" s="1"/>
  <c r="M1192" i="1"/>
  <c r="W1191" i="1"/>
  <c r="Z1191" i="1" s="1"/>
  <c r="N1191" i="1"/>
  <c r="K1191" i="1" s="1"/>
  <c r="M1191" i="1"/>
  <c r="W1190" i="1"/>
  <c r="X1190" i="1" s="1"/>
  <c r="N1190" i="1"/>
  <c r="M1190" i="1"/>
  <c r="W1189" i="1"/>
  <c r="Y1189" i="1" s="1"/>
  <c r="N1189" i="1"/>
  <c r="M1189" i="1"/>
  <c r="N1188" i="1"/>
  <c r="I1188" i="1"/>
  <c r="I1189" i="1" s="1"/>
  <c r="I1190" i="1" s="1"/>
  <c r="I1191" i="1" s="1"/>
  <c r="I1192" i="1" s="1"/>
  <c r="I1193" i="1" s="1"/>
  <c r="I1194" i="1" s="1"/>
  <c r="I1195" i="1" s="1"/>
  <c r="I1198" i="1" s="1"/>
  <c r="W1183" i="1"/>
  <c r="Z1183" i="1" s="1"/>
  <c r="N1183" i="1"/>
  <c r="K1183" i="1" s="1"/>
  <c r="M1183" i="1"/>
  <c r="W1182" i="1"/>
  <c r="X1182" i="1" s="1"/>
  <c r="N1182" i="1"/>
  <c r="K1182" i="1" s="1"/>
  <c r="M1182" i="1"/>
  <c r="M1185" i="1"/>
  <c r="W1184" i="1"/>
  <c r="Z1184" i="1" s="1"/>
  <c r="N1184" i="1"/>
  <c r="J1184" i="1" s="1"/>
  <c r="M1184" i="1"/>
  <c r="W1181" i="1"/>
  <c r="X1181" i="1" s="1"/>
  <c r="N1181" i="1"/>
  <c r="J1181" i="1" s="1"/>
  <c r="M1181" i="1"/>
  <c r="W1180" i="1"/>
  <c r="Z1180" i="1" s="1"/>
  <c r="N1180" i="1"/>
  <c r="K1180" i="1" s="1"/>
  <c r="M1180" i="1"/>
  <c r="W1179" i="1"/>
  <c r="Z1179" i="1" s="1"/>
  <c r="N1179" i="1"/>
  <c r="K1179" i="1" s="1"/>
  <c r="M1179" i="1"/>
  <c r="I1179" i="1"/>
  <c r="I1180" i="1" s="1"/>
  <c r="I1181" i="1" s="1"/>
  <c r="I1182" i="1" s="1"/>
  <c r="I1183" i="1" s="1"/>
  <c r="W1178" i="1"/>
  <c r="Z1178" i="1" s="1"/>
  <c r="N1178" i="1"/>
  <c r="M1178" i="1"/>
  <c r="W1177" i="1"/>
  <c r="Z1177" i="1" s="1"/>
  <c r="N1177" i="1"/>
  <c r="M1177" i="1"/>
  <c r="N1176" i="1"/>
  <c r="I1176" i="1"/>
  <c r="I1177" i="1" s="1"/>
  <c r="I1178" i="1" s="1"/>
  <c r="M1171" i="1"/>
  <c r="W1170" i="1"/>
  <c r="X1170" i="1" s="1"/>
  <c r="N1170" i="1"/>
  <c r="K1170" i="1" s="1"/>
  <c r="M1170" i="1"/>
  <c r="W1169" i="1"/>
  <c r="Z1169" i="1" s="1"/>
  <c r="N1169" i="1"/>
  <c r="J1169" i="1" s="1"/>
  <c r="M1169" i="1"/>
  <c r="W1168" i="1"/>
  <c r="Z1168" i="1" s="1"/>
  <c r="N1168" i="1"/>
  <c r="K1168" i="1" s="1"/>
  <c r="M1168" i="1"/>
  <c r="W1167" i="1"/>
  <c r="Y1167" i="1" s="1"/>
  <c r="N1167" i="1"/>
  <c r="K1167" i="1" s="1"/>
  <c r="M1167" i="1"/>
  <c r="W1166" i="1"/>
  <c r="X1166" i="1" s="1"/>
  <c r="N1166" i="1"/>
  <c r="M1166" i="1"/>
  <c r="W1165" i="1"/>
  <c r="X1165" i="1" s="1"/>
  <c r="N1165" i="1"/>
  <c r="M1165" i="1"/>
  <c r="N1164" i="1"/>
  <c r="I1164" i="1"/>
  <c r="I1165" i="1" s="1"/>
  <c r="I1166" i="1" s="1"/>
  <c r="W669" i="1"/>
  <c r="Y669" i="1" s="1"/>
  <c r="K669" i="1"/>
  <c r="M669" i="1"/>
  <c r="W668" i="1"/>
  <c r="Y668" i="1" s="1"/>
  <c r="J668" i="1"/>
  <c r="M668" i="1"/>
  <c r="W667" i="1"/>
  <c r="Z667" i="1" s="1"/>
  <c r="K667" i="1"/>
  <c r="M667" i="1"/>
  <c r="W666" i="1"/>
  <c r="Z666" i="1" s="1"/>
  <c r="K666" i="1"/>
  <c r="W665" i="1"/>
  <c r="Z665" i="1" s="1"/>
  <c r="N665" i="1"/>
  <c r="J665" i="1" s="1"/>
  <c r="M665" i="1"/>
  <c r="W664" i="1"/>
  <c r="Z664" i="1" s="1"/>
  <c r="N664" i="1"/>
  <c r="K664" i="1" s="1"/>
  <c r="M664" i="1"/>
  <c r="I1254" i="1" l="1"/>
  <c r="I1255" i="1" s="1"/>
  <c r="I1303" i="1" s="1"/>
  <c r="I1335" i="1" s="1"/>
  <c r="I1196" i="1"/>
  <c r="I1199" i="1" s="1"/>
  <c r="I1200" i="1" s="1"/>
  <c r="I1208" i="1" s="1"/>
  <c r="I1197" i="1"/>
  <c r="J1182" i="1"/>
  <c r="J1180" i="1"/>
  <c r="J1192" i="1"/>
  <c r="Z1190" i="1"/>
  <c r="J1200" i="1"/>
  <c r="X1189" i="1"/>
  <c r="J670" i="1"/>
  <c r="K1195" i="1"/>
  <c r="Z1189" i="1"/>
  <c r="K1181" i="1"/>
  <c r="J1179" i="1"/>
  <c r="Y1190" i="1"/>
  <c r="Y1192" i="1"/>
  <c r="Y675" i="1"/>
  <c r="X675" i="1"/>
  <c r="Y673" i="1"/>
  <c r="X673" i="1"/>
  <c r="X672" i="1"/>
  <c r="Y672" i="1"/>
  <c r="Y670" i="1"/>
  <c r="Z670" i="1"/>
  <c r="K673" i="1"/>
  <c r="X671" i="1"/>
  <c r="Y671" i="1"/>
  <c r="J671" i="1"/>
  <c r="J675" i="1"/>
  <c r="X674" i="1"/>
  <c r="Y674" i="1"/>
  <c r="J674" i="1"/>
  <c r="Y1200" i="1"/>
  <c r="Z1200" i="1"/>
  <c r="Y1195" i="1"/>
  <c r="Y1194" i="1"/>
  <c r="Z1194" i="1"/>
  <c r="Z1182" i="1"/>
  <c r="Y1182" i="1"/>
  <c r="J1194" i="1"/>
  <c r="X1196" i="1"/>
  <c r="Y1191" i="1"/>
  <c r="J1193" i="1"/>
  <c r="Y1196" i="1"/>
  <c r="Z1192" i="1"/>
  <c r="X1191" i="1"/>
  <c r="X1195" i="1"/>
  <c r="X1193" i="1"/>
  <c r="J1191" i="1"/>
  <c r="Y1193" i="1"/>
  <c r="J1196" i="1"/>
  <c r="J1183" i="1"/>
  <c r="K1184" i="1"/>
  <c r="X1183" i="1"/>
  <c r="Y1183" i="1"/>
  <c r="Z1181" i="1"/>
  <c r="Y1181" i="1"/>
  <c r="X1177" i="1"/>
  <c r="Y1177" i="1"/>
  <c r="X1180" i="1"/>
  <c r="I1184" i="1"/>
  <c r="Y1180" i="1"/>
  <c r="X1179" i="1"/>
  <c r="Y1179" i="1"/>
  <c r="X1178" i="1"/>
  <c r="Y1184" i="1"/>
  <c r="X1184" i="1"/>
  <c r="Y1178" i="1"/>
  <c r="Z1166" i="1"/>
  <c r="Y1166" i="1"/>
  <c r="J664" i="1"/>
  <c r="J1167" i="1"/>
  <c r="Y1170" i="1"/>
  <c r="J1168" i="1"/>
  <c r="Z1170" i="1"/>
  <c r="X1169" i="1"/>
  <c r="Y1169" i="1"/>
  <c r="Y1165" i="1"/>
  <c r="X1168" i="1"/>
  <c r="Z1165" i="1"/>
  <c r="Y1168" i="1"/>
  <c r="J1170" i="1"/>
  <c r="X1167" i="1"/>
  <c r="Z1167" i="1"/>
  <c r="K1169" i="1"/>
  <c r="J666" i="1"/>
  <c r="Z668" i="1"/>
  <c r="J669" i="1"/>
  <c r="J667" i="1"/>
  <c r="K668" i="1"/>
  <c r="Z669" i="1"/>
  <c r="X668" i="1"/>
  <c r="Y667" i="1"/>
  <c r="X667" i="1"/>
  <c r="X669" i="1"/>
  <c r="X666" i="1"/>
  <c r="Y666" i="1"/>
  <c r="X665" i="1"/>
  <c r="Y665" i="1"/>
  <c r="X664" i="1"/>
  <c r="Y664" i="1"/>
  <c r="K665" i="1"/>
  <c r="N1147" i="1"/>
  <c r="K1147" i="1" s="1"/>
  <c r="N1150" i="1"/>
  <c r="K1150" i="1" s="1"/>
  <c r="N1158" i="1"/>
  <c r="J1158" i="1" s="1"/>
  <c r="M1150" i="1"/>
  <c r="M1151" i="1"/>
  <c r="M1152" i="1"/>
  <c r="M1153" i="1"/>
  <c r="M1154" i="1"/>
  <c r="M1155" i="1"/>
  <c r="M1156" i="1"/>
  <c r="M1157" i="1"/>
  <c r="M1158" i="1"/>
  <c r="M1159" i="1"/>
  <c r="M1160" i="1"/>
  <c r="M1145" i="1"/>
  <c r="N1145" i="1"/>
  <c r="K1145" i="1" s="1"/>
  <c r="M1146" i="1"/>
  <c r="N1146" i="1"/>
  <c r="J1146" i="1" s="1"/>
  <c r="M1147" i="1"/>
  <c r="M1148" i="1"/>
  <c r="N1148" i="1"/>
  <c r="K1148" i="1" s="1"/>
  <c r="M1149" i="1"/>
  <c r="N1149" i="1"/>
  <c r="J1149" i="1" s="1"/>
  <c r="N1151" i="1"/>
  <c r="K1151" i="1" s="1"/>
  <c r="N1152" i="1"/>
  <c r="K1152" i="1" s="1"/>
  <c r="N1153" i="1"/>
  <c r="K1153" i="1" s="1"/>
  <c r="N1154" i="1"/>
  <c r="K1154" i="1" s="1"/>
  <c r="N1155" i="1"/>
  <c r="K1155" i="1" s="1"/>
  <c r="N1156" i="1"/>
  <c r="J1156" i="1" s="1"/>
  <c r="N1157" i="1"/>
  <c r="J1157" i="1" s="1"/>
  <c r="N1159" i="1"/>
  <c r="K1159" i="1" s="1"/>
  <c r="W1158" i="1"/>
  <c r="Y1158" i="1" s="1"/>
  <c r="I1158" i="1"/>
  <c r="W1157" i="1"/>
  <c r="Z1157" i="1" s="1"/>
  <c r="W1156" i="1"/>
  <c r="Z1156" i="1" s="1"/>
  <c r="W1155" i="1"/>
  <c r="Y1155" i="1" s="1"/>
  <c r="W1159" i="1"/>
  <c r="Z1159" i="1" s="1"/>
  <c r="W1154" i="1"/>
  <c r="X1154" i="1" s="1"/>
  <c r="W1153" i="1"/>
  <c r="Z1153" i="1" s="1"/>
  <c r="W1152" i="1"/>
  <c r="Y1152" i="1" s="1"/>
  <c r="W1151" i="1"/>
  <c r="Y1151" i="1" s="1"/>
  <c r="W1150" i="1"/>
  <c r="X1150" i="1" s="1"/>
  <c r="W1149" i="1"/>
  <c r="Z1149" i="1" s="1"/>
  <c r="I1149" i="1"/>
  <c r="W1148" i="1"/>
  <c r="Z1148" i="1" s="1"/>
  <c r="I1148" i="1"/>
  <c r="W1147" i="1"/>
  <c r="Y1147" i="1" s="1"/>
  <c r="W1146" i="1"/>
  <c r="Z1146" i="1" s="1"/>
  <c r="W1145" i="1"/>
  <c r="Z1145" i="1" s="1"/>
  <c r="W1144" i="1"/>
  <c r="Z1144" i="1" s="1"/>
  <c r="N1144" i="1"/>
  <c r="K1144" i="1" s="1"/>
  <c r="M1144" i="1"/>
  <c r="W1143" i="1"/>
  <c r="Z1143" i="1" s="1"/>
  <c r="N1143" i="1"/>
  <c r="K1143" i="1" s="1"/>
  <c r="M1143" i="1"/>
  <c r="I1143" i="1"/>
  <c r="I1144" i="1" s="1"/>
  <c r="W1142" i="1"/>
  <c r="Y1142" i="1" s="1"/>
  <c r="N1142" i="1"/>
  <c r="M1142" i="1"/>
  <c r="W1141" i="1"/>
  <c r="Z1141" i="1" s="1"/>
  <c r="N1141" i="1"/>
  <c r="M1141" i="1"/>
  <c r="N1140" i="1"/>
  <c r="I1140" i="1"/>
  <c r="I1141" i="1" s="1"/>
  <c r="I1302" i="1" l="1"/>
  <c r="I1334" i="1" s="1"/>
  <c r="I1314" i="1"/>
  <c r="I1477" i="1"/>
  <c r="I1209" i="1"/>
  <c r="I1210" i="1"/>
  <c r="I1316" i="1" s="1"/>
  <c r="Y1150" i="1"/>
  <c r="K1158" i="1"/>
  <c r="I1157" i="1"/>
  <c r="J1143" i="1"/>
  <c r="J1155" i="1"/>
  <c r="Z1152" i="1"/>
  <c r="K1156" i="1"/>
  <c r="K1157" i="1"/>
  <c r="Z1155" i="1"/>
  <c r="X1152" i="1"/>
  <c r="Y1154" i="1"/>
  <c r="Z1158" i="1"/>
  <c r="X1157" i="1"/>
  <c r="Y1157" i="1"/>
  <c r="X1158" i="1"/>
  <c r="X1156" i="1"/>
  <c r="Y1156" i="1"/>
  <c r="X1155" i="1"/>
  <c r="Z1150" i="1"/>
  <c r="J1152" i="1"/>
  <c r="J1154" i="1"/>
  <c r="J1150" i="1"/>
  <c r="Z1154" i="1"/>
  <c r="X1151" i="1"/>
  <c r="X1159" i="1"/>
  <c r="J1153" i="1"/>
  <c r="Y1159" i="1"/>
  <c r="K1149" i="1"/>
  <c r="Z1151" i="1"/>
  <c r="Y1149" i="1"/>
  <c r="J1151" i="1"/>
  <c r="Y1153" i="1"/>
  <c r="J1159" i="1"/>
  <c r="X1149" i="1"/>
  <c r="X1153" i="1"/>
  <c r="K1146" i="1"/>
  <c r="X1145" i="1"/>
  <c r="X1147" i="1"/>
  <c r="Y1145" i="1"/>
  <c r="J1145" i="1"/>
  <c r="J1147" i="1"/>
  <c r="I1145" i="1"/>
  <c r="I1146" i="1"/>
  <c r="X1144" i="1"/>
  <c r="X1148" i="1"/>
  <c r="Y1144" i="1"/>
  <c r="Y1148" i="1"/>
  <c r="X1143" i="1"/>
  <c r="Z1147" i="1"/>
  <c r="X1146" i="1"/>
  <c r="Y1143" i="1"/>
  <c r="J1144" i="1"/>
  <c r="Y1146" i="1"/>
  <c r="J1148" i="1"/>
  <c r="I1142" i="1"/>
  <c r="I1438" i="1" s="1"/>
  <c r="Y1141" i="1"/>
  <c r="X1141" i="1"/>
  <c r="Z1142" i="1"/>
  <c r="X1142" i="1"/>
  <c r="K108" i="1"/>
  <c r="W108" i="1"/>
  <c r="Y108" i="1" s="1"/>
  <c r="N108" i="1"/>
  <c r="J108" i="1" s="1"/>
  <c r="M108" i="1"/>
  <c r="W57" i="1"/>
  <c r="Z57" i="1" s="1"/>
  <c r="N57" i="1"/>
  <c r="K57" i="1" s="1"/>
  <c r="M57" i="1"/>
  <c r="I1212" i="1" l="1"/>
  <c r="I1214" i="1"/>
  <c r="I1321" i="1" s="1"/>
  <c r="I1357" i="1" s="1"/>
  <c r="I1211" i="1"/>
  <c r="I1317" i="1" s="1"/>
  <c r="X108" i="1"/>
  <c r="Z108" i="1"/>
  <c r="X57" i="1"/>
  <c r="J57" i="1"/>
  <c r="Y57" i="1"/>
  <c r="W1134" i="1"/>
  <c r="Z1134" i="1" s="1"/>
  <c r="N1134" i="1"/>
  <c r="K1134" i="1" s="1"/>
  <c r="M1134" i="1"/>
  <c r="W1133" i="1"/>
  <c r="Z1133" i="1" s="1"/>
  <c r="N1133" i="1"/>
  <c r="J1133" i="1" s="1"/>
  <c r="M1133" i="1"/>
  <c r="W1132" i="1"/>
  <c r="Y1132" i="1" s="1"/>
  <c r="N1132" i="1"/>
  <c r="K1132" i="1" s="1"/>
  <c r="M1132" i="1"/>
  <c r="W1131" i="1"/>
  <c r="X1131" i="1" s="1"/>
  <c r="N1131" i="1"/>
  <c r="J1131" i="1" s="1"/>
  <c r="M1131" i="1"/>
  <c r="W1130" i="1"/>
  <c r="Z1130" i="1" s="1"/>
  <c r="N1130" i="1"/>
  <c r="J1130" i="1" s="1"/>
  <c r="M1130" i="1"/>
  <c r="W1129" i="1"/>
  <c r="Z1129" i="1" s="1"/>
  <c r="N1129" i="1"/>
  <c r="J1129" i="1" s="1"/>
  <c r="M1129" i="1"/>
  <c r="W1128" i="1"/>
  <c r="Y1128" i="1" s="1"/>
  <c r="N1128" i="1"/>
  <c r="J1128" i="1" s="1"/>
  <c r="M1128" i="1"/>
  <c r="W1127" i="1"/>
  <c r="X1127" i="1" s="1"/>
  <c r="N1127" i="1"/>
  <c r="M1127" i="1"/>
  <c r="W1126" i="1"/>
  <c r="Z1126" i="1" s="1"/>
  <c r="N1126" i="1"/>
  <c r="M1126" i="1"/>
  <c r="N1125" i="1"/>
  <c r="I1125" i="1"/>
  <c r="I1126" i="1" s="1"/>
  <c r="W1122" i="1"/>
  <c r="Z1122" i="1" s="1"/>
  <c r="N1122" i="1"/>
  <c r="K1122" i="1" s="1"/>
  <c r="M1122" i="1"/>
  <c r="W1121" i="1"/>
  <c r="Z1121" i="1" s="1"/>
  <c r="N1121" i="1"/>
  <c r="J1121" i="1" s="1"/>
  <c r="M1121" i="1"/>
  <c r="W1120" i="1"/>
  <c r="X1120" i="1" s="1"/>
  <c r="N1120" i="1"/>
  <c r="K1120" i="1" s="1"/>
  <c r="M1120" i="1"/>
  <c r="W1119" i="1"/>
  <c r="Y1119" i="1" s="1"/>
  <c r="N1119" i="1"/>
  <c r="J1119" i="1" s="1"/>
  <c r="M1119" i="1"/>
  <c r="W1118" i="1"/>
  <c r="Z1118" i="1" s="1"/>
  <c r="N1118" i="1"/>
  <c r="K1118" i="1" s="1"/>
  <c r="M1118" i="1"/>
  <c r="W1117" i="1"/>
  <c r="Z1117" i="1" s="1"/>
  <c r="N1117" i="1"/>
  <c r="J1117" i="1" s="1"/>
  <c r="M1117" i="1"/>
  <c r="W1116" i="1"/>
  <c r="X1116" i="1" s="1"/>
  <c r="N1116" i="1"/>
  <c r="M1116" i="1"/>
  <c r="W1115" i="1"/>
  <c r="Y1115" i="1" s="1"/>
  <c r="N1115" i="1"/>
  <c r="M1115" i="1"/>
  <c r="N1114" i="1"/>
  <c r="I1114" i="1"/>
  <c r="I1115" i="1" s="1"/>
  <c r="I1213" i="1" l="1"/>
  <c r="I1318" i="1"/>
  <c r="K1130" i="1"/>
  <c r="K1129" i="1"/>
  <c r="K1133" i="1"/>
  <c r="K1119" i="1"/>
  <c r="Z1128" i="1"/>
  <c r="J1118" i="1"/>
  <c r="K1131" i="1"/>
  <c r="Y1129" i="1"/>
  <c r="Y1133" i="1"/>
  <c r="Z1132" i="1"/>
  <c r="J1134" i="1"/>
  <c r="J1120" i="1"/>
  <c r="I1127" i="1"/>
  <c r="I1132" i="1"/>
  <c r="I1134" i="1" s="1"/>
  <c r="X1130" i="1"/>
  <c r="Y1130" i="1"/>
  <c r="J1132" i="1"/>
  <c r="X1126" i="1"/>
  <c r="K1128" i="1"/>
  <c r="Y1126" i="1"/>
  <c r="X1129" i="1"/>
  <c r="X1133" i="1"/>
  <c r="Y1127" i="1"/>
  <c r="Y1131" i="1"/>
  <c r="Z1127" i="1"/>
  <c r="Z1131" i="1"/>
  <c r="X1128" i="1"/>
  <c r="X1132" i="1"/>
  <c r="X1134" i="1"/>
  <c r="Y1134" i="1"/>
  <c r="X1115" i="1"/>
  <c r="K1121" i="1"/>
  <c r="Y1121" i="1"/>
  <c r="Z1115" i="1"/>
  <c r="K1117" i="1"/>
  <c r="J1122" i="1"/>
  <c r="Z1119" i="1"/>
  <c r="I1116" i="1"/>
  <c r="I1122" i="1"/>
  <c r="X1117" i="1"/>
  <c r="X1121" i="1"/>
  <c r="Y1116" i="1"/>
  <c r="Y1117" i="1"/>
  <c r="Z1116" i="1"/>
  <c r="Z1120" i="1"/>
  <c r="Y1120" i="1"/>
  <c r="X1119" i="1"/>
  <c r="X1118" i="1"/>
  <c r="X1122" i="1"/>
  <c r="Y1118" i="1"/>
  <c r="Y1122" i="1"/>
  <c r="W1106" i="1"/>
  <c r="Z1106" i="1" s="1"/>
  <c r="N1106" i="1"/>
  <c r="J1106" i="1" s="1"/>
  <c r="M1106" i="1"/>
  <c r="W1089" i="1"/>
  <c r="Z1089" i="1" s="1"/>
  <c r="N1089" i="1"/>
  <c r="J1089" i="1" s="1"/>
  <c r="M1089" i="1"/>
  <c r="W1090" i="1"/>
  <c r="Z1090" i="1" s="1"/>
  <c r="N1090" i="1"/>
  <c r="K1090" i="1" s="1"/>
  <c r="M1090" i="1"/>
  <c r="W1080" i="1"/>
  <c r="Z1080" i="1" s="1"/>
  <c r="N1080" i="1"/>
  <c r="K1080" i="1" s="1"/>
  <c r="M1080" i="1"/>
  <c r="W647" i="1"/>
  <c r="Y647" i="1" s="1"/>
  <c r="N647" i="1"/>
  <c r="N1107" i="1"/>
  <c r="K1107" i="1" s="1"/>
  <c r="N1105" i="1"/>
  <c r="J1105" i="1" s="1"/>
  <c r="N1104" i="1"/>
  <c r="K1104" i="1" s="1"/>
  <c r="W1107" i="1"/>
  <c r="Y1107" i="1" s="1"/>
  <c r="M1107" i="1"/>
  <c r="W1105" i="1"/>
  <c r="Z1105" i="1" s="1"/>
  <c r="M1105" i="1"/>
  <c r="W1104" i="1"/>
  <c r="Z1104" i="1" s="1"/>
  <c r="M1104" i="1"/>
  <c r="W1103" i="1"/>
  <c r="X1103" i="1" s="1"/>
  <c r="N1103" i="1"/>
  <c r="K1103" i="1" s="1"/>
  <c r="M1103" i="1"/>
  <c r="W1102" i="1"/>
  <c r="Z1102" i="1" s="1"/>
  <c r="N1102" i="1"/>
  <c r="J1102" i="1" s="1"/>
  <c r="M1102" i="1"/>
  <c r="W1101" i="1"/>
  <c r="Z1101" i="1" s="1"/>
  <c r="N1101" i="1"/>
  <c r="K1101" i="1" s="1"/>
  <c r="M1101" i="1"/>
  <c r="W1100" i="1"/>
  <c r="Z1100" i="1" s="1"/>
  <c r="N1100" i="1"/>
  <c r="J1100" i="1" s="1"/>
  <c r="M1100" i="1"/>
  <c r="W1099" i="1"/>
  <c r="X1099" i="1" s="1"/>
  <c r="N1099" i="1"/>
  <c r="M1099" i="1"/>
  <c r="W1098" i="1"/>
  <c r="Z1098" i="1" s="1"/>
  <c r="N1098" i="1"/>
  <c r="M1098" i="1"/>
  <c r="N1097" i="1"/>
  <c r="I1097" i="1"/>
  <c r="I1098" i="1" s="1"/>
  <c r="I1099" i="1" s="1"/>
  <c r="N1084" i="1"/>
  <c r="N1085" i="1"/>
  <c r="N1086" i="1"/>
  <c r="N1087" i="1"/>
  <c r="N1088" i="1"/>
  <c r="N1083" i="1"/>
  <c r="I1320" i="1" l="1"/>
  <c r="I1319" i="1"/>
  <c r="I1147" i="1"/>
  <c r="I1150" i="1"/>
  <c r="I1159" i="1"/>
  <c r="I1167" i="1" s="1"/>
  <c r="I1168" i="1" s="1"/>
  <c r="Y1080" i="1"/>
  <c r="I1133" i="1"/>
  <c r="I1154" i="1" s="1"/>
  <c r="I1451" i="1" s="1"/>
  <c r="I1128" i="1"/>
  <c r="I1129" i="1" s="1"/>
  <c r="J1101" i="1"/>
  <c r="K1100" i="1"/>
  <c r="I1117" i="1"/>
  <c r="X1106" i="1"/>
  <c r="Y1106" i="1"/>
  <c r="K1106" i="1"/>
  <c r="K1089" i="1"/>
  <c r="Y1089" i="1"/>
  <c r="X1089" i="1"/>
  <c r="J1090" i="1"/>
  <c r="X1090" i="1"/>
  <c r="Y1090" i="1"/>
  <c r="J1080" i="1"/>
  <c r="X1080" i="1"/>
  <c r="Y1100" i="1"/>
  <c r="Z647" i="1"/>
  <c r="X647" i="1"/>
  <c r="K1105" i="1"/>
  <c r="Y1103" i="1"/>
  <c r="Z1103" i="1"/>
  <c r="Z1099" i="1"/>
  <c r="Y1099" i="1"/>
  <c r="X1104" i="1"/>
  <c r="Y1104" i="1"/>
  <c r="X1100" i="1"/>
  <c r="J1104" i="1"/>
  <c r="I1100" i="1"/>
  <c r="I1101" i="1" s="1"/>
  <c r="I1105" i="1"/>
  <c r="I1403" i="1" s="1"/>
  <c r="Y1102" i="1"/>
  <c r="X1098" i="1"/>
  <c r="Z1107" i="1"/>
  <c r="Y1098" i="1"/>
  <c r="X1101" i="1"/>
  <c r="X1105" i="1"/>
  <c r="Y1101" i="1"/>
  <c r="J1103" i="1"/>
  <c r="Y1105" i="1"/>
  <c r="I1104" i="1"/>
  <c r="I1107" i="1" s="1"/>
  <c r="K1102" i="1"/>
  <c r="J1107" i="1"/>
  <c r="X1102" i="1"/>
  <c r="X1107" i="1"/>
  <c r="W1086" i="1"/>
  <c r="Z1086" i="1" s="1"/>
  <c r="K1086" i="1"/>
  <c r="M1086" i="1"/>
  <c r="W1085" i="1"/>
  <c r="Z1085" i="1" s="1"/>
  <c r="K1085" i="1"/>
  <c r="M1085" i="1"/>
  <c r="W1084" i="1"/>
  <c r="Z1084" i="1" s="1"/>
  <c r="K1084" i="1"/>
  <c r="M1084" i="1"/>
  <c r="W1083" i="1"/>
  <c r="Y1083" i="1" s="1"/>
  <c r="K1083" i="1"/>
  <c r="M1083" i="1"/>
  <c r="W1091" i="1"/>
  <c r="Z1091" i="1" s="1"/>
  <c r="N1091" i="1"/>
  <c r="K1091" i="1" s="1"/>
  <c r="M1091" i="1"/>
  <c r="W1088" i="1"/>
  <c r="Z1088" i="1" s="1"/>
  <c r="K1088" i="1"/>
  <c r="M1088" i="1"/>
  <c r="W1087" i="1"/>
  <c r="Z1087" i="1" s="1"/>
  <c r="J1087" i="1"/>
  <c r="M1087" i="1"/>
  <c r="W1082" i="1"/>
  <c r="Z1082" i="1" s="1"/>
  <c r="N1082" i="1"/>
  <c r="K1082" i="1" s="1"/>
  <c r="M1082" i="1"/>
  <c r="W1081" i="1"/>
  <c r="Z1081" i="1" s="1"/>
  <c r="N1081" i="1"/>
  <c r="K1081" i="1" s="1"/>
  <c r="M1081" i="1"/>
  <c r="W1079" i="1"/>
  <c r="Z1079" i="1" s="1"/>
  <c r="N1079" i="1"/>
  <c r="K1079" i="1" s="1"/>
  <c r="M1079" i="1"/>
  <c r="W1078" i="1"/>
  <c r="Z1078" i="1" s="1"/>
  <c r="N1078" i="1"/>
  <c r="K1078" i="1" s="1"/>
  <c r="M1078" i="1"/>
  <c r="W1077" i="1"/>
  <c r="Z1077" i="1" s="1"/>
  <c r="N1077" i="1"/>
  <c r="M1077" i="1"/>
  <c r="W1076" i="1"/>
  <c r="X1076" i="1" s="1"/>
  <c r="N1076" i="1"/>
  <c r="M1076" i="1"/>
  <c r="N1075" i="1"/>
  <c r="I1075" i="1"/>
  <c r="I1076" i="1" s="1"/>
  <c r="I1077" i="1" s="1"/>
  <c r="I1078" i="1" l="1"/>
  <c r="I1079" i="1" s="1"/>
  <c r="I1081" i="1" s="1"/>
  <c r="I1087" i="1" s="1"/>
  <c r="I1091" i="1" s="1"/>
  <c r="I1388" i="1" s="1"/>
  <c r="I1374" i="1"/>
  <c r="I1169" i="1"/>
  <c r="I1170" i="1"/>
  <c r="I1151" i="1"/>
  <c r="I1152" i="1" s="1"/>
  <c r="I1156" i="1"/>
  <c r="I1130" i="1"/>
  <c r="I1131" i="1"/>
  <c r="I1118" i="1"/>
  <c r="I1119" i="1"/>
  <c r="J1081" i="1"/>
  <c r="I1102" i="1"/>
  <c r="I1103" i="1"/>
  <c r="I1106" i="1" s="1"/>
  <c r="X1083" i="1"/>
  <c r="Z1083" i="1"/>
  <c r="J1084" i="1"/>
  <c r="X1078" i="1"/>
  <c r="I1083" i="1"/>
  <c r="I1085" i="1" s="1"/>
  <c r="I1089" i="1" s="1"/>
  <c r="Y1078" i="1"/>
  <c r="J1079" i="1"/>
  <c r="K1087" i="1"/>
  <c r="J1085" i="1"/>
  <c r="J1078" i="1"/>
  <c r="I1084" i="1"/>
  <c r="I1086" i="1" s="1"/>
  <c r="I1090" i="1" s="1"/>
  <c r="X1086" i="1"/>
  <c r="Y1086" i="1"/>
  <c r="X1085" i="1"/>
  <c r="J1083" i="1"/>
  <c r="Y1085" i="1"/>
  <c r="Y1084" i="1"/>
  <c r="J1086" i="1"/>
  <c r="X1084" i="1"/>
  <c r="Y1087" i="1"/>
  <c r="X1087" i="1"/>
  <c r="J1088" i="1"/>
  <c r="X1091" i="1"/>
  <c r="Y1091" i="1"/>
  <c r="X1077" i="1"/>
  <c r="X1082" i="1"/>
  <c r="Y1077" i="1"/>
  <c r="Y1082" i="1"/>
  <c r="X1081" i="1"/>
  <c r="Y1081" i="1"/>
  <c r="Y1076" i="1"/>
  <c r="X1079" i="1"/>
  <c r="X1088" i="1"/>
  <c r="Z1076" i="1"/>
  <c r="Y1079" i="1"/>
  <c r="J1082" i="1"/>
  <c r="Y1088" i="1"/>
  <c r="J1091" i="1"/>
  <c r="W552" i="1"/>
  <c r="Z552" i="1" s="1"/>
  <c r="N552" i="1"/>
  <c r="J552" i="1" s="1"/>
  <c r="M552" i="1"/>
  <c r="I1155" i="1" l="1"/>
  <c r="I1452" i="1" s="1"/>
  <c r="I1426" i="1"/>
  <c r="I1080" i="1"/>
  <c r="I1153" i="1"/>
  <c r="I1082" i="1"/>
  <c r="I1088" i="1" s="1"/>
  <c r="I1120" i="1"/>
  <c r="I1121" i="1"/>
  <c r="X552" i="1"/>
  <c r="Y552" i="1"/>
  <c r="W553" i="1"/>
  <c r="Z553" i="1" s="1"/>
  <c r="N553" i="1"/>
  <c r="J553" i="1" s="1"/>
  <c r="M553" i="1"/>
  <c r="W554" i="1"/>
  <c r="Y554" i="1" s="1"/>
  <c r="N554" i="1"/>
  <c r="J554" i="1" s="1"/>
  <c r="M554" i="1"/>
  <c r="W548" i="1"/>
  <c r="X548" i="1" s="1"/>
  <c r="N548" i="1"/>
  <c r="J548" i="1" s="1"/>
  <c r="M548" i="1"/>
  <c r="W551" i="1"/>
  <c r="Z551" i="1" s="1"/>
  <c r="N551" i="1"/>
  <c r="J551" i="1" s="1"/>
  <c r="M551" i="1"/>
  <c r="W549" i="1"/>
  <c r="Z549" i="1" s="1"/>
  <c r="N549" i="1"/>
  <c r="J549" i="1" s="1"/>
  <c r="M549" i="1"/>
  <c r="K109" i="1"/>
  <c r="W109" i="1"/>
  <c r="X109" i="1" s="1"/>
  <c r="N109" i="1"/>
  <c r="J109" i="1" s="1"/>
  <c r="M109" i="1"/>
  <c r="W58" i="1"/>
  <c r="Z58" i="1" s="1"/>
  <c r="N58" i="1"/>
  <c r="K58" i="1" s="1"/>
  <c r="M58" i="1"/>
  <c r="Z109" i="1" l="1"/>
  <c r="Y109" i="1"/>
  <c r="J58" i="1"/>
  <c r="X553" i="1"/>
  <c r="Y553" i="1"/>
  <c r="X554" i="1"/>
  <c r="Z554" i="1"/>
  <c r="Y548" i="1"/>
  <c r="Z548" i="1"/>
  <c r="Y551" i="1"/>
  <c r="X551" i="1"/>
  <c r="X549" i="1"/>
  <c r="Y549" i="1"/>
  <c r="X58" i="1"/>
  <c r="Y58" i="1"/>
  <c r="W375" i="1"/>
  <c r="Y375" i="1" s="1"/>
  <c r="N375" i="1"/>
  <c r="J375" i="1" s="1"/>
  <c r="W88" i="1"/>
  <c r="Z88" i="1" s="1"/>
  <c r="N88" i="1"/>
  <c r="M88" i="1"/>
  <c r="W39" i="1"/>
  <c r="Z39" i="1" s="1"/>
  <c r="N39" i="1"/>
  <c r="K39" i="1" s="1"/>
  <c r="M39" i="1"/>
  <c r="W688" i="1"/>
  <c r="Z688" i="1" s="1"/>
  <c r="N688" i="1"/>
  <c r="J688" i="1" s="1"/>
  <c r="M688" i="1"/>
  <c r="W1071" i="1"/>
  <c r="Z1071" i="1" s="1"/>
  <c r="N1071" i="1"/>
  <c r="K1071" i="1" s="1"/>
  <c r="M1071" i="1"/>
  <c r="W1070" i="1"/>
  <c r="Y1070" i="1" s="1"/>
  <c r="N1070" i="1"/>
  <c r="J1070" i="1" s="1"/>
  <c r="M1070" i="1"/>
  <c r="W1067" i="1"/>
  <c r="Y1067" i="1" s="1"/>
  <c r="N1067" i="1"/>
  <c r="J1067" i="1" s="1"/>
  <c r="M1067" i="1"/>
  <c r="W1066" i="1"/>
  <c r="Z1066" i="1" s="1"/>
  <c r="N1066" i="1"/>
  <c r="J1066" i="1" s="1"/>
  <c r="M1066" i="1"/>
  <c r="W1065" i="1"/>
  <c r="Z1065" i="1" s="1"/>
  <c r="N1065" i="1"/>
  <c r="J1065" i="1" s="1"/>
  <c r="M1065" i="1"/>
  <c r="W1064" i="1"/>
  <c r="Y1064" i="1" s="1"/>
  <c r="N1064" i="1"/>
  <c r="J1064" i="1" s="1"/>
  <c r="M1064" i="1"/>
  <c r="W1063" i="1"/>
  <c r="Y1063" i="1" s="1"/>
  <c r="N1063" i="1"/>
  <c r="J1063" i="1" s="1"/>
  <c r="M1063" i="1"/>
  <c r="W1062" i="1"/>
  <c r="Z1062" i="1" s="1"/>
  <c r="N1062" i="1"/>
  <c r="J1062" i="1" s="1"/>
  <c r="M1062" i="1"/>
  <c r="W1061" i="1"/>
  <c r="Y1061" i="1" s="1"/>
  <c r="N1061" i="1"/>
  <c r="M1061" i="1"/>
  <c r="W1060" i="1"/>
  <c r="Z1060" i="1" s="1"/>
  <c r="N1060" i="1"/>
  <c r="M1060" i="1"/>
  <c r="N1059" i="1"/>
  <c r="I1059" i="1"/>
  <c r="I1060" i="1" s="1"/>
  <c r="I1061" i="1" s="1"/>
  <c r="I1062" i="1" s="1"/>
  <c r="I1063" i="1" l="1"/>
  <c r="I1064" i="1" s="1"/>
  <c r="I1359" i="1"/>
  <c r="K375" i="1"/>
  <c r="K688" i="1"/>
  <c r="K1064" i="1"/>
  <c r="Z375" i="1"/>
  <c r="X375" i="1"/>
  <c r="J88" i="1"/>
  <c r="X88" i="1"/>
  <c r="Y88" i="1"/>
  <c r="X39" i="1"/>
  <c r="Y39" i="1"/>
  <c r="J39" i="1"/>
  <c r="X688" i="1"/>
  <c r="Y688" i="1"/>
  <c r="K1062" i="1"/>
  <c r="Z1067" i="1"/>
  <c r="X1060" i="1"/>
  <c r="Z1063" i="1"/>
  <c r="J1071" i="1"/>
  <c r="K1063" i="1"/>
  <c r="K1070" i="1"/>
  <c r="K1067" i="1"/>
  <c r="K1066" i="1"/>
  <c r="K1065" i="1"/>
  <c r="Z1061" i="1"/>
  <c r="Z1070" i="1"/>
  <c r="Y1060" i="1"/>
  <c r="X1063" i="1"/>
  <c r="X1067" i="1"/>
  <c r="Z1064" i="1"/>
  <c r="X1062" i="1"/>
  <c r="X1066" i="1"/>
  <c r="Y1062" i="1"/>
  <c r="Y1066" i="1"/>
  <c r="X1061" i="1"/>
  <c r="X1065" i="1"/>
  <c r="X1071" i="1"/>
  <c r="Y1065" i="1"/>
  <c r="Y1071" i="1"/>
  <c r="X1064" i="1"/>
  <c r="X1070" i="1"/>
  <c r="W766" i="1"/>
  <c r="Z766" i="1" s="1"/>
  <c r="N766" i="1"/>
  <c r="K766" i="1" s="1"/>
  <c r="M766" i="1"/>
  <c r="W740" i="1"/>
  <c r="Z740" i="1" s="1"/>
  <c r="N740" i="1"/>
  <c r="K740" i="1" s="1"/>
  <c r="M740" i="1"/>
  <c r="I1065" i="1" l="1"/>
  <c r="I1362" i="1" s="1"/>
  <c r="I1066" i="1"/>
  <c r="I1070" i="1" s="1"/>
  <c r="I1068" i="1"/>
  <c r="J766" i="1"/>
  <c r="X766" i="1"/>
  <c r="Y766" i="1"/>
  <c r="X740" i="1"/>
  <c r="J740" i="1"/>
  <c r="Y740" i="1"/>
  <c r="W659" i="1"/>
  <c r="Y659" i="1" s="1"/>
  <c r="N659" i="1"/>
  <c r="K659" i="1" s="1"/>
  <c r="M659" i="1"/>
  <c r="W658" i="1"/>
  <c r="Z658" i="1" s="1"/>
  <c r="N658" i="1"/>
  <c r="K658" i="1" s="1"/>
  <c r="M658" i="1"/>
  <c r="W657" i="1"/>
  <c r="Z657" i="1" s="1"/>
  <c r="N657" i="1"/>
  <c r="K657" i="1" s="1"/>
  <c r="M657" i="1"/>
  <c r="W656" i="1"/>
  <c r="Z656" i="1" s="1"/>
  <c r="N656" i="1"/>
  <c r="K656" i="1" s="1"/>
  <c r="M656" i="1"/>
  <c r="I1069" i="1" l="1"/>
  <c r="I1067" i="1"/>
  <c r="I1071" i="1" s="1"/>
  <c r="X657" i="1"/>
  <c r="Y657" i="1"/>
  <c r="J659" i="1"/>
  <c r="J658" i="1"/>
  <c r="J657" i="1"/>
  <c r="Z659" i="1"/>
  <c r="X658" i="1"/>
  <c r="X659" i="1"/>
  <c r="J656" i="1"/>
  <c r="Y658" i="1"/>
  <c r="X656" i="1"/>
  <c r="Y656" i="1"/>
  <c r="K583" i="1"/>
  <c r="K437" i="1" l="1"/>
  <c r="K436" i="1"/>
  <c r="W437" i="1"/>
  <c r="Z437" i="1" s="1"/>
  <c r="N437" i="1"/>
  <c r="J437" i="1" s="1"/>
  <c r="M437" i="1"/>
  <c r="W436" i="1"/>
  <c r="Z436" i="1" s="1"/>
  <c r="N436" i="1"/>
  <c r="J436" i="1" s="1"/>
  <c r="M436" i="1"/>
  <c r="W402" i="1"/>
  <c r="Z402" i="1" s="1"/>
  <c r="N402" i="1"/>
  <c r="J402" i="1" s="1"/>
  <c r="M402" i="1"/>
  <c r="W401" i="1"/>
  <c r="Z401" i="1" s="1"/>
  <c r="N401" i="1"/>
  <c r="J401" i="1" s="1"/>
  <c r="M401" i="1"/>
  <c r="K610" i="1"/>
  <c r="K605" i="1"/>
  <c r="W610" i="1"/>
  <c r="Z610" i="1" s="1"/>
  <c r="N610" i="1"/>
  <c r="J610" i="1" s="1"/>
  <c r="M610" i="1"/>
  <c r="W605" i="1"/>
  <c r="Z605" i="1" s="1"/>
  <c r="N605" i="1"/>
  <c r="J605" i="1" s="1"/>
  <c r="M605" i="1"/>
  <c r="I605" i="1"/>
  <c r="I606" i="1" s="1"/>
  <c r="I607" i="1" s="1"/>
  <c r="I608" i="1" s="1"/>
  <c r="I609" i="1" s="1"/>
  <c r="W556" i="1"/>
  <c r="Z556" i="1" s="1"/>
  <c r="N556" i="1"/>
  <c r="J556" i="1" s="1"/>
  <c r="M556" i="1"/>
  <c r="W557" i="1"/>
  <c r="X557" i="1" s="1"/>
  <c r="N557" i="1"/>
  <c r="J557" i="1" s="1"/>
  <c r="M557" i="1"/>
  <c r="K105" i="1"/>
  <c r="K104" i="1"/>
  <c r="K103" i="1"/>
  <c r="K102" i="1"/>
  <c r="W105" i="1"/>
  <c r="Z105" i="1" s="1"/>
  <c r="N105" i="1"/>
  <c r="M105" i="1"/>
  <c r="W104" i="1"/>
  <c r="Z104" i="1" s="1"/>
  <c r="N104" i="1"/>
  <c r="J104" i="1" s="1"/>
  <c r="W103" i="1"/>
  <c r="Y103" i="1" s="1"/>
  <c r="N103" i="1"/>
  <c r="J103" i="1" s="1"/>
  <c r="W102" i="1"/>
  <c r="X102" i="1" s="1"/>
  <c r="N102" i="1"/>
  <c r="J102" i="1" s="1"/>
  <c r="M102" i="1"/>
  <c r="W52" i="1"/>
  <c r="X52" i="1" s="1"/>
  <c r="N52" i="1"/>
  <c r="K52" i="1" s="1"/>
  <c r="M52" i="1"/>
  <c r="W51" i="1"/>
  <c r="Z51" i="1" s="1"/>
  <c r="N51" i="1"/>
  <c r="J51" i="1" s="1"/>
  <c r="M51" i="1"/>
  <c r="W50" i="1"/>
  <c r="X50" i="1" s="1"/>
  <c r="N50" i="1"/>
  <c r="K50" i="1" s="1"/>
  <c r="W49" i="1"/>
  <c r="X49" i="1" s="1"/>
  <c r="N49" i="1"/>
  <c r="J49" i="1" s="1"/>
  <c r="K107" i="1"/>
  <c r="K106" i="1"/>
  <c r="W107" i="1"/>
  <c r="Z107" i="1" s="1"/>
  <c r="N107" i="1"/>
  <c r="J107" i="1" s="1"/>
  <c r="M107" i="1"/>
  <c r="W106" i="1"/>
  <c r="Z106" i="1" s="1"/>
  <c r="N106" i="1"/>
  <c r="M106" i="1"/>
  <c r="W63" i="1"/>
  <c r="Z63" i="1" s="1"/>
  <c r="N63" i="1"/>
  <c r="J63" i="1" s="1"/>
  <c r="M63" i="1"/>
  <c r="W56" i="1"/>
  <c r="Z56" i="1" s="1"/>
  <c r="N56" i="1"/>
  <c r="K56" i="1" s="1"/>
  <c r="M56" i="1"/>
  <c r="K223" i="1"/>
  <c r="W223" i="1"/>
  <c r="Y223" i="1" s="1"/>
  <c r="N223" i="1"/>
  <c r="M223" i="1"/>
  <c r="W186" i="1"/>
  <c r="Z186" i="1" s="1"/>
  <c r="N186" i="1"/>
  <c r="K186" i="1" s="1"/>
  <c r="M186" i="1"/>
  <c r="W978" i="1"/>
  <c r="Z978" i="1" s="1"/>
  <c r="N978" i="1"/>
  <c r="J978" i="1" s="1"/>
  <c r="M978" i="1"/>
  <c r="W979" i="1"/>
  <c r="Z979" i="1" s="1"/>
  <c r="N979" i="1"/>
  <c r="K979" i="1" s="1"/>
  <c r="M979" i="1"/>
  <c r="W977" i="1"/>
  <c r="Z977" i="1" s="1"/>
  <c r="N977" i="1"/>
  <c r="K977" i="1" s="1"/>
  <c r="M977" i="1"/>
  <c r="W976" i="1"/>
  <c r="Z976" i="1" s="1"/>
  <c r="N976" i="1"/>
  <c r="K976" i="1" s="1"/>
  <c r="M976" i="1"/>
  <c r="W975" i="1"/>
  <c r="Z975" i="1" s="1"/>
  <c r="N975" i="1"/>
  <c r="K975" i="1" s="1"/>
  <c r="M975" i="1"/>
  <c r="W974" i="1"/>
  <c r="Y974" i="1" s="1"/>
  <c r="N974" i="1"/>
  <c r="K974" i="1" s="1"/>
  <c r="M974" i="1"/>
  <c r="W973" i="1"/>
  <c r="Z973" i="1" s="1"/>
  <c r="N973" i="1"/>
  <c r="K973" i="1" s="1"/>
  <c r="M973" i="1"/>
  <c r="W972" i="1"/>
  <c r="Z972" i="1" s="1"/>
  <c r="N972" i="1"/>
  <c r="K972" i="1" s="1"/>
  <c r="M972" i="1"/>
  <c r="W971" i="1"/>
  <c r="Z971" i="1" s="1"/>
  <c r="N971" i="1"/>
  <c r="J971" i="1" s="1"/>
  <c r="M971" i="1"/>
  <c r="W970" i="1"/>
  <c r="Y970" i="1" s="1"/>
  <c r="N970" i="1"/>
  <c r="J970" i="1" s="1"/>
  <c r="M970" i="1"/>
  <c r="W969" i="1"/>
  <c r="Z969" i="1" s="1"/>
  <c r="N969" i="1"/>
  <c r="J969" i="1" s="1"/>
  <c r="M969" i="1"/>
  <c r="W968" i="1"/>
  <c r="Z968" i="1" s="1"/>
  <c r="N968" i="1"/>
  <c r="M968" i="1"/>
  <c r="W967" i="1"/>
  <c r="X967" i="1" s="1"/>
  <c r="N967" i="1"/>
  <c r="M967" i="1"/>
  <c r="N966" i="1"/>
  <c r="I966" i="1"/>
  <c r="I967" i="1" s="1"/>
  <c r="I968" i="1" s="1"/>
  <c r="I969" i="1" s="1"/>
  <c r="I970" i="1" s="1"/>
  <c r="K970" i="1" l="1"/>
  <c r="X610" i="1"/>
  <c r="Y610" i="1"/>
  <c r="X605" i="1"/>
  <c r="Y605" i="1"/>
  <c r="X437" i="1"/>
  <c r="Y437" i="1"/>
  <c r="X436" i="1"/>
  <c r="Y436" i="1"/>
  <c r="X401" i="1"/>
  <c r="Y401" i="1"/>
  <c r="X402" i="1"/>
  <c r="Y402" i="1"/>
  <c r="Y556" i="1"/>
  <c r="X556" i="1"/>
  <c r="K49" i="1"/>
  <c r="Z102" i="1"/>
  <c r="X105" i="1"/>
  <c r="Y557" i="1"/>
  <c r="Y105" i="1"/>
  <c r="Z557" i="1"/>
  <c r="Y102" i="1"/>
  <c r="Z103" i="1"/>
  <c r="X104" i="1"/>
  <c r="Y104" i="1"/>
  <c r="Y106" i="1"/>
  <c r="J50" i="1"/>
  <c r="X103" i="1"/>
  <c r="J105" i="1"/>
  <c r="K51" i="1"/>
  <c r="J52" i="1"/>
  <c r="Z52" i="1"/>
  <c r="X51" i="1"/>
  <c r="Y52" i="1"/>
  <c r="Y51" i="1"/>
  <c r="Y49" i="1"/>
  <c r="Z49" i="1"/>
  <c r="Y50" i="1"/>
  <c r="Z50" i="1"/>
  <c r="Y107" i="1"/>
  <c r="X106" i="1"/>
  <c r="J106" i="1"/>
  <c r="X107" i="1"/>
  <c r="K63" i="1"/>
  <c r="Y63" i="1"/>
  <c r="X63" i="1"/>
  <c r="J56" i="1"/>
  <c r="X56" i="1"/>
  <c r="Y56" i="1"/>
  <c r="X223" i="1"/>
  <c r="Z223" i="1"/>
  <c r="J223" i="1"/>
  <c r="Y186" i="1"/>
  <c r="J186" i="1"/>
  <c r="X186" i="1"/>
  <c r="K978" i="1"/>
  <c r="Y978" i="1"/>
  <c r="X978" i="1"/>
  <c r="K969" i="1"/>
  <c r="J977" i="1"/>
  <c r="J976" i="1"/>
  <c r="J973" i="1"/>
  <c r="J972" i="1"/>
  <c r="K971" i="1"/>
  <c r="I972" i="1"/>
  <c r="I974" i="1" s="1"/>
  <c r="I976" i="1" s="1"/>
  <c r="I979" i="1" s="1"/>
  <c r="I971" i="1"/>
  <c r="I973" i="1" s="1"/>
  <c r="I975" i="1" s="1"/>
  <c r="Z970" i="1"/>
  <c r="X977" i="1"/>
  <c r="Z974" i="1"/>
  <c r="X969" i="1"/>
  <c r="X973" i="1"/>
  <c r="Y969" i="1"/>
  <c r="Y973" i="1"/>
  <c r="J975" i="1"/>
  <c r="Y977" i="1"/>
  <c r="X968" i="1"/>
  <c r="X972" i="1"/>
  <c r="X976" i="1"/>
  <c r="Y968" i="1"/>
  <c r="Y972" i="1"/>
  <c r="J974" i="1"/>
  <c r="Y976" i="1"/>
  <c r="J979" i="1"/>
  <c r="X971" i="1"/>
  <c r="X975" i="1"/>
  <c r="Y971" i="1"/>
  <c r="Y975" i="1"/>
  <c r="Y967" i="1"/>
  <c r="X970" i="1"/>
  <c r="X974" i="1"/>
  <c r="X979" i="1"/>
  <c r="Z967" i="1"/>
  <c r="Y979" i="1"/>
  <c r="W397" i="1"/>
  <c r="Z397" i="1" s="1"/>
  <c r="N397" i="1"/>
  <c r="K397" i="1" s="1"/>
  <c r="W396" i="1"/>
  <c r="Y396" i="1" s="1"/>
  <c r="N396" i="1"/>
  <c r="K396" i="1" s="1"/>
  <c r="W962" i="1"/>
  <c r="Z962" i="1" s="1"/>
  <c r="N962" i="1"/>
  <c r="K962" i="1" s="1"/>
  <c r="M962" i="1"/>
  <c r="W961" i="1"/>
  <c r="Z961" i="1" s="1"/>
  <c r="N961" i="1"/>
  <c r="K961" i="1" s="1"/>
  <c r="M961" i="1"/>
  <c r="W960" i="1"/>
  <c r="X960" i="1" s="1"/>
  <c r="N960" i="1"/>
  <c r="K960" i="1" s="1"/>
  <c r="M960" i="1"/>
  <c r="W959" i="1"/>
  <c r="Z959" i="1" s="1"/>
  <c r="N959" i="1"/>
  <c r="K959" i="1" s="1"/>
  <c r="M959" i="1"/>
  <c r="W958" i="1"/>
  <c r="Z958" i="1" s="1"/>
  <c r="N958" i="1"/>
  <c r="J958" i="1" s="1"/>
  <c r="M958" i="1"/>
  <c r="W957" i="1"/>
  <c r="Z957" i="1" s="1"/>
  <c r="N957" i="1"/>
  <c r="J957" i="1" s="1"/>
  <c r="M957" i="1"/>
  <c r="W956" i="1"/>
  <c r="X956" i="1" s="1"/>
  <c r="N956" i="1"/>
  <c r="K956" i="1" s="1"/>
  <c r="M956" i="1"/>
  <c r="W955" i="1"/>
  <c r="Z955" i="1" s="1"/>
  <c r="N955" i="1"/>
  <c r="K955" i="1" s="1"/>
  <c r="M955" i="1"/>
  <c r="W954" i="1"/>
  <c r="Z954" i="1" s="1"/>
  <c r="N954" i="1"/>
  <c r="K954" i="1" s="1"/>
  <c r="M954" i="1"/>
  <c r="W953" i="1"/>
  <c r="Z953" i="1" s="1"/>
  <c r="N953" i="1"/>
  <c r="J953" i="1" s="1"/>
  <c r="M953" i="1"/>
  <c r="W952" i="1"/>
  <c r="X952" i="1" s="1"/>
  <c r="N952" i="1"/>
  <c r="M952" i="1"/>
  <c r="W951" i="1"/>
  <c r="Z951" i="1" s="1"/>
  <c r="N951" i="1"/>
  <c r="M951" i="1"/>
  <c r="N950" i="1"/>
  <c r="I950" i="1"/>
  <c r="I951" i="1" s="1"/>
  <c r="I952" i="1" s="1"/>
  <c r="I953" i="1" s="1"/>
  <c r="I954" i="1" s="1"/>
  <c r="J397" i="1" l="1"/>
  <c r="I977" i="1"/>
  <c r="I978" i="1"/>
  <c r="J396" i="1"/>
  <c r="K958" i="1"/>
  <c r="X397" i="1"/>
  <c r="Y397" i="1"/>
  <c r="Z396" i="1"/>
  <c r="X396" i="1"/>
  <c r="J954" i="1"/>
  <c r="Z956" i="1"/>
  <c r="Y956" i="1"/>
  <c r="K957" i="1"/>
  <c r="Z960" i="1"/>
  <c r="Y952" i="1"/>
  <c r="Z952" i="1"/>
  <c r="Y960" i="1"/>
  <c r="K953" i="1"/>
  <c r="J962" i="1"/>
  <c r="J961" i="1"/>
  <c r="J960" i="1"/>
  <c r="J956" i="1"/>
  <c r="I955" i="1"/>
  <c r="I957" i="1" s="1"/>
  <c r="I959" i="1" s="1"/>
  <c r="I961" i="1" s="1"/>
  <c r="I956" i="1"/>
  <c r="I958" i="1" s="1"/>
  <c r="I960" i="1" s="1"/>
  <c r="I962" i="1" s="1"/>
  <c r="X955" i="1"/>
  <c r="X959" i="1"/>
  <c r="Y955" i="1"/>
  <c r="Y959" i="1"/>
  <c r="X951" i="1"/>
  <c r="Y951" i="1"/>
  <c r="X954" i="1"/>
  <c r="X958" i="1"/>
  <c r="X962" i="1"/>
  <c r="Y954" i="1"/>
  <c r="Y958" i="1"/>
  <c r="Y962" i="1"/>
  <c r="X953" i="1"/>
  <c r="X957" i="1"/>
  <c r="X961" i="1"/>
  <c r="Y953" i="1"/>
  <c r="J955" i="1"/>
  <c r="Y957" i="1"/>
  <c r="J959" i="1"/>
  <c r="Y961" i="1"/>
  <c r="K441" i="1"/>
  <c r="K440" i="1"/>
  <c r="K439" i="1"/>
  <c r="K438" i="1"/>
  <c r="K434" i="1"/>
  <c r="K435" i="1"/>
  <c r="K433" i="1"/>
  <c r="K432" i="1"/>
  <c r="K431" i="1"/>
  <c r="W441" i="1"/>
  <c r="X441" i="1" s="1"/>
  <c r="N441" i="1"/>
  <c r="J441" i="1" s="1"/>
  <c r="M441" i="1"/>
  <c r="W440" i="1"/>
  <c r="Y440" i="1" s="1"/>
  <c r="N440" i="1"/>
  <c r="J440" i="1" s="1"/>
  <c r="M440" i="1"/>
  <c r="W439" i="1"/>
  <c r="X439" i="1" s="1"/>
  <c r="N439" i="1"/>
  <c r="J439" i="1" s="1"/>
  <c r="M439" i="1"/>
  <c r="W438" i="1"/>
  <c r="Y438" i="1" s="1"/>
  <c r="N438" i="1"/>
  <c r="J438" i="1" s="1"/>
  <c r="M438" i="1"/>
  <c r="W435" i="1"/>
  <c r="Y435" i="1" s="1"/>
  <c r="N435" i="1"/>
  <c r="J435" i="1" s="1"/>
  <c r="M435" i="1"/>
  <c r="W434" i="1"/>
  <c r="Z434" i="1" s="1"/>
  <c r="N434" i="1"/>
  <c r="J434" i="1" s="1"/>
  <c r="M434" i="1"/>
  <c r="I434" i="1"/>
  <c r="I440" i="1" s="1"/>
  <c r="W433" i="1"/>
  <c r="Z433" i="1" s="1"/>
  <c r="N433" i="1"/>
  <c r="J433" i="1" s="1"/>
  <c r="M433" i="1"/>
  <c r="W432" i="1"/>
  <c r="Y432" i="1" s="1"/>
  <c r="N432" i="1"/>
  <c r="M432" i="1"/>
  <c r="W431" i="1"/>
  <c r="Z431" i="1" s="1"/>
  <c r="N431" i="1"/>
  <c r="J431" i="1" s="1"/>
  <c r="M431" i="1"/>
  <c r="W408" i="1"/>
  <c r="Z408" i="1" s="1"/>
  <c r="N408" i="1"/>
  <c r="J408" i="1" s="1"/>
  <c r="M408" i="1"/>
  <c r="W407" i="1"/>
  <c r="Y407" i="1" s="1"/>
  <c r="N407" i="1"/>
  <c r="J407" i="1" s="1"/>
  <c r="M407" i="1"/>
  <c r="W406" i="1"/>
  <c r="Z406" i="1" s="1"/>
  <c r="N406" i="1"/>
  <c r="J406" i="1" s="1"/>
  <c r="M406" i="1"/>
  <c r="W405" i="1"/>
  <c r="Z405" i="1" s="1"/>
  <c r="N405" i="1"/>
  <c r="J405" i="1" s="1"/>
  <c r="M405" i="1"/>
  <c r="W404" i="1"/>
  <c r="Z404" i="1" s="1"/>
  <c r="N404" i="1"/>
  <c r="J404" i="1" s="1"/>
  <c r="M404" i="1"/>
  <c r="W403" i="1"/>
  <c r="Z403" i="1" s="1"/>
  <c r="N403" i="1"/>
  <c r="J403" i="1" s="1"/>
  <c r="M403" i="1"/>
  <c r="W400" i="1"/>
  <c r="X400" i="1" s="1"/>
  <c r="N400" i="1"/>
  <c r="J400" i="1" s="1"/>
  <c r="M400" i="1"/>
  <c r="W399" i="1"/>
  <c r="Z399" i="1" s="1"/>
  <c r="N399" i="1"/>
  <c r="K399" i="1" s="1"/>
  <c r="M399" i="1"/>
  <c r="W398" i="1"/>
  <c r="Y398" i="1" s="1"/>
  <c r="N398" i="1"/>
  <c r="K398" i="1" s="1"/>
  <c r="M398" i="1"/>
  <c r="N409" i="1"/>
  <c r="W409" i="1"/>
  <c r="X409" i="1" s="1"/>
  <c r="I413" i="1"/>
  <c r="I414" i="1" s="1"/>
  <c r="I415" i="1" s="1"/>
  <c r="I416" i="1" s="1"/>
  <c r="I417" i="1" s="1"/>
  <c r="K413" i="1"/>
  <c r="N413" i="1"/>
  <c r="K414" i="1"/>
  <c r="M414" i="1"/>
  <c r="N414" i="1"/>
  <c r="W414" i="1"/>
  <c r="X414" i="1" s="1"/>
  <c r="K415" i="1"/>
  <c r="M415" i="1"/>
  <c r="N415" i="1"/>
  <c r="W415" i="1"/>
  <c r="Y415" i="1" s="1"/>
  <c r="K416" i="1"/>
  <c r="M416" i="1"/>
  <c r="N416" i="1"/>
  <c r="W416" i="1"/>
  <c r="X416" i="1" s="1"/>
  <c r="K417" i="1"/>
  <c r="M417" i="1"/>
  <c r="N417" i="1"/>
  <c r="W417" i="1"/>
  <c r="X417" i="1" s="1"/>
  <c r="K418" i="1"/>
  <c r="M418" i="1"/>
  <c r="N418" i="1"/>
  <c r="W418" i="1"/>
  <c r="Y418" i="1" s="1"/>
  <c r="N419" i="1"/>
  <c r="W419" i="1"/>
  <c r="X419" i="1" s="1"/>
  <c r="N420" i="1"/>
  <c r="W420" i="1"/>
  <c r="X420" i="1" s="1"/>
  <c r="K421" i="1"/>
  <c r="N421" i="1"/>
  <c r="W421" i="1"/>
  <c r="X421" i="1" s="1"/>
  <c r="K422" i="1"/>
  <c r="N422" i="1"/>
  <c r="W422" i="1"/>
  <c r="X422" i="1" s="1"/>
  <c r="K423" i="1"/>
  <c r="M423" i="1"/>
  <c r="N423" i="1"/>
  <c r="W423" i="1"/>
  <c r="X423" i="1" s="1"/>
  <c r="K424" i="1"/>
  <c r="M424" i="1"/>
  <c r="N424" i="1"/>
  <c r="W424" i="1"/>
  <c r="Y424" i="1" s="1"/>
  <c r="W144" i="1"/>
  <c r="Z144" i="1" s="1"/>
  <c r="M144" i="1"/>
  <c r="W145" i="1"/>
  <c r="Y145" i="1" s="1"/>
  <c r="M145" i="1"/>
  <c r="Z438" i="1" l="1"/>
  <c r="Z441" i="1"/>
  <c r="Y441" i="1"/>
  <c r="Y439" i="1"/>
  <c r="Y434" i="1"/>
  <c r="Z439" i="1"/>
  <c r="Z432" i="1"/>
  <c r="Z435" i="1"/>
  <c r="Z440" i="1"/>
  <c r="J399" i="1"/>
  <c r="X432" i="1"/>
  <c r="X435" i="1"/>
  <c r="X440" i="1"/>
  <c r="X431" i="1"/>
  <c r="Y431" i="1"/>
  <c r="X434" i="1"/>
  <c r="J432" i="1"/>
  <c r="J398" i="1"/>
  <c r="X433" i="1"/>
  <c r="X438" i="1"/>
  <c r="Y433" i="1"/>
  <c r="Z415" i="1"/>
  <c r="Z407" i="1"/>
  <c r="X418" i="1"/>
  <c r="X424" i="1"/>
  <c r="Z418" i="1"/>
  <c r="Z424" i="1"/>
  <c r="X415" i="1"/>
  <c r="X398" i="1"/>
  <c r="Y400" i="1"/>
  <c r="Z422" i="1"/>
  <c r="Z420" i="1"/>
  <c r="Z398" i="1"/>
  <c r="Z400" i="1"/>
  <c r="Y422" i="1"/>
  <c r="Y420" i="1"/>
  <c r="Z416" i="1"/>
  <c r="Y416" i="1"/>
  <c r="Z423" i="1"/>
  <c r="Z419" i="1"/>
  <c r="Z414" i="1"/>
  <c r="Y419" i="1"/>
  <c r="Y423" i="1"/>
  <c r="Z421" i="1"/>
  <c r="Z417" i="1"/>
  <c r="Y414" i="1"/>
  <c r="Y421" i="1"/>
  <c r="Y417" i="1"/>
  <c r="X399" i="1"/>
  <c r="Y409" i="1"/>
  <c r="X407" i="1"/>
  <c r="Z409" i="1"/>
  <c r="X404" i="1"/>
  <c r="X406" i="1"/>
  <c r="Y404" i="1"/>
  <c r="Y406" i="1"/>
  <c r="Y399" i="1"/>
  <c r="X403" i="1"/>
  <c r="X405" i="1"/>
  <c r="X408" i="1"/>
  <c r="Y403" i="1"/>
  <c r="Y405" i="1"/>
  <c r="Y408" i="1"/>
  <c r="X144" i="1"/>
  <c r="Y144" i="1"/>
  <c r="X145" i="1"/>
  <c r="Z145" i="1"/>
  <c r="W152" i="1"/>
  <c r="X152" i="1" s="1"/>
  <c r="M152" i="1"/>
  <c r="Y152" i="1" l="1"/>
  <c r="Z152" i="1"/>
  <c r="W150" i="1"/>
  <c r="Y150" i="1" s="1"/>
  <c r="M150" i="1"/>
  <c r="Z150" i="1" l="1"/>
  <c r="X150" i="1"/>
  <c r="W864" i="1" l="1"/>
  <c r="X864" i="1" s="1"/>
  <c r="N864" i="1"/>
  <c r="K864" i="1" s="1"/>
  <c r="M864" i="1"/>
  <c r="W866" i="1"/>
  <c r="Y866" i="1" s="1"/>
  <c r="N866" i="1"/>
  <c r="K866" i="1" s="1"/>
  <c r="M866" i="1"/>
  <c r="W865" i="1"/>
  <c r="Y865" i="1" s="1"/>
  <c r="N865" i="1"/>
  <c r="K865" i="1" s="1"/>
  <c r="M865" i="1"/>
  <c r="W862" i="1"/>
  <c r="Y862" i="1" s="1"/>
  <c r="N862" i="1"/>
  <c r="J862" i="1" s="1"/>
  <c r="M862" i="1"/>
  <c r="Z864" i="1" l="1"/>
  <c r="Y864" i="1"/>
  <c r="J864" i="1"/>
  <c r="Z866" i="1"/>
  <c r="J866" i="1"/>
  <c r="X866" i="1"/>
  <c r="Z865" i="1"/>
  <c r="J865" i="1"/>
  <c r="X865" i="1"/>
  <c r="Z862" i="1"/>
  <c r="K862" i="1"/>
  <c r="X862" i="1"/>
  <c r="K94" i="11"/>
  <c r="W94" i="11"/>
  <c r="Z94" i="11" s="1"/>
  <c r="N94" i="11"/>
  <c r="K430" i="1"/>
  <c r="W430" i="1"/>
  <c r="X430" i="1" s="1"/>
  <c r="N430" i="1"/>
  <c r="K791" i="1"/>
  <c r="W279" i="11"/>
  <c r="Z279" i="11" s="1"/>
  <c r="N279" i="11"/>
  <c r="J279" i="11" s="1"/>
  <c r="K279" i="11"/>
  <c r="X94" i="11" l="1"/>
  <c r="Y94" i="11"/>
  <c r="Z430" i="1"/>
  <c r="Y430" i="1"/>
  <c r="X279" i="11"/>
  <c r="Y279" i="11"/>
  <c r="N164" i="1"/>
  <c r="W149" i="1"/>
  <c r="Z149" i="1" s="1"/>
  <c r="M149" i="1"/>
  <c r="W148" i="1"/>
  <c r="Z148" i="1" s="1"/>
  <c r="M148" i="1"/>
  <c r="W158" i="1"/>
  <c r="J133" i="1"/>
  <c r="J141" i="1"/>
  <c r="W156" i="1"/>
  <c r="X156" i="1" s="1"/>
  <c r="W157" i="1"/>
  <c r="Z157" i="1" s="1"/>
  <c r="M157" i="1"/>
  <c r="I157" i="1"/>
  <c r="W155" i="1"/>
  <c r="Z155" i="1" s="1"/>
  <c r="M155" i="1"/>
  <c r="I155" i="1"/>
  <c r="W154" i="1"/>
  <c r="Z154" i="1" s="1"/>
  <c r="M154" i="1"/>
  <c r="I154" i="1"/>
  <c r="W153" i="1"/>
  <c r="Z153" i="1" s="1"/>
  <c r="M153" i="1"/>
  <c r="W151" i="1"/>
  <c r="Z151" i="1" s="1"/>
  <c r="M151" i="1"/>
  <c r="W147" i="1"/>
  <c r="Z147" i="1" s="1"/>
  <c r="M147" i="1"/>
  <c r="W146" i="1"/>
  <c r="Z146" i="1" s="1"/>
  <c r="M146" i="1"/>
  <c r="I146" i="1"/>
  <c r="W143" i="1"/>
  <c r="X143" i="1" s="1"/>
  <c r="M143" i="1"/>
  <c r="W142" i="1"/>
  <c r="Z142" i="1" s="1"/>
  <c r="M142" i="1"/>
  <c r="I142" i="1"/>
  <c r="W141" i="1"/>
  <c r="Z141" i="1" s="1"/>
  <c r="M141" i="1"/>
  <c r="W140" i="1"/>
  <c r="X140" i="1" s="1"/>
  <c r="M140" i="1"/>
  <c r="I140" i="1"/>
  <c r="I153" i="1" s="1"/>
  <c r="W139" i="1"/>
  <c r="Y139" i="1" s="1"/>
  <c r="M139" i="1"/>
  <c r="I139" i="1"/>
  <c r="W138" i="1"/>
  <c r="X138" i="1" s="1"/>
  <c r="M138" i="1"/>
  <c r="I138" i="1"/>
  <c r="I147" i="1" s="1"/>
  <c r="W137" i="1"/>
  <c r="Z137" i="1" s="1"/>
  <c r="W136" i="1"/>
  <c r="X136" i="1" s="1"/>
  <c r="M136" i="1"/>
  <c r="I136" i="1"/>
  <c r="I145" i="1" s="1"/>
  <c r="W135" i="1"/>
  <c r="Z135" i="1" s="1"/>
  <c r="M135" i="1"/>
  <c r="I135" i="1"/>
  <c r="I144" i="1" s="1"/>
  <c r="W134" i="1"/>
  <c r="Z134" i="1" s="1"/>
  <c r="J134" i="1"/>
  <c r="M134" i="1"/>
  <c r="I134" i="1"/>
  <c r="W133" i="1"/>
  <c r="X133" i="1" s="1"/>
  <c r="M133" i="1"/>
  <c r="W132" i="1"/>
  <c r="Z132" i="1" s="1"/>
  <c r="M132" i="1"/>
  <c r="I132" i="1"/>
  <c r="W131" i="1"/>
  <c r="Y131" i="1" s="1"/>
  <c r="W130" i="1"/>
  <c r="Z130" i="1" s="1"/>
  <c r="M130" i="1"/>
  <c r="I130" i="1"/>
  <c r="I133" i="1" s="1"/>
  <c r="W129" i="1"/>
  <c r="Y129" i="1" s="1"/>
  <c r="M129" i="1"/>
  <c r="I129" i="1"/>
  <c r="W128" i="1"/>
  <c r="Y128" i="1" s="1"/>
  <c r="W127" i="1"/>
  <c r="Z127" i="1" s="1"/>
  <c r="W126" i="1"/>
  <c r="Y126" i="1" s="1"/>
  <c r="W125" i="1"/>
  <c r="Z125" i="1" s="1"/>
  <c r="M125" i="1"/>
  <c r="I125" i="1"/>
  <c r="W124" i="1"/>
  <c r="Y124" i="1" s="1"/>
  <c r="M124" i="1"/>
  <c r="I124" i="1"/>
  <c r="W123" i="1"/>
  <c r="Z123" i="1" s="1"/>
  <c r="M123" i="1"/>
  <c r="W122" i="1"/>
  <c r="Z122" i="1" s="1"/>
  <c r="M122" i="1"/>
  <c r="W121" i="1"/>
  <c r="Z121" i="1" s="1"/>
  <c r="M121" i="1"/>
  <c r="W120" i="1"/>
  <c r="Z120" i="1" s="1"/>
  <c r="M120" i="1"/>
  <c r="I119" i="1"/>
  <c r="I120" i="1" s="1"/>
  <c r="I121" i="1" s="1"/>
  <c r="I122" i="1" s="1"/>
  <c r="I123" i="1" s="1"/>
  <c r="I152" i="1" l="1"/>
  <c r="I150" i="1"/>
  <c r="I148" i="1"/>
  <c r="Y148" i="1"/>
  <c r="I149" i="1"/>
  <c r="X149" i="1"/>
  <c r="Y149" i="1"/>
  <c r="X148" i="1"/>
  <c r="Y153" i="1"/>
  <c r="Z156" i="1"/>
  <c r="Y156" i="1"/>
  <c r="I151" i="1"/>
  <c r="I141" i="1"/>
  <c r="Z136" i="1"/>
  <c r="Z138" i="1"/>
  <c r="Z131" i="1"/>
  <c r="Z139" i="1"/>
  <c r="X137" i="1"/>
  <c r="X153" i="1"/>
  <c r="Z129" i="1"/>
  <c r="Y120" i="1"/>
  <c r="Y138" i="1"/>
  <c r="Y136" i="1"/>
  <c r="Y151" i="1"/>
  <c r="Y133" i="1"/>
  <c r="Y140" i="1"/>
  <c r="Y143" i="1"/>
  <c r="X155" i="1"/>
  <c r="X124" i="1"/>
  <c r="Z124" i="1"/>
  <c r="X126" i="1"/>
  <c r="X128" i="1"/>
  <c r="Z133" i="1"/>
  <c r="Z140" i="1"/>
  <c r="Z143" i="1"/>
  <c r="X147" i="1"/>
  <c r="Y155" i="1"/>
  <c r="X121" i="1"/>
  <c r="Y147" i="1"/>
  <c r="X135" i="1"/>
  <c r="Z126" i="1"/>
  <c r="Z128" i="1"/>
  <c r="X130" i="1"/>
  <c r="X132" i="1"/>
  <c r="Y135" i="1"/>
  <c r="Y137" i="1"/>
  <c r="X142" i="1"/>
  <c r="X151" i="1"/>
  <c r="Y121" i="1"/>
  <c r="Y123" i="1"/>
  <c r="Y130" i="1"/>
  <c r="Y132" i="1"/>
  <c r="X139" i="1"/>
  <c r="Y142" i="1"/>
  <c r="X123" i="1"/>
  <c r="X120" i="1"/>
  <c r="X154" i="1"/>
  <c r="I143" i="1"/>
  <c r="X146" i="1"/>
  <c r="Y154" i="1"/>
  <c r="X134" i="1"/>
  <c r="X141" i="1"/>
  <c r="Y146" i="1"/>
  <c r="X157" i="1"/>
  <c r="X122" i="1"/>
  <c r="X125" i="1"/>
  <c r="X127" i="1"/>
  <c r="Y141" i="1"/>
  <c r="Y157" i="1"/>
  <c r="Y122" i="1"/>
  <c r="Y125" i="1"/>
  <c r="Y127" i="1"/>
  <c r="X129" i="1"/>
  <c r="X131" i="1"/>
  <c r="Y134" i="1"/>
  <c r="K327" i="1"/>
  <c r="W327" i="1"/>
  <c r="Z327" i="1" s="1"/>
  <c r="N327" i="1"/>
  <c r="J327" i="1" s="1"/>
  <c r="W312" i="1"/>
  <c r="Z312" i="1" s="1"/>
  <c r="N312" i="1"/>
  <c r="K312" i="1" s="1"/>
  <c r="K601" i="1"/>
  <c r="K600" i="1"/>
  <c r="K599" i="1"/>
  <c r="W601" i="1"/>
  <c r="X601" i="1" s="1"/>
  <c r="N601" i="1"/>
  <c r="J601" i="1" s="1"/>
  <c r="M601" i="1"/>
  <c r="I601" i="1"/>
  <c r="W600" i="1"/>
  <c r="Y600" i="1" s="1"/>
  <c r="N600" i="1"/>
  <c r="J600" i="1" s="1"/>
  <c r="M600" i="1"/>
  <c r="I600" i="1"/>
  <c r="W599" i="1"/>
  <c r="Y599" i="1" s="1"/>
  <c r="N599" i="1"/>
  <c r="J599" i="1" s="1"/>
  <c r="M599" i="1"/>
  <c r="I599" i="1"/>
  <c r="I610" i="1" s="1"/>
  <c r="W546" i="1"/>
  <c r="Z546" i="1" s="1"/>
  <c r="N546" i="1"/>
  <c r="J546" i="1" s="1"/>
  <c r="M546" i="1"/>
  <c r="W545" i="1"/>
  <c r="Z545" i="1" s="1"/>
  <c r="N545" i="1"/>
  <c r="J545" i="1" s="1"/>
  <c r="M545" i="1"/>
  <c r="W547" i="1"/>
  <c r="Z547" i="1" s="1"/>
  <c r="N547" i="1"/>
  <c r="J547" i="1" s="1"/>
  <c r="M547" i="1"/>
  <c r="W64" i="1"/>
  <c r="Z64" i="1" s="1"/>
  <c r="N64" i="1"/>
  <c r="K64" i="1" s="1"/>
  <c r="M64" i="1"/>
  <c r="K94" i="1"/>
  <c r="K93" i="1"/>
  <c r="K78" i="1"/>
  <c r="K77" i="1"/>
  <c r="K76" i="1"/>
  <c r="K75" i="1"/>
  <c r="K74" i="1"/>
  <c r="K73" i="1"/>
  <c r="W55" i="1"/>
  <c r="Z55" i="1" s="1"/>
  <c r="N55" i="1"/>
  <c r="K55" i="1" s="1"/>
  <c r="M55" i="1"/>
  <c r="W54" i="1"/>
  <c r="X54" i="1" s="1"/>
  <c r="N54" i="1"/>
  <c r="J54" i="1" s="1"/>
  <c r="W53" i="1"/>
  <c r="Z53" i="1" s="1"/>
  <c r="N53" i="1"/>
  <c r="K53" i="1" s="1"/>
  <c r="W48" i="1"/>
  <c r="Z48" i="1" s="1"/>
  <c r="N48" i="1"/>
  <c r="K48" i="1" s="1"/>
  <c r="W47" i="1"/>
  <c r="Y47" i="1" s="1"/>
  <c r="N47" i="1"/>
  <c r="K47" i="1" s="1"/>
  <c r="M47" i="1"/>
  <c r="W46" i="1"/>
  <c r="Z46" i="1" s="1"/>
  <c r="N46" i="1"/>
  <c r="J46" i="1" s="1"/>
  <c r="M46" i="1"/>
  <c r="J312" i="1" l="1"/>
  <c r="Y327" i="1"/>
  <c r="Z599" i="1"/>
  <c r="X327" i="1"/>
  <c r="X312" i="1"/>
  <c r="Y312" i="1"/>
  <c r="X600" i="1"/>
  <c r="Z600" i="1"/>
  <c r="K54" i="1"/>
  <c r="X599" i="1"/>
  <c r="Z601" i="1"/>
  <c r="Y601" i="1"/>
  <c r="Y546" i="1"/>
  <c r="X545" i="1"/>
  <c r="X546" i="1"/>
  <c r="Y545" i="1"/>
  <c r="X547" i="1"/>
  <c r="Y547" i="1"/>
  <c r="K46" i="1"/>
  <c r="J48" i="1"/>
  <c r="J47" i="1"/>
  <c r="J55" i="1"/>
  <c r="J53" i="1"/>
  <c r="J64" i="1"/>
  <c r="X64" i="1"/>
  <c r="Y64" i="1"/>
  <c r="Z47" i="1"/>
  <c r="X55" i="1"/>
  <c r="Y55" i="1"/>
  <c r="X53" i="1"/>
  <c r="Y54" i="1"/>
  <c r="X46" i="1"/>
  <c r="X48" i="1"/>
  <c r="Z54" i="1"/>
  <c r="Y46" i="1"/>
  <c r="Y48" i="1"/>
  <c r="Y53" i="1"/>
  <c r="X47" i="1"/>
  <c r="W1004" i="1"/>
  <c r="Z1004" i="1" s="1"/>
  <c r="N1004" i="1"/>
  <c r="W579" i="1"/>
  <c r="Y579" i="1" s="1"/>
  <c r="N579" i="1"/>
  <c r="Y1004" i="1" l="1"/>
  <c r="X1004" i="1"/>
  <c r="Z579" i="1"/>
  <c r="X579" i="1"/>
  <c r="K945" i="1"/>
  <c r="K944" i="1"/>
  <c r="W945" i="1"/>
  <c r="X945" i="1" s="1"/>
  <c r="N945" i="1"/>
  <c r="J945" i="1" s="1"/>
  <c r="M945" i="1"/>
  <c r="I945" i="1"/>
  <c r="W944" i="1"/>
  <c r="X944" i="1" s="1"/>
  <c r="N944" i="1"/>
  <c r="M944" i="1"/>
  <c r="I944" i="1"/>
  <c r="W884" i="1"/>
  <c r="X884" i="1" s="1"/>
  <c r="N884" i="1"/>
  <c r="J884" i="1" s="1"/>
  <c r="M884" i="1"/>
  <c r="W885" i="1"/>
  <c r="X885" i="1" s="1"/>
  <c r="N885" i="1"/>
  <c r="J885" i="1" s="1"/>
  <c r="M885" i="1"/>
  <c r="J944" i="1" l="1"/>
  <c r="Z944" i="1"/>
  <c r="Y945" i="1"/>
  <c r="Z945" i="1"/>
  <c r="Y944" i="1"/>
  <c r="Z884" i="1"/>
  <c r="Y884" i="1"/>
  <c r="K884" i="1"/>
  <c r="Z885" i="1"/>
  <c r="Y885" i="1"/>
  <c r="K885" i="1"/>
  <c r="K602" i="1"/>
  <c r="W602" i="1"/>
  <c r="Z602" i="1" s="1"/>
  <c r="N602" i="1"/>
  <c r="J602" i="1" s="1"/>
  <c r="M602" i="1"/>
  <c r="I602" i="1"/>
  <c r="W562" i="1"/>
  <c r="Z562" i="1" s="1"/>
  <c r="N562" i="1"/>
  <c r="J562" i="1" s="1"/>
  <c r="M562" i="1"/>
  <c r="Y602" i="1" l="1"/>
  <c r="X602" i="1"/>
  <c r="X562" i="1"/>
  <c r="Y562" i="1"/>
  <c r="W937" i="1"/>
  <c r="Y937" i="1" s="1"/>
  <c r="N937" i="1"/>
  <c r="J937" i="1" s="1"/>
  <c r="M937" i="1"/>
  <c r="K947" i="1"/>
  <c r="K936" i="1"/>
  <c r="W936" i="1"/>
  <c r="Z936" i="1" s="1"/>
  <c r="N936" i="1"/>
  <c r="J936" i="1" s="1"/>
  <c r="M936" i="1"/>
  <c r="W938" i="1"/>
  <c r="Z938" i="1" s="1"/>
  <c r="N938" i="1"/>
  <c r="M938" i="1"/>
  <c r="W878" i="1"/>
  <c r="Z878" i="1" s="1"/>
  <c r="N878" i="1"/>
  <c r="K878" i="1" s="1"/>
  <c r="M878" i="1"/>
  <c r="W858" i="1"/>
  <c r="Z858" i="1" s="1"/>
  <c r="N858" i="1"/>
  <c r="K858" i="1" s="1"/>
  <c r="M858" i="1"/>
  <c r="K931" i="1"/>
  <c r="K932" i="1"/>
  <c r="K933" i="1"/>
  <c r="K934" i="1"/>
  <c r="K935" i="1"/>
  <c r="K939" i="1"/>
  <c r="K940" i="1"/>
  <c r="K941" i="1"/>
  <c r="K942" i="1"/>
  <c r="K943" i="1"/>
  <c r="K946" i="1"/>
  <c r="W947" i="1"/>
  <c r="Z947" i="1" s="1"/>
  <c r="N947" i="1"/>
  <c r="J947" i="1" s="1"/>
  <c r="M947" i="1"/>
  <c r="I947" i="1"/>
  <c r="W946" i="1"/>
  <c r="Z946" i="1" s="1"/>
  <c r="N946" i="1"/>
  <c r="J946" i="1" s="1"/>
  <c r="M946" i="1"/>
  <c r="W943" i="1"/>
  <c r="Z943" i="1" s="1"/>
  <c r="N943" i="1"/>
  <c r="J943" i="1" s="1"/>
  <c r="M943" i="1"/>
  <c r="W942" i="1"/>
  <c r="Z942" i="1" s="1"/>
  <c r="N942" i="1"/>
  <c r="M942" i="1"/>
  <c r="W941" i="1"/>
  <c r="Z941" i="1" s="1"/>
  <c r="N941" i="1"/>
  <c r="J941" i="1" s="1"/>
  <c r="M941" i="1"/>
  <c r="I941" i="1"/>
  <c r="W940" i="1"/>
  <c r="Z940" i="1" s="1"/>
  <c r="N940" i="1"/>
  <c r="J940" i="1" s="1"/>
  <c r="M940" i="1"/>
  <c r="W939" i="1"/>
  <c r="Z939" i="1" s="1"/>
  <c r="N939" i="1"/>
  <c r="J939" i="1" s="1"/>
  <c r="M939" i="1"/>
  <c r="I939" i="1"/>
  <c r="W935" i="1"/>
  <c r="X935" i="1" s="1"/>
  <c r="N935" i="1"/>
  <c r="M935" i="1"/>
  <c r="W934" i="1"/>
  <c r="Z934" i="1" s="1"/>
  <c r="N934" i="1"/>
  <c r="J934" i="1" s="1"/>
  <c r="M934" i="1"/>
  <c r="W933" i="1"/>
  <c r="Z933" i="1" s="1"/>
  <c r="N933" i="1"/>
  <c r="J933" i="1" s="1"/>
  <c r="M933" i="1"/>
  <c r="W932" i="1"/>
  <c r="Z932" i="1" s="1"/>
  <c r="N932" i="1"/>
  <c r="M932" i="1"/>
  <c r="W931" i="1"/>
  <c r="Z931" i="1" s="1"/>
  <c r="N931" i="1"/>
  <c r="M931" i="1"/>
  <c r="K948" i="1"/>
  <c r="N930" i="1"/>
  <c r="K930" i="1"/>
  <c r="I930" i="1"/>
  <c r="I931" i="1" s="1"/>
  <c r="I932" i="1" s="1"/>
  <c r="I933" i="1" s="1"/>
  <c r="I937" i="1" s="1"/>
  <c r="K481" i="1"/>
  <c r="Y943" i="1" l="1"/>
  <c r="Y942" i="1"/>
  <c r="Y939" i="1"/>
  <c r="X942" i="1"/>
  <c r="Z935" i="1"/>
  <c r="Y935" i="1"/>
  <c r="X943" i="1"/>
  <c r="X946" i="1"/>
  <c r="Z937" i="1"/>
  <c r="X937" i="1"/>
  <c r="I934" i="1"/>
  <c r="I936" i="1"/>
  <c r="X931" i="1"/>
  <c r="X932" i="1"/>
  <c r="X940" i="1"/>
  <c r="J878" i="1"/>
  <c r="Y932" i="1"/>
  <c r="X933" i="1"/>
  <c r="X939" i="1"/>
  <c r="J938" i="1"/>
  <c r="X936" i="1"/>
  <c r="Y936" i="1"/>
  <c r="X938" i="1"/>
  <c r="Y938" i="1"/>
  <c r="X878" i="1"/>
  <c r="Y878" i="1"/>
  <c r="J858" i="1"/>
  <c r="X858" i="1"/>
  <c r="Y858" i="1"/>
  <c r="Y931" i="1"/>
  <c r="Y933" i="1"/>
  <c r="X934" i="1"/>
  <c r="J935" i="1"/>
  <c r="Y940" i="1"/>
  <c r="X941" i="1"/>
  <c r="J942" i="1"/>
  <c r="Y946" i="1"/>
  <c r="X947" i="1"/>
  <c r="Y934" i="1"/>
  <c r="Y941" i="1"/>
  <c r="Y947" i="1"/>
  <c r="W887" i="1"/>
  <c r="Z887" i="1" s="1"/>
  <c r="N887" i="1"/>
  <c r="K887" i="1" s="1"/>
  <c r="M887" i="1"/>
  <c r="W886" i="1"/>
  <c r="Z886" i="1" s="1"/>
  <c r="N886" i="1"/>
  <c r="K886" i="1" s="1"/>
  <c r="M886" i="1"/>
  <c r="W883" i="1"/>
  <c r="Z883" i="1" s="1"/>
  <c r="N883" i="1"/>
  <c r="K883" i="1" s="1"/>
  <c r="M883" i="1"/>
  <c r="W882" i="1"/>
  <c r="Z882" i="1" s="1"/>
  <c r="N882" i="1"/>
  <c r="K882" i="1" s="1"/>
  <c r="M882" i="1"/>
  <c r="W881" i="1"/>
  <c r="Z881" i="1" s="1"/>
  <c r="N881" i="1"/>
  <c r="K881" i="1" s="1"/>
  <c r="M881" i="1"/>
  <c r="W880" i="1"/>
  <c r="Z880" i="1" s="1"/>
  <c r="N880" i="1"/>
  <c r="K880" i="1" s="1"/>
  <c r="M880" i="1"/>
  <c r="W879" i="1"/>
  <c r="Z879" i="1" s="1"/>
  <c r="N879" i="1"/>
  <c r="K879" i="1" s="1"/>
  <c r="M879" i="1"/>
  <c r="W877" i="1"/>
  <c r="X877" i="1" s="1"/>
  <c r="N877" i="1"/>
  <c r="K877" i="1" s="1"/>
  <c r="M877" i="1"/>
  <c r="W876" i="1"/>
  <c r="Z876" i="1" s="1"/>
  <c r="N876" i="1"/>
  <c r="K876" i="1" s="1"/>
  <c r="M876" i="1"/>
  <c r="W875" i="1"/>
  <c r="Z875" i="1" s="1"/>
  <c r="N875" i="1"/>
  <c r="K875" i="1" s="1"/>
  <c r="M875" i="1"/>
  <c r="W874" i="1"/>
  <c r="Z874" i="1" s="1"/>
  <c r="N874" i="1"/>
  <c r="M874" i="1"/>
  <c r="W873" i="1"/>
  <c r="Z873" i="1" s="1"/>
  <c r="N873" i="1"/>
  <c r="M873" i="1"/>
  <c r="N872" i="1"/>
  <c r="I872" i="1"/>
  <c r="I873" i="1" s="1"/>
  <c r="I874" i="1" s="1"/>
  <c r="I875" i="1" s="1"/>
  <c r="I876" i="1" s="1"/>
  <c r="W861" i="1"/>
  <c r="Z861" i="1" s="1"/>
  <c r="N861" i="1"/>
  <c r="K861" i="1" s="1"/>
  <c r="M861" i="1"/>
  <c r="W863" i="1"/>
  <c r="Z863" i="1" s="1"/>
  <c r="N863" i="1"/>
  <c r="K863" i="1" s="1"/>
  <c r="M863" i="1"/>
  <c r="J861" i="1" l="1"/>
  <c r="J875" i="1"/>
  <c r="X874" i="1"/>
  <c r="J887" i="1"/>
  <c r="I877" i="1"/>
  <c r="I879" i="1" s="1"/>
  <c r="I881" i="1" s="1"/>
  <c r="I883" i="1" s="1"/>
  <c r="I885" i="1" s="1"/>
  <c r="I878" i="1"/>
  <c r="I880" i="1" s="1"/>
  <c r="I882" i="1" s="1"/>
  <c r="I884" i="1" s="1"/>
  <c r="I886" i="1" s="1"/>
  <c r="J876" i="1"/>
  <c r="Y874" i="1"/>
  <c r="J881" i="1"/>
  <c r="I935" i="1"/>
  <c r="I938" i="1"/>
  <c r="X886" i="1"/>
  <c r="Y883" i="1"/>
  <c r="X883" i="1"/>
  <c r="X882" i="1"/>
  <c r="Y882" i="1"/>
  <c r="X880" i="1"/>
  <c r="X879" i="1"/>
  <c r="Y879" i="1"/>
  <c r="Y877" i="1"/>
  <c r="Z877" i="1"/>
  <c r="J883" i="1"/>
  <c r="J886" i="1"/>
  <c r="J880" i="1"/>
  <c r="J879" i="1"/>
  <c r="Y873" i="1"/>
  <c r="Y875" i="1"/>
  <c r="X876" i="1"/>
  <c r="J877" i="1"/>
  <c r="Y880" i="1"/>
  <c r="X881" i="1"/>
  <c r="J882" i="1"/>
  <c r="Y886" i="1"/>
  <c r="X887" i="1"/>
  <c r="X873" i="1"/>
  <c r="X875" i="1"/>
  <c r="Y876" i="1"/>
  <c r="Y881" i="1"/>
  <c r="Y887" i="1"/>
  <c r="X861" i="1"/>
  <c r="Y861" i="1"/>
  <c r="J863" i="1"/>
  <c r="X863" i="1"/>
  <c r="Y863" i="1"/>
  <c r="W867" i="1"/>
  <c r="Z867" i="1" s="1"/>
  <c r="N867" i="1"/>
  <c r="K867" i="1" s="1"/>
  <c r="M867" i="1"/>
  <c r="W859" i="1"/>
  <c r="Z859" i="1" s="1"/>
  <c r="N859" i="1"/>
  <c r="J859" i="1" s="1"/>
  <c r="M859" i="1"/>
  <c r="W857" i="1"/>
  <c r="Z857" i="1" s="1"/>
  <c r="N857" i="1"/>
  <c r="K857" i="1" s="1"/>
  <c r="M857" i="1"/>
  <c r="W868" i="1"/>
  <c r="Z868" i="1" s="1"/>
  <c r="N868" i="1"/>
  <c r="K868" i="1" s="1"/>
  <c r="M868" i="1"/>
  <c r="W860" i="1"/>
  <c r="Z860" i="1" s="1"/>
  <c r="N860" i="1"/>
  <c r="K860" i="1" s="1"/>
  <c r="M860" i="1"/>
  <c r="W856" i="1"/>
  <c r="Z856" i="1" s="1"/>
  <c r="N856" i="1"/>
  <c r="K856" i="1" s="1"/>
  <c r="M856" i="1"/>
  <c r="W855" i="1"/>
  <c r="Z855" i="1" s="1"/>
  <c r="N855" i="1"/>
  <c r="K855" i="1" s="1"/>
  <c r="M855" i="1"/>
  <c r="W854" i="1"/>
  <c r="Z854" i="1" s="1"/>
  <c r="N854" i="1"/>
  <c r="J854" i="1" s="1"/>
  <c r="M854" i="1"/>
  <c r="W853" i="1"/>
  <c r="X853" i="1" s="1"/>
  <c r="N853" i="1"/>
  <c r="M853" i="1"/>
  <c r="W852" i="1"/>
  <c r="Z852" i="1" s="1"/>
  <c r="N852" i="1"/>
  <c r="M852" i="1"/>
  <c r="N851" i="1"/>
  <c r="I851" i="1"/>
  <c r="I852" i="1" s="1"/>
  <c r="I853" i="1" s="1"/>
  <c r="I854" i="1" s="1"/>
  <c r="I855" i="1" s="1"/>
  <c r="I856" i="1" s="1"/>
  <c r="I858" i="1" l="1"/>
  <c r="I857" i="1"/>
  <c r="I859" i="1" s="1"/>
  <c r="I860" i="1" s="1"/>
  <c r="J855" i="1"/>
  <c r="J856" i="1"/>
  <c r="X852" i="1"/>
  <c r="Z853" i="1"/>
  <c r="K854" i="1"/>
  <c r="X854" i="1"/>
  <c r="J867" i="1"/>
  <c r="Y852" i="1"/>
  <c r="Y854" i="1"/>
  <c r="J857" i="1"/>
  <c r="Y853" i="1"/>
  <c r="Y857" i="1"/>
  <c r="X857" i="1"/>
  <c r="J860" i="1"/>
  <c r="K859" i="1"/>
  <c r="J868" i="1"/>
  <c r="X867" i="1"/>
  <c r="Y867" i="1"/>
  <c r="Y859" i="1"/>
  <c r="X859" i="1"/>
  <c r="X855" i="1"/>
  <c r="Y855" i="1"/>
  <c r="X856" i="1"/>
  <c r="Y856" i="1"/>
  <c r="X860" i="1"/>
  <c r="Y860" i="1"/>
  <c r="X868" i="1"/>
  <c r="Y868" i="1"/>
  <c r="I861" i="1" l="1"/>
  <c r="I864" i="1" s="1"/>
  <c r="I683" i="1"/>
  <c r="W661" i="1"/>
  <c r="Z661" i="1" s="1"/>
  <c r="N661" i="1"/>
  <c r="M661" i="1"/>
  <c r="W660" i="1"/>
  <c r="Z660" i="1" s="1"/>
  <c r="N660" i="1"/>
  <c r="K660" i="1" s="1"/>
  <c r="M660" i="1"/>
  <c r="W662" i="1"/>
  <c r="Z662" i="1" s="1"/>
  <c r="N662" i="1"/>
  <c r="M662" i="1"/>
  <c r="W654" i="1"/>
  <c r="Z654" i="1" s="1"/>
  <c r="N654" i="1"/>
  <c r="J654" i="1" s="1"/>
  <c r="M654" i="1"/>
  <c r="W653" i="1"/>
  <c r="Z653" i="1" s="1"/>
  <c r="N653" i="1"/>
  <c r="K653" i="1" s="1"/>
  <c r="M653" i="1"/>
  <c r="W652" i="1"/>
  <c r="Y652" i="1" s="1"/>
  <c r="N652" i="1"/>
  <c r="K652" i="1" s="1"/>
  <c r="M652" i="1"/>
  <c r="W655" i="1"/>
  <c r="Z655" i="1" s="1"/>
  <c r="N655" i="1"/>
  <c r="J655" i="1" s="1"/>
  <c r="M655" i="1"/>
  <c r="W651" i="1"/>
  <c r="Y651" i="1" s="1"/>
  <c r="N651" i="1"/>
  <c r="J651" i="1" s="1"/>
  <c r="M651" i="1"/>
  <c r="W663" i="1"/>
  <c r="Y663" i="1" s="1"/>
  <c r="N663" i="1"/>
  <c r="J663" i="1" s="1"/>
  <c r="M663" i="1"/>
  <c r="K662" i="1" l="1"/>
  <c r="J662" i="1"/>
  <c r="K661" i="1"/>
  <c r="J661" i="1"/>
  <c r="I863" i="1"/>
  <c r="I867" i="1" s="1"/>
  <c r="I868" i="1" s="1"/>
  <c r="I862" i="1"/>
  <c r="J660" i="1"/>
  <c r="Y660" i="1"/>
  <c r="X661" i="1"/>
  <c r="X660" i="1"/>
  <c r="Y661" i="1"/>
  <c r="X662" i="1"/>
  <c r="Y662" i="1"/>
  <c r="Y653" i="1"/>
  <c r="X652" i="1"/>
  <c r="Z652" i="1"/>
  <c r="J653" i="1"/>
  <c r="X653" i="1"/>
  <c r="K654" i="1"/>
  <c r="X654" i="1"/>
  <c r="J652" i="1"/>
  <c r="Y654" i="1"/>
  <c r="X651" i="1"/>
  <c r="Z651" i="1"/>
  <c r="K655" i="1"/>
  <c r="K651" i="1"/>
  <c r="X655" i="1"/>
  <c r="Y655" i="1"/>
  <c r="K663" i="1"/>
  <c r="X663" i="1"/>
  <c r="Z663" i="1"/>
  <c r="K429" i="1"/>
  <c r="K428" i="1"/>
  <c r="K427" i="1"/>
  <c r="K426" i="1"/>
  <c r="W429" i="1"/>
  <c r="Z429" i="1" s="1"/>
  <c r="N429" i="1"/>
  <c r="J429" i="1" s="1"/>
  <c r="M429" i="1"/>
  <c r="W428" i="1"/>
  <c r="Z428" i="1" s="1"/>
  <c r="N428" i="1"/>
  <c r="J428" i="1" s="1"/>
  <c r="M428" i="1"/>
  <c r="W427" i="1"/>
  <c r="X427" i="1" s="1"/>
  <c r="N427" i="1"/>
  <c r="M427" i="1"/>
  <c r="W426" i="1"/>
  <c r="Y426" i="1" s="1"/>
  <c r="N426" i="1"/>
  <c r="J426" i="1" s="1"/>
  <c r="M426" i="1"/>
  <c r="W393" i="1"/>
  <c r="Z393" i="1" s="1"/>
  <c r="N393" i="1"/>
  <c r="K393" i="1" s="1"/>
  <c r="M393" i="1"/>
  <c r="W394" i="1"/>
  <c r="Y394" i="1" s="1"/>
  <c r="N394" i="1"/>
  <c r="J394" i="1" s="1"/>
  <c r="M394" i="1"/>
  <c r="W392" i="1"/>
  <c r="Z392" i="1" s="1"/>
  <c r="N392" i="1"/>
  <c r="K392" i="1" s="1"/>
  <c r="M392" i="1"/>
  <c r="I865" i="1" l="1"/>
  <c r="I866" i="1"/>
  <c r="J393" i="1"/>
  <c r="X428" i="1"/>
  <c r="Y427" i="1"/>
  <c r="Y428" i="1"/>
  <c r="Z426" i="1"/>
  <c r="Z427" i="1"/>
  <c r="J427" i="1"/>
  <c r="Y429" i="1"/>
  <c r="X429" i="1"/>
  <c r="X426" i="1"/>
  <c r="X393" i="1"/>
  <c r="Y393" i="1"/>
  <c r="K394" i="1"/>
  <c r="X394" i="1"/>
  <c r="Z394" i="1"/>
  <c r="J392" i="1"/>
  <c r="X392" i="1"/>
  <c r="Y392" i="1"/>
  <c r="W395" i="1"/>
  <c r="Z395" i="1" s="1"/>
  <c r="N395" i="1"/>
  <c r="K395" i="1" s="1"/>
  <c r="M395" i="1"/>
  <c r="Y395" i="1" l="1"/>
  <c r="J395" i="1"/>
  <c r="X395" i="1"/>
  <c r="K846" i="1"/>
  <c r="K844" i="1"/>
  <c r="K843" i="1"/>
  <c r="K842" i="1"/>
  <c r="K841" i="1"/>
  <c r="K840" i="1"/>
  <c r="K839" i="1"/>
  <c r="K838" i="1"/>
  <c r="W846" i="1"/>
  <c r="Z846" i="1" s="1"/>
  <c r="N846" i="1"/>
  <c r="M846" i="1"/>
  <c r="W844" i="1"/>
  <c r="Z844" i="1" s="1"/>
  <c r="N844" i="1"/>
  <c r="M844" i="1"/>
  <c r="I844" i="1"/>
  <c r="W847" i="1"/>
  <c r="Z847" i="1" s="1"/>
  <c r="N847" i="1"/>
  <c r="M847" i="1"/>
  <c r="W845" i="1"/>
  <c r="Z845" i="1" s="1"/>
  <c r="N845" i="1"/>
  <c r="M845" i="1"/>
  <c r="I845" i="1"/>
  <c r="W843" i="1"/>
  <c r="Y843" i="1" s="1"/>
  <c r="N843" i="1"/>
  <c r="M843" i="1"/>
  <c r="W842" i="1"/>
  <c r="Y842" i="1" s="1"/>
  <c r="N842" i="1"/>
  <c r="M842" i="1"/>
  <c r="W841" i="1"/>
  <c r="Z841" i="1" s="1"/>
  <c r="N841" i="1"/>
  <c r="M841" i="1"/>
  <c r="W840" i="1"/>
  <c r="Z840" i="1" s="1"/>
  <c r="N840" i="1"/>
  <c r="M840" i="1"/>
  <c r="W839" i="1"/>
  <c r="Z839" i="1" s="1"/>
  <c r="N839" i="1"/>
  <c r="M839" i="1"/>
  <c r="N838" i="1"/>
  <c r="I838" i="1"/>
  <c r="I839" i="1" s="1"/>
  <c r="I840" i="1" s="1"/>
  <c r="I841" i="1" s="1"/>
  <c r="I842" i="1" s="1"/>
  <c r="I843" i="1" s="1"/>
  <c r="W832" i="1"/>
  <c r="Z832" i="1" s="1"/>
  <c r="N832" i="1"/>
  <c r="K832" i="1" s="1"/>
  <c r="M832" i="1"/>
  <c r="W831" i="1"/>
  <c r="Z831" i="1" s="1"/>
  <c r="N831" i="1"/>
  <c r="J831" i="1" s="1"/>
  <c r="M831" i="1"/>
  <c r="W830" i="1"/>
  <c r="X830" i="1" s="1"/>
  <c r="N830" i="1"/>
  <c r="K830" i="1" s="1"/>
  <c r="M830" i="1"/>
  <c r="W829" i="1"/>
  <c r="Z829" i="1" s="1"/>
  <c r="N829" i="1"/>
  <c r="K829" i="1" s="1"/>
  <c r="M829" i="1"/>
  <c r="W828" i="1"/>
  <c r="Z828" i="1" s="1"/>
  <c r="N828" i="1"/>
  <c r="K828" i="1" s="1"/>
  <c r="M828" i="1"/>
  <c r="W827" i="1"/>
  <c r="X827" i="1" s="1"/>
  <c r="N827" i="1"/>
  <c r="M827" i="1"/>
  <c r="W826" i="1"/>
  <c r="Z826" i="1" s="1"/>
  <c r="N826" i="1"/>
  <c r="M826" i="1"/>
  <c r="N825" i="1"/>
  <c r="I825" i="1"/>
  <c r="Z843" i="1" l="1"/>
  <c r="X840" i="1"/>
  <c r="Z842" i="1"/>
  <c r="X843" i="1"/>
  <c r="Y827" i="1"/>
  <c r="Y840" i="1"/>
  <c r="X845" i="1"/>
  <c r="Y845" i="1"/>
  <c r="J832" i="1"/>
  <c r="X846" i="1"/>
  <c r="Y846" i="1"/>
  <c r="Y844" i="1"/>
  <c r="X844" i="1"/>
  <c r="X839" i="1"/>
  <c r="X841" i="1"/>
  <c r="X847" i="1"/>
  <c r="Y839" i="1"/>
  <c r="Y841" i="1"/>
  <c r="X842" i="1"/>
  <c r="Y847" i="1"/>
  <c r="Z827" i="1"/>
  <c r="K831" i="1"/>
  <c r="X831" i="1"/>
  <c r="Y831" i="1"/>
  <c r="J828" i="1"/>
  <c r="Z830" i="1"/>
  <c r="Y830" i="1"/>
  <c r="I826" i="1"/>
  <c r="I827" i="1" s="1"/>
  <c r="I828" i="1" s="1"/>
  <c r="I829" i="1" s="1"/>
  <c r="I830" i="1" s="1"/>
  <c r="X828" i="1"/>
  <c r="J829" i="1"/>
  <c r="Y826" i="1"/>
  <c r="Y828" i="1"/>
  <c r="X829" i="1"/>
  <c r="J830" i="1"/>
  <c r="Y832" i="1"/>
  <c r="X826" i="1"/>
  <c r="X832" i="1"/>
  <c r="Y829" i="1"/>
  <c r="W717" i="1"/>
  <c r="Y717" i="1" s="1"/>
  <c r="N717" i="1"/>
  <c r="J717" i="1" s="1"/>
  <c r="M717" i="1"/>
  <c r="K717" i="1"/>
  <c r="W718" i="1"/>
  <c r="Z718" i="1" s="1"/>
  <c r="N718" i="1"/>
  <c r="J718" i="1" s="1"/>
  <c r="M718" i="1"/>
  <c r="W699" i="1"/>
  <c r="Y699" i="1" s="1"/>
  <c r="N699" i="1"/>
  <c r="K699" i="1" s="1"/>
  <c r="M699" i="1"/>
  <c r="K729" i="1"/>
  <c r="K728" i="1"/>
  <c r="K727" i="1"/>
  <c r="W729" i="1"/>
  <c r="Z729" i="1" s="1"/>
  <c r="N729" i="1"/>
  <c r="J729" i="1" s="1"/>
  <c r="M729" i="1"/>
  <c r="W728" i="1"/>
  <c r="Z728" i="1" s="1"/>
  <c r="N728" i="1"/>
  <c r="J728" i="1" s="1"/>
  <c r="M728" i="1"/>
  <c r="W727" i="1"/>
  <c r="X727" i="1" s="1"/>
  <c r="N727" i="1"/>
  <c r="M727" i="1"/>
  <c r="W705" i="1"/>
  <c r="Z705" i="1" s="1"/>
  <c r="N705" i="1"/>
  <c r="K705" i="1" s="1"/>
  <c r="M705" i="1"/>
  <c r="W706" i="1"/>
  <c r="Z706" i="1" s="1"/>
  <c r="N706" i="1"/>
  <c r="K706" i="1" s="1"/>
  <c r="M706" i="1"/>
  <c r="W707" i="1"/>
  <c r="Z707" i="1" s="1"/>
  <c r="N707" i="1"/>
  <c r="J707" i="1" s="1"/>
  <c r="M707" i="1"/>
  <c r="W76" i="1"/>
  <c r="Z76" i="1" s="1"/>
  <c r="N76" i="1"/>
  <c r="W77" i="1"/>
  <c r="Z77" i="1" s="1"/>
  <c r="N77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Z727" i="1" l="1"/>
  <c r="X728" i="1"/>
  <c r="Y728" i="1"/>
  <c r="Y727" i="1"/>
  <c r="X717" i="1"/>
  <c r="Z717" i="1"/>
  <c r="X718" i="1"/>
  <c r="Y718" i="1"/>
  <c r="Z699" i="1"/>
  <c r="J699" i="1"/>
  <c r="X699" i="1"/>
  <c r="X729" i="1"/>
  <c r="J727" i="1"/>
  <c r="Y729" i="1"/>
  <c r="J706" i="1"/>
  <c r="J705" i="1"/>
  <c r="X705" i="1"/>
  <c r="Y705" i="1"/>
  <c r="X706" i="1"/>
  <c r="Y706" i="1"/>
  <c r="K707" i="1"/>
  <c r="X707" i="1"/>
  <c r="Y707" i="1"/>
  <c r="X76" i="1"/>
  <c r="Y76" i="1"/>
  <c r="X77" i="1"/>
  <c r="Y77" i="1"/>
  <c r="M813" i="1"/>
  <c r="N813" i="1"/>
  <c r="J813" i="1" s="1"/>
  <c r="W813" i="1"/>
  <c r="Z813" i="1" s="1"/>
  <c r="W821" i="1"/>
  <c r="Z821" i="1" s="1"/>
  <c r="N821" i="1"/>
  <c r="K821" i="1" s="1"/>
  <c r="M821" i="1"/>
  <c r="W820" i="1"/>
  <c r="Z820" i="1" s="1"/>
  <c r="N820" i="1"/>
  <c r="K820" i="1" s="1"/>
  <c r="M820" i="1"/>
  <c r="W819" i="1"/>
  <c r="Z819" i="1" s="1"/>
  <c r="N819" i="1"/>
  <c r="K819" i="1" s="1"/>
  <c r="M819" i="1"/>
  <c r="W818" i="1"/>
  <c r="Z818" i="1" s="1"/>
  <c r="N818" i="1"/>
  <c r="K818" i="1" s="1"/>
  <c r="M818" i="1"/>
  <c r="W817" i="1"/>
  <c r="Z817" i="1" s="1"/>
  <c r="N817" i="1"/>
  <c r="K817" i="1" s="1"/>
  <c r="M817" i="1"/>
  <c r="I817" i="1"/>
  <c r="W816" i="1"/>
  <c r="Z816" i="1" s="1"/>
  <c r="N816" i="1"/>
  <c r="K816" i="1" s="1"/>
  <c r="M816" i="1"/>
  <c r="I816" i="1"/>
  <c r="W815" i="1"/>
  <c r="Z815" i="1" s="1"/>
  <c r="N815" i="1"/>
  <c r="K815" i="1" s="1"/>
  <c r="M815" i="1"/>
  <c r="I815" i="1"/>
  <c r="W814" i="1"/>
  <c r="Z814" i="1" s="1"/>
  <c r="N814" i="1"/>
  <c r="K814" i="1" s="1"/>
  <c r="M814" i="1"/>
  <c r="I814" i="1"/>
  <c r="W812" i="1"/>
  <c r="X812" i="1" s="1"/>
  <c r="N812" i="1"/>
  <c r="J812" i="1" s="1"/>
  <c r="M812" i="1"/>
  <c r="W811" i="1"/>
  <c r="Y811" i="1" s="1"/>
  <c r="N811" i="1"/>
  <c r="K811" i="1" s="1"/>
  <c r="M811" i="1"/>
  <c r="W810" i="1"/>
  <c r="Z810" i="1" s="1"/>
  <c r="N810" i="1"/>
  <c r="M810" i="1"/>
  <c r="W809" i="1"/>
  <c r="Y809" i="1" s="1"/>
  <c r="N809" i="1"/>
  <c r="M809" i="1"/>
  <c r="N808" i="1"/>
  <c r="I808" i="1"/>
  <c r="I809" i="1" s="1"/>
  <c r="I810" i="1" s="1"/>
  <c r="I811" i="1" s="1"/>
  <c r="I812" i="1" s="1"/>
  <c r="I813" i="1" s="1"/>
  <c r="W78" i="1"/>
  <c r="Z78" i="1" s="1"/>
  <c r="N78" i="1"/>
  <c r="W75" i="1"/>
  <c r="Z75" i="1" s="1"/>
  <c r="N75" i="1"/>
  <c r="M75" i="1"/>
  <c r="I75" i="1"/>
  <c r="W74" i="1"/>
  <c r="Y74" i="1" s="1"/>
  <c r="N74" i="1"/>
  <c r="M74" i="1"/>
  <c r="I74" i="1"/>
  <c r="K328" i="1"/>
  <c r="K329" i="1"/>
  <c r="K325" i="1"/>
  <c r="K324" i="1"/>
  <c r="K323" i="1"/>
  <c r="K322" i="1"/>
  <c r="K321" i="1"/>
  <c r="K320" i="1"/>
  <c r="K319" i="1"/>
  <c r="W326" i="1"/>
  <c r="Z326" i="1" s="1"/>
  <c r="N326" i="1"/>
  <c r="I326" i="1"/>
  <c r="I327" i="1" s="1"/>
  <c r="W328" i="1"/>
  <c r="Z328" i="1" s="1"/>
  <c r="N328" i="1"/>
  <c r="W325" i="1"/>
  <c r="Z325" i="1" s="1"/>
  <c r="N325" i="1"/>
  <c r="M325" i="1"/>
  <c r="W324" i="1"/>
  <c r="X324" i="1" s="1"/>
  <c r="N324" i="1"/>
  <c r="M324" i="1"/>
  <c r="I324" i="1"/>
  <c r="W323" i="1"/>
  <c r="Y323" i="1" s="1"/>
  <c r="N323" i="1"/>
  <c r="M323" i="1"/>
  <c r="W322" i="1"/>
  <c r="Z322" i="1" s="1"/>
  <c r="N322" i="1"/>
  <c r="M322" i="1"/>
  <c r="W321" i="1"/>
  <c r="Z321" i="1" s="1"/>
  <c r="N321" i="1"/>
  <c r="M321" i="1"/>
  <c r="W320" i="1"/>
  <c r="X320" i="1" s="1"/>
  <c r="N320" i="1"/>
  <c r="M320" i="1"/>
  <c r="N319" i="1"/>
  <c r="I319" i="1"/>
  <c r="I320" i="1" s="1"/>
  <c r="I321" i="1" s="1"/>
  <c r="I322" i="1" s="1"/>
  <c r="I323" i="1" s="1"/>
  <c r="K361" i="1"/>
  <c r="W360" i="1"/>
  <c r="Z360" i="1" s="1"/>
  <c r="N360" i="1"/>
  <c r="K356" i="1"/>
  <c r="K355" i="1"/>
  <c r="K362" i="1"/>
  <c r="K363" i="1"/>
  <c r="K359" i="1"/>
  <c r="K358" i="1"/>
  <c r="K357" i="1"/>
  <c r="K354" i="1"/>
  <c r="K353" i="1"/>
  <c r="K352" i="1"/>
  <c r="K351" i="1"/>
  <c r="K350" i="1"/>
  <c r="K349" i="1"/>
  <c r="W361" i="1"/>
  <c r="Z361" i="1" s="1"/>
  <c r="N361" i="1"/>
  <c r="I361" i="1"/>
  <c r="W359" i="1"/>
  <c r="Y359" i="1" s="1"/>
  <c r="N359" i="1"/>
  <c r="W358" i="1"/>
  <c r="X358" i="1" s="1"/>
  <c r="N358" i="1"/>
  <c r="I358" i="1"/>
  <c r="W357" i="1"/>
  <c r="Z357" i="1" s="1"/>
  <c r="N357" i="1"/>
  <c r="W356" i="1"/>
  <c r="Z356" i="1" s="1"/>
  <c r="N356" i="1"/>
  <c r="M356" i="1"/>
  <c r="W355" i="1"/>
  <c r="Z355" i="1" s="1"/>
  <c r="N355" i="1"/>
  <c r="W354" i="1"/>
  <c r="X354" i="1" s="1"/>
  <c r="N354" i="1"/>
  <c r="M354" i="1"/>
  <c r="W353" i="1"/>
  <c r="Y353" i="1" s="1"/>
  <c r="N353" i="1"/>
  <c r="M353" i="1"/>
  <c r="W352" i="1"/>
  <c r="Z352" i="1" s="1"/>
  <c r="N352" i="1"/>
  <c r="M352" i="1"/>
  <c r="W351" i="1"/>
  <c r="Z351" i="1" s="1"/>
  <c r="N351" i="1"/>
  <c r="M351" i="1"/>
  <c r="W350" i="1"/>
  <c r="X350" i="1" s="1"/>
  <c r="N350" i="1"/>
  <c r="M350" i="1"/>
  <c r="N349" i="1"/>
  <c r="I349" i="1"/>
  <c r="I350" i="1" s="1"/>
  <c r="I351" i="1" s="1"/>
  <c r="I352" i="1" s="1"/>
  <c r="I353" i="1" s="1"/>
  <c r="K790" i="1"/>
  <c r="W778" i="1"/>
  <c r="Z778" i="1" s="1"/>
  <c r="N778" i="1"/>
  <c r="M778" i="1"/>
  <c r="I778" i="1"/>
  <c r="W100" i="1"/>
  <c r="X100" i="1" s="1"/>
  <c r="N100" i="1"/>
  <c r="M100" i="1"/>
  <c r="I100" i="1"/>
  <c r="W803" i="1"/>
  <c r="Z803" i="1" s="1"/>
  <c r="N803" i="1"/>
  <c r="M803" i="1"/>
  <c r="I803" i="1"/>
  <c r="W802" i="1"/>
  <c r="Y802" i="1" s="1"/>
  <c r="N802" i="1"/>
  <c r="M802" i="1"/>
  <c r="W801" i="1"/>
  <c r="Z801" i="1" s="1"/>
  <c r="N801" i="1"/>
  <c r="M801" i="1"/>
  <c r="I801" i="1"/>
  <c r="W800" i="1"/>
  <c r="Z800" i="1" s="1"/>
  <c r="N800" i="1"/>
  <c r="M800" i="1"/>
  <c r="W799" i="1"/>
  <c r="Z799" i="1" s="1"/>
  <c r="N799" i="1"/>
  <c r="M799" i="1"/>
  <c r="I799" i="1"/>
  <c r="W798" i="1"/>
  <c r="Y798" i="1" s="1"/>
  <c r="N798" i="1"/>
  <c r="M798" i="1"/>
  <c r="W797" i="1"/>
  <c r="Z797" i="1" s="1"/>
  <c r="N797" i="1"/>
  <c r="M797" i="1"/>
  <c r="I797" i="1"/>
  <c r="W796" i="1"/>
  <c r="Z796" i="1" s="1"/>
  <c r="N796" i="1"/>
  <c r="M796" i="1"/>
  <c r="I796" i="1"/>
  <c r="W795" i="1"/>
  <c r="Z795" i="1" s="1"/>
  <c r="N795" i="1"/>
  <c r="M795" i="1"/>
  <c r="I795" i="1"/>
  <c r="W794" i="1"/>
  <c r="Z794" i="1" s="1"/>
  <c r="N794" i="1"/>
  <c r="M794" i="1"/>
  <c r="W793" i="1"/>
  <c r="Z793" i="1" s="1"/>
  <c r="N793" i="1"/>
  <c r="M793" i="1"/>
  <c r="W792" i="1"/>
  <c r="Z792" i="1" s="1"/>
  <c r="N792" i="1"/>
  <c r="M792" i="1"/>
  <c r="W791" i="1"/>
  <c r="Z791" i="1" s="1"/>
  <c r="N791" i="1"/>
  <c r="M791" i="1"/>
  <c r="N790" i="1"/>
  <c r="I790" i="1"/>
  <c r="I791" i="1" s="1"/>
  <c r="I792" i="1" s="1"/>
  <c r="I793" i="1" s="1"/>
  <c r="I794" i="1" s="1"/>
  <c r="K569" i="1"/>
  <c r="K570" i="1"/>
  <c r="K571" i="1"/>
  <c r="K572" i="1"/>
  <c r="K573" i="1"/>
  <c r="K574" i="1"/>
  <c r="K575" i="1"/>
  <c r="K576" i="1"/>
  <c r="K578" i="1"/>
  <c r="K585" i="1"/>
  <c r="K586" i="1"/>
  <c r="K587" i="1"/>
  <c r="K588" i="1"/>
  <c r="K589" i="1"/>
  <c r="K590" i="1"/>
  <c r="K593" i="1"/>
  <c r="K594" i="1"/>
  <c r="K596" i="1"/>
  <c r="K597" i="1"/>
  <c r="K598" i="1"/>
  <c r="K603" i="1"/>
  <c r="K604" i="1"/>
  <c r="K611" i="1"/>
  <c r="W101" i="1"/>
  <c r="Z101" i="1" s="1"/>
  <c r="N101" i="1"/>
  <c r="M101" i="1"/>
  <c r="I101" i="1"/>
  <c r="W95" i="1"/>
  <c r="Z95" i="1" s="1"/>
  <c r="N95" i="1"/>
  <c r="M95" i="1"/>
  <c r="I95" i="1"/>
  <c r="W96" i="1"/>
  <c r="Z96" i="1" s="1"/>
  <c r="N96" i="1"/>
  <c r="M96" i="1"/>
  <c r="W97" i="1"/>
  <c r="Z97" i="1" s="1"/>
  <c r="N97" i="1"/>
  <c r="M97" i="1"/>
  <c r="W90" i="1"/>
  <c r="Z90" i="1" s="1"/>
  <c r="N90" i="1"/>
  <c r="M90" i="1"/>
  <c r="I90" i="1"/>
  <c r="I97" i="1" s="1"/>
  <c r="W604" i="1"/>
  <c r="Z604" i="1" s="1"/>
  <c r="N604" i="1"/>
  <c r="J604" i="1" s="1"/>
  <c r="M604" i="1"/>
  <c r="I604" i="1"/>
  <c r="W544" i="1"/>
  <c r="Z544" i="1" s="1"/>
  <c r="N544" i="1"/>
  <c r="J544" i="1" s="1"/>
  <c r="M544" i="1"/>
  <c r="I108" i="1" l="1"/>
  <c r="I112" i="1"/>
  <c r="I103" i="1"/>
  <c r="I105" i="1" s="1"/>
  <c r="I114" i="1"/>
  <c r="Y813" i="1"/>
  <c r="X813" i="1"/>
  <c r="K813" i="1"/>
  <c r="J815" i="1"/>
  <c r="J821" i="1"/>
  <c r="K812" i="1"/>
  <c r="X814" i="1"/>
  <c r="I818" i="1"/>
  <c r="X809" i="1"/>
  <c r="X811" i="1"/>
  <c r="J814" i="1"/>
  <c r="Z809" i="1"/>
  <c r="Z811" i="1"/>
  <c r="I820" i="1"/>
  <c r="Y320" i="1"/>
  <c r="Y321" i="1"/>
  <c r="X820" i="1"/>
  <c r="X819" i="1"/>
  <c r="Y819" i="1"/>
  <c r="X818" i="1"/>
  <c r="Y818" i="1"/>
  <c r="X816" i="1"/>
  <c r="J820" i="1"/>
  <c r="J819" i="1"/>
  <c r="J817" i="1"/>
  <c r="J816" i="1"/>
  <c r="J818" i="1"/>
  <c r="Y820" i="1"/>
  <c r="X821" i="1"/>
  <c r="Y821" i="1"/>
  <c r="Y816" i="1"/>
  <c r="X817" i="1"/>
  <c r="Y817" i="1"/>
  <c r="Y812" i="1"/>
  <c r="X810" i="1"/>
  <c r="J811" i="1"/>
  <c r="Z812" i="1"/>
  <c r="Y814" i="1"/>
  <c r="X815" i="1"/>
  <c r="Y815" i="1"/>
  <c r="Y810" i="1"/>
  <c r="X75" i="1"/>
  <c r="X74" i="1"/>
  <c r="Y75" i="1"/>
  <c r="X78" i="1"/>
  <c r="Z74" i="1"/>
  <c r="Y78" i="1"/>
  <c r="Z324" i="1"/>
  <c r="Y324" i="1"/>
  <c r="Z320" i="1"/>
  <c r="Z323" i="1"/>
  <c r="X326" i="1"/>
  <c r="X325" i="1"/>
  <c r="Y326" i="1"/>
  <c r="X321" i="1"/>
  <c r="Y325" i="1"/>
  <c r="X322" i="1"/>
  <c r="X328" i="1"/>
  <c r="Y322" i="1"/>
  <c r="X323" i="1"/>
  <c r="Y328" i="1"/>
  <c r="X360" i="1"/>
  <c r="Y350" i="1"/>
  <c r="Y357" i="1"/>
  <c r="Y360" i="1"/>
  <c r="X778" i="1"/>
  <c r="Z350" i="1"/>
  <c r="Y778" i="1"/>
  <c r="X357" i="1"/>
  <c r="X351" i="1"/>
  <c r="Z353" i="1"/>
  <c r="Y351" i="1"/>
  <c r="Y354" i="1"/>
  <c r="Z358" i="1"/>
  <c r="Z359" i="1"/>
  <c r="X355" i="1"/>
  <c r="Y358" i="1"/>
  <c r="X352" i="1"/>
  <c r="Z354" i="1"/>
  <c r="Y355" i="1"/>
  <c r="X356" i="1"/>
  <c r="X361" i="1"/>
  <c r="Y352" i="1"/>
  <c r="X353" i="1"/>
  <c r="Y356" i="1"/>
  <c r="X359" i="1"/>
  <c r="Y361" i="1"/>
  <c r="Y100" i="1"/>
  <c r="Z100" i="1"/>
  <c r="Z802" i="1"/>
  <c r="Y801" i="1"/>
  <c r="X801" i="1"/>
  <c r="Z798" i="1"/>
  <c r="X797" i="1"/>
  <c r="X800" i="1"/>
  <c r="Y800" i="1"/>
  <c r="X796" i="1"/>
  <c r="X803" i="1"/>
  <c r="X802" i="1"/>
  <c r="Y803" i="1"/>
  <c r="X791" i="1"/>
  <c r="X792" i="1"/>
  <c r="X793" i="1"/>
  <c r="X794" i="1"/>
  <c r="X795" i="1"/>
  <c r="Y796" i="1"/>
  <c r="Y797" i="1"/>
  <c r="X799" i="1"/>
  <c r="Y791" i="1"/>
  <c r="Y792" i="1"/>
  <c r="Y793" i="1"/>
  <c r="Y794" i="1"/>
  <c r="Y795" i="1"/>
  <c r="X798" i="1"/>
  <c r="Y799" i="1"/>
  <c r="X101" i="1"/>
  <c r="Y101" i="1"/>
  <c r="X95" i="1"/>
  <c r="Y95" i="1"/>
  <c r="X96" i="1"/>
  <c r="Y96" i="1"/>
  <c r="X97" i="1"/>
  <c r="Y97" i="1"/>
  <c r="X90" i="1"/>
  <c r="Y90" i="1"/>
  <c r="X604" i="1"/>
  <c r="Y604" i="1"/>
  <c r="X544" i="1"/>
  <c r="Y544" i="1"/>
  <c r="W574" i="1"/>
  <c r="Z574" i="1" s="1"/>
  <c r="N574" i="1"/>
  <c r="M574" i="1"/>
  <c r="X574" i="1" l="1"/>
  <c r="Y574" i="1"/>
  <c r="W782" i="1"/>
  <c r="Y782" i="1" s="1"/>
  <c r="N782" i="1"/>
  <c r="M782" i="1"/>
  <c r="I782" i="1"/>
  <c r="W781" i="1"/>
  <c r="Y781" i="1" s="1"/>
  <c r="N781" i="1"/>
  <c r="M781" i="1"/>
  <c r="W780" i="1"/>
  <c r="Z780" i="1" s="1"/>
  <c r="N780" i="1"/>
  <c r="M780" i="1"/>
  <c r="K780" i="1"/>
  <c r="I780" i="1"/>
  <c r="W779" i="1"/>
  <c r="Z779" i="1" s="1"/>
  <c r="N779" i="1"/>
  <c r="M779" i="1"/>
  <c r="W777" i="1"/>
  <c r="Z777" i="1" s="1"/>
  <c r="N777" i="1"/>
  <c r="M777" i="1"/>
  <c r="K777" i="1"/>
  <c r="I777" i="1"/>
  <c r="W776" i="1"/>
  <c r="Z776" i="1" s="1"/>
  <c r="N776" i="1"/>
  <c r="M776" i="1"/>
  <c r="K776" i="1"/>
  <c r="W775" i="1"/>
  <c r="Z775" i="1" s="1"/>
  <c r="N775" i="1"/>
  <c r="M775" i="1"/>
  <c r="K775" i="1"/>
  <c r="W774" i="1"/>
  <c r="Z774" i="1" s="1"/>
  <c r="N774" i="1"/>
  <c r="M774" i="1"/>
  <c r="K774" i="1"/>
  <c r="W773" i="1"/>
  <c r="Z773" i="1" s="1"/>
  <c r="N773" i="1"/>
  <c r="M773" i="1"/>
  <c r="K773" i="1"/>
  <c r="N772" i="1"/>
  <c r="K772" i="1"/>
  <c r="I772" i="1"/>
  <c r="I773" i="1" s="1"/>
  <c r="I774" i="1" s="1"/>
  <c r="W755" i="1"/>
  <c r="Z755" i="1" s="1"/>
  <c r="N755" i="1"/>
  <c r="M755" i="1"/>
  <c r="J760" i="1"/>
  <c r="K754" i="1"/>
  <c r="K752" i="1"/>
  <c r="K751" i="1"/>
  <c r="K750" i="1"/>
  <c r="K749" i="1"/>
  <c r="K748" i="1"/>
  <c r="K747" i="1"/>
  <c r="W752" i="1"/>
  <c r="Z752" i="1" s="1"/>
  <c r="N752" i="1"/>
  <c r="M752" i="1"/>
  <c r="W754" i="1"/>
  <c r="Z754" i="1" s="1"/>
  <c r="N754" i="1"/>
  <c r="M754" i="1"/>
  <c r="W742" i="1"/>
  <c r="Y742" i="1" s="1"/>
  <c r="N742" i="1"/>
  <c r="K742" i="1" s="1"/>
  <c r="M742" i="1"/>
  <c r="W741" i="1"/>
  <c r="Z741" i="1" s="1"/>
  <c r="N741" i="1"/>
  <c r="K741" i="1" s="1"/>
  <c r="M741" i="1"/>
  <c r="W739" i="1"/>
  <c r="Z739" i="1" s="1"/>
  <c r="N739" i="1"/>
  <c r="K739" i="1" s="1"/>
  <c r="M739" i="1"/>
  <c r="W738" i="1"/>
  <c r="X738" i="1" s="1"/>
  <c r="N738" i="1"/>
  <c r="K738" i="1" s="1"/>
  <c r="M738" i="1"/>
  <c r="W737" i="1"/>
  <c r="Y737" i="1" s="1"/>
  <c r="N737" i="1"/>
  <c r="K737" i="1" s="1"/>
  <c r="M737" i="1"/>
  <c r="W736" i="1"/>
  <c r="Z736" i="1" s="1"/>
  <c r="N736" i="1"/>
  <c r="K736" i="1" s="1"/>
  <c r="M736" i="1"/>
  <c r="N735" i="1"/>
  <c r="I735" i="1"/>
  <c r="I736" i="1" s="1"/>
  <c r="I737" i="1" s="1"/>
  <c r="I738" i="1" s="1"/>
  <c r="I739" i="1" s="1"/>
  <c r="W768" i="1"/>
  <c r="Z768" i="1" s="1"/>
  <c r="N768" i="1"/>
  <c r="K768" i="1" s="1"/>
  <c r="M768" i="1"/>
  <c r="I768" i="1"/>
  <c r="W767" i="1"/>
  <c r="Y767" i="1" s="1"/>
  <c r="N767" i="1"/>
  <c r="J767" i="1" s="1"/>
  <c r="M767" i="1"/>
  <c r="I767" i="1"/>
  <c r="W765" i="1"/>
  <c r="X765" i="1" s="1"/>
  <c r="N765" i="1"/>
  <c r="J765" i="1" s="1"/>
  <c r="M765" i="1"/>
  <c r="W764" i="1"/>
  <c r="Z764" i="1" s="1"/>
  <c r="N764" i="1"/>
  <c r="K764" i="1" s="1"/>
  <c r="M764" i="1"/>
  <c r="W763" i="1"/>
  <c r="Z763" i="1" s="1"/>
  <c r="N763" i="1"/>
  <c r="M763" i="1"/>
  <c r="W762" i="1"/>
  <c r="Y762" i="1" s="1"/>
  <c r="N762" i="1"/>
  <c r="M762" i="1"/>
  <c r="N761" i="1"/>
  <c r="I761" i="1"/>
  <c r="I762" i="1" s="1"/>
  <c r="I763" i="1" s="1"/>
  <c r="I764" i="1" s="1"/>
  <c r="I765" i="1" s="1"/>
  <c r="I766" i="1" s="1"/>
  <c r="W756" i="1"/>
  <c r="Z756" i="1" s="1"/>
  <c r="N756" i="1"/>
  <c r="M756" i="1"/>
  <c r="W753" i="1"/>
  <c r="Z753" i="1" s="1"/>
  <c r="N753" i="1"/>
  <c r="M753" i="1"/>
  <c r="I753" i="1"/>
  <c r="W751" i="1"/>
  <c r="Y751" i="1" s="1"/>
  <c r="N751" i="1"/>
  <c r="M751" i="1"/>
  <c r="W750" i="1"/>
  <c r="Z750" i="1" s="1"/>
  <c r="N750" i="1"/>
  <c r="M750" i="1"/>
  <c r="W749" i="1"/>
  <c r="Z749" i="1" s="1"/>
  <c r="N749" i="1"/>
  <c r="M749" i="1"/>
  <c r="W748" i="1"/>
  <c r="Z748" i="1" s="1"/>
  <c r="N748" i="1"/>
  <c r="M748" i="1"/>
  <c r="N747" i="1"/>
  <c r="I747" i="1"/>
  <c r="I748" i="1" s="1"/>
  <c r="I749" i="1" s="1"/>
  <c r="I750" i="1" s="1"/>
  <c r="I751" i="1" s="1"/>
  <c r="K726" i="1"/>
  <c r="W726" i="1"/>
  <c r="Y726" i="1" s="1"/>
  <c r="N726" i="1"/>
  <c r="J726" i="1" s="1"/>
  <c r="M726" i="1"/>
  <c r="W708" i="1"/>
  <c r="X708" i="1" s="1"/>
  <c r="N708" i="1"/>
  <c r="K708" i="1" s="1"/>
  <c r="M708" i="1"/>
  <c r="W581" i="1"/>
  <c r="Z581" i="1" s="1"/>
  <c r="N581" i="1"/>
  <c r="M581" i="1"/>
  <c r="W582" i="1"/>
  <c r="Z582" i="1" s="1"/>
  <c r="N582" i="1"/>
  <c r="M582" i="1"/>
  <c r="W93" i="1"/>
  <c r="Z93" i="1" s="1"/>
  <c r="N93" i="1"/>
  <c r="M93" i="1"/>
  <c r="I93" i="1"/>
  <c r="W94" i="1"/>
  <c r="Z94" i="1" s="1"/>
  <c r="N94" i="1"/>
  <c r="M94" i="1"/>
  <c r="I942" i="1" l="1"/>
  <c r="I740" i="1"/>
  <c r="I741" i="1" s="1"/>
  <c r="I742" i="1" s="1"/>
  <c r="I946" i="1" s="1"/>
  <c r="K765" i="1"/>
  <c r="I775" i="1"/>
  <c r="I776" i="1" s="1"/>
  <c r="I800" i="1"/>
  <c r="X762" i="1"/>
  <c r="Y765" i="1"/>
  <c r="Z738" i="1"/>
  <c r="Y780" i="1"/>
  <c r="Z782" i="1"/>
  <c r="J739" i="1"/>
  <c r="J741" i="1"/>
  <c r="X775" i="1"/>
  <c r="X764" i="1"/>
  <c r="X779" i="1"/>
  <c r="Z762" i="1"/>
  <c r="Y764" i="1"/>
  <c r="X739" i="1"/>
  <c r="Z742" i="1"/>
  <c r="X776" i="1"/>
  <c r="Y779" i="1"/>
  <c r="K767" i="1"/>
  <c r="X767" i="1"/>
  <c r="J736" i="1"/>
  <c r="Z737" i="1"/>
  <c r="Y738" i="1"/>
  <c r="Y739" i="1"/>
  <c r="Z767" i="1"/>
  <c r="X777" i="1"/>
  <c r="X780" i="1"/>
  <c r="Z781" i="1"/>
  <c r="X774" i="1"/>
  <c r="X782" i="1"/>
  <c r="Z751" i="1"/>
  <c r="Y773" i="1"/>
  <c r="Y774" i="1"/>
  <c r="Y775" i="1"/>
  <c r="Y776" i="1"/>
  <c r="Y777" i="1"/>
  <c r="X781" i="1"/>
  <c r="X773" i="1"/>
  <c r="Y753" i="1"/>
  <c r="X755" i="1"/>
  <c r="X751" i="1"/>
  <c r="Y755" i="1"/>
  <c r="X752" i="1"/>
  <c r="Y752" i="1"/>
  <c r="X749" i="1"/>
  <c r="X753" i="1"/>
  <c r="X754" i="1"/>
  <c r="Y754" i="1"/>
  <c r="X736" i="1"/>
  <c r="J737" i="1"/>
  <c r="X741" i="1"/>
  <c r="J742" i="1"/>
  <c r="Y748" i="1"/>
  <c r="Y736" i="1"/>
  <c r="X737" i="1"/>
  <c r="J738" i="1"/>
  <c r="Y741" i="1"/>
  <c r="X742" i="1"/>
  <c r="X748" i="1"/>
  <c r="J768" i="1"/>
  <c r="X763" i="1"/>
  <c r="J764" i="1"/>
  <c r="Z765" i="1"/>
  <c r="X768" i="1"/>
  <c r="Y763" i="1"/>
  <c r="Y768" i="1"/>
  <c r="X756" i="1"/>
  <c r="Y749" i="1"/>
  <c r="X750" i="1"/>
  <c r="Y756" i="1"/>
  <c r="Y750" i="1"/>
  <c r="X726" i="1"/>
  <c r="Z726" i="1"/>
  <c r="Y708" i="1"/>
  <c r="Z708" i="1"/>
  <c r="J708" i="1"/>
  <c r="X581" i="1"/>
  <c r="Y581" i="1"/>
  <c r="X582" i="1"/>
  <c r="Y582" i="1"/>
  <c r="X93" i="1"/>
  <c r="Y93" i="1"/>
  <c r="X94" i="1"/>
  <c r="Y94" i="1"/>
  <c r="W8" i="1" l="1"/>
  <c r="X8" i="1" s="1"/>
  <c r="N8" i="1"/>
  <c r="W7" i="1"/>
  <c r="Y7" i="1" s="1"/>
  <c r="N7" i="1"/>
  <c r="J7" i="1" s="1"/>
  <c r="M7" i="1"/>
  <c r="I7" i="1"/>
  <c r="W6" i="1"/>
  <c r="Z6" i="1" s="1"/>
  <c r="N6" i="1"/>
  <c r="K6" i="1" s="1"/>
  <c r="M6" i="1"/>
  <c r="W5" i="1"/>
  <c r="Y5" i="1" s="1"/>
  <c r="N5" i="1"/>
  <c r="J5" i="1" s="1"/>
  <c r="M5" i="1"/>
  <c r="W4" i="1"/>
  <c r="X4" i="1" s="1"/>
  <c r="N4" i="1"/>
  <c r="J4" i="1" s="1"/>
  <c r="M4" i="1"/>
  <c r="W3" i="1"/>
  <c r="Y3" i="1" s="1"/>
  <c r="N3" i="1"/>
  <c r="J3" i="1" s="1"/>
  <c r="M3" i="1"/>
  <c r="N2" i="1"/>
  <c r="I2" i="1"/>
  <c r="I3" i="1" s="1"/>
  <c r="I4" i="1" s="1"/>
  <c r="I5" i="1" s="1"/>
  <c r="I6" i="1" s="1"/>
  <c r="K730" i="1"/>
  <c r="K714" i="1"/>
  <c r="K715" i="1"/>
  <c r="K716" i="1"/>
  <c r="K719" i="1"/>
  <c r="K720" i="1"/>
  <c r="K721" i="1"/>
  <c r="K722" i="1"/>
  <c r="K723" i="1"/>
  <c r="K713" i="1"/>
  <c r="W724" i="1"/>
  <c r="Z724" i="1" s="1"/>
  <c r="N724" i="1"/>
  <c r="M724" i="1"/>
  <c r="W723" i="1"/>
  <c r="Z723" i="1" s="1"/>
  <c r="N723" i="1"/>
  <c r="M723" i="1"/>
  <c r="K712" i="1"/>
  <c r="W730" i="1"/>
  <c r="Z730" i="1" s="1"/>
  <c r="N730" i="1"/>
  <c r="M730" i="1"/>
  <c r="I730" i="1"/>
  <c r="I752" i="1" s="1"/>
  <c r="W725" i="1"/>
  <c r="Z725" i="1" s="1"/>
  <c r="N725" i="1"/>
  <c r="M725" i="1"/>
  <c r="W722" i="1"/>
  <c r="X722" i="1" s="1"/>
  <c r="N722" i="1"/>
  <c r="M722" i="1"/>
  <c r="I722" i="1"/>
  <c r="W721" i="1"/>
  <c r="Y721" i="1" s="1"/>
  <c r="N721" i="1"/>
  <c r="M721" i="1"/>
  <c r="I721" i="1"/>
  <c r="W720" i="1"/>
  <c r="Z720" i="1" s="1"/>
  <c r="N720" i="1"/>
  <c r="M720" i="1"/>
  <c r="I720" i="1"/>
  <c r="W719" i="1"/>
  <c r="Z719" i="1" s="1"/>
  <c r="N719" i="1"/>
  <c r="M719" i="1"/>
  <c r="W716" i="1"/>
  <c r="Y716" i="1" s="1"/>
  <c r="N716" i="1"/>
  <c r="M716" i="1"/>
  <c r="W715" i="1"/>
  <c r="Y715" i="1" s="1"/>
  <c r="N715" i="1"/>
  <c r="M715" i="1"/>
  <c r="W714" i="1"/>
  <c r="Z714" i="1" s="1"/>
  <c r="N714" i="1"/>
  <c r="M714" i="1"/>
  <c r="W713" i="1"/>
  <c r="Z713" i="1" s="1"/>
  <c r="N713" i="1"/>
  <c r="M713" i="1"/>
  <c r="N712" i="1"/>
  <c r="I712" i="1"/>
  <c r="I713" i="1" s="1"/>
  <c r="W703" i="1"/>
  <c r="Z703" i="1" s="1"/>
  <c r="N703" i="1"/>
  <c r="K703" i="1" s="1"/>
  <c r="M703" i="1"/>
  <c r="I703" i="1"/>
  <c r="W702" i="1"/>
  <c r="Z702" i="1" s="1"/>
  <c r="N702" i="1"/>
  <c r="K702" i="1" s="1"/>
  <c r="M702" i="1"/>
  <c r="I702" i="1"/>
  <c r="W701" i="1"/>
  <c r="Z701" i="1" s="1"/>
  <c r="N701" i="1"/>
  <c r="J701" i="1" s="1"/>
  <c r="M701" i="1"/>
  <c r="I701" i="1"/>
  <c r="W700" i="1"/>
  <c r="Z700" i="1" s="1"/>
  <c r="N700" i="1"/>
  <c r="K700" i="1" s="1"/>
  <c r="M700" i="1"/>
  <c r="W709" i="1"/>
  <c r="Z709" i="1" s="1"/>
  <c r="N709" i="1"/>
  <c r="J709" i="1" s="1"/>
  <c r="M709" i="1"/>
  <c r="I709" i="1"/>
  <c r="W704" i="1"/>
  <c r="Z704" i="1" s="1"/>
  <c r="N704" i="1"/>
  <c r="J704" i="1" s="1"/>
  <c r="M704" i="1"/>
  <c r="W698" i="1"/>
  <c r="X698" i="1" s="1"/>
  <c r="N698" i="1"/>
  <c r="J698" i="1" s="1"/>
  <c r="M698" i="1"/>
  <c r="W697" i="1"/>
  <c r="Y697" i="1" s="1"/>
  <c r="N697" i="1"/>
  <c r="J697" i="1" s="1"/>
  <c r="M697" i="1"/>
  <c r="W696" i="1"/>
  <c r="Z696" i="1" s="1"/>
  <c r="N696" i="1"/>
  <c r="K696" i="1" s="1"/>
  <c r="M696" i="1"/>
  <c r="W695" i="1"/>
  <c r="Y695" i="1" s="1"/>
  <c r="N695" i="1"/>
  <c r="J695" i="1" s="1"/>
  <c r="M695" i="1"/>
  <c r="N694" i="1"/>
  <c r="I694" i="1"/>
  <c r="W84" i="1"/>
  <c r="Z84" i="1" s="1"/>
  <c r="N84" i="1"/>
  <c r="J84" i="1" s="1"/>
  <c r="M84" i="1"/>
  <c r="I84" i="1"/>
  <c r="W83" i="1"/>
  <c r="Z83" i="1" s="1"/>
  <c r="N83" i="1"/>
  <c r="J83" i="1" s="1"/>
  <c r="M83" i="1"/>
  <c r="W42" i="1"/>
  <c r="Z42" i="1" s="1"/>
  <c r="N42" i="1"/>
  <c r="K42" i="1" s="1"/>
  <c r="M42" i="1"/>
  <c r="W92" i="1"/>
  <c r="Z92" i="1" s="1"/>
  <c r="N92" i="1"/>
  <c r="J92" i="1" s="1"/>
  <c r="M92" i="1"/>
  <c r="W41" i="1"/>
  <c r="Z41" i="1" s="1"/>
  <c r="N41" i="1"/>
  <c r="K41" i="1" s="1"/>
  <c r="M41" i="1"/>
  <c r="K425" i="1"/>
  <c r="W425" i="1"/>
  <c r="Z425" i="1" s="1"/>
  <c r="N425" i="1"/>
  <c r="J425" i="1" s="1"/>
  <c r="I381" i="1"/>
  <c r="I382" i="1" s="1"/>
  <c r="I383" i="1" s="1"/>
  <c r="I384" i="1" s="1"/>
  <c r="I385" i="1" s="1"/>
  <c r="I386" i="1" s="1"/>
  <c r="W391" i="1"/>
  <c r="Z391" i="1" s="1"/>
  <c r="N391" i="1"/>
  <c r="J391" i="1" s="1"/>
  <c r="W594" i="1"/>
  <c r="Z594" i="1" s="1"/>
  <c r="N594" i="1"/>
  <c r="M594" i="1"/>
  <c r="W590" i="1"/>
  <c r="Z590" i="1" s="1"/>
  <c r="N590" i="1"/>
  <c r="M590" i="1"/>
  <c r="W589" i="1"/>
  <c r="Y589" i="1" s="1"/>
  <c r="N589" i="1"/>
  <c r="W583" i="1"/>
  <c r="Z583" i="1" s="1"/>
  <c r="N583" i="1"/>
  <c r="M583" i="1"/>
  <c r="W578" i="1"/>
  <c r="Z578" i="1" s="1"/>
  <c r="N578" i="1"/>
  <c r="W576" i="1"/>
  <c r="Z576" i="1" s="1"/>
  <c r="N576" i="1"/>
  <c r="M576" i="1"/>
  <c r="W611" i="1"/>
  <c r="Z611" i="1" s="1"/>
  <c r="N611" i="1"/>
  <c r="M611" i="1"/>
  <c r="W603" i="1"/>
  <c r="Z603" i="1" s="1"/>
  <c r="N603" i="1"/>
  <c r="M603" i="1"/>
  <c r="W598" i="1"/>
  <c r="Z598" i="1" s="1"/>
  <c r="N598" i="1"/>
  <c r="M598" i="1"/>
  <c r="W597" i="1"/>
  <c r="Z597" i="1" s="1"/>
  <c r="N597" i="1"/>
  <c r="M597" i="1"/>
  <c r="W596" i="1"/>
  <c r="Z596" i="1" s="1"/>
  <c r="N596" i="1"/>
  <c r="M596" i="1"/>
  <c r="W595" i="1"/>
  <c r="Y595" i="1" s="1"/>
  <c r="N595" i="1"/>
  <c r="M595" i="1"/>
  <c r="W593" i="1"/>
  <c r="X593" i="1" s="1"/>
  <c r="N593" i="1"/>
  <c r="M593" i="1"/>
  <c r="W592" i="1"/>
  <c r="Y592" i="1" s="1"/>
  <c r="N592" i="1"/>
  <c r="M592" i="1"/>
  <c r="W591" i="1"/>
  <c r="Z591" i="1" s="1"/>
  <c r="N591" i="1"/>
  <c r="W588" i="1"/>
  <c r="Z588" i="1" s="1"/>
  <c r="N588" i="1"/>
  <c r="M588" i="1"/>
  <c r="W587" i="1"/>
  <c r="Y587" i="1" s="1"/>
  <c r="N587" i="1"/>
  <c r="M587" i="1"/>
  <c r="W586" i="1"/>
  <c r="X586" i="1" s="1"/>
  <c r="N586" i="1"/>
  <c r="W585" i="1"/>
  <c r="Y585" i="1" s="1"/>
  <c r="N585" i="1"/>
  <c r="M585" i="1"/>
  <c r="W584" i="1"/>
  <c r="Z584" i="1" s="1"/>
  <c r="N584" i="1"/>
  <c r="M584" i="1"/>
  <c r="W580" i="1"/>
  <c r="Z580" i="1" s="1"/>
  <c r="N580" i="1"/>
  <c r="W577" i="1"/>
  <c r="X577" i="1" s="1"/>
  <c r="N577" i="1"/>
  <c r="M577" i="1"/>
  <c r="W575" i="1"/>
  <c r="Y575" i="1" s="1"/>
  <c r="N575" i="1"/>
  <c r="M575" i="1"/>
  <c r="W573" i="1"/>
  <c r="Z573" i="1" s="1"/>
  <c r="N573" i="1"/>
  <c r="M573" i="1"/>
  <c r="W572" i="1"/>
  <c r="Z572" i="1" s="1"/>
  <c r="N572" i="1"/>
  <c r="M572" i="1"/>
  <c r="W571" i="1"/>
  <c r="X571" i="1" s="1"/>
  <c r="N571" i="1"/>
  <c r="M571" i="1"/>
  <c r="W570" i="1"/>
  <c r="Y570" i="1" s="1"/>
  <c r="N570" i="1"/>
  <c r="M570" i="1"/>
  <c r="N569" i="1"/>
  <c r="W555" i="1"/>
  <c r="Z555" i="1" s="1"/>
  <c r="N555" i="1"/>
  <c r="J555" i="1" s="1"/>
  <c r="M555" i="1"/>
  <c r="W621" i="1"/>
  <c r="Z621" i="1" s="1"/>
  <c r="N621" i="1"/>
  <c r="K621" i="1" s="1"/>
  <c r="M621" i="1"/>
  <c r="I621" i="1"/>
  <c r="W620" i="1"/>
  <c r="Z620" i="1" s="1"/>
  <c r="N620" i="1"/>
  <c r="K620" i="1" s="1"/>
  <c r="M620" i="1"/>
  <c r="W622" i="1"/>
  <c r="Z622" i="1" s="1"/>
  <c r="N622" i="1"/>
  <c r="J622" i="1" s="1"/>
  <c r="M622" i="1"/>
  <c r="W619" i="1"/>
  <c r="X619" i="1" s="1"/>
  <c r="N619" i="1"/>
  <c r="K619" i="1" s="1"/>
  <c r="M619" i="1"/>
  <c r="W618" i="1"/>
  <c r="Y618" i="1" s="1"/>
  <c r="N618" i="1"/>
  <c r="K618" i="1" s="1"/>
  <c r="M618" i="1"/>
  <c r="W617" i="1"/>
  <c r="Z617" i="1" s="1"/>
  <c r="N617" i="1"/>
  <c r="J617" i="1" s="1"/>
  <c r="M617" i="1"/>
  <c r="N616" i="1"/>
  <c r="I616" i="1"/>
  <c r="W563" i="1"/>
  <c r="Z563" i="1" s="1"/>
  <c r="N563" i="1"/>
  <c r="J563" i="1" s="1"/>
  <c r="M563" i="1"/>
  <c r="W543" i="1"/>
  <c r="Z543" i="1" s="1"/>
  <c r="N543" i="1"/>
  <c r="J543" i="1" s="1"/>
  <c r="M543" i="1"/>
  <c r="W530" i="1"/>
  <c r="Z530" i="1" s="1"/>
  <c r="N530" i="1"/>
  <c r="K530" i="1" s="1"/>
  <c r="M530" i="1"/>
  <c r="I530" i="1"/>
  <c r="W564" i="1"/>
  <c r="Z564" i="1" s="1"/>
  <c r="N564" i="1"/>
  <c r="J564" i="1" s="1"/>
  <c r="M564" i="1"/>
  <c r="W542" i="1"/>
  <c r="X542" i="1" s="1"/>
  <c r="N542" i="1"/>
  <c r="M542" i="1"/>
  <c r="W541" i="1"/>
  <c r="Z541" i="1" s="1"/>
  <c r="N541" i="1"/>
  <c r="M541" i="1"/>
  <c r="W540" i="1"/>
  <c r="Z540" i="1" s="1"/>
  <c r="N540" i="1"/>
  <c r="J540" i="1" s="1"/>
  <c r="M540" i="1"/>
  <c r="W539" i="1"/>
  <c r="Z539" i="1" s="1"/>
  <c r="N539" i="1"/>
  <c r="J539" i="1" s="1"/>
  <c r="M539" i="1"/>
  <c r="W538" i="1"/>
  <c r="X538" i="1" s="1"/>
  <c r="N538" i="1"/>
  <c r="W537" i="1"/>
  <c r="Y537" i="1" s="1"/>
  <c r="N537" i="1"/>
  <c r="K537" i="1" s="1"/>
  <c r="M537" i="1"/>
  <c r="W536" i="1"/>
  <c r="Z536" i="1" s="1"/>
  <c r="N536" i="1"/>
  <c r="K536" i="1" s="1"/>
  <c r="M536" i="1"/>
  <c r="W535" i="1"/>
  <c r="Z535" i="1" s="1"/>
  <c r="N535" i="1"/>
  <c r="W534" i="1"/>
  <c r="X534" i="1" s="1"/>
  <c r="N534" i="1"/>
  <c r="K534" i="1" s="1"/>
  <c r="M534" i="1"/>
  <c r="W533" i="1"/>
  <c r="Y533" i="1" s="1"/>
  <c r="N533" i="1"/>
  <c r="K533" i="1" s="1"/>
  <c r="M533" i="1"/>
  <c r="I533" i="1"/>
  <c r="W532" i="1"/>
  <c r="Z532" i="1" s="1"/>
  <c r="N532" i="1"/>
  <c r="W531" i="1"/>
  <c r="Z531" i="1" s="1"/>
  <c r="N531" i="1"/>
  <c r="J531" i="1" s="1"/>
  <c r="M531" i="1"/>
  <c r="I531" i="1"/>
  <c r="W529" i="1"/>
  <c r="X529" i="1" s="1"/>
  <c r="N529" i="1"/>
  <c r="K529" i="1" s="1"/>
  <c r="M529" i="1"/>
  <c r="W528" i="1"/>
  <c r="Y528" i="1" s="1"/>
  <c r="N528" i="1"/>
  <c r="K528" i="1" s="1"/>
  <c r="M528" i="1"/>
  <c r="W527" i="1"/>
  <c r="Z527" i="1" s="1"/>
  <c r="N527" i="1"/>
  <c r="J527" i="1" s="1"/>
  <c r="M527" i="1"/>
  <c r="W526" i="1"/>
  <c r="Z526" i="1" s="1"/>
  <c r="N526" i="1"/>
  <c r="J526" i="1" s="1"/>
  <c r="M526" i="1"/>
  <c r="N525" i="1"/>
  <c r="I525" i="1"/>
  <c r="I526" i="1" s="1"/>
  <c r="I754" i="1" s="1"/>
  <c r="W171" i="1"/>
  <c r="Z171" i="1" s="1"/>
  <c r="N171" i="1"/>
  <c r="K171" i="1" s="1"/>
  <c r="M171" i="1"/>
  <c r="I171" i="1"/>
  <c r="W172" i="1"/>
  <c r="Z172" i="1" s="1"/>
  <c r="N172" i="1"/>
  <c r="K172" i="1" s="1"/>
  <c r="M172" i="1"/>
  <c r="I172" i="1"/>
  <c r="W99" i="1"/>
  <c r="Z99" i="1" s="1"/>
  <c r="N99" i="1"/>
  <c r="M99" i="1"/>
  <c r="W45" i="1"/>
  <c r="Y45" i="1" s="1"/>
  <c r="N45" i="1"/>
  <c r="J45" i="1" s="1"/>
  <c r="M45" i="1"/>
  <c r="W98" i="1"/>
  <c r="Z98" i="1" s="1"/>
  <c r="N98" i="1"/>
  <c r="M98" i="1"/>
  <c r="I387" i="1" l="1"/>
  <c r="I695" i="1"/>
  <c r="I704" i="1" s="1"/>
  <c r="I719" i="1" s="1"/>
  <c r="I727" i="1" s="1"/>
  <c r="I706" i="1"/>
  <c r="I717" i="1" s="1"/>
  <c r="I617" i="1"/>
  <c r="I618" i="1" s="1"/>
  <c r="I819" i="1"/>
  <c r="J703" i="1"/>
  <c r="Z5" i="1"/>
  <c r="Y6" i="1"/>
  <c r="K4" i="1"/>
  <c r="Z7" i="1"/>
  <c r="X7" i="1"/>
  <c r="X5" i="1"/>
  <c r="J41" i="1"/>
  <c r="I724" i="1"/>
  <c r="K3" i="1"/>
  <c r="X3" i="1"/>
  <c r="J6" i="1"/>
  <c r="I723" i="1"/>
  <c r="Z3" i="1"/>
  <c r="K7" i="1"/>
  <c r="Y4" i="1"/>
  <c r="K5" i="1"/>
  <c r="Y8" i="1"/>
  <c r="Z4" i="1"/>
  <c r="X6" i="1"/>
  <c r="Z8" i="1"/>
  <c r="Z715" i="1"/>
  <c r="X716" i="1"/>
  <c r="X724" i="1"/>
  <c r="X713" i="1"/>
  <c r="Z716" i="1"/>
  <c r="Y722" i="1"/>
  <c r="Y724" i="1"/>
  <c r="X723" i="1"/>
  <c r="Y723" i="1"/>
  <c r="K701" i="1"/>
  <c r="X719" i="1"/>
  <c r="Z722" i="1"/>
  <c r="X725" i="1"/>
  <c r="J696" i="1"/>
  <c r="K697" i="1"/>
  <c r="K704" i="1"/>
  <c r="Y719" i="1"/>
  <c r="Y725" i="1"/>
  <c r="K709" i="1"/>
  <c r="Y713" i="1"/>
  <c r="X730" i="1"/>
  <c r="I714" i="1"/>
  <c r="I715" i="1" s="1"/>
  <c r="I728" i="1" s="1"/>
  <c r="I725" i="1"/>
  <c r="Z721" i="1"/>
  <c r="Y714" i="1"/>
  <c r="X715" i="1"/>
  <c r="Y720" i="1"/>
  <c r="X721" i="1"/>
  <c r="Y730" i="1"/>
  <c r="X714" i="1"/>
  <c r="X720" i="1"/>
  <c r="Y704" i="1"/>
  <c r="X704" i="1"/>
  <c r="X702" i="1"/>
  <c r="X701" i="1"/>
  <c r="Y701" i="1"/>
  <c r="Y700" i="1"/>
  <c r="X700" i="1"/>
  <c r="J702" i="1"/>
  <c r="J700" i="1"/>
  <c r="Y702" i="1"/>
  <c r="X703" i="1"/>
  <c r="Y703" i="1"/>
  <c r="Z697" i="1"/>
  <c r="X709" i="1"/>
  <c r="Y709" i="1"/>
  <c r="J42" i="1"/>
  <c r="X695" i="1"/>
  <c r="K698" i="1"/>
  <c r="Z695" i="1"/>
  <c r="Y696" i="1"/>
  <c r="X697" i="1"/>
  <c r="K695" i="1"/>
  <c r="Y698" i="1"/>
  <c r="X696" i="1"/>
  <c r="Z698" i="1"/>
  <c r="X84" i="1"/>
  <c r="Y84" i="1"/>
  <c r="X83" i="1"/>
  <c r="Y83" i="1"/>
  <c r="X42" i="1"/>
  <c r="Y42" i="1"/>
  <c r="Y92" i="1"/>
  <c r="X92" i="1"/>
  <c r="X41" i="1"/>
  <c r="Y41" i="1"/>
  <c r="Y425" i="1"/>
  <c r="X425" i="1"/>
  <c r="X391" i="1"/>
  <c r="Y391" i="1"/>
  <c r="Z589" i="1"/>
  <c r="X594" i="1"/>
  <c r="Y594" i="1"/>
  <c r="X590" i="1"/>
  <c r="X589" i="1"/>
  <c r="Y590" i="1"/>
  <c r="X583" i="1"/>
  <c r="Y583" i="1"/>
  <c r="X578" i="1"/>
  <c r="Y578" i="1"/>
  <c r="Z593" i="1"/>
  <c r="X576" i="1"/>
  <c r="Y576" i="1"/>
  <c r="J621" i="1"/>
  <c r="K617" i="1"/>
  <c r="I620" i="1"/>
  <c r="Z587" i="1"/>
  <c r="Y593" i="1"/>
  <c r="Y572" i="1"/>
  <c r="X587" i="1"/>
  <c r="X572" i="1"/>
  <c r="Z575" i="1"/>
  <c r="Z595" i="1"/>
  <c r="Y577" i="1"/>
  <c r="X580" i="1"/>
  <c r="Y586" i="1"/>
  <c r="Z570" i="1"/>
  <c r="Y571" i="1"/>
  <c r="Z577" i="1"/>
  <c r="Y580" i="1"/>
  <c r="Z585" i="1"/>
  <c r="Z586" i="1"/>
  <c r="Z571" i="1"/>
  <c r="Z592" i="1"/>
  <c r="Y619" i="1"/>
  <c r="X573" i="1"/>
  <c r="X584" i="1"/>
  <c r="X588" i="1"/>
  <c r="X570" i="1"/>
  <c r="Y573" i="1"/>
  <c r="X575" i="1"/>
  <c r="Y584" i="1"/>
  <c r="X585" i="1"/>
  <c r="Y588" i="1"/>
  <c r="X591" i="1"/>
  <c r="X596" i="1"/>
  <c r="X597" i="1"/>
  <c r="X598" i="1"/>
  <c r="X603" i="1"/>
  <c r="X611" i="1"/>
  <c r="Y591" i="1"/>
  <c r="X592" i="1"/>
  <c r="X595" i="1"/>
  <c r="Y596" i="1"/>
  <c r="Y597" i="1"/>
  <c r="Y598" i="1"/>
  <c r="Y603" i="1"/>
  <c r="Y611" i="1"/>
  <c r="Z619" i="1"/>
  <c r="X555" i="1"/>
  <c r="Y555" i="1"/>
  <c r="J620" i="1"/>
  <c r="K622" i="1"/>
  <c r="X622" i="1"/>
  <c r="X620" i="1"/>
  <c r="Z618" i="1"/>
  <c r="Y622" i="1"/>
  <c r="Y620" i="1"/>
  <c r="X621" i="1"/>
  <c r="Y621" i="1"/>
  <c r="X617" i="1"/>
  <c r="J618" i="1"/>
  <c r="Y617" i="1"/>
  <c r="X618" i="1"/>
  <c r="J619" i="1"/>
  <c r="X563" i="1"/>
  <c r="Y563" i="1"/>
  <c r="X543" i="1"/>
  <c r="Y543" i="1"/>
  <c r="Z529" i="1"/>
  <c r="Y538" i="1"/>
  <c r="Y542" i="1"/>
  <c r="K526" i="1"/>
  <c r="K527" i="1"/>
  <c r="J530" i="1"/>
  <c r="X535" i="1"/>
  <c r="X530" i="1"/>
  <c r="Y530" i="1"/>
  <c r="Z534" i="1"/>
  <c r="Y535" i="1"/>
  <c r="Y529" i="1"/>
  <c r="X540" i="1"/>
  <c r="Z542" i="1"/>
  <c r="J536" i="1"/>
  <c r="Z537" i="1"/>
  <c r="Z538" i="1"/>
  <c r="Y534" i="1"/>
  <c r="Z528" i="1"/>
  <c r="K540" i="1"/>
  <c r="X526" i="1"/>
  <c r="Y526" i="1"/>
  <c r="X531" i="1"/>
  <c r="X539" i="1"/>
  <c r="Y540" i="1"/>
  <c r="J171" i="1"/>
  <c r="Y531" i="1"/>
  <c r="Z533" i="1"/>
  <c r="Y539" i="1"/>
  <c r="K539" i="1"/>
  <c r="K531" i="1"/>
  <c r="I527" i="1"/>
  <c r="I756" i="1" s="1"/>
  <c r="I779" i="1" s="1"/>
  <c r="I540" i="1"/>
  <c r="X527" i="1"/>
  <c r="J528" i="1"/>
  <c r="X536" i="1"/>
  <c r="J537" i="1"/>
  <c r="X533" i="1"/>
  <c r="J534" i="1"/>
  <c r="Y536" i="1"/>
  <c r="X537" i="1"/>
  <c r="Y541" i="1"/>
  <c r="Y564" i="1"/>
  <c r="X532" i="1"/>
  <c r="J533" i="1"/>
  <c r="X541" i="1"/>
  <c r="X564" i="1"/>
  <c r="Y527" i="1"/>
  <c r="X528" i="1"/>
  <c r="J529" i="1"/>
  <c r="Y532" i="1"/>
  <c r="X171" i="1"/>
  <c r="Y171" i="1"/>
  <c r="J172" i="1"/>
  <c r="X172" i="1"/>
  <c r="Y172" i="1"/>
  <c r="X99" i="1"/>
  <c r="Y99" i="1"/>
  <c r="K45" i="1"/>
  <c r="X45" i="1"/>
  <c r="Z45" i="1"/>
  <c r="X98" i="1"/>
  <c r="Y98" i="1"/>
  <c r="W44" i="1"/>
  <c r="Z44" i="1" s="1"/>
  <c r="N44" i="1"/>
  <c r="K44" i="1" s="1"/>
  <c r="M44" i="1"/>
  <c r="W690" i="1"/>
  <c r="Z690" i="1" s="1"/>
  <c r="N690" i="1"/>
  <c r="J690" i="1" s="1"/>
  <c r="M690" i="1"/>
  <c r="W689" i="1"/>
  <c r="X689" i="1" s="1"/>
  <c r="N689" i="1"/>
  <c r="K689" i="1" s="1"/>
  <c r="M689" i="1"/>
  <c r="W687" i="1"/>
  <c r="Y687" i="1" s="1"/>
  <c r="N687" i="1"/>
  <c r="K687" i="1" s="1"/>
  <c r="M687" i="1"/>
  <c r="W686" i="1"/>
  <c r="Z686" i="1" s="1"/>
  <c r="N686" i="1"/>
  <c r="K686" i="1" s="1"/>
  <c r="M686" i="1"/>
  <c r="W685" i="1"/>
  <c r="Z685" i="1" s="1"/>
  <c r="N685" i="1"/>
  <c r="J685" i="1" s="1"/>
  <c r="M685" i="1"/>
  <c r="W684" i="1"/>
  <c r="X684" i="1" s="1"/>
  <c r="N684" i="1"/>
  <c r="K684" i="1" s="1"/>
  <c r="M684" i="1"/>
  <c r="N683" i="1"/>
  <c r="I684" i="1"/>
  <c r="I545" i="1" l="1"/>
  <c r="I552" i="1"/>
  <c r="I548" i="1"/>
  <c r="I388" i="1"/>
  <c r="I685" i="1"/>
  <c r="I688" i="1" s="1"/>
  <c r="I696" i="1"/>
  <c r="I707" i="1"/>
  <c r="I718" i="1" s="1"/>
  <c r="I619" i="1"/>
  <c r="I622" i="1" s="1"/>
  <c r="I821" i="1"/>
  <c r="I831" i="1" s="1"/>
  <c r="I716" i="1"/>
  <c r="I528" i="1"/>
  <c r="I542" i="1" s="1"/>
  <c r="I541" i="1"/>
  <c r="I550" i="1" s="1"/>
  <c r="J686" i="1"/>
  <c r="Y44" i="1"/>
  <c r="J44" i="1"/>
  <c r="J687" i="1"/>
  <c r="X687" i="1"/>
  <c r="X44" i="1"/>
  <c r="X685" i="1"/>
  <c r="X686" i="1"/>
  <c r="J689" i="1"/>
  <c r="X690" i="1"/>
  <c r="Y685" i="1"/>
  <c r="Y686" i="1"/>
  <c r="Y690" i="1"/>
  <c r="J684" i="1"/>
  <c r="Y684" i="1"/>
  <c r="K685" i="1"/>
  <c r="Z687" i="1"/>
  <c r="Y689" i="1"/>
  <c r="K690" i="1"/>
  <c r="Z684" i="1"/>
  <c r="Z689" i="1"/>
  <c r="W650" i="1"/>
  <c r="Z650" i="1" s="1"/>
  <c r="N650" i="1"/>
  <c r="K650" i="1" s="1"/>
  <c r="M650" i="1"/>
  <c r="W643" i="1"/>
  <c r="Z643" i="1" s="1"/>
  <c r="N643" i="1"/>
  <c r="J643" i="1" s="1"/>
  <c r="M643" i="1"/>
  <c r="W646" i="1"/>
  <c r="Z646" i="1" s="1"/>
  <c r="N646" i="1"/>
  <c r="W676" i="1"/>
  <c r="Z676" i="1" s="1"/>
  <c r="N676" i="1"/>
  <c r="M676" i="1"/>
  <c r="W649" i="1"/>
  <c r="Z649" i="1" s="1"/>
  <c r="N649" i="1"/>
  <c r="J649" i="1" s="1"/>
  <c r="W648" i="1"/>
  <c r="X648" i="1" s="1"/>
  <c r="N648" i="1"/>
  <c r="J648" i="1" s="1"/>
  <c r="W645" i="1"/>
  <c r="Y645" i="1" s="1"/>
  <c r="N645" i="1"/>
  <c r="K645" i="1" s="1"/>
  <c r="M645" i="1"/>
  <c r="W644" i="1"/>
  <c r="Z644" i="1" s="1"/>
  <c r="N644" i="1"/>
  <c r="J644" i="1" s="1"/>
  <c r="M644" i="1"/>
  <c r="W642" i="1"/>
  <c r="Y642" i="1" s="1"/>
  <c r="N642" i="1"/>
  <c r="J642" i="1" s="1"/>
  <c r="M642" i="1"/>
  <c r="W641" i="1"/>
  <c r="X641" i="1" s="1"/>
  <c r="N641" i="1"/>
  <c r="K641" i="1" s="1"/>
  <c r="M641" i="1"/>
  <c r="W640" i="1"/>
  <c r="Y640" i="1" s="1"/>
  <c r="N640" i="1"/>
  <c r="K640" i="1" s="1"/>
  <c r="M640" i="1"/>
  <c r="N639" i="1"/>
  <c r="I639" i="1"/>
  <c r="I640" i="1" s="1"/>
  <c r="K676" i="1" l="1"/>
  <c r="J676" i="1"/>
  <c r="I546" i="1"/>
  <c r="I553" i="1"/>
  <c r="I556" i="1"/>
  <c r="I554" i="1"/>
  <c r="I549" i="1"/>
  <c r="I551" i="1"/>
  <c r="I389" i="1"/>
  <c r="I544" i="1"/>
  <c r="I562" i="1" s="1"/>
  <c r="I547" i="1"/>
  <c r="I686" i="1"/>
  <c r="I887" i="1" s="1"/>
  <c r="I943" i="1"/>
  <c r="I940" i="1"/>
  <c r="I726" i="1"/>
  <c r="I729" i="1"/>
  <c r="I705" i="1"/>
  <c r="I697" i="1"/>
  <c r="I698" i="1" s="1"/>
  <c r="I699" i="1" s="1"/>
  <c r="I708" i="1"/>
  <c r="I641" i="1"/>
  <c r="I529" i="1"/>
  <c r="I543" i="1" s="1"/>
  <c r="Y641" i="1"/>
  <c r="Z641" i="1"/>
  <c r="Z642" i="1"/>
  <c r="J650" i="1"/>
  <c r="Y650" i="1"/>
  <c r="X650" i="1"/>
  <c r="X649" i="1"/>
  <c r="Y649" i="1"/>
  <c r="Y648" i="1"/>
  <c r="Z648" i="1"/>
  <c r="K644" i="1"/>
  <c r="Z645" i="1"/>
  <c r="K642" i="1"/>
  <c r="X642" i="1"/>
  <c r="K643" i="1"/>
  <c r="X643" i="1"/>
  <c r="Y643" i="1"/>
  <c r="X646" i="1"/>
  <c r="Y646" i="1"/>
  <c r="X644" i="1"/>
  <c r="J645" i="1"/>
  <c r="Y644" i="1"/>
  <c r="X645" i="1"/>
  <c r="Y676" i="1"/>
  <c r="Z640" i="1"/>
  <c r="J640" i="1"/>
  <c r="X676" i="1"/>
  <c r="X640" i="1"/>
  <c r="J641" i="1"/>
  <c r="W635" i="1"/>
  <c r="Z635" i="1" s="1"/>
  <c r="N635" i="1"/>
  <c r="W634" i="1"/>
  <c r="Z634" i="1" s="1"/>
  <c r="N634" i="1"/>
  <c r="J634" i="1" s="1"/>
  <c r="M634" i="1"/>
  <c r="W633" i="1"/>
  <c r="X633" i="1" s="1"/>
  <c r="N633" i="1"/>
  <c r="J633" i="1" s="1"/>
  <c r="M633" i="1"/>
  <c r="W632" i="1"/>
  <c r="X632" i="1" s="1"/>
  <c r="N632" i="1"/>
  <c r="W631" i="1"/>
  <c r="Y631" i="1" s="1"/>
  <c r="N631" i="1"/>
  <c r="W630" i="1"/>
  <c r="Z630" i="1" s="1"/>
  <c r="N630" i="1"/>
  <c r="K630" i="1" s="1"/>
  <c r="M630" i="1"/>
  <c r="W629" i="1"/>
  <c r="Z629" i="1" s="1"/>
  <c r="N629" i="1"/>
  <c r="J629" i="1" s="1"/>
  <c r="M629" i="1"/>
  <c r="W628" i="1"/>
  <c r="X628" i="1" s="1"/>
  <c r="N628" i="1"/>
  <c r="K628" i="1" s="1"/>
  <c r="M628" i="1"/>
  <c r="W627" i="1"/>
  <c r="Y627" i="1" s="1"/>
  <c r="N627" i="1"/>
  <c r="K627" i="1" s="1"/>
  <c r="M627" i="1"/>
  <c r="W626" i="1"/>
  <c r="Z626" i="1" s="1"/>
  <c r="N626" i="1"/>
  <c r="K626" i="1" s="1"/>
  <c r="M626" i="1"/>
  <c r="N625" i="1"/>
  <c r="I625" i="1"/>
  <c r="I626" i="1" s="1"/>
  <c r="I627" i="1" s="1"/>
  <c r="I628" i="1" s="1"/>
  <c r="I629" i="1" s="1"/>
  <c r="I832" i="1" s="1"/>
  <c r="I555" i="1" l="1"/>
  <c r="I563" i="1" s="1"/>
  <c r="I564" i="1" s="1"/>
  <c r="I557" i="1"/>
  <c r="I558" i="1" s="1"/>
  <c r="I559" i="1" s="1"/>
  <c r="I560" i="1" s="1"/>
  <c r="I561" i="1" s="1"/>
  <c r="I390" i="1"/>
  <c r="I393" i="1"/>
  <c r="I401" i="1" s="1"/>
  <c r="I689" i="1"/>
  <c r="I687" i="1"/>
  <c r="I642" i="1"/>
  <c r="I644" i="1" s="1"/>
  <c r="I846" i="1"/>
  <c r="Y629" i="1"/>
  <c r="X629" i="1"/>
  <c r="K629" i="1"/>
  <c r="X627" i="1"/>
  <c r="J626" i="1"/>
  <c r="Z627" i="1"/>
  <c r="J628" i="1"/>
  <c r="Y628" i="1"/>
  <c r="Y633" i="1"/>
  <c r="Z633" i="1"/>
  <c r="Y632" i="1"/>
  <c r="X631" i="1"/>
  <c r="Z631" i="1"/>
  <c r="J630" i="1"/>
  <c r="K634" i="1"/>
  <c r="K633" i="1"/>
  <c r="X626" i="1"/>
  <c r="J627" i="1"/>
  <c r="Z628" i="1"/>
  <c r="X630" i="1"/>
  <c r="Z632" i="1"/>
  <c r="X634" i="1"/>
  <c r="Y634" i="1"/>
  <c r="X635" i="1"/>
  <c r="Y626" i="1"/>
  <c r="Y630" i="1"/>
  <c r="Y635" i="1"/>
  <c r="K442" i="1"/>
  <c r="K443" i="1"/>
  <c r="W442" i="1"/>
  <c r="Z442" i="1" s="1"/>
  <c r="N442" i="1"/>
  <c r="W389" i="1"/>
  <c r="Z389" i="1" s="1"/>
  <c r="N389" i="1"/>
  <c r="M389" i="1"/>
  <c r="W91" i="1"/>
  <c r="Z91" i="1" s="1"/>
  <c r="N91" i="1"/>
  <c r="M91" i="1"/>
  <c r="I91" i="1"/>
  <c r="W89" i="1"/>
  <c r="Z89" i="1" s="1"/>
  <c r="N89" i="1"/>
  <c r="M89" i="1"/>
  <c r="I89" i="1"/>
  <c r="I96" i="1" s="1"/>
  <c r="W40" i="1"/>
  <c r="Z40" i="1" s="1"/>
  <c r="N40" i="1"/>
  <c r="J40" i="1" s="1"/>
  <c r="M40" i="1"/>
  <c r="W43" i="1"/>
  <c r="Y43" i="1" s="1"/>
  <c r="N43" i="1"/>
  <c r="K43" i="1" s="1"/>
  <c r="M43" i="1"/>
  <c r="W343" i="1"/>
  <c r="Z343" i="1" s="1"/>
  <c r="N343" i="1"/>
  <c r="J343" i="1" s="1"/>
  <c r="W342" i="1"/>
  <c r="Z342" i="1" s="1"/>
  <c r="N342" i="1"/>
  <c r="J342" i="1" s="1"/>
  <c r="W344" i="1"/>
  <c r="Y344" i="1" s="1"/>
  <c r="N344" i="1"/>
  <c r="J344" i="1" s="1"/>
  <c r="W345" i="1"/>
  <c r="Z345" i="1" s="1"/>
  <c r="N345" i="1"/>
  <c r="J345" i="1" s="1"/>
  <c r="W341" i="1"/>
  <c r="Z341" i="1" s="1"/>
  <c r="N341" i="1"/>
  <c r="K341" i="1" s="1"/>
  <c r="M341" i="1"/>
  <c r="W310" i="1"/>
  <c r="Z310" i="1" s="1"/>
  <c r="N310" i="1"/>
  <c r="K310" i="1" s="1"/>
  <c r="M310" i="1"/>
  <c r="W340" i="1"/>
  <c r="Z340" i="1" s="1"/>
  <c r="N340" i="1"/>
  <c r="W339" i="1"/>
  <c r="Z339" i="1" s="1"/>
  <c r="N339" i="1"/>
  <c r="K339" i="1" s="1"/>
  <c r="M339" i="1"/>
  <c r="I339" i="1"/>
  <c r="W338" i="1"/>
  <c r="Z338" i="1" s="1"/>
  <c r="N338" i="1"/>
  <c r="K338" i="1" s="1"/>
  <c r="M338" i="1"/>
  <c r="W337" i="1"/>
  <c r="Z337" i="1" s="1"/>
  <c r="N337" i="1"/>
  <c r="K337" i="1" s="1"/>
  <c r="M337" i="1"/>
  <c r="W336" i="1"/>
  <c r="Z336" i="1" s="1"/>
  <c r="N336" i="1"/>
  <c r="K336" i="1" s="1"/>
  <c r="M336" i="1"/>
  <c r="W335" i="1"/>
  <c r="Z335" i="1" s="1"/>
  <c r="N335" i="1"/>
  <c r="K335" i="1" s="1"/>
  <c r="M335" i="1"/>
  <c r="N334" i="1"/>
  <c r="I334" i="1"/>
  <c r="I335" i="1" s="1"/>
  <c r="I336" i="1" s="1"/>
  <c r="I337" i="1" s="1"/>
  <c r="I338" i="1" s="1"/>
  <c r="W313" i="1"/>
  <c r="Z313" i="1" s="1"/>
  <c r="N313" i="1"/>
  <c r="W311" i="1"/>
  <c r="Y311" i="1" s="1"/>
  <c r="N311" i="1"/>
  <c r="K311" i="1" s="1"/>
  <c r="M311" i="1"/>
  <c r="W309" i="1"/>
  <c r="Z309" i="1" s="1"/>
  <c r="N309" i="1"/>
  <c r="K309" i="1" s="1"/>
  <c r="M309" i="1"/>
  <c r="W308" i="1"/>
  <c r="Z308" i="1" s="1"/>
  <c r="N308" i="1"/>
  <c r="J308" i="1" s="1"/>
  <c r="M308" i="1"/>
  <c r="W307" i="1"/>
  <c r="Z307" i="1" s="1"/>
  <c r="N307" i="1"/>
  <c r="K307" i="1" s="1"/>
  <c r="M307" i="1"/>
  <c r="W306" i="1"/>
  <c r="Y306" i="1" s="1"/>
  <c r="N306" i="1"/>
  <c r="K306" i="1" s="1"/>
  <c r="M306" i="1"/>
  <c r="N305" i="1"/>
  <c r="I305" i="1"/>
  <c r="I306" i="1" s="1"/>
  <c r="I109" i="1" l="1"/>
  <c r="I113" i="1"/>
  <c r="I646" i="1"/>
  <c r="I649" i="1" s="1"/>
  <c r="I651" i="1" s="1"/>
  <c r="I653" i="1" s="1"/>
  <c r="I655" i="1" s="1"/>
  <c r="I647" i="1"/>
  <c r="I107" i="1"/>
  <c r="I106" i="1"/>
  <c r="I399" i="1"/>
  <c r="I405" i="1" s="1"/>
  <c r="I397" i="1"/>
  <c r="I307" i="1"/>
  <c r="I423" i="1"/>
  <c r="I427" i="1" s="1"/>
  <c r="I431" i="1" s="1"/>
  <c r="I437" i="1" s="1"/>
  <c r="I394" i="1"/>
  <c r="I400" i="1" s="1"/>
  <c r="I406" i="1" s="1"/>
  <c r="I391" i="1"/>
  <c r="I395" i="1" s="1"/>
  <c r="I403" i="1" s="1"/>
  <c r="I407" i="1" s="1"/>
  <c r="I392" i="1"/>
  <c r="K313" i="1"/>
  <c r="J313" i="1"/>
  <c r="I847" i="1"/>
  <c r="I643" i="1"/>
  <c r="I645" i="1" s="1"/>
  <c r="I648" i="1" s="1"/>
  <c r="I650" i="1" s="1"/>
  <c r="I92" i="1"/>
  <c r="I102" i="1" s="1"/>
  <c r="I94" i="1"/>
  <c r="I111" i="1" s="1"/>
  <c r="K389" i="1"/>
  <c r="J389" i="1"/>
  <c r="I99" i="1"/>
  <c r="I98" i="1"/>
  <c r="I104" i="1" s="1"/>
  <c r="Y89" i="1"/>
  <c r="X442" i="1"/>
  <c r="Y442" i="1"/>
  <c r="J338" i="1"/>
  <c r="X389" i="1"/>
  <c r="Y389" i="1"/>
  <c r="X89" i="1"/>
  <c r="X91" i="1"/>
  <c r="Y91" i="1"/>
  <c r="K40" i="1"/>
  <c r="Y40" i="1"/>
  <c r="X40" i="1"/>
  <c r="Z43" i="1"/>
  <c r="J43" i="1"/>
  <c r="X43" i="1"/>
  <c r="X343" i="1"/>
  <c r="Y343" i="1"/>
  <c r="X342" i="1"/>
  <c r="Y342" i="1"/>
  <c r="K308" i="1"/>
  <c r="X308" i="1"/>
  <c r="Y308" i="1"/>
  <c r="X344" i="1"/>
  <c r="Z344" i="1"/>
  <c r="J310" i="1"/>
  <c r="J341" i="1"/>
  <c r="Y341" i="1"/>
  <c r="X345" i="1"/>
  <c r="X341" i="1"/>
  <c r="Y345" i="1"/>
  <c r="J339" i="1"/>
  <c r="X310" i="1"/>
  <c r="Y310" i="1"/>
  <c r="X338" i="1"/>
  <c r="X339" i="1"/>
  <c r="X307" i="1"/>
  <c r="J311" i="1"/>
  <c r="J335" i="1"/>
  <c r="Y337" i="1"/>
  <c r="Y338" i="1"/>
  <c r="X337" i="1"/>
  <c r="J336" i="1"/>
  <c r="Y335" i="1"/>
  <c r="X336" i="1"/>
  <c r="J337" i="1"/>
  <c r="Y339" i="1"/>
  <c r="X340" i="1"/>
  <c r="X335" i="1"/>
  <c r="Y336" i="1"/>
  <c r="Y340" i="1"/>
  <c r="Y313" i="1"/>
  <c r="J306" i="1"/>
  <c r="Y307" i="1"/>
  <c r="J309" i="1"/>
  <c r="X309" i="1"/>
  <c r="X313" i="1"/>
  <c r="Z306" i="1"/>
  <c r="Z311" i="1"/>
  <c r="X306" i="1"/>
  <c r="J307" i="1"/>
  <c r="Y309" i="1"/>
  <c r="X311" i="1"/>
  <c r="W85" i="1"/>
  <c r="Z85" i="1" s="1"/>
  <c r="N85" i="1"/>
  <c r="M85" i="1"/>
  <c r="I85" i="1"/>
  <c r="W81" i="1"/>
  <c r="Z81" i="1" s="1"/>
  <c r="N81" i="1"/>
  <c r="W110" i="1"/>
  <c r="Y110" i="1" s="1"/>
  <c r="N110" i="1"/>
  <c r="M110" i="1"/>
  <c r="I110" i="1"/>
  <c r="W87" i="1"/>
  <c r="Z87" i="1" s="1"/>
  <c r="N87" i="1"/>
  <c r="W86" i="1"/>
  <c r="Z86" i="1" s="1"/>
  <c r="N86" i="1"/>
  <c r="M86" i="1"/>
  <c r="I86" i="1"/>
  <c r="I88" i="1" s="1"/>
  <c r="W82" i="1"/>
  <c r="Z82" i="1" s="1"/>
  <c r="N82" i="1"/>
  <c r="M82" i="1"/>
  <c r="I82" i="1"/>
  <c r="W80" i="1"/>
  <c r="Z80" i="1" s="1"/>
  <c r="N80" i="1"/>
  <c r="M80" i="1"/>
  <c r="I80" i="1"/>
  <c r="I83" i="1" s="1"/>
  <c r="W79" i="1"/>
  <c r="Z79" i="1" s="1"/>
  <c r="N79" i="1"/>
  <c r="M79" i="1"/>
  <c r="I79" i="1"/>
  <c r="W73" i="1"/>
  <c r="Z73" i="1" s="1"/>
  <c r="N73" i="1"/>
  <c r="M73" i="1"/>
  <c r="W72" i="1"/>
  <c r="Y72" i="1" s="1"/>
  <c r="N72" i="1"/>
  <c r="M72" i="1"/>
  <c r="W71" i="1"/>
  <c r="Z71" i="1" s="1"/>
  <c r="N71" i="1"/>
  <c r="M71" i="1"/>
  <c r="W70" i="1"/>
  <c r="Z70" i="1" s="1"/>
  <c r="N70" i="1"/>
  <c r="M70" i="1"/>
  <c r="N69" i="1"/>
  <c r="I69" i="1"/>
  <c r="I70" i="1" s="1"/>
  <c r="I71" i="1" s="1"/>
  <c r="I72" i="1" s="1"/>
  <c r="I73" i="1" s="1"/>
  <c r="W33" i="1"/>
  <c r="Z33" i="1" s="1"/>
  <c r="N33" i="1"/>
  <c r="K33" i="1" s="1"/>
  <c r="M33" i="1"/>
  <c r="W38" i="1"/>
  <c r="Z38" i="1" s="1"/>
  <c r="N38" i="1"/>
  <c r="W37" i="1"/>
  <c r="Z37" i="1" s="1"/>
  <c r="N37" i="1"/>
  <c r="J37" i="1" s="1"/>
  <c r="M37" i="1"/>
  <c r="W65" i="1"/>
  <c r="Z65" i="1" s="1"/>
  <c r="N65" i="1"/>
  <c r="K65" i="1" s="1"/>
  <c r="M65" i="1"/>
  <c r="W36" i="1"/>
  <c r="X36" i="1" s="1"/>
  <c r="N36" i="1"/>
  <c r="K36" i="1" s="1"/>
  <c r="M36" i="1"/>
  <c r="W35" i="1"/>
  <c r="Y35" i="1" s="1"/>
  <c r="N35" i="1"/>
  <c r="W34" i="1"/>
  <c r="X34" i="1" s="1"/>
  <c r="N34" i="1"/>
  <c r="J34" i="1" s="1"/>
  <c r="M34" i="1"/>
  <c r="W32" i="1"/>
  <c r="Y32" i="1" s="1"/>
  <c r="N32" i="1"/>
  <c r="K32" i="1" s="1"/>
  <c r="M32" i="1"/>
  <c r="W31" i="1"/>
  <c r="Z31" i="1" s="1"/>
  <c r="N31" i="1"/>
  <c r="J31" i="1" s="1"/>
  <c r="M31" i="1"/>
  <c r="W30" i="1"/>
  <c r="Y30" i="1" s="1"/>
  <c r="N30" i="1"/>
  <c r="J30" i="1" s="1"/>
  <c r="M30" i="1"/>
  <c r="W29" i="1"/>
  <c r="X29" i="1" s="1"/>
  <c r="N29" i="1"/>
  <c r="J29" i="1" s="1"/>
  <c r="M29" i="1"/>
  <c r="N28" i="1"/>
  <c r="I28" i="1"/>
  <c r="I29" i="1" s="1"/>
  <c r="I30" i="1" s="1"/>
  <c r="I31" i="1" s="1"/>
  <c r="I32" i="1" s="1"/>
  <c r="I33" i="1" s="1"/>
  <c r="I34" i="1" s="1"/>
  <c r="I35" i="1" s="1"/>
  <c r="I36" i="1" s="1"/>
  <c r="I37" i="1" s="1"/>
  <c r="I657" i="1" l="1"/>
  <c r="I659" i="1" s="1"/>
  <c r="I38" i="1"/>
  <c r="I42" i="1" s="1"/>
  <c r="I39" i="1"/>
  <c r="I652" i="1"/>
  <c r="I654" i="1" s="1"/>
  <c r="I660" i="1" s="1"/>
  <c r="I656" i="1"/>
  <c r="I658" i="1" s="1"/>
  <c r="I664" i="1" s="1"/>
  <c r="I673" i="1" s="1"/>
  <c r="I675" i="1" s="1"/>
  <c r="I435" i="1"/>
  <c r="I441" i="1" s="1"/>
  <c r="I398" i="1"/>
  <c r="I404" i="1" s="1"/>
  <c r="I408" i="1" s="1"/>
  <c r="I396" i="1"/>
  <c r="I402" i="1" s="1"/>
  <c r="I308" i="1"/>
  <c r="I309" i="1" s="1"/>
  <c r="I310" i="1" s="1"/>
  <c r="I311" i="1" s="1"/>
  <c r="I312" i="1" s="1"/>
  <c r="I313" i="1" s="1"/>
  <c r="I424" i="1"/>
  <c r="I425" i="1" s="1"/>
  <c r="I429" i="1" s="1"/>
  <c r="I433" i="1" s="1"/>
  <c r="I439" i="1" s="1"/>
  <c r="I661" i="1"/>
  <c r="I670" i="1" s="1"/>
  <c r="I672" i="1" s="1"/>
  <c r="I690" i="1"/>
  <c r="K37" i="1"/>
  <c r="J33" i="1"/>
  <c r="X70" i="1"/>
  <c r="X85" i="1"/>
  <c r="Y70" i="1"/>
  <c r="Y85" i="1"/>
  <c r="X73" i="1"/>
  <c r="Y73" i="1"/>
  <c r="X79" i="1"/>
  <c r="Y82" i="1"/>
  <c r="X86" i="1"/>
  <c r="Z110" i="1"/>
  <c r="Y81" i="1"/>
  <c r="Z72" i="1"/>
  <c r="X82" i="1"/>
  <c r="X81" i="1"/>
  <c r="Y79" i="1"/>
  <c r="Y86" i="1"/>
  <c r="Y71" i="1"/>
  <c r="X72" i="1"/>
  <c r="Y80" i="1"/>
  <c r="Y87" i="1"/>
  <c r="X110" i="1"/>
  <c r="X71" i="1"/>
  <c r="X80" i="1"/>
  <c r="X87" i="1"/>
  <c r="X37" i="1"/>
  <c r="J36" i="1"/>
  <c r="X33" i="1"/>
  <c r="X35" i="1"/>
  <c r="Y33" i="1"/>
  <c r="Y37" i="1"/>
  <c r="X38" i="1"/>
  <c r="J65" i="1"/>
  <c r="Y38" i="1"/>
  <c r="Z29" i="1"/>
  <c r="Z30" i="1"/>
  <c r="Z35" i="1"/>
  <c r="Y29" i="1"/>
  <c r="Z32" i="1"/>
  <c r="K30" i="1"/>
  <c r="X30" i="1"/>
  <c r="K31" i="1"/>
  <c r="Y34" i="1"/>
  <c r="Z34" i="1"/>
  <c r="X31" i="1"/>
  <c r="J32" i="1"/>
  <c r="Y31" i="1"/>
  <c r="X32" i="1"/>
  <c r="Y36" i="1"/>
  <c r="K29" i="1"/>
  <c r="K34" i="1"/>
  <c r="Z36" i="1"/>
  <c r="X65" i="1"/>
  <c r="Y65" i="1"/>
  <c r="Z425" i="11"/>
  <c r="Y425" i="11"/>
  <c r="X425" i="11"/>
  <c r="N425" i="11"/>
  <c r="I425" i="11"/>
  <c r="W424" i="11"/>
  <c r="Y424" i="11" s="1"/>
  <c r="N424" i="11"/>
  <c r="M424" i="11"/>
  <c r="I424" i="11"/>
  <c r="W423" i="11"/>
  <c r="N423" i="11"/>
  <c r="K423" i="11" s="1"/>
  <c r="M423" i="11"/>
  <c r="W422" i="11"/>
  <c r="Z422" i="11" s="1"/>
  <c r="N422" i="11"/>
  <c r="K422" i="11" s="1"/>
  <c r="M422" i="11"/>
  <c r="I422" i="11"/>
  <c r="I423" i="11" s="1"/>
  <c r="W421" i="11"/>
  <c r="Z421" i="11" s="1"/>
  <c r="N421" i="11"/>
  <c r="K421" i="11" s="1"/>
  <c r="M421" i="11"/>
  <c r="W420" i="11"/>
  <c r="Y420" i="11" s="1"/>
  <c r="N420" i="11"/>
  <c r="M420" i="11"/>
  <c r="W419" i="11"/>
  <c r="N419" i="11"/>
  <c r="K419" i="11" s="1"/>
  <c r="M419" i="11"/>
  <c r="W418" i="11"/>
  <c r="Z418" i="11" s="1"/>
  <c r="N418" i="11"/>
  <c r="J418" i="11" s="1"/>
  <c r="M418" i="11"/>
  <c r="K418" i="11"/>
  <c r="W417" i="11"/>
  <c r="Y417" i="11" s="1"/>
  <c r="N417" i="11"/>
  <c r="K417" i="11" s="1"/>
  <c r="M417" i="11"/>
  <c r="N416" i="11"/>
  <c r="I416" i="11"/>
  <c r="I417" i="11" s="1"/>
  <c r="I418" i="11" s="1"/>
  <c r="I419" i="11" s="1"/>
  <c r="I421" i="11" s="1"/>
  <c r="K415" i="11"/>
  <c r="K414" i="11"/>
  <c r="K413" i="11"/>
  <c r="K412" i="11"/>
  <c r="K411" i="11"/>
  <c r="W410" i="11"/>
  <c r="X410" i="11" s="1"/>
  <c r="N410" i="11"/>
  <c r="M410" i="11"/>
  <c r="K410" i="11"/>
  <c r="W409" i="11"/>
  <c r="Z409" i="11" s="1"/>
  <c r="N409" i="11"/>
  <c r="M409" i="11"/>
  <c r="J409" i="11"/>
  <c r="K409" i="11" s="1"/>
  <c r="W408" i="11"/>
  <c r="Z408" i="11" s="1"/>
  <c r="N408" i="11"/>
  <c r="M408" i="11"/>
  <c r="K408" i="11"/>
  <c r="W407" i="11"/>
  <c r="N407" i="11"/>
  <c r="M407" i="11"/>
  <c r="K407" i="11"/>
  <c r="W406" i="11"/>
  <c r="X406" i="11" s="1"/>
  <c r="N406" i="11"/>
  <c r="M406" i="11"/>
  <c r="K406" i="11"/>
  <c r="W405" i="11"/>
  <c r="Z405" i="11" s="1"/>
  <c r="N405" i="11"/>
  <c r="M405" i="11"/>
  <c r="K405" i="11"/>
  <c r="W404" i="11"/>
  <c r="Z404" i="11" s="1"/>
  <c r="N404" i="11"/>
  <c r="M404" i="11"/>
  <c r="K404" i="11"/>
  <c r="W403" i="11"/>
  <c r="N403" i="11"/>
  <c r="M403" i="11"/>
  <c r="K403" i="11"/>
  <c r="Y402" i="11"/>
  <c r="W402" i="11"/>
  <c r="X402" i="11" s="1"/>
  <c r="N402" i="11"/>
  <c r="M402" i="11"/>
  <c r="K402" i="11"/>
  <c r="X401" i="11"/>
  <c r="W401" i="11"/>
  <c r="Z401" i="11" s="1"/>
  <c r="N401" i="11"/>
  <c r="M401" i="11"/>
  <c r="K401" i="11"/>
  <c r="W400" i="11"/>
  <c r="Z400" i="11" s="1"/>
  <c r="N400" i="11"/>
  <c r="M400" i="11"/>
  <c r="K400" i="11"/>
  <c r="N399" i="11"/>
  <c r="M399" i="11"/>
  <c r="K399" i="11"/>
  <c r="W396" i="11"/>
  <c r="X396" i="11" s="1"/>
  <c r="N396" i="11"/>
  <c r="M396" i="11"/>
  <c r="W395" i="11"/>
  <c r="M395" i="11"/>
  <c r="K395" i="11"/>
  <c r="J395" i="11"/>
  <c r="W394" i="11"/>
  <c r="M394" i="11"/>
  <c r="K394" i="11"/>
  <c r="J394" i="11"/>
  <c r="W393" i="11"/>
  <c r="M393" i="11"/>
  <c r="K393" i="11"/>
  <c r="J393" i="11"/>
  <c r="W392" i="11"/>
  <c r="N392" i="11"/>
  <c r="K392" i="11" s="1"/>
  <c r="M392" i="11"/>
  <c r="W391" i="11"/>
  <c r="Z391" i="11" s="1"/>
  <c r="N391" i="11"/>
  <c r="K391" i="11" s="1"/>
  <c r="M391" i="11"/>
  <c r="W390" i="11"/>
  <c r="Z390" i="11" s="1"/>
  <c r="N390" i="11"/>
  <c r="J390" i="11" s="1"/>
  <c r="M390" i="11"/>
  <c r="K390" i="11"/>
  <c r="W389" i="11"/>
  <c r="X389" i="11" s="1"/>
  <c r="N389" i="11"/>
  <c r="M389" i="11"/>
  <c r="W388" i="11"/>
  <c r="N388" i="11"/>
  <c r="K388" i="11" s="1"/>
  <c r="M388" i="11"/>
  <c r="J388" i="11"/>
  <c r="W387" i="11"/>
  <c r="Z387" i="11" s="1"/>
  <c r="N387" i="11"/>
  <c r="M387" i="11"/>
  <c r="K387" i="11"/>
  <c r="J387" i="11"/>
  <c r="W386" i="11"/>
  <c r="Z386" i="11" s="1"/>
  <c r="N386" i="11"/>
  <c r="J386" i="11" s="1"/>
  <c r="M386" i="11"/>
  <c r="N385" i="11"/>
  <c r="M385" i="11"/>
  <c r="I385" i="11"/>
  <c r="I386" i="11" s="1"/>
  <c r="I387" i="11" s="1"/>
  <c r="I388" i="11" s="1"/>
  <c r="I389" i="11" s="1"/>
  <c r="I390" i="11" s="1"/>
  <c r="I391" i="11" s="1"/>
  <c r="I392" i="11" s="1"/>
  <c r="I393" i="11" s="1"/>
  <c r="I394" i="11" s="1"/>
  <c r="I395" i="11" s="1"/>
  <c r="I396" i="11" s="1"/>
  <c r="K381" i="11"/>
  <c r="W380" i="11"/>
  <c r="X380" i="11" s="1"/>
  <c r="N380" i="11"/>
  <c r="M380" i="11"/>
  <c r="K380" i="11"/>
  <c r="Y379" i="11"/>
  <c r="W379" i="11"/>
  <c r="X379" i="11" s="1"/>
  <c r="N379" i="11"/>
  <c r="M379" i="11"/>
  <c r="K379" i="11"/>
  <c r="W378" i="11"/>
  <c r="Z378" i="11" s="1"/>
  <c r="N378" i="11"/>
  <c r="K378" i="11"/>
  <c r="Z377" i="11"/>
  <c r="W377" i="11"/>
  <c r="X377" i="11" s="1"/>
  <c r="N377" i="11"/>
  <c r="K377" i="11"/>
  <c r="W376" i="11"/>
  <c r="Z376" i="11" s="1"/>
  <c r="N376" i="11"/>
  <c r="K376" i="11"/>
  <c r="W375" i="11"/>
  <c r="X375" i="11" s="1"/>
  <c r="N375" i="11"/>
  <c r="K375" i="11"/>
  <c r="X374" i="11"/>
  <c r="W374" i="11"/>
  <c r="Z374" i="11" s="1"/>
  <c r="N374" i="11"/>
  <c r="K374" i="11"/>
  <c r="W373" i="11"/>
  <c r="X373" i="11" s="1"/>
  <c r="N373" i="11"/>
  <c r="M373" i="11"/>
  <c r="K373" i="11"/>
  <c r="Z372" i="11"/>
  <c r="W372" i="11"/>
  <c r="Y372" i="11" s="1"/>
  <c r="N372" i="11"/>
  <c r="M372" i="11"/>
  <c r="K372" i="11"/>
  <c r="W371" i="11"/>
  <c r="Z371" i="11" s="1"/>
  <c r="N371" i="11"/>
  <c r="M371" i="11"/>
  <c r="K371" i="11"/>
  <c r="W370" i="11"/>
  <c r="N370" i="11"/>
  <c r="M370" i="11"/>
  <c r="K370" i="11"/>
  <c r="Y369" i="11"/>
  <c r="W369" i="11"/>
  <c r="X369" i="11" s="1"/>
  <c r="N369" i="11"/>
  <c r="M369" i="11"/>
  <c r="K369" i="11"/>
  <c r="Z368" i="11"/>
  <c r="W368" i="11"/>
  <c r="Y368" i="11" s="1"/>
  <c r="N368" i="11"/>
  <c r="M368" i="11"/>
  <c r="K368" i="11"/>
  <c r="W367" i="11"/>
  <c r="Z367" i="11" s="1"/>
  <c r="N367" i="11"/>
  <c r="M367" i="11"/>
  <c r="K367" i="11"/>
  <c r="W366" i="11"/>
  <c r="N366" i="11"/>
  <c r="M366" i="11"/>
  <c r="K366" i="11"/>
  <c r="N365" i="11"/>
  <c r="M365" i="11"/>
  <c r="K365" i="11"/>
  <c r="Y362" i="11"/>
  <c r="W362" i="11"/>
  <c r="X362" i="11" s="1"/>
  <c r="N362" i="11"/>
  <c r="K362" i="11" s="1"/>
  <c r="J362" i="11"/>
  <c r="Z361" i="11"/>
  <c r="W361" i="11"/>
  <c r="Y361" i="11" s="1"/>
  <c r="N361" i="11"/>
  <c r="K361" i="11" s="1"/>
  <c r="W360" i="11"/>
  <c r="Z360" i="11" s="1"/>
  <c r="N360" i="11"/>
  <c r="K360" i="11" s="1"/>
  <c r="W359" i="11"/>
  <c r="Z359" i="11" s="1"/>
  <c r="N359" i="11"/>
  <c r="K359" i="11" s="1"/>
  <c r="W358" i="11"/>
  <c r="Z358" i="11" s="1"/>
  <c r="N358" i="11"/>
  <c r="K358" i="11"/>
  <c r="J358" i="11"/>
  <c r="W357" i="11"/>
  <c r="Z357" i="11" s="1"/>
  <c r="N357" i="11"/>
  <c r="J357" i="11" s="1"/>
  <c r="K357" i="11"/>
  <c r="W356" i="11"/>
  <c r="Z356" i="11" s="1"/>
  <c r="N356" i="11"/>
  <c r="K356" i="11" s="1"/>
  <c r="W355" i="11"/>
  <c r="Z355" i="11" s="1"/>
  <c r="N355" i="11"/>
  <c r="K355" i="11"/>
  <c r="J355" i="11"/>
  <c r="W354" i="11"/>
  <c r="Z354" i="11" s="1"/>
  <c r="N354" i="11"/>
  <c r="J354" i="11" s="1"/>
  <c r="K354" i="11"/>
  <c r="W353" i="11"/>
  <c r="Z353" i="11" s="1"/>
  <c r="N353" i="11"/>
  <c r="K353" i="11" s="1"/>
  <c r="W352" i="11"/>
  <c r="Z352" i="11" s="1"/>
  <c r="N352" i="11"/>
  <c r="K352" i="11"/>
  <c r="J352" i="11"/>
  <c r="W351" i="11"/>
  <c r="Z351" i="11" s="1"/>
  <c r="N351" i="11"/>
  <c r="J351" i="11" s="1"/>
  <c r="K351" i="11"/>
  <c r="W350" i="11"/>
  <c r="Z350" i="11" s="1"/>
  <c r="N350" i="11"/>
  <c r="K350" i="11" s="1"/>
  <c r="N349" i="11"/>
  <c r="I349" i="11"/>
  <c r="I350" i="11" s="1"/>
  <c r="I351" i="11" s="1"/>
  <c r="I352" i="11" s="1"/>
  <c r="I353" i="11" s="1"/>
  <c r="I354" i="11" s="1"/>
  <c r="I355" i="11" s="1"/>
  <c r="I356" i="11" s="1"/>
  <c r="I357" i="11" s="1"/>
  <c r="I358" i="11" s="1"/>
  <c r="I359" i="11" s="1"/>
  <c r="I360" i="11" s="1"/>
  <c r="I361" i="11" s="1"/>
  <c r="I362" i="11" s="1"/>
  <c r="K347" i="11"/>
  <c r="K345" i="11"/>
  <c r="W344" i="11"/>
  <c r="Z344" i="11" s="1"/>
  <c r="N344" i="11"/>
  <c r="M344" i="11"/>
  <c r="W343" i="11"/>
  <c r="N343" i="11"/>
  <c r="M343" i="11"/>
  <c r="K343" i="11"/>
  <c r="W342" i="11"/>
  <c r="Z342" i="11" s="1"/>
  <c r="N342" i="11"/>
  <c r="M342" i="11"/>
  <c r="K342" i="11"/>
  <c r="Y341" i="11"/>
  <c r="W341" i="11"/>
  <c r="X341" i="11" s="1"/>
  <c r="N341" i="11"/>
  <c r="M341" i="11"/>
  <c r="K341" i="11"/>
  <c r="W340" i="11"/>
  <c r="Z340" i="11" s="1"/>
  <c r="N340" i="11"/>
  <c r="M340" i="11"/>
  <c r="K340" i="11"/>
  <c r="W339" i="11"/>
  <c r="N339" i="11"/>
  <c r="K339" i="11"/>
  <c r="I339" i="11"/>
  <c r="Y338" i="11"/>
  <c r="W338" i="11"/>
  <c r="X338" i="11" s="1"/>
  <c r="N338" i="11"/>
  <c r="M338" i="11"/>
  <c r="K338" i="11"/>
  <c r="W337" i="11"/>
  <c r="X337" i="11" s="1"/>
  <c r="N337" i="11"/>
  <c r="M337" i="11"/>
  <c r="K337" i="11"/>
  <c r="W336" i="11"/>
  <c r="Z336" i="11" s="1"/>
  <c r="N336" i="11"/>
  <c r="M336" i="11"/>
  <c r="K336" i="11"/>
  <c r="W335" i="11"/>
  <c r="M335" i="11"/>
  <c r="K335" i="11"/>
  <c r="W334" i="11"/>
  <c r="X334" i="11" s="1"/>
  <c r="N334" i="11"/>
  <c r="M334" i="11"/>
  <c r="K334" i="11"/>
  <c r="W333" i="11"/>
  <c r="Z333" i="11" s="1"/>
  <c r="N333" i="11"/>
  <c r="M333" i="11"/>
  <c r="K333" i="11"/>
  <c r="W332" i="11"/>
  <c r="N332" i="11"/>
  <c r="M332" i="11"/>
  <c r="J332" i="11"/>
  <c r="K332" i="11" s="1"/>
  <c r="W331" i="11"/>
  <c r="N331" i="11"/>
  <c r="M331" i="11"/>
  <c r="K331" i="11"/>
  <c r="W330" i="11"/>
  <c r="Z330" i="11" s="1"/>
  <c r="N330" i="11"/>
  <c r="M330" i="11"/>
  <c r="K330" i="11"/>
  <c r="X329" i="11"/>
  <c r="W329" i="11"/>
  <c r="Z329" i="11" s="1"/>
  <c r="N329" i="11"/>
  <c r="M329" i="11"/>
  <c r="K329" i="11"/>
  <c r="W328" i="11"/>
  <c r="Z328" i="11" s="1"/>
  <c r="N328" i="11"/>
  <c r="M328" i="11"/>
  <c r="K328" i="11"/>
  <c r="N327" i="11"/>
  <c r="M327" i="11"/>
  <c r="K327" i="11"/>
  <c r="Z324" i="11"/>
  <c r="Y324" i="11"/>
  <c r="X324" i="11"/>
  <c r="W324" i="11"/>
  <c r="N324" i="11"/>
  <c r="Z323" i="11"/>
  <c r="X323" i="11"/>
  <c r="W323" i="11"/>
  <c r="Y323" i="11" s="1"/>
  <c r="N323" i="11"/>
  <c r="Y322" i="11"/>
  <c r="W322" i="11"/>
  <c r="Z322" i="11" s="1"/>
  <c r="N322" i="11"/>
  <c r="W321" i="11"/>
  <c r="Z321" i="11" s="1"/>
  <c r="N321" i="11"/>
  <c r="W320" i="11"/>
  <c r="Z320" i="11" s="1"/>
  <c r="N320" i="11"/>
  <c r="W319" i="11"/>
  <c r="X319" i="11" s="1"/>
  <c r="N319" i="11"/>
  <c r="X318" i="11"/>
  <c r="W318" i="11"/>
  <c r="Z318" i="11" s="1"/>
  <c r="N318" i="11"/>
  <c r="W317" i="11"/>
  <c r="Z317" i="11" s="1"/>
  <c r="N317" i="11"/>
  <c r="W316" i="11"/>
  <c r="Z316" i="11" s="1"/>
  <c r="N316" i="11"/>
  <c r="W315" i="11"/>
  <c r="Z315" i="11" s="1"/>
  <c r="N315" i="11"/>
  <c r="Z314" i="11"/>
  <c r="W314" i="11"/>
  <c r="X314" i="11" s="1"/>
  <c r="N314" i="11"/>
  <c r="N313" i="11"/>
  <c r="I313" i="11"/>
  <c r="I314" i="11" s="1"/>
  <c r="I315" i="11" s="1"/>
  <c r="I316" i="11" s="1"/>
  <c r="I317" i="11" s="1"/>
  <c r="I318" i="11" s="1"/>
  <c r="I319" i="11" s="1"/>
  <c r="K312" i="11"/>
  <c r="W309" i="11"/>
  <c r="Z309" i="11" s="1"/>
  <c r="N309" i="11"/>
  <c r="M309" i="11"/>
  <c r="W308" i="11"/>
  <c r="N308" i="11"/>
  <c r="M308" i="11"/>
  <c r="W307" i="11"/>
  <c r="X307" i="11" s="1"/>
  <c r="N307" i="11"/>
  <c r="M307" i="11"/>
  <c r="W306" i="11"/>
  <c r="N306" i="11"/>
  <c r="M306" i="11"/>
  <c r="W305" i="11"/>
  <c r="X305" i="11" s="1"/>
  <c r="N305" i="11"/>
  <c r="M305" i="11"/>
  <c r="W304" i="11"/>
  <c r="N304" i="11"/>
  <c r="M304" i="11"/>
  <c r="W303" i="11"/>
  <c r="X303" i="11" s="1"/>
  <c r="N303" i="11"/>
  <c r="M303" i="11"/>
  <c r="W302" i="11"/>
  <c r="N302" i="11"/>
  <c r="M302" i="11"/>
  <c r="W301" i="11"/>
  <c r="N301" i="11"/>
  <c r="M301" i="11"/>
  <c r="W300" i="11"/>
  <c r="N300" i="11"/>
  <c r="M300" i="11"/>
  <c r="W299" i="11"/>
  <c r="N299" i="11"/>
  <c r="M299" i="11"/>
  <c r="N298" i="11"/>
  <c r="M298" i="11"/>
  <c r="W294" i="11"/>
  <c r="Y294" i="11" s="1"/>
  <c r="N294" i="11"/>
  <c r="W293" i="11"/>
  <c r="Z293" i="11" s="1"/>
  <c r="N293" i="11"/>
  <c r="W292" i="11"/>
  <c r="N292" i="11"/>
  <c r="W291" i="11"/>
  <c r="Y291" i="11" s="1"/>
  <c r="N291" i="11"/>
  <c r="W290" i="11"/>
  <c r="Z290" i="11" s="1"/>
  <c r="N290" i="11"/>
  <c r="X289" i="11"/>
  <c r="W289" i="11"/>
  <c r="Z289" i="11" s="1"/>
  <c r="N289" i="11"/>
  <c r="W288" i="11"/>
  <c r="X288" i="11" s="1"/>
  <c r="N288" i="11"/>
  <c r="W287" i="11"/>
  <c r="N287" i="11"/>
  <c r="X286" i="11"/>
  <c r="W286" i="11"/>
  <c r="Z286" i="11" s="1"/>
  <c r="N286" i="11"/>
  <c r="N285" i="11"/>
  <c r="W281" i="11"/>
  <c r="Y281" i="11" s="1"/>
  <c r="N281" i="11"/>
  <c r="J281" i="11" s="1"/>
  <c r="K281" i="11"/>
  <c r="W280" i="11"/>
  <c r="Y280" i="11" s="1"/>
  <c r="N280" i="11"/>
  <c r="J280" i="11" s="1"/>
  <c r="K280" i="11"/>
  <c r="W278" i="11"/>
  <c r="Y278" i="11" s="1"/>
  <c r="N278" i="11"/>
  <c r="J278" i="11" s="1"/>
  <c r="K278" i="11"/>
  <c r="W277" i="11"/>
  <c r="Y277" i="11" s="1"/>
  <c r="N277" i="11"/>
  <c r="M277" i="11"/>
  <c r="W276" i="11"/>
  <c r="N276" i="11"/>
  <c r="K276" i="11" s="1"/>
  <c r="M276" i="11"/>
  <c r="W275" i="11"/>
  <c r="Z275" i="11" s="1"/>
  <c r="N275" i="11"/>
  <c r="K275" i="11" s="1"/>
  <c r="M275" i="11"/>
  <c r="W274" i="11"/>
  <c r="X274" i="11" s="1"/>
  <c r="N274" i="11"/>
  <c r="M274" i="11"/>
  <c r="W273" i="11"/>
  <c r="N273" i="11"/>
  <c r="K273" i="11" s="1"/>
  <c r="M273" i="11"/>
  <c r="W272" i="11"/>
  <c r="N272" i="11"/>
  <c r="K272" i="11" s="1"/>
  <c r="M272" i="11"/>
  <c r="W271" i="11"/>
  <c r="Z271" i="11" s="1"/>
  <c r="N271" i="11"/>
  <c r="J271" i="11" s="1"/>
  <c r="K271" i="11"/>
  <c r="W270" i="11"/>
  <c r="Z270" i="11" s="1"/>
  <c r="N270" i="11"/>
  <c r="J270" i="11" s="1"/>
  <c r="K270" i="11"/>
  <c r="W269" i="11"/>
  <c r="Z269" i="11" s="1"/>
  <c r="N269" i="11"/>
  <c r="J269" i="11" s="1"/>
  <c r="K269" i="11"/>
  <c r="W268" i="11"/>
  <c r="Z268" i="11" s="1"/>
  <c r="N268" i="11"/>
  <c r="K268" i="11"/>
  <c r="J268" i="11"/>
  <c r="W267" i="11"/>
  <c r="Z267" i="11" s="1"/>
  <c r="N267" i="11"/>
  <c r="J267" i="11" s="1"/>
  <c r="K267" i="11"/>
  <c r="W266" i="11"/>
  <c r="Z266" i="11" s="1"/>
  <c r="N266" i="11"/>
  <c r="J266" i="11" s="1"/>
  <c r="K266" i="11"/>
  <c r="W265" i="11"/>
  <c r="Z265" i="11" s="1"/>
  <c r="N265" i="11"/>
  <c r="K265" i="11"/>
  <c r="J265" i="11"/>
  <c r="W264" i="11"/>
  <c r="Z264" i="11" s="1"/>
  <c r="N264" i="11"/>
  <c r="J264" i="11" s="1"/>
  <c r="K264" i="11"/>
  <c r="W263" i="11"/>
  <c r="Z263" i="11" s="1"/>
  <c r="N263" i="11"/>
  <c r="J263" i="11" s="1"/>
  <c r="K263" i="11"/>
  <c r="W262" i="11"/>
  <c r="Z262" i="11" s="1"/>
  <c r="N262" i="11"/>
  <c r="K262" i="11"/>
  <c r="J262" i="11"/>
  <c r="N261" i="11"/>
  <c r="J261" i="11" s="1"/>
  <c r="K261" i="11"/>
  <c r="I261" i="11"/>
  <c r="I262" i="11" s="1"/>
  <c r="I263" i="11" s="1"/>
  <c r="I264" i="11" s="1"/>
  <c r="I265" i="11" s="1"/>
  <c r="Y256" i="11"/>
  <c r="W256" i="11"/>
  <c r="Z256" i="11" s="1"/>
  <c r="N256" i="11"/>
  <c r="K256" i="11"/>
  <c r="J256" i="11"/>
  <c r="I256" i="11"/>
  <c r="W255" i="11"/>
  <c r="Z255" i="11" s="1"/>
  <c r="N255" i="11"/>
  <c r="J255" i="11" s="1"/>
  <c r="K255" i="11"/>
  <c r="W254" i="11"/>
  <c r="Z254" i="11" s="1"/>
  <c r="N254" i="11"/>
  <c r="J254" i="11" s="1"/>
  <c r="K254" i="11"/>
  <c r="W253" i="11"/>
  <c r="Z253" i="11" s="1"/>
  <c r="N253" i="11"/>
  <c r="J253" i="11" s="1"/>
  <c r="K253" i="11"/>
  <c r="W252" i="11"/>
  <c r="Z252" i="11" s="1"/>
  <c r="N252" i="11"/>
  <c r="J252" i="11" s="1"/>
  <c r="K252" i="11"/>
  <c r="W251" i="11"/>
  <c r="N251" i="11"/>
  <c r="K251" i="11"/>
  <c r="J251" i="11"/>
  <c r="N250" i="11"/>
  <c r="J250" i="11" s="1"/>
  <c r="K250" i="11"/>
  <c r="I250" i="11"/>
  <c r="I251" i="11" s="1"/>
  <c r="I252" i="11" s="1"/>
  <c r="I253" i="11" s="1"/>
  <c r="I254" i="11" s="1"/>
  <c r="I255" i="11" s="1"/>
  <c r="W243" i="11"/>
  <c r="Z243" i="11" s="1"/>
  <c r="N243" i="11"/>
  <c r="J243" i="11" s="1"/>
  <c r="K243" i="11"/>
  <c r="I243" i="11"/>
  <c r="W242" i="11"/>
  <c r="Z242" i="11" s="1"/>
  <c r="N242" i="11"/>
  <c r="J242" i="11" s="1"/>
  <c r="K242" i="11"/>
  <c r="I242" i="11"/>
  <c r="X241" i="11"/>
  <c r="W241" i="11"/>
  <c r="Z241" i="11" s="1"/>
  <c r="N241" i="11"/>
  <c r="J241" i="11" s="1"/>
  <c r="K241" i="11"/>
  <c r="I241" i="11"/>
  <c r="W240" i="11"/>
  <c r="N240" i="11"/>
  <c r="J240" i="11" s="1"/>
  <c r="K240" i="11"/>
  <c r="W239" i="11"/>
  <c r="Z239" i="11" s="1"/>
  <c r="N239" i="11"/>
  <c r="J239" i="11" s="1"/>
  <c r="K239" i="11"/>
  <c r="W238" i="11"/>
  <c r="Z238" i="11" s="1"/>
  <c r="N238" i="11"/>
  <c r="J238" i="11" s="1"/>
  <c r="K238" i="11"/>
  <c r="W237" i="11"/>
  <c r="Z237" i="11" s="1"/>
  <c r="N237" i="11"/>
  <c r="K237" i="11"/>
  <c r="J237" i="11"/>
  <c r="W236" i="11"/>
  <c r="N236" i="11"/>
  <c r="K236" i="11"/>
  <c r="J236" i="11"/>
  <c r="N235" i="11"/>
  <c r="J235" i="11" s="1"/>
  <c r="K235" i="11"/>
  <c r="I235" i="11"/>
  <c r="I236" i="11" s="1"/>
  <c r="I237" i="11" s="1"/>
  <c r="I238" i="11" s="1"/>
  <c r="I239" i="11" s="1"/>
  <c r="I240" i="11" s="1"/>
  <c r="K229" i="11"/>
  <c r="W228" i="11"/>
  <c r="Y228" i="11" s="1"/>
  <c r="N228" i="11"/>
  <c r="K228" i="11"/>
  <c r="W227" i="11"/>
  <c r="Z227" i="11" s="1"/>
  <c r="N227" i="11"/>
  <c r="K227" i="11"/>
  <c r="W226" i="11"/>
  <c r="Y226" i="11" s="1"/>
  <c r="N226" i="11"/>
  <c r="J226" i="11" s="1"/>
  <c r="K226" i="11"/>
  <c r="W225" i="11"/>
  <c r="N225" i="11"/>
  <c r="K225" i="11"/>
  <c r="W224" i="11"/>
  <c r="X224" i="11" s="1"/>
  <c r="N224" i="11"/>
  <c r="K224" i="11"/>
  <c r="X223" i="11"/>
  <c r="W223" i="11"/>
  <c r="Z223" i="11" s="1"/>
  <c r="N223" i="11"/>
  <c r="K223" i="11"/>
  <c r="W222" i="11"/>
  <c r="Z222" i="11" s="1"/>
  <c r="N222" i="11"/>
  <c r="K222" i="11"/>
  <c r="W221" i="11"/>
  <c r="N221" i="11"/>
  <c r="K221" i="11"/>
  <c r="W220" i="11"/>
  <c r="X220" i="11" s="1"/>
  <c r="N220" i="11"/>
  <c r="K220" i="11"/>
  <c r="W219" i="11"/>
  <c r="Z219" i="11" s="1"/>
  <c r="N219" i="11"/>
  <c r="K219" i="11"/>
  <c r="I219" i="11"/>
  <c r="W218" i="11"/>
  <c r="Z218" i="11" s="1"/>
  <c r="N218" i="11"/>
  <c r="K218" i="11"/>
  <c r="I218" i="11"/>
  <c r="W217" i="11"/>
  <c r="N217" i="11"/>
  <c r="K217" i="11"/>
  <c r="I217" i="11"/>
  <c r="I222" i="11" s="1"/>
  <c r="W216" i="11"/>
  <c r="X216" i="11" s="1"/>
  <c r="N216" i="11"/>
  <c r="K216" i="11"/>
  <c r="I216" i="11"/>
  <c r="I220" i="11" s="1"/>
  <c r="I224" i="11" s="1"/>
  <c r="I226" i="11" s="1"/>
  <c r="Y215" i="11"/>
  <c r="W215" i="11"/>
  <c r="X215" i="11" s="1"/>
  <c r="N215" i="11"/>
  <c r="K215" i="11"/>
  <c r="W214" i="11"/>
  <c r="Z214" i="11" s="1"/>
  <c r="N214" i="11"/>
  <c r="K214" i="11"/>
  <c r="W213" i="11"/>
  <c r="Y213" i="11" s="1"/>
  <c r="N213" i="11"/>
  <c r="K213" i="11"/>
  <c r="W212" i="11"/>
  <c r="X212" i="11" s="1"/>
  <c r="N212" i="11"/>
  <c r="J193" i="11" s="1"/>
  <c r="K212" i="11"/>
  <c r="N211" i="11"/>
  <c r="J192" i="11" s="1"/>
  <c r="K211" i="11"/>
  <c r="I211" i="11"/>
  <c r="W204" i="11"/>
  <c r="Z204" i="11" s="1"/>
  <c r="N204" i="11"/>
  <c r="W203" i="11"/>
  <c r="N203" i="11"/>
  <c r="W202" i="11"/>
  <c r="Z202" i="11" s="1"/>
  <c r="N202" i="11"/>
  <c r="J202" i="11" s="1"/>
  <c r="K202" i="11"/>
  <c r="W201" i="11"/>
  <c r="N201" i="11"/>
  <c r="W200" i="11"/>
  <c r="X200" i="11" s="1"/>
  <c r="N200" i="11"/>
  <c r="W199" i="11"/>
  <c r="Z199" i="11" s="1"/>
  <c r="N199" i="11"/>
  <c r="W198" i="11"/>
  <c r="X198" i="11" s="1"/>
  <c r="N198" i="11"/>
  <c r="W197" i="11"/>
  <c r="N197" i="11"/>
  <c r="I197" i="11"/>
  <c r="I198" i="11" s="1"/>
  <c r="I200" i="11" s="1"/>
  <c r="I202" i="11" s="1"/>
  <c r="W196" i="11"/>
  <c r="X196" i="11" s="1"/>
  <c r="N196" i="11"/>
  <c r="W195" i="11"/>
  <c r="Z195" i="11" s="1"/>
  <c r="N195" i="11"/>
  <c r="W194" i="11"/>
  <c r="X194" i="11" s="1"/>
  <c r="N194" i="11"/>
  <c r="W193" i="11"/>
  <c r="N193" i="11"/>
  <c r="N192" i="11"/>
  <c r="K192" i="11"/>
  <c r="I192" i="11"/>
  <c r="I203" i="11" s="1"/>
  <c r="I204" i="11" s="1"/>
  <c r="Z184" i="11"/>
  <c r="W184" i="11"/>
  <c r="Y184" i="11" s="1"/>
  <c r="N184" i="11"/>
  <c r="J184" i="11" s="1"/>
  <c r="K184" i="11"/>
  <c r="W183" i="11"/>
  <c r="Y183" i="11" s="1"/>
  <c r="N183" i="11"/>
  <c r="J183" i="11" s="1"/>
  <c r="K183" i="11"/>
  <c r="W182" i="11"/>
  <c r="N182" i="11"/>
  <c r="J182" i="11" s="1"/>
  <c r="K182" i="11"/>
  <c r="W181" i="11"/>
  <c r="Y181" i="11" s="1"/>
  <c r="N181" i="11"/>
  <c r="J181" i="11" s="1"/>
  <c r="K181" i="11"/>
  <c r="W180" i="11"/>
  <c r="Y180" i="11" s="1"/>
  <c r="N180" i="11"/>
  <c r="J180" i="11" s="1"/>
  <c r="K180" i="11"/>
  <c r="W179" i="11"/>
  <c r="Y179" i="11" s="1"/>
  <c r="N179" i="11"/>
  <c r="J179" i="11" s="1"/>
  <c r="K179" i="11"/>
  <c r="W178" i="11"/>
  <c r="N178" i="11"/>
  <c r="K178" i="11"/>
  <c r="J178" i="11"/>
  <c r="W177" i="11"/>
  <c r="Y177" i="11" s="1"/>
  <c r="N177" i="11"/>
  <c r="J177" i="11" s="1"/>
  <c r="K177" i="11"/>
  <c r="W176" i="11"/>
  <c r="Y176" i="11" s="1"/>
  <c r="N176" i="11"/>
  <c r="J176" i="11" s="1"/>
  <c r="K176" i="11"/>
  <c r="W175" i="11"/>
  <c r="Y175" i="11" s="1"/>
  <c r="N175" i="11"/>
  <c r="J175" i="11" s="1"/>
  <c r="K175" i="11"/>
  <c r="I175" i="11"/>
  <c r="I176" i="11" s="1"/>
  <c r="W174" i="11"/>
  <c r="Z174" i="11" s="1"/>
  <c r="N174" i="11"/>
  <c r="K174" i="11"/>
  <c r="J174" i="11"/>
  <c r="W173" i="11"/>
  <c r="Z173" i="11" s="1"/>
  <c r="N173" i="11"/>
  <c r="J173" i="11" s="1"/>
  <c r="K173" i="11"/>
  <c r="W172" i="11"/>
  <c r="Z172" i="11" s="1"/>
  <c r="N172" i="11"/>
  <c r="J172" i="11" s="1"/>
  <c r="K172" i="11"/>
  <c r="W171" i="11"/>
  <c r="Z171" i="11" s="1"/>
  <c r="N171" i="11"/>
  <c r="J171" i="11" s="1"/>
  <c r="K171" i="11"/>
  <c r="N170" i="11"/>
  <c r="J170" i="11" s="1"/>
  <c r="K170" i="11"/>
  <c r="I170" i="11"/>
  <c r="I171" i="11" s="1"/>
  <c r="I172" i="11" s="1"/>
  <c r="I173" i="11" s="1"/>
  <c r="I174" i="11" s="1"/>
  <c r="I184" i="11" s="1"/>
  <c r="W165" i="11"/>
  <c r="Z165" i="11" s="1"/>
  <c r="N165" i="11"/>
  <c r="J165" i="11" s="1"/>
  <c r="K165" i="11"/>
  <c r="W164" i="11"/>
  <c r="Z164" i="11" s="1"/>
  <c r="N164" i="11"/>
  <c r="J164" i="11" s="1"/>
  <c r="K164" i="11"/>
  <c r="W163" i="11"/>
  <c r="Z163" i="11" s="1"/>
  <c r="N163" i="11"/>
  <c r="K163" i="11"/>
  <c r="J163" i="11"/>
  <c r="W162" i="11"/>
  <c r="Z162" i="11" s="1"/>
  <c r="N162" i="11"/>
  <c r="K162" i="11"/>
  <c r="J162" i="11"/>
  <c r="W161" i="11"/>
  <c r="Z161" i="11" s="1"/>
  <c r="N161" i="11"/>
  <c r="K161" i="11"/>
  <c r="J161" i="11"/>
  <c r="Y160" i="11"/>
  <c r="X160" i="11"/>
  <c r="W160" i="11"/>
  <c r="Z160" i="11" s="1"/>
  <c r="N160" i="11"/>
  <c r="J160" i="11" s="1"/>
  <c r="K160" i="11"/>
  <c r="W159" i="11"/>
  <c r="Z159" i="11" s="1"/>
  <c r="N159" i="11"/>
  <c r="J159" i="11" s="1"/>
  <c r="K159" i="11"/>
  <c r="W158" i="11"/>
  <c r="Z158" i="11" s="1"/>
  <c r="N158" i="11"/>
  <c r="J158" i="11" s="1"/>
  <c r="K158" i="11"/>
  <c r="N157" i="11"/>
  <c r="J157" i="11" s="1"/>
  <c r="K157" i="11"/>
  <c r="I157" i="11"/>
  <c r="I158" i="11" s="1"/>
  <c r="I159" i="11" s="1"/>
  <c r="I160" i="11" s="1"/>
  <c r="I161" i="11" s="1"/>
  <c r="I162" i="11" s="1"/>
  <c r="I163" i="11" s="1"/>
  <c r="I164" i="11" s="1"/>
  <c r="I165" i="11" s="1"/>
  <c r="K154" i="11"/>
  <c r="W153" i="11"/>
  <c r="Y153" i="11" s="1"/>
  <c r="N153" i="11"/>
  <c r="K153" i="11"/>
  <c r="W152" i="11"/>
  <c r="N152" i="11"/>
  <c r="K152" i="11"/>
  <c r="W151" i="11"/>
  <c r="X151" i="11" s="1"/>
  <c r="N151" i="11"/>
  <c r="K151" i="11"/>
  <c r="W150" i="11"/>
  <c r="N150" i="11"/>
  <c r="K150" i="11"/>
  <c r="W149" i="11"/>
  <c r="Z149" i="11" s="1"/>
  <c r="N149" i="11"/>
  <c r="K149" i="11"/>
  <c r="W148" i="11"/>
  <c r="N148" i="11"/>
  <c r="K148" i="11"/>
  <c r="W147" i="11"/>
  <c r="Z147" i="11" s="1"/>
  <c r="N147" i="11"/>
  <c r="K147" i="11"/>
  <c r="W146" i="11"/>
  <c r="N146" i="11"/>
  <c r="K146" i="11"/>
  <c r="N145" i="11"/>
  <c r="K145" i="11"/>
  <c r="W140" i="11"/>
  <c r="N140" i="11"/>
  <c r="J140" i="11" s="1"/>
  <c r="K140" i="11"/>
  <c r="I140" i="11"/>
  <c r="W139" i="11"/>
  <c r="N139" i="11"/>
  <c r="J139" i="11" s="1"/>
  <c r="K139" i="11"/>
  <c r="W138" i="11"/>
  <c r="N138" i="11"/>
  <c r="K138" i="11"/>
  <c r="J138" i="11"/>
  <c r="W137" i="11"/>
  <c r="X137" i="11" s="1"/>
  <c r="N137" i="11"/>
  <c r="J137" i="11" s="1"/>
  <c r="K137" i="11"/>
  <c r="W136" i="11"/>
  <c r="N136" i="11"/>
  <c r="J136" i="11" s="1"/>
  <c r="K136" i="11"/>
  <c r="W135" i="11"/>
  <c r="X135" i="11" s="1"/>
  <c r="N135" i="11"/>
  <c r="J135" i="11" s="1"/>
  <c r="K135" i="11"/>
  <c r="N134" i="11"/>
  <c r="J134" i="11" s="1"/>
  <c r="K134" i="11"/>
  <c r="I134" i="11"/>
  <c r="I135" i="11" s="1"/>
  <c r="I136" i="11" s="1"/>
  <c r="I137" i="11" s="1"/>
  <c r="I138" i="11" s="1"/>
  <c r="I139" i="11" s="1"/>
  <c r="W129" i="11"/>
  <c r="N129" i="11"/>
  <c r="K129" i="11"/>
  <c r="J129" i="11"/>
  <c r="I129" i="11"/>
  <c r="W128" i="11"/>
  <c r="X128" i="11" s="1"/>
  <c r="N128" i="11"/>
  <c r="J128" i="11" s="1"/>
  <c r="K128" i="11"/>
  <c r="W127" i="11"/>
  <c r="N127" i="11"/>
  <c r="J127" i="11" s="1"/>
  <c r="K127" i="11"/>
  <c r="W126" i="11"/>
  <c r="X126" i="11" s="1"/>
  <c r="N126" i="11"/>
  <c r="J126" i="11" s="1"/>
  <c r="K126" i="11"/>
  <c r="W125" i="11"/>
  <c r="N125" i="11"/>
  <c r="J125" i="11" s="1"/>
  <c r="K125" i="11"/>
  <c r="W124" i="11"/>
  <c r="X124" i="11" s="1"/>
  <c r="N124" i="11"/>
  <c r="K124" i="11"/>
  <c r="J124" i="11"/>
  <c r="W123" i="11"/>
  <c r="N123" i="11"/>
  <c r="J123" i="11" s="1"/>
  <c r="K123" i="11"/>
  <c r="N122" i="11"/>
  <c r="J122" i="11" s="1"/>
  <c r="K122" i="11"/>
  <c r="I122" i="11"/>
  <c r="I123" i="11" s="1"/>
  <c r="I124" i="11" s="1"/>
  <c r="I125" i="11" s="1"/>
  <c r="W117" i="11"/>
  <c r="X117" i="11" s="1"/>
  <c r="N117" i="11"/>
  <c r="J117" i="11" s="1"/>
  <c r="K117" i="11"/>
  <c r="I117" i="11"/>
  <c r="W116" i="11"/>
  <c r="N116" i="11"/>
  <c r="J116" i="11" s="1"/>
  <c r="K116" i="11"/>
  <c r="W115" i="11"/>
  <c r="X115" i="11" s="1"/>
  <c r="N115" i="11"/>
  <c r="J115" i="11" s="1"/>
  <c r="K115" i="11"/>
  <c r="W114" i="11"/>
  <c r="N114" i="11"/>
  <c r="J114" i="11" s="1"/>
  <c r="K114" i="11"/>
  <c r="W113" i="11"/>
  <c r="X113" i="11" s="1"/>
  <c r="N113" i="11"/>
  <c r="K113" i="11"/>
  <c r="J113" i="11"/>
  <c r="W112" i="11"/>
  <c r="N112" i="11"/>
  <c r="J112" i="11" s="1"/>
  <c r="K112" i="11"/>
  <c r="W111" i="11"/>
  <c r="X111" i="11" s="1"/>
  <c r="N111" i="11"/>
  <c r="J111" i="11" s="1"/>
  <c r="K111" i="11"/>
  <c r="N110" i="11"/>
  <c r="K110" i="11"/>
  <c r="J110" i="11"/>
  <c r="I110" i="11"/>
  <c r="I111" i="11" s="1"/>
  <c r="I112" i="11" s="1"/>
  <c r="I113" i="11" s="1"/>
  <c r="I114" i="11" s="1"/>
  <c r="W106" i="11"/>
  <c r="N106" i="11"/>
  <c r="J106" i="11" s="1"/>
  <c r="K106" i="11"/>
  <c r="W105" i="11"/>
  <c r="X105" i="11" s="1"/>
  <c r="N105" i="11"/>
  <c r="J105" i="11" s="1"/>
  <c r="K105" i="11"/>
  <c r="W104" i="11"/>
  <c r="N104" i="11"/>
  <c r="J104" i="11" s="1"/>
  <c r="K104" i="11"/>
  <c r="W103" i="11"/>
  <c r="X103" i="11" s="1"/>
  <c r="N103" i="11"/>
  <c r="J103" i="11" s="1"/>
  <c r="K103" i="11"/>
  <c r="W102" i="11"/>
  <c r="N102" i="11"/>
  <c r="J102" i="11" s="1"/>
  <c r="K102" i="11"/>
  <c r="W101" i="11"/>
  <c r="X101" i="11" s="1"/>
  <c r="N101" i="11"/>
  <c r="K101" i="11"/>
  <c r="J101" i="11"/>
  <c r="W100" i="11"/>
  <c r="N100" i="11"/>
  <c r="J100" i="11" s="1"/>
  <c r="K100" i="11"/>
  <c r="W99" i="11"/>
  <c r="X99" i="11" s="1"/>
  <c r="N99" i="11"/>
  <c r="J99" i="11" s="1"/>
  <c r="K99" i="11"/>
  <c r="N98" i="11"/>
  <c r="J98" i="11" s="1"/>
  <c r="K98" i="11"/>
  <c r="I98" i="11"/>
  <c r="I99" i="11" s="1"/>
  <c r="I100" i="11" s="1"/>
  <c r="I101" i="11" s="1"/>
  <c r="I102" i="11" s="1"/>
  <c r="K96" i="11"/>
  <c r="W95" i="11"/>
  <c r="Z95" i="11" s="1"/>
  <c r="N95" i="11"/>
  <c r="K95" i="11"/>
  <c r="W93" i="11"/>
  <c r="Z93" i="11" s="1"/>
  <c r="N93" i="11"/>
  <c r="M93" i="11"/>
  <c r="K93" i="11"/>
  <c r="Y92" i="11"/>
  <c r="X92" i="11"/>
  <c r="W92" i="11"/>
  <c r="Z92" i="11" s="1"/>
  <c r="N92" i="11"/>
  <c r="M92" i="11"/>
  <c r="K92" i="11"/>
  <c r="W91" i="11"/>
  <c r="Z91" i="11" s="1"/>
  <c r="N91" i="11"/>
  <c r="M91" i="11"/>
  <c r="K91" i="11"/>
  <c r="W90" i="11"/>
  <c r="N90" i="11"/>
  <c r="M90" i="11"/>
  <c r="K90" i="11"/>
  <c r="W89" i="11"/>
  <c r="X89" i="11" s="1"/>
  <c r="N89" i="11"/>
  <c r="M89" i="11"/>
  <c r="K89" i="11"/>
  <c r="W88" i="11"/>
  <c r="Z88" i="11" s="1"/>
  <c r="N88" i="11"/>
  <c r="M88" i="11"/>
  <c r="K88" i="11"/>
  <c r="W87" i="11"/>
  <c r="Z87" i="11" s="1"/>
  <c r="N87" i="11"/>
  <c r="M87" i="11"/>
  <c r="K87" i="11"/>
  <c r="W86" i="11"/>
  <c r="Y86" i="11" s="1"/>
  <c r="N86" i="11"/>
  <c r="M86" i="11"/>
  <c r="W85" i="11"/>
  <c r="Z85" i="11" s="1"/>
  <c r="N85" i="11"/>
  <c r="M85" i="11"/>
  <c r="K85" i="11"/>
  <c r="W84" i="11"/>
  <c r="Z84" i="11" s="1"/>
  <c r="N84" i="11"/>
  <c r="M84" i="11"/>
  <c r="K84" i="11"/>
  <c r="W83" i="11"/>
  <c r="Y83" i="11" s="1"/>
  <c r="N83" i="11"/>
  <c r="M83" i="11"/>
  <c r="K83" i="11"/>
  <c r="W82" i="11"/>
  <c r="X82" i="11" s="1"/>
  <c r="N82" i="11"/>
  <c r="M82" i="11"/>
  <c r="K82" i="11"/>
  <c r="W81" i="11"/>
  <c r="Z81" i="11" s="1"/>
  <c r="N81" i="11"/>
  <c r="M81" i="11"/>
  <c r="K81" i="11"/>
  <c r="W80" i="11"/>
  <c r="Z80" i="11" s="1"/>
  <c r="N80" i="11"/>
  <c r="M80" i="11"/>
  <c r="K80" i="11"/>
  <c r="W79" i="11"/>
  <c r="Y79" i="11" s="1"/>
  <c r="N79" i="11"/>
  <c r="M79" i="11"/>
  <c r="K79" i="11"/>
  <c r="W78" i="11"/>
  <c r="X78" i="11" s="1"/>
  <c r="N78" i="11"/>
  <c r="M78" i="11"/>
  <c r="K78" i="11"/>
  <c r="W77" i="11"/>
  <c r="Y77" i="11" s="1"/>
  <c r="N77" i="11"/>
  <c r="M77" i="11"/>
  <c r="K77" i="11"/>
  <c r="Y76" i="11"/>
  <c r="W76" i="11"/>
  <c r="Z76" i="11" s="1"/>
  <c r="N76" i="11"/>
  <c r="K76" i="11"/>
  <c r="W75" i="11"/>
  <c r="X75" i="11" s="1"/>
  <c r="N75" i="11"/>
  <c r="K75" i="11"/>
  <c r="W74" i="11"/>
  <c r="Z74" i="11" s="1"/>
  <c r="N74" i="11"/>
  <c r="K74" i="11"/>
  <c r="W73" i="11"/>
  <c r="X73" i="11" s="1"/>
  <c r="N73" i="11"/>
  <c r="K73" i="11"/>
  <c r="W72" i="11"/>
  <c r="Z72" i="11" s="1"/>
  <c r="N72" i="11"/>
  <c r="K72" i="11"/>
  <c r="W71" i="11"/>
  <c r="X71" i="11" s="1"/>
  <c r="N71" i="11"/>
  <c r="K71" i="11"/>
  <c r="W70" i="11"/>
  <c r="Z70" i="11" s="1"/>
  <c r="N70" i="11"/>
  <c r="K70" i="11"/>
  <c r="W69" i="11"/>
  <c r="X69" i="11" s="1"/>
  <c r="N69" i="11"/>
  <c r="K69" i="11"/>
  <c r="W68" i="11"/>
  <c r="Z68" i="11" s="1"/>
  <c r="N68" i="11"/>
  <c r="K68" i="11"/>
  <c r="W67" i="11"/>
  <c r="X67" i="11" s="1"/>
  <c r="N67" i="11"/>
  <c r="K67" i="11"/>
  <c r="N66" i="11"/>
  <c r="K66" i="11"/>
  <c r="W61" i="11"/>
  <c r="X61" i="11" s="1"/>
  <c r="N61" i="11"/>
  <c r="J61" i="11" s="1"/>
  <c r="K61" i="11"/>
  <c r="W60" i="11"/>
  <c r="X60" i="11" s="1"/>
  <c r="N60" i="11"/>
  <c r="K60" i="11" s="1"/>
  <c r="M60" i="11"/>
  <c r="W59" i="11"/>
  <c r="Y59" i="11" s="1"/>
  <c r="N59" i="11"/>
  <c r="K59" i="11" s="1"/>
  <c r="M59" i="11"/>
  <c r="W58" i="11"/>
  <c r="Z58" i="11" s="1"/>
  <c r="N58" i="11"/>
  <c r="K58" i="11" s="1"/>
  <c r="M58" i="11"/>
  <c r="W57" i="11"/>
  <c r="Z57" i="11" s="1"/>
  <c r="N57" i="11"/>
  <c r="J57" i="11" s="1"/>
  <c r="M57" i="11"/>
  <c r="W56" i="11"/>
  <c r="X56" i="11" s="1"/>
  <c r="N56" i="11"/>
  <c r="K56" i="11" s="1"/>
  <c r="M56" i="11"/>
  <c r="W55" i="11"/>
  <c r="Y55" i="11" s="1"/>
  <c r="N55" i="11"/>
  <c r="K55" i="11" s="1"/>
  <c r="M55" i="11"/>
  <c r="J55" i="11"/>
  <c r="W54" i="11"/>
  <c r="Z54" i="11" s="1"/>
  <c r="N54" i="11"/>
  <c r="J54" i="11" s="1"/>
  <c r="M54" i="11"/>
  <c r="W53" i="11"/>
  <c r="Z53" i="11" s="1"/>
  <c r="N53" i="11"/>
  <c r="J53" i="11" s="1"/>
  <c r="M53" i="11"/>
  <c r="W52" i="11"/>
  <c r="X52" i="11" s="1"/>
  <c r="N52" i="11"/>
  <c r="K52" i="11" s="1"/>
  <c r="M52" i="11"/>
  <c r="W51" i="11"/>
  <c r="Y51" i="11" s="1"/>
  <c r="N51" i="11"/>
  <c r="K51" i="11" s="1"/>
  <c r="M51" i="11"/>
  <c r="W50" i="11"/>
  <c r="Z50" i="11" s="1"/>
  <c r="N50" i="11"/>
  <c r="K50" i="11" s="1"/>
  <c r="M50" i="11"/>
  <c r="W49" i="11"/>
  <c r="Y49" i="11" s="1"/>
  <c r="N49" i="11"/>
  <c r="J49" i="11" s="1"/>
  <c r="M49" i="11"/>
  <c r="W48" i="11"/>
  <c r="X48" i="11" s="1"/>
  <c r="N48" i="11"/>
  <c r="K48" i="11" s="1"/>
  <c r="M48" i="11"/>
  <c r="W47" i="11"/>
  <c r="Y47" i="11" s="1"/>
  <c r="N47" i="11"/>
  <c r="K47" i="11" s="1"/>
  <c r="M47" i="11"/>
  <c r="W46" i="11"/>
  <c r="Z46" i="11" s="1"/>
  <c r="N46" i="11"/>
  <c r="J46" i="11" s="1"/>
  <c r="M46" i="11"/>
  <c r="W45" i="11"/>
  <c r="X45" i="11" s="1"/>
  <c r="N45" i="11"/>
  <c r="J45" i="11" s="1"/>
  <c r="M45" i="11"/>
  <c r="W44" i="11"/>
  <c r="X44" i="11" s="1"/>
  <c r="N44" i="11"/>
  <c r="J44" i="11" s="1"/>
  <c r="K44" i="11"/>
  <c r="W43" i="11"/>
  <c r="X43" i="11" s="1"/>
  <c r="N43" i="11"/>
  <c r="J43" i="11" s="1"/>
  <c r="K43" i="11"/>
  <c r="W42" i="11"/>
  <c r="X42" i="11" s="1"/>
  <c r="N42" i="11"/>
  <c r="J42" i="11" s="1"/>
  <c r="K42" i="11"/>
  <c r="Y41" i="11"/>
  <c r="W41" i="11"/>
  <c r="X41" i="11" s="1"/>
  <c r="N41" i="11"/>
  <c r="J41" i="11" s="1"/>
  <c r="K41" i="11"/>
  <c r="W40" i="11"/>
  <c r="X40" i="11" s="1"/>
  <c r="N40" i="11"/>
  <c r="J40" i="11" s="1"/>
  <c r="K40" i="11"/>
  <c r="W39" i="11"/>
  <c r="X39" i="11" s="1"/>
  <c r="N39" i="11"/>
  <c r="J39" i="11" s="1"/>
  <c r="K39" i="11"/>
  <c r="W38" i="11"/>
  <c r="X38" i="11" s="1"/>
  <c r="N38" i="11"/>
  <c r="J38" i="11" s="1"/>
  <c r="K38" i="11"/>
  <c r="W37" i="11"/>
  <c r="X37" i="11" s="1"/>
  <c r="N37" i="11"/>
  <c r="J37" i="11" s="1"/>
  <c r="K37" i="11"/>
  <c r="W36" i="11"/>
  <c r="X36" i="11" s="1"/>
  <c r="N36" i="11"/>
  <c r="J36" i="11" s="1"/>
  <c r="K36" i="11"/>
  <c r="I36" i="11"/>
  <c r="I37" i="11" s="1"/>
  <c r="I38" i="11" s="1"/>
  <c r="I39" i="11" s="1"/>
  <c r="I40" i="11" s="1"/>
  <c r="I41" i="11" s="1"/>
  <c r="I42" i="11" s="1"/>
  <c r="I43" i="11" s="1"/>
  <c r="I44" i="11" s="1"/>
  <c r="I45" i="11" s="1"/>
  <c r="I46" i="11" s="1"/>
  <c r="I47" i="11" s="1"/>
  <c r="I48" i="11" s="1"/>
  <c r="I49" i="11" s="1"/>
  <c r="I50" i="11" s="1"/>
  <c r="I51" i="11" s="1"/>
  <c r="I52" i="11" s="1"/>
  <c r="I53" i="11" s="1"/>
  <c r="I54" i="11" s="1"/>
  <c r="I55" i="11" s="1"/>
  <c r="I56" i="11" s="1"/>
  <c r="I57" i="11" s="1"/>
  <c r="I58" i="11" s="1"/>
  <c r="I59" i="11" s="1"/>
  <c r="I60" i="11" s="1"/>
  <c r="I61" i="11" s="1"/>
  <c r="N35" i="11"/>
  <c r="J35" i="11" s="1"/>
  <c r="K35" i="11"/>
  <c r="I35" i="11"/>
  <c r="K33" i="11"/>
  <c r="W28" i="11"/>
  <c r="Y28" i="11" s="1"/>
  <c r="N28" i="11"/>
  <c r="J28" i="11" s="1"/>
  <c r="K28" i="11"/>
  <c r="Z27" i="11"/>
  <c r="Y27" i="11"/>
  <c r="W27" i="11"/>
  <c r="X27" i="11" s="1"/>
  <c r="N27" i="11"/>
  <c r="J27" i="11" s="1"/>
  <c r="M27" i="11"/>
  <c r="W26" i="11"/>
  <c r="X26" i="11" s="1"/>
  <c r="N26" i="11"/>
  <c r="K26" i="11" s="1"/>
  <c r="M26" i="11"/>
  <c r="W25" i="11"/>
  <c r="Y25" i="11" s="1"/>
  <c r="N25" i="11"/>
  <c r="K25" i="11" s="1"/>
  <c r="M25" i="11"/>
  <c r="W24" i="11"/>
  <c r="Z24" i="11" s="1"/>
  <c r="N24" i="11"/>
  <c r="J24" i="11" s="1"/>
  <c r="M24" i="11"/>
  <c r="W23" i="11"/>
  <c r="Y23" i="11" s="1"/>
  <c r="N23" i="11"/>
  <c r="J23" i="11" s="1"/>
  <c r="M23" i="11"/>
  <c r="W22" i="11"/>
  <c r="X22" i="11" s="1"/>
  <c r="N22" i="11"/>
  <c r="K22" i="11" s="1"/>
  <c r="M22" i="11"/>
  <c r="W21" i="11"/>
  <c r="Y21" i="11" s="1"/>
  <c r="N21" i="11"/>
  <c r="K21" i="11" s="1"/>
  <c r="M21" i="11"/>
  <c r="W20" i="11"/>
  <c r="Z20" i="11" s="1"/>
  <c r="N20" i="11"/>
  <c r="J20" i="11" s="1"/>
  <c r="M20" i="11"/>
  <c r="W19" i="11"/>
  <c r="X19" i="11" s="1"/>
  <c r="N19" i="11"/>
  <c r="J19" i="11" s="1"/>
  <c r="M19" i="11"/>
  <c r="K19" i="11"/>
  <c r="W18" i="11"/>
  <c r="X18" i="11" s="1"/>
  <c r="N18" i="11"/>
  <c r="K18" i="11" s="1"/>
  <c r="M18" i="11"/>
  <c r="W17" i="11"/>
  <c r="Y17" i="11" s="1"/>
  <c r="N17" i="11"/>
  <c r="K17" i="11" s="1"/>
  <c r="M17" i="11"/>
  <c r="W16" i="11"/>
  <c r="Z16" i="11" s="1"/>
  <c r="N16" i="11"/>
  <c r="J16" i="11" s="1"/>
  <c r="M16" i="11"/>
  <c r="K16" i="11"/>
  <c r="W15" i="11"/>
  <c r="Z15" i="11" s="1"/>
  <c r="N15" i="11"/>
  <c r="J15" i="11" s="1"/>
  <c r="M15" i="11"/>
  <c r="W14" i="11"/>
  <c r="X14" i="11" s="1"/>
  <c r="N14" i="11"/>
  <c r="K14" i="11" s="1"/>
  <c r="M14" i="11"/>
  <c r="W13" i="11"/>
  <c r="Y13" i="11" s="1"/>
  <c r="N13" i="11"/>
  <c r="K13" i="11" s="1"/>
  <c r="M13" i="11"/>
  <c r="W12" i="11"/>
  <c r="Z12" i="11" s="1"/>
  <c r="N12" i="11"/>
  <c r="J12" i="11" s="1"/>
  <c r="M12" i="11"/>
  <c r="Y11" i="11"/>
  <c r="W11" i="11"/>
  <c r="Z11" i="11" s="1"/>
  <c r="N11" i="11"/>
  <c r="J11" i="11" s="1"/>
  <c r="M11" i="11"/>
  <c r="K11" i="11"/>
  <c r="W10" i="11"/>
  <c r="X10" i="11" s="1"/>
  <c r="N10" i="11"/>
  <c r="J10" i="11" s="1"/>
  <c r="W9" i="11"/>
  <c r="X9" i="11" s="1"/>
  <c r="N9" i="11"/>
  <c r="J9" i="11" s="1"/>
  <c r="K9" i="11"/>
  <c r="W8" i="11"/>
  <c r="X8" i="11" s="1"/>
  <c r="N8" i="11"/>
  <c r="J8" i="11" s="1"/>
  <c r="K8" i="11"/>
  <c r="W7" i="11"/>
  <c r="X7" i="11" s="1"/>
  <c r="N7" i="11"/>
  <c r="J7" i="11" s="1"/>
  <c r="K7" i="11"/>
  <c r="Z6" i="11"/>
  <c r="Y6" i="11"/>
  <c r="W6" i="11"/>
  <c r="X6" i="11" s="1"/>
  <c r="N6" i="11"/>
  <c r="J6" i="11" s="1"/>
  <c r="K6" i="11"/>
  <c r="W5" i="11"/>
  <c r="X5" i="11" s="1"/>
  <c r="N5" i="11"/>
  <c r="J5" i="11" s="1"/>
  <c r="K5" i="11"/>
  <c r="W4" i="11"/>
  <c r="X4" i="11" s="1"/>
  <c r="N4" i="11"/>
  <c r="J4" i="11" s="1"/>
  <c r="K4" i="11"/>
  <c r="W3" i="11"/>
  <c r="X3" i="11" s="1"/>
  <c r="N3" i="11"/>
  <c r="J3" i="11" s="1"/>
  <c r="K3" i="11"/>
  <c r="W2" i="11"/>
  <c r="X2" i="11" s="1"/>
  <c r="N2" i="11"/>
  <c r="J2" i="11" s="1"/>
  <c r="K2" i="11"/>
  <c r="N1" i="11"/>
  <c r="J1" i="11" s="1"/>
  <c r="K1" i="11"/>
  <c r="I1" i="11"/>
  <c r="I2" i="11" s="1"/>
  <c r="I3" i="11" s="1"/>
  <c r="I4" i="11" s="1"/>
  <c r="I5" i="11" s="1"/>
  <c r="I6" i="11" s="1"/>
  <c r="I7" i="11" s="1"/>
  <c r="I8" i="11" s="1"/>
  <c r="I9" i="11" s="1"/>
  <c r="I10" i="11" s="1"/>
  <c r="I11" i="11" s="1"/>
  <c r="I12" i="11" s="1"/>
  <c r="I13" i="11" s="1"/>
  <c r="I14" i="11" s="1"/>
  <c r="I15" i="11" s="1"/>
  <c r="I16" i="11" s="1"/>
  <c r="I52" i="1" l="1"/>
  <c r="I59" i="1"/>
  <c r="I662" i="1"/>
  <c r="I676" i="1" s="1"/>
  <c r="I666" i="1"/>
  <c r="I663" i="1"/>
  <c r="I665" i="1" s="1"/>
  <c r="I667" i="1"/>
  <c r="I669" i="1" s="1"/>
  <c r="I674" i="1" s="1"/>
  <c r="I41" i="1"/>
  <c r="I40" i="1"/>
  <c r="I43" i="1" s="1"/>
  <c r="I426" i="1"/>
  <c r="I428" i="1"/>
  <c r="I436" i="1" s="1"/>
  <c r="X11" i="11"/>
  <c r="Y18" i="11"/>
  <c r="J50" i="11"/>
  <c r="Z18" i="11"/>
  <c r="K27" i="11"/>
  <c r="Z59" i="11"/>
  <c r="Z67" i="11"/>
  <c r="I177" i="11"/>
  <c r="I179" i="11" s="1"/>
  <c r="I178" i="11"/>
  <c r="Y45" i="11"/>
  <c r="X315" i="11"/>
  <c r="Y319" i="11"/>
  <c r="X330" i="11"/>
  <c r="Z338" i="11"/>
  <c r="X359" i="11"/>
  <c r="X404" i="11"/>
  <c r="Z417" i="11"/>
  <c r="X91" i="11"/>
  <c r="K24" i="11"/>
  <c r="Z45" i="11"/>
  <c r="Z319" i="11"/>
  <c r="Y330" i="11"/>
  <c r="J360" i="11"/>
  <c r="K46" i="11"/>
  <c r="K53" i="11"/>
  <c r="I199" i="11"/>
  <c r="I201" i="11" s="1"/>
  <c r="X333" i="11"/>
  <c r="X344" i="11"/>
  <c r="Y344" i="11"/>
  <c r="Z424" i="11"/>
  <c r="Y255" i="11"/>
  <c r="Y289" i="11"/>
  <c r="Z362" i="11"/>
  <c r="X372" i="11"/>
  <c r="J422" i="11"/>
  <c r="Z176" i="11"/>
  <c r="I221" i="11"/>
  <c r="J361" i="11"/>
  <c r="J47" i="11"/>
  <c r="K54" i="11"/>
  <c r="X76" i="11"/>
  <c r="X321" i="11"/>
  <c r="Y337" i="11"/>
  <c r="Y342" i="11"/>
  <c r="Y321" i="11"/>
  <c r="Y237" i="11"/>
  <c r="Y286" i="11"/>
  <c r="Y303" i="11"/>
  <c r="Y318" i="11"/>
  <c r="J350" i="11"/>
  <c r="J353" i="11"/>
  <c r="J356" i="11"/>
  <c r="J359" i="11"/>
  <c r="X368" i="11"/>
  <c r="Y389" i="11"/>
  <c r="X28" i="11"/>
  <c r="Y91" i="11"/>
  <c r="Y171" i="11"/>
  <c r="Z215" i="11"/>
  <c r="Y307" i="11"/>
  <c r="X361" i="11"/>
  <c r="Z389" i="11"/>
  <c r="Z406" i="11"/>
  <c r="Z28" i="11"/>
  <c r="Z41" i="11"/>
  <c r="Y89" i="11"/>
  <c r="Z420" i="11"/>
  <c r="K10" i="11"/>
  <c r="K12" i="11"/>
  <c r="Z153" i="11"/>
  <c r="Y274" i="11"/>
  <c r="X57" i="11"/>
  <c r="Z151" i="11"/>
  <c r="Y223" i="11"/>
  <c r="Z226" i="11"/>
  <c r="Z274" i="11"/>
  <c r="Z281" i="11"/>
  <c r="Y4" i="11"/>
  <c r="Z10" i="11"/>
  <c r="Y57" i="11"/>
  <c r="X83" i="11"/>
  <c r="X164" i="11"/>
  <c r="Y173" i="11"/>
  <c r="J275" i="11"/>
  <c r="Z277" i="11"/>
  <c r="Z25" i="11"/>
  <c r="Z83" i="11"/>
  <c r="Y164" i="11"/>
  <c r="Z19" i="11"/>
  <c r="J58" i="11"/>
  <c r="X72" i="11"/>
  <c r="X81" i="11"/>
  <c r="X95" i="11"/>
  <c r="X162" i="11"/>
  <c r="Y238" i="11"/>
  <c r="K20" i="11"/>
  <c r="Z26" i="11"/>
  <c r="K45" i="11"/>
  <c r="Y72" i="11"/>
  <c r="Y81" i="11"/>
  <c r="Y95" i="11"/>
  <c r="Y162" i="11"/>
  <c r="X202" i="11"/>
  <c r="Z224" i="11"/>
  <c r="Y19" i="11"/>
  <c r="Y202" i="11"/>
  <c r="Y218" i="11"/>
  <c r="X256" i="11"/>
  <c r="Z278" i="11"/>
  <c r="Z4" i="11"/>
  <c r="X53" i="11"/>
  <c r="X174" i="11"/>
  <c r="X275" i="11"/>
  <c r="Y3" i="11"/>
  <c r="Y9" i="11"/>
  <c r="J48" i="11"/>
  <c r="Y50" i="11"/>
  <c r="Y53" i="11"/>
  <c r="X153" i="11"/>
  <c r="X158" i="11"/>
  <c r="X172" i="11"/>
  <c r="Y174" i="11"/>
  <c r="Y199" i="11"/>
  <c r="X213" i="11"/>
  <c r="X228" i="11"/>
  <c r="Z3" i="11"/>
  <c r="Z9" i="11"/>
  <c r="Y158" i="11"/>
  <c r="Y172" i="11"/>
  <c r="Y195" i="11"/>
  <c r="Z216" i="11"/>
  <c r="Z228" i="11"/>
  <c r="J272" i="11"/>
  <c r="Y7" i="11"/>
  <c r="X23" i="11"/>
  <c r="X88" i="11"/>
  <c r="Z7" i="11"/>
  <c r="Z14" i="11"/>
  <c r="X49" i="11"/>
  <c r="X68" i="11"/>
  <c r="X77" i="11"/>
  <c r="Z79" i="11"/>
  <c r="Y196" i="11"/>
  <c r="K15" i="11"/>
  <c r="Z21" i="11"/>
  <c r="Z23" i="11"/>
  <c r="Z5" i="11"/>
  <c r="Y10" i="11"/>
  <c r="Y26" i="11"/>
  <c r="Z39" i="11"/>
  <c r="Z49" i="11"/>
  <c r="Z56" i="11"/>
  <c r="Y58" i="11"/>
  <c r="Z61" i="11"/>
  <c r="Z75" i="11"/>
  <c r="Z77" i="11"/>
  <c r="Y151" i="11"/>
  <c r="X171" i="11"/>
  <c r="X173" i="11"/>
  <c r="Z200" i="11"/>
  <c r="X226" i="11"/>
  <c r="X237" i="11"/>
  <c r="X255" i="11"/>
  <c r="Y263" i="11"/>
  <c r="Y265" i="11"/>
  <c r="Y267" i="11"/>
  <c r="Y269" i="11"/>
  <c r="Y271" i="11"/>
  <c r="Y290" i="11"/>
  <c r="Y314" i="11"/>
  <c r="Y351" i="11"/>
  <c r="Y353" i="11"/>
  <c r="Y355" i="11"/>
  <c r="Y357" i="11"/>
  <c r="Y359" i="11"/>
  <c r="Y377" i="11"/>
  <c r="Z379" i="11"/>
  <c r="K386" i="11"/>
  <c r="X387" i="11"/>
  <c r="Y406" i="11"/>
  <c r="Z280" i="11"/>
  <c r="X317" i="11"/>
  <c r="X336" i="11"/>
  <c r="X390" i="11"/>
  <c r="Y8" i="11"/>
  <c r="X149" i="11"/>
  <c r="X159" i="11"/>
  <c r="X161" i="11"/>
  <c r="X163" i="11"/>
  <c r="X165" i="11"/>
  <c r="X175" i="11"/>
  <c r="Z8" i="11"/>
  <c r="X15" i="11"/>
  <c r="Y22" i="11"/>
  <c r="Y37" i="11"/>
  <c r="Y43" i="11"/>
  <c r="X80" i="11"/>
  <c r="X87" i="11"/>
  <c r="Y149" i="11"/>
  <c r="Y159" i="11"/>
  <c r="Y161" i="11"/>
  <c r="Y163" i="11"/>
  <c r="Y165" i="11"/>
  <c r="Z175" i="11"/>
  <c r="Z180" i="11"/>
  <c r="X183" i="11"/>
  <c r="X219" i="11"/>
  <c r="Y242" i="11"/>
  <c r="Y253" i="11"/>
  <c r="X291" i="11"/>
  <c r="Y305" i="11"/>
  <c r="Y317" i="11"/>
  <c r="X322" i="11"/>
  <c r="Y375" i="11"/>
  <c r="Y390" i="11"/>
  <c r="X400" i="11"/>
  <c r="Z17" i="11"/>
  <c r="Y87" i="11"/>
  <c r="Z183" i="11"/>
  <c r="Y219" i="11"/>
  <c r="Z291" i="11"/>
  <c r="Z375" i="11"/>
  <c r="X386" i="11"/>
  <c r="Z402" i="11"/>
  <c r="X409" i="11"/>
  <c r="X422" i="11"/>
  <c r="Y15" i="11"/>
  <c r="Z22" i="11"/>
  <c r="Z37" i="11"/>
  <c r="Z43" i="11"/>
  <c r="Z13" i="11"/>
  <c r="K23" i="11"/>
  <c r="Y48" i="11"/>
  <c r="Y78" i="11"/>
  <c r="X85" i="11"/>
  <c r="X147" i="11"/>
  <c r="Y222" i="11"/>
  <c r="X262" i="11"/>
  <c r="X264" i="11"/>
  <c r="X266" i="11"/>
  <c r="X268" i="11"/>
  <c r="X270" i="11"/>
  <c r="X309" i="11"/>
  <c r="Y315" i="11"/>
  <c r="X320" i="11"/>
  <c r="Y329" i="11"/>
  <c r="X350" i="11"/>
  <c r="X352" i="11"/>
  <c r="X354" i="11"/>
  <c r="X356" i="11"/>
  <c r="X358" i="11"/>
  <c r="X360" i="11"/>
  <c r="X378" i="11"/>
  <c r="Y380" i="11"/>
  <c r="Y386" i="11"/>
  <c r="J391" i="11"/>
  <c r="X418" i="11"/>
  <c r="Y422" i="11"/>
  <c r="Z48" i="11"/>
  <c r="Y85" i="11"/>
  <c r="Y147" i="11"/>
  <c r="I223" i="11"/>
  <c r="I225" i="11" s="1"/>
  <c r="Y262" i="11"/>
  <c r="Y264" i="11"/>
  <c r="Y266" i="11"/>
  <c r="Y268" i="11"/>
  <c r="Y270" i="11"/>
  <c r="J273" i="11"/>
  <c r="Y309" i="11"/>
  <c r="Y320" i="11"/>
  <c r="Y334" i="11"/>
  <c r="Y350" i="11"/>
  <c r="Y352" i="11"/>
  <c r="Y354" i="11"/>
  <c r="Y356" i="11"/>
  <c r="Y358" i="11"/>
  <c r="Y360" i="11"/>
  <c r="X371" i="11"/>
  <c r="Y373" i="11"/>
  <c r="Z380" i="11"/>
  <c r="Y396" i="11"/>
  <c r="X405" i="11"/>
  <c r="Y418" i="11"/>
  <c r="J423" i="11"/>
  <c r="J56" i="11"/>
  <c r="Z373" i="11"/>
  <c r="Z396" i="11"/>
  <c r="Y405" i="11"/>
  <c r="J419" i="11"/>
  <c r="X421" i="11"/>
  <c r="X367" i="11"/>
  <c r="X376" i="11"/>
  <c r="Y421" i="11"/>
  <c r="Y2" i="11"/>
  <c r="Z220" i="11"/>
  <c r="Y241" i="11"/>
  <c r="X252" i="11"/>
  <c r="Y275" i="11"/>
  <c r="X293" i="11"/>
  <c r="X316" i="11"/>
  <c r="X342" i="11"/>
  <c r="Z369" i="11"/>
  <c r="Y401" i="11"/>
  <c r="Y410" i="11"/>
  <c r="X417" i="11"/>
  <c r="Y14" i="11"/>
  <c r="Z71" i="11"/>
  <c r="Z51" i="11"/>
  <c r="Y88" i="11"/>
  <c r="X179" i="11"/>
  <c r="Y252" i="11"/>
  <c r="J276" i="11"/>
  <c r="Y293" i="11"/>
  <c r="Y316" i="11"/>
  <c r="X391" i="11"/>
  <c r="X408" i="11"/>
  <c r="Z2" i="11"/>
  <c r="Y5" i="11"/>
  <c r="Y39" i="11"/>
  <c r="Y56" i="11"/>
  <c r="Y61" i="11"/>
  <c r="Y68" i="11"/>
  <c r="Z179" i="11"/>
  <c r="Z196" i="11"/>
  <c r="Y200" i="11"/>
  <c r="Z213" i="11"/>
  <c r="X263" i="11"/>
  <c r="X265" i="11"/>
  <c r="X267" i="11"/>
  <c r="X269" i="11"/>
  <c r="X271" i="11"/>
  <c r="X328" i="11"/>
  <c r="X340" i="11"/>
  <c r="X351" i="11"/>
  <c r="X353" i="11"/>
  <c r="X355" i="11"/>
  <c r="X357" i="11"/>
  <c r="J392" i="11"/>
  <c r="I115" i="11"/>
  <c r="I116" i="11"/>
  <c r="I103" i="11"/>
  <c r="I105" i="11" s="1"/>
  <c r="I106" i="11" s="1"/>
  <c r="I104" i="11"/>
  <c r="I18" i="11"/>
  <c r="I17" i="1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126" i="11"/>
  <c r="I128" i="11" s="1"/>
  <c r="I127" i="11"/>
  <c r="X16" i="11"/>
  <c r="J17" i="11"/>
  <c r="X24" i="11"/>
  <c r="J25" i="11"/>
  <c r="X46" i="11"/>
  <c r="X47" i="11"/>
  <c r="Y69" i="11"/>
  <c r="Z140" i="11"/>
  <c r="Y140" i="11"/>
  <c r="X140" i="11"/>
  <c r="Z251" i="11"/>
  <c r="Y251" i="11"/>
  <c r="X251" i="11"/>
  <c r="K420" i="11"/>
  <c r="J420" i="11"/>
  <c r="K425" i="11"/>
  <c r="J425" i="11"/>
  <c r="Y16" i="11"/>
  <c r="X17" i="11"/>
  <c r="J18" i="11"/>
  <c r="Y24" i="11"/>
  <c r="X25" i="11"/>
  <c r="J26" i="11"/>
  <c r="Y36" i="11"/>
  <c r="Y40" i="11"/>
  <c r="Y42" i="11"/>
  <c r="Y44" i="11"/>
  <c r="J52" i="11"/>
  <c r="Y52" i="11"/>
  <c r="Y54" i="11"/>
  <c r="J60" i="11"/>
  <c r="Y60" i="11"/>
  <c r="Z73" i="11"/>
  <c r="X74" i="11"/>
  <c r="Z78" i="11"/>
  <c r="Y80" i="11"/>
  <c r="Y82" i="11"/>
  <c r="X84" i="11"/>
  <c r="X86" i="11"/>
  <c r="Z89" i="11"/>
  <c r="Z90" i="11"/>
  <c r="Y90" i="11"/>
  <c r="Z100" i="11"/>
  <c r="Y100" i="11"/>
  <c r="Z102" i="11"/>
  <c r="Y102" i="11"/>
  <c r="Z104" i="11"/>
  <c r="Y104" i="11"/>
  <c r="Z106" i="11"/>
  <c r="Y106" i="11"/>
  <c r="Z112" i="11"/>
  <c r="Y112" i="11"/>
  <c r="Z114" i="11"/>
  <c r="Y114" i="11"/>
  <c r="Z116" i="11"/>
  <c r="Y116" i="11"/>
  <c r="Z123" i="11"/>
  <c r="Y123" i="11"/>
  <c r="Z125" i="11"/>
  <c r="Y125" i="11"/>
  <c r="Z127" i="11"/>
  <c r="Y127" i="11"/>
  <c r="Z129" i="11"/>
  <c r="Y129" i="11"/>
  <c r="Z136" i="11"/>
  <c r="Y136" i="11"/>
  <c r="Z138" i="11"/>
  <c r="Y138" i="11"/>
  <c r="Z146" i="11"/>
  <c r="Y146" i="11"/>
  <c r="X146" i="11"/>
  <c r="Y178" i="11"/>
  <c r="Z178" i="11"/>
  <c r="X178" i="11"/>
  <c r="Y217" i="11"/>
  <c r="Z217" i="11"/>
  <c r="X217" i="11"/>
  <c r="Y221" i="11"/>
  <c r="Z221" i="11"/>
  <c r="X221" i="11"/>
  <c r="Z236" i="11"/>
  <c r="Y236" i="11"/>
  <c r="X236" i="11"/>
  <c r="Z240" i="11"/>
  <c r="Y240" i="11"/>
  <c r="X240" i="11"/>
  <c r="K274" i="11"/>
  <c r="J274" i="11"/>
  <c r="Z287" i="11"/>
  <c r="Y287" i="11"/>
  <c r="X287" i="11"/>
  <c r="Z300" i="11"/>
  <c r="X300" i="11"/>
  <c r="Y300" i="11"/>
  <c r="K389" i="11"/>
  <c r="J389" i="11"/>
  <c r="Z392" i="11"/>
  <c r="Y392" i="11"/>
  <c r="X392" i="11"/>
  <c r="X12" i="11"/>
  <c r="J13" i="11"/>
  <c r="X20" i="11"/>
  <c r="J21" i="11"/>
  <c r="X54" i="11"/>
  <c r="X55" i="11"/>
  <c r="Y73" i="11"/>
  <c r="Z152" i="11"/>
  <c r="Y152" i="11"/>
  <c r="X152" i="11"/>
  <c r="Z197" i="11"/>
  <c r="Y197" i="11"/>
  <c r="X197" i="11"/>
  <c r="Z201" i="11"/>
  <c r="Y201" i="11"/>
  <c r="X201" i="11"/>
  <c r="X203" i="11"/>
  <c r="Z203" i="11"/>
  <c r="Y203" i="11"/>
  <c r="K424" i="11"/>
  <c r="J424" i="11"/>
  <c r="Y12" i="11"/>
  <c r="X13" i="11"/>
  <c r="J14" i="11"/>
  <c r="Y20" i="11"/>
  <c r="X21" i="11"/>
  <c r="J22" i="11"/>
  <c r="Y38" i="11"/>
  <c r="Y46" i="11"/>
  <c r="Z47" i="11"/>
  <c r="J51" i="11"/>
  <c r="Z55" i="11"/>
  <c r="J59" i="11"/>
  <c r="Z69" i="11"/>
  <c r="X70" i="11"/>
  <c r="Z36" i="11"/>
  <c r="Z38" i="11"/>
  <c r="Z40" i="11"/>
  <c r="Z42" i="11"/>
  <c r="Z44" i="11"/>
  <c r="K49" i="11"/>
  <c r="X50" i="11"/>
  <c r="X51" i="11"/>
  <c r="Z52" i="11"/>
  <c r="K57" i="11"/>
  <c r="X58" i="11"/>
  <c r="X59" i="11"/>
  <c r="Z60" i="11"/>
  <c r="Y67" i="11"/>
  <c r="Y70" i="11"/>
  <c r="Y71" i="11"/>
  <c r="Y74" i="11"/>
  <c r="Y75" i="11"/>
  <c r="X79" i="11"/>
  <c r="Z82" i="11"/>
  <c r="Y84" i="11"/>
  <c r="Z86" i="11"/>
  <c r="X90" i="11"/>
  <c r="X100" i="11"/>
  <c r="X102" i="11"/>
  <c r="X104" i="11"/>
  <c r="X106" i="11"/>
  <c r="X112" i="11"/>
  <c r="X114" i="11"/>
  <c r="X116" i="11"/>
  <c r="X123" i="11"/>
  <c r="X125" i="11"/>
  <c r="X127" i="11"/>
  <c r="X129" i="11"/>
  <c r="X136" i="11"/>
  <c r="X138" i="11"/>
  <c r="Z148" i="11"/>
  <c r="Y148" i="11"/>
  <c r="X148" i="11"/>
  <c r="Y93" i="11"/>
  <c r="X93" i="11"/>
  <c r="Z99" i="11"/>
  <c r="Y99" i="11"/>
  <c r="Z101" i="11"/>
  <c r="Y101" i="11"/>
  <c r="Z103" i="11"/>
  <c r="Y103" i="11"/>
  <c r="Z105" i="11"/>
  <c r="Y105" i="11"/>
  <c r="Z111" i="11"/>
  <c r="Y111" i="11"/>
  <c r="Z113" i="11"/>
  <c r="Y113" i="11"/>
  <c r="Z115" i="11"/>
  <c r="Y115" i="11"/>
  <c r="Z117" i="11"/>
  <c r="Y117" i="11"/>
  <c r="Z124" i="11"/>
  <c r="Y124" i="11"/>
  <c r="Z126" i="11"/>
  <c r="Y126" i="11"/>
  <c r="Z128" i="11"/>
  <c r="Y128" i="11"/>
  <c r="Z135" i="11"/>
  <c r="Y135" i="11"/>
  <c r="Z137" i="11"/>
  <c r="Y137" i="11"/>
  <c r="Z139" i="11"/>
  <c r="Y139" i="11"/>
  <c r="X139" i="11"/>
  <c r="Z150" i="11"/>
  <c r="Y150" i="11"/>
  <c r="X150" i="11"/>
  <c r="Y182" i="11"/>
  <c r="Z182" i="11"/>
  <c r="X182" i="11"/>
  <c r="Z193" i="11"/>
  <c r="Y193" i="11"/>
  <c r="X193" i="11"/>
  <c r="I212" i="11"/>
  <c r="I213" i="11" s="1"/>
  <c r="I214" i="11" s="1"/>
  <c r="I215" i="11" s="1"/>
  <c r="I227" i="11"/>
  <c r="I228" i="11" s="1"/>
  <c r="Y225" i="11"/>
  <c r="Z225" i="11"/>
  <c r="X225" i="11"/>
  <c r="Y273" i="11"/>
  <c r="X273" i="11"/>
  <c r="Z273" i="11"/>
  <c r="I193" i="11"/>
  <c r="I194" i="11" s="1"/>
  <c r="I195" i="11" s="1"/>
  <c r="I196" i="11" s="1"/>
  <c r="X299" i="11"/>
  <c r="Z299" i="11"/>
  <c r="Y299" i="11"/>
  <c r="Z304" i="11"/>
  <c r="Y304" i="11"/>
  <c r="X304" i="11"/>
  <c r="K316" i="11"/>
  <c r="J316" i="11"/>
  <c r="K320" i="11"/>
  <c r="J320" i="11"/>
  <c r="K324" i="11"/>
  <c r="J324" i="11"/>
  <c r="Z343" i="11"/>
  <c r="Y343" i="11"/>
  <c r="X343" i="11"/>
  <c r="Z366" i="11"/>
  <c r="Y366" i="11"/>
  <c r="X366" i="11"/>
  <c r="X177" i="11"/>
  <c r="I180" i="11"/>
  <c r="I181" i="11" s="1"/>
  <c r="I182" i="11" s="1"/>
  <c r="I183" i="11" s="1"/>
  <c r="X181" i="11"/>
  <c r="Y194" i="11"/>
  <c r="Y198" i="11"/>
  <c r="X204" i="11"/>
  <c r="Y212" i="11"/>
  <c r="X214" i="11"/>
  <c r="X227" i="11"/>
  <c r="X239" i="11"/>
  <c r="X243" i="11"/>
  <c r="X254" i="11"/>
  <c r="I267" i="11"/>
  <c r="I266" i="11"/>
  <c r="I268" i="11" s="1"/>
  <c r="I269" i="11" s="1"/>
  <c r="I270" i="11" s="1"/>
  <c r="I271" i="11" s="1"/>
  <c r="I272" i="11" s="1"/>
  <c r="I273" i="11" s="1"/>
  <c r="I274" i="11" s="1"/>
  <c r="I275" i="11" s="1"/>
  <c r="I276" i="11" s="1"/>
  <c r="Z272" i="11"/>
  <c r="Y272" i="11"/>
  <c r="K277" i="11"/>
  <c r="J277" i="11"/>
  <c r="Z302" i="11"/>
  <c r="X302" i="11"/>
  <c r="Y302" i="11"/>
  <c r="X176" i="11"/>
  <c r="Z177" i="11"/>
  <c r="X180" i="11"/>
  <c r="Z181" i="11"/>
  <c r="X184" i="11"/>
  <c r="Z194" i="11"/>
  <c r="X195" i="11"/>
  <c r="Z198" i="11"/>
  <c r="X199" i="11"/>
  <c r="Y204" i="11"/>
  <c r="Z212" i="11"/>
  <c r="Y214" i="11"/>
  <c r="Y216" i="11"/>
  <c r="X218" i="11"/>
  <c r="Y220" i="11"/>
  <c r="X222" i="11"/>
  <c r="Y224" i="11"/>
  <c r="Y227" i="11"/>
  <c r="X238" i="11"/>
  <c r="Y239" i="11"/>
  <c r="X242" i="11"/>
  <c r="Y243" i="11"/>
  <c r="X253" i="11"/>
  <c r="Y254" i="11"/>
  <c r="X272" i="11"/>
  <c r="Z276" i="11"/>
  <c r="Y276" i="11"/>
  <c r="X276" i="11"/>
  <c r="X301" i="11"/>
  <c r="Z301" i="11"/>
  <c r="Y301" i="11"/>
  <c r="I321" i="11"/>
  <c r="I322" i="11" s="1"/>
  <c r="I323" i="11" s="1"/>
  <c r="I324" i="11" s="1"/>
  <c r="I320" i="11"/>
  <c r="K317" i="11"/>
  <c r="J317" i="11"/>
  <c r="K321" i="11"/>
  <c r="J321" i="11"/>
  <c r="Z331" i="11"/>
  <c r="Y331" i="11"/>
  <c r="X331" i="11"/>
  <c r="Z332" i="11"/>
  <c r="Y332" i="11"/>
  <c r="X332" i="11"/>
  <c r="Z388" i="11"/>
  <c r="Y388" i="11"/>
  <c r="X388" i="11"/>
  <c r="Z393" i="11"/>
  <c r="Y393" i="11"/>
  <c r="X393" i="11"/>
  <c r="Z419" i="11"/>
  <c r="Y419" i="11"/>
  <c r="X419" i="11"/>
  <c r="Z423" i="11"/>
  <c r="Y423" i="11"/>
  <c r="X423" i="11"/>
  <c r="X277" i="11"/>
  <c r="X278" i="11"/>
  <c r="X280" i="11"/>
  <c r="X281" i="11"/>
  <c r="Y288" i="11"/>
  <c r="Z292" i="11"/>
  <c r="X292" i="11"/>
  <c r="X294" i="11"/>
  <c r="Z294" i="11"/>
  <c r="Z308" i="11"/>
  <c r="Y308" i="11"/>
  <c r="X308" i="11"/>
  <c r="K318" i="11"/>
  <c r="J318" i="11"/>
  <c r="K322" i="11"/>
  <c r="J322" i="11"/>
  <c r="Z335" i="11"/>
  <c r="Y335" i="11"/>
  <c r="X335" i="11"/>
  <c r="Z370" i="11"/>
  <c r="Y370" i="11"/>
  <c r="X370" i="11"/>
  <c r="Z394" i="11"/>
  <c r="Y394" i="11"/>
  <c r="X394" i="11"/>
  <c r="K396" i="11"/>
  <c r="J396" i="11"/>
  <c r="Z403" i="11"/>
  <c r="Y403" i="11"/>
  <c r="X403" i="11"/>
  <c r="I420" i="11"/>
  <c r="Z288" i="11"/>
  <c r="X290" i="11"/>
  <c r="Y292" i="11"/>
  <c r="Z306" i="11"/>
  <c r="Y306" i="11"/>
  <c r="X306" i="11"/>
  <c r="K314" i="11"/>
  <c r="J314" i="11"/>
  <c r="K315" i="11"/>
  <c r="J315" i="11"/>
  <c r="K319" i="11"/>
  <c r="J319" i="11"/>
  <c r="K323" i="11"/>
  <c r="J323" i="11"/>
  <c r="Z339" i="11"/>
  <c r="Y339" i="11"/>
  <c r="X339" i="11"/>
  <c r="Z395" i="11"/>
  <c r="Y395" i="11"/>
  <c r="X395" i="11"/>
  <c r="Z407" i="11"/>
  <c r="Y407" i="11"/>
  <c r="X407" i="11"/>
  <c r="Z303" i="11"/>
  <c r="Z305" i="11"/>
  <c r="Z307" i="11"/>
  <c r="Y328" i="11"/>
  <c r="Y333" i="11"/>
  <c r="Z334" i="11"/>
  <c r="Y336" i="11"/>
  <c r="Z337" i="11"/>
  <c r="Y340" i="11"/>
  <c r="Z341" i="11"/>
  <c r="Y367" i="11"/>
  <c r="Y371" i="11"/>
  <c r="Y374" i="11"/>
  <c r="Y376" i="11"/>
  <c r="Y378" i="11"/>
  <c r="Y387" i="11"/>
  <c r="Y391" i="11"/>
  <c r="Y400" i="11"/>
  <c r="Y404" i="11"/>
  <c r="Y408" i="11"/>
  <c r="Y409" i="11"/>
  <c r="Z410" i="11"/>
  <c r="J417" i="11"/>
  <c r="X420" i="11"/>
  <c r="J421" i="11"/>
  <c r="X424" i="11"/>
  <c r="K213" i="1"/>
  <c r="K216" i="1"/>
  <c r="K215" i="1"/>
  <c r="K211" i="1"/>
  <c r="K210" i="1"/>
  <c r="K209" i="1"/>
  <c r="K208" i="1"/>
  <c r="K207" i="1"/>
  <c r="K206" i="1"/>
  <c r="K218" i="1"/>
  <c r="W211" i="1"/>
  <c r="Z211" i="1" s="1"/>
  <c r="N211" i="1"/>
  <c r="M211" i="1"/>
  <c r="W213" i="1"/>
  <c r="Z213" i="1" s="1"/>
  <c r="N213" i="1"/>
  <c r="M213" i="1"/>
  <c r="W215" i="1"/>
  <c r="Z215" i="1" s="1"/>
  <c r="N215" i="1"/>
  <c r="M215" i="1"/>
  <c r="W214" i="1"/>
  <c r="Z214" i="1" s="1"/>
  <c r="N214" i="1"/>
  <c r="M214" i="1"/>
  <c r="W212" i="1"/>
  <c r="X212" i="1" s="1"/>
  <c r="N212" i="1"/>
  <c r="M212" i="1"/>
  <c r="W210" i="1"/>
  <c r="Z210" i="1" s="1"/>
  <c r="N210" i="1"/>
  <c r="M210" i="1"/>
  <c r="W209" i="1"/>
  <c r="Z209" i="1" s="1"/>
  <c r="N209" i="1"/>
  <c r="M209" i="1"/>
  <c r="W208" i="1"/>
  <c r="Z208" i="1" s="1"/>
  <c r="N208" i="1"/>
  <c r="M208" i="1"/>
  <c r="W207" i="1"/>
  <c r="X207" i="1" s="1"/>
  <c r="N207" i="1"/>
  <c r="M207" i="1"/>
  <c r="N206" i="1"/>
  <c r="I206" i="1"/>
  <c r="I207" i="1" s="1"/>
  <c r="I208" i="1" s="1"/>
  <c r="I209" i="1" s="1"/>
  <c r="I210" i="1" s="1"/>
  <c r="W192" i="1"/>
  <c r="Z192" i="1" s="1"/>
  <c r="N192" i="1"/>
  <c r="K192" i="1" s="1"/>
  <c r="M192" i="1"/>
  <c r="I192" i="1"/>
  <c r="W191" i="1"/>
  <c r="Z191" i="1" s="1"/>
  <c r="N191" i="1"/>
  <c r="K191" i="1" s="1"/>
  <c r="M191" i="1"/>
  <c r="W190" i="1"/>
  <c r="Z190" i="1" s="1"/>
  <c r="N190" i="1"/>
  <c r="K190" i="1" s="1"/>
  <c r="M190" i="1"/>
  <c r="W189" i="1"/>
  <c r="Z189" i="1" s="1"/>
  <c r="N189" i="1"/>
  <c r="K189" i="1" s="1"/>
  <c r="M189" i="1"/>
  <c r="W188" i="1"/>
  <c r="Z188" i="1" s="1"/>
  <c r="N188" i="1"/>
  <c r="M188" i="1"/>
  <c r="W187" i="1"/>
  <c r="X187" i="1" s="1"/>
  <c r="N187" i="1"/>
  <c r="K187" i="1" s="1"/>
  <c r="M187" i="1"/>
  <c r="I187" i="1"/>
  <c r="W185" i="1"/>
  <c r="Z185" i="1" s="1"/>
  <c r="N185" i="1"/>
  <c r="K185" i="1" s="1"/>
  <c r="M185" i="1"/>
  <c r="W184" i="1"/>
  <c r="Z184" i="1" s="1"/>
  <c r="N184" i="1"/>
  <c r="K184" i="1" s="1"/>
  <c r="M184" i="1"/>
  <c r="W183" i="1"/>
  <c r="Y183" i="1" s="1"/>
  <c r="N183" i="1"/>
  <c r="J183" i="1" s="1"/>
  <c r="M183" i="1"/>
  <c r="W182" i="1"/>
  <c r="X182" i="1" s="1"/>
  <c r="N182" i="1"/>
  <c r="K182" i="1" s="1"/>
  <c r="M182" i="1"/>
  <c r="N181" i="1"/>
  <c r="I181" i="1"/>
  <c r="I182" i="1" s="1"/>
  <c r="I183" i="1" s="1"/>
  <c r="I184" i="1" s="1"/>
  <c r="I185" i="1" s="1"/>
  <c r="W520" i="1"/>
  <c r="Z520" i="1" s="1"/>
  <c r="N520" i="1"/>
  <c r="M520" i="1"/>
  <c r="W515" i="1"/>
  <c r="Z515" i="1" s="1"/>
  <c r="N515" i="1"/>
  <c r="M515" i="1"/>
  <c r="W488" i="1"/>
  <c r="Z488" i="1" s="1"/>
  <c r="N488" i="1"/>
  <c r="M488" i="1"/>
  <c r="K488" i="1"/>
  <c r="I488" i="1"/>
  <c r="I700" i="1" s="1"/>
  <c r="K493" i="1"/>
  <c r="M513" i="1"/>
  <c r="N513" i="1"/>
  <c r="M514" i="1"/>
  <c r="N514" i="1"/>
  <c r="M521" i="1"/>
  <c r="N521" i="1"/>
  <c r="K512" i="1"/>
  <c r="K511" i="1"/>
  <c r="K491" i="1"/>
  <c r="K522" i="1"/>
  <c r="W521" i="1"/>
  <c r="Z521" i="1" s="1"/>
  <c r="W514" i="1"/>
  <c r="Y514" i="1" s="1"/>
  <c r="W513" i="1"/>
  <c r="X513" i="1" s="1"/>
  <c r="W504" i="1"/>
  <c r="Z504" i="1" s="1"/>
  <c r="N504" i="1"/>
  <c r="M504" i="1"/>
  <c r="K504" i="1"/>
  <c r="W502" i="1"/>
  <c r="Z502" i="1" s="1"/>
  <c r="N502" i="1"/>
  <c r="M502" i="1"/>
  <c r="K502" i="1"/>
  <c r="W500" i="1"/>
  <c r="Z500" i="1" s="1"/>
  <c r="N500" i="1"/>
  <c r="M500" i="1"/>
  <c r="K500" i="1"/>
  <c r="K510" i="1"/>
  <c r="K509" i="1"/>
  <c r="K508" i="1"/>
  <c r="K507" i="1"/>
  <c r="K506" i="1"/>
  <c r="K499" i="1"/>
  <c r="K498" i="1"/>
  <c r="K497" i="1"/>
  <c r="K496" i="1"/>
  <c r="K495" i="1"/>
  <c r="K494" i="1"/>
  <c r="K492" i="1"/>
  <c r="K490" i="1"/>
  <c r="K487" i="1"/>
  <c r="K486" i="1"/>
  <c r="K485" i="1"/>
  <c r="K484" i="1"/>
  <c r="K483" i="1"/>
  <c r="K482" i="1"/>
  <c r="W512" i="1"/>
  <c r="Z512" i="1" s="1"/>
  <c r="N512" i="1"/>
  <c r="M512" i="1"/>
  <c r="W511" i="1"/>
  <c r="X511" i="1" s="1"/>
  <c r="N511" i="1"/>
  <c r="M511" i="1"/>
  <c r="W510" i="1"/>
  <c r="Z510" i="1" s="1"/>
  <c r="N510" i="1"/>
  <c r="M510" i="1"/>
  <c r="W509" i="1"/>
  <c r="X509" i="1" s="1"/>
  <c r="N509" i="1"/>
  <c r="M509" i="1"/>
  <c r="W508" i="1"/>
  <c r="Z508" i="1" s="1"/>
  <c r="N508" i="1"/>
  <c r="M508" i="1"/>
  <c r="W507" i="1"/>
  <c r="X507" i="1" s="1"/>
  <c r="N507" i="1"/>
  <c r="M507" i="1"/>
  <c r="W506" i="1"/>
  <c r="Z506" i="1" s="1"/>
  <c r="N506" i="1"/>
  <c r="M506" i="1"/>
  <c r="W505" i="1"/>
  <c r="X505" i="1" s="1"/>
  <c r="N505" i="1"/>
  <c r="M505" i="1"/>
  <c r="W503" i="1"/>
  <c r="Z503" i="1" s="1"/>
  <c r="N503" i="1"/>
  <c r="M503" i="1"/>
  <c r="W501" i="1"/>
  <c r="X501" i="1" s="1"/>
  <c r="N501" i="1"/>
  <c r="M501" i="1"/>
  <c r="W499" i="1"/>
  <c r="Z499" i="1" s="1"/>
  <c r="N499" i="1"/>
  <c r="M499" i="1"/>
  <c r="W498" i="1"/>
  <c r="Y498" i="1" s="1"/>
  <c r="N498" i="1"/>
  <c r="M498" i="1"/>
  <c r="W497" i="1"/>
  <c r="X497" i="1" s="1"/>
  <c r="N497" i="1"/>
  <c r="M497" i="1"/>
  <c r="W496" i="1"/>
  <c r="Z496" i="1" s="1"/>
  <c r="N496" i="1"/>
  <c r="M496" i="1"/>
  <c r="W495" i="1"/>
  <c r="Y495" i="1" s="1"/>
  <c r="N495" i="1"/>
  <c r="M495" i="1"/>
  <c r="W494" i="1"/>
  <c r="X494" i="1" s="1"/>
  <c r="N494" i="1"/>
  <c r="W493" i="1"/>
  <c r="X493" i="1" s="1"/>
  <c r="N493" i="1"/>
  <c r="M493" i="1"/>
  <c r="W492" i="1"/>
  <c r="Z492" i="1" s="1"/>
  <c r="N492" i="1"/>
  <c r="M492" i="1"/>
  <c r="W491" i="1"/>
  <c r="Y491" i="1" s="1"/>
  <c r="N491" i="1"/>
  <c r="W490" i="1"/>
  <c r="X490" i="1" s="1"/>
  <c r="N490" i="1"/>
  <c r="M490" i="1"/>
  <c r="W489" i="1"/>
  <c r="Z489" i="1" s="1"/>
  <c r="N489" i="1"/>
  <c r="M489" i="1"/>
  <c r="W487" i="1"/>
  <c r="Z487" i="1" s="1"/>
  <c r="N487" i="1"/>
  <c r="W486" i="1"/>
  <c r="Y486" i="1" s="1"/>
  <c r="N486" i="1"/>
  <c r="M486" i="1"/>
  <c r="W485" i="1"/>
  <c r="X485" i="1" s="1"/>
  <c r="N485" i="1"/>
  <c r="M485" i="1"/>
  <c r="W484" i="1"/>
  <c r="Z484" i="1" s="1"/>
  <c r="N484" i="1"/>
  <c r="M484" i="1"/>
  <c r="W483" i="1"/>
  <c r="Z483" i="1" s="1"/>
  <c r="N483" i="1"/>
  <c r="M483" i="1"/>
  <c r="W482" i="1"/>
  <c r="Y482" i="1" s="1"/>
  <c r="N482" i="1"/>
  <c r="M482" i="1"/>
  <c r="N481" i="1"/>
  <c r="I481" i="1"/>
  <c r="I482" i="1" s="1"/>
  <c r="W390" i="1"/>
  <c r="Z390" i="1" s="1"/>
  <c r="N390" i="1"/>
  <c r="M390" i="1"/>
  <c r="W388" i="1"/>
  <c r="Z388" i="1" s="1"/>
  <c r="N388" i="1"/>
  <c r="J388" i="1" s="1"/>
  <c r="W387" i="1"/>
  <c r="X387" i="1" s="1"/>
  <c r="N387" i="1"/>
  <c r="J387" i="1" s="1"/>
  <c r="W386" i="1"/>
  <c r="Z386" i="1" s="1"/>
  <c r="N386" i="1"/>
  <c r="M386" i="1"/>
  <c r="W385" i="1"/>
  <c r="Z385" i="1" s="1"/>
  <c r="N385" i="1"/>
  <c r="M385" i="1"/>
  <c r="W384" i="1"/>
  <c r="Z384" i="1" s="1"/>
  <c r="N384" i="1"/>
  <c r="M384" i="1"/>
  <c r="W383" i="1"/>
  <c r="Z383" i="1" s="1"/>
  <c r="N383" i="1"/>
  <c r="M383" i="1"/>
  <c r="W382" i="1"/>
  <c r="Y382" i="1" s="1"/>
  <c r="N382" i="1"/>
  <c r="K382" i="1" s="1"/>
  <c r="M382" i="1"/>
  <c r="N381" i="1"/>
  <c r="W374" i="1"/>
  <c r="Z374" i="1" s="1"/>
  <c r="N374" i="1"/>
  <c r="W377" i="1"/>
  <c r="Z377" i="1" s="1"/>
  <c r="N377" i="1"/>
  <c r="K377" i="1" s="1"/>
  <c r="M377" i="1"/>
  <c r="W376" i="1"/>
  <c r="Z376" i="1" s="1"/>
  <c r="N376" i="1"/>
  <c r="J376" i="1" s="1"/>
  <c r="W373" i="1"/>
  <c r="Z373" i="1" s="1"/>
  <c r="N373" i="1"/>
  <c r="K373" i="1" s="1"/>
  <c r="M373" i="1"/>
  <c r="W372" i="1"/>
  <c r="Z372" i="1" s="1"/>
  <c r="N372" i="1"/>
  <c r="K372" i="1" s="1"/>
  <c r="M372" i="1"/>
  <c r="W371" i="1"/>
  <c r="Z371" i="1" s="1"/>
  <c r="N371" i="1"/>
  <c r="K371" i="1" s="1"/>
  <c r="M371" i="1"/>
  <c r="W370" i="1"/>
  <c r="Z370" i="1" s="1"/>
  <c r="N370" i="1"/>
  <c r="K370" i="1" s="1"/>
  <c r="M370" i="1"/>
  <c r="W369" i="1"/>
  <c r="Z369" i="1" s="1"/>
  <c r="N369" i="1"/>
  <c r="J369" i="1" s="1"/>
  <c r="M369" i="1"/>
  <c r="N368" i="1"/>
  <c r="I368" i="1"/>
  <c r="I369" i="1" s="1"/>
  <c r="I370" i="1" s="1"/>
  <c r="I371" i="1" s="1"/>
  <c r="I372" i="1" s="1"/>
  <c r="I373" i="1" s="1"/>
  <c r="I374" i="1" s="1"/>
  <c r="I375" i="1" s="1"/>
  <c r="I376" i="1" s="1"/>
  <c r="W302" i="1"/>
  <c r="Z302" i="1" s="1"/>
  <c r="N302" i="1"/>
  <c r="K302" i="1" s="1"/>
  <c r="M302" i="1"/>
  <c r="W301" i="1"/>
  <c r="Z301" i="1" s="1"/>
  <c r="N301" i="1"/>
  <c r="W300" i="1"/>
  <c r="Z300" i="1" s="1"/>
  <c r="N300" i="1"/>
  <c r="K300" i="1" s="1"/>
  <c r="M300" i="1"/>
  <c r="W299" i="1"/>
  <c r="X299" i="1" s="1"/>
  <c r="N299" i="1"/>
  <c r="K299" i="1" s="1"/>
  <c r="M299" i="1"/>
  <c r="W298" i="1"/>
  <c r="Z298" i="1" s="1"/>
  <c r="N298" i="1"/>
  <c r="K298" i="1" s="1"/>
  <c r="M298" i="1"/>
  <c r="W297" i="1"/>
  <c r="Z297" i="1" s="1"/>
  <c r="N297" i="1"/>
  <c r="K297" i="1" s="1"/>
  <c r="M297" i="1"/>
  <c r="W296" i="1"/>
  <c r="Z296" i="1" s="1"/>
  <c r="N296" i="1"/>
  <c r="J296" i="1" s="1"/>
  <c r="M296" i="1"/>
  <c r="N295" i="1"/>
  <c r="I295" i="1"/>
  <c r="I296" i="1" s="1"/>
  <c r="I297" i="1" s="1"/>
  <c r="I298" i="1" s="1"/>
  <c r="I299" i="1" s="1"/>
  <c r="I418" i="1" s="1"/>
  <c r="I447" i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N447" i="1"/>
  <c r="M448" i="1"/>
  <c r="N448" i="1"/>
  <c r="K448" i="1" s="1"/>
  <c r="W448" i="1"/>
  <c r="X448" i="1" s="1"/>
  <c r="M449" i="1"/>
  <c r="N449" i="1"/>
  <c r="J449" i="1" s="1"/>
  <c r="W449" i="1"/>
  <c r="X449" i="1" s="1"/>
  <c r="M450" i="1"/>
  <c r="N450" i="1"/>
  <c r="J450" i="1" s="1"/>
  <c r="W450" i="1"/>
  <c r="Z450" i="1" s="1"/>
  <c r="M451" i="1"/>
  <c r="N451" i="1"/>
  <c r="J451" i="1" s="1"/>
  <c r="W451" i="1"/>
  <c r="Y451" i="1" s="1"/>
  <c r="M452" i="1"/>
  <c r="N452" i="1"/>
  <c r="J452" i="1" s="1"/>
  <c r="W452" i="1"/>
  <c r="X452" i="1" s="1"/>
  <c r="N453" i="1"/>
  <c r="W453" i="1"/>
  <c r="X453" i="1" s="1"/>
  <c r="M454" i="1"/>
  <c r="N454" i="1"/>
  <c r="J454" i="1" s="1"/>
  <c r="W454" i="1"/>
  <c r="Y454" i="1" s="1"/>
  <c r="M455" i="1"/>
  <c r="N455" i="1"/>
  <c r="J455" i="1" s="1"/>
  <c r="W455" i="1"/>
  <c r="Y455" i="1" s="1"/>
  <c r="W291" i="1"/>
  <c r="Z291" i="1" s="1"/>
  <c r="N291" i="1"/>
  <c r="K291" i="1" s="1"/>
  <c r="M291" i="1"/>
  <c r="W290" i="1"/>
  <c r="Z290" i="1" s="1"/>
  <c r="N290" i="1"/>
  <c r="W289" i="1"/>
  <c r="Z289" i="1" s="1"/>
  <c r="N289" i="1"/>
  <c r="K289" i="1" s="1"/>
  <c r="M289" i="1"/>
  <c r="W288" i="1"/>
  <c r="X288" i="1" s="1"/>
  <c r="N288" i="1"/>
  <c r="K288" i="1" s="1"/>
  <c r="M288" i="1"/>
  <c r="W287" i="1"/>
  <c r="Z287" i="1" s="1"/>
  <c r="N287" i="1"/>
  <c r="K287" i="1" s="1"/>
  <c r="M287" i="1"/>
  <c r="W286" i="1"/>
  <c r="Z286" i="1" s="1"/>
  <c r="N286" i="1"/>
  <c r="K286" i="1" s="1"/>
  <c r="M286" i="1"/>
  <c r="W285" i="1"/>
  <c r="Z285" i="1" s="1"/>
  <c r="N285" i="1"/>
  <c r="K285" i="1" s="1"/>
  <c r="M285" i="1"/>
  <c r="N284" i="1"/>
  <c r="I284" i="1"/>
  <c r="I285" i="1" s="1"/>
  <c r="I286" i="1" s="1"/>
  <c r="W456" i="1"/>
  <c r="Y456" i="1" s="1"/>
  <c r="W457" i="1"/>
  <c r="Z457" i="1" s="1"/>
  <c r="W458" i="1"/>
  <c r="Y458" i="1" s="1"/>
  <c r="W459" i="1"/>
  <c r="X459" i="1" s="1"/>
  <c r="W460" i="1"/>
  <c r="Y460" i="1" s="1"/>
  <c r="W461" i="1"/>
  <c r="Z461" i="1" s="1"/>
  <c r="W462" i="1"/>
  <c r="Y462" i="1" s="1"/>
  <c r="W463" i="1"/>
  <c r="X463" i="1" s="1"/>
  <c r="W464" i="1"/>
  <c r="Y464" i="1" s="1"/>
  <c r="W465" i="1"/>
  <c r="Z465" i="1" s="1"/>
  <c r="W466" i="1"/>
  <c r="Y466" i="1" s="1"/>
  <c r="W467" i="1"/>
  <c r="X467" i="1" s="1"/>
  <c r="W468" i="1"/>
  <c r="Y468" i="1" s="1"/>
  <c r="W469" i="1"/>
  <c r="Z469" i="1" s="1"/>
  <c r="W470" i="1"/>
  <c r="Y470" i="1" s="1"/>
  <c r="W471" i="1"/>
  <c r="X471" i="1" s="1"/>
  <c r="W472" i="1"/>
  <c r="Y472" i="1" s="1"/>
  <c r="W473" i="1"/>
  <c r="Z473" i="1" s="1"/>
  <c r="W478" i="1"/>
  <c r="X478" i="1" s="1"/>
  <c r="W279" i="1"/>
  <c r="Z279" i="1" s="1"/>
  <c r="N279" i="1"/>
  <c r="K279" i="1" s="1"/>
  <c r="M279" i="1"/>
  <c r="W278" i="1"/>
  <c r="Z278" i="1" s="1"/>
  <c r="N278" i="1"/>
  <c r="W277" i="1"/>
  <c r="Z277" i="1" s="1"/>
  <c r="N277" i="1"/>
  <c r="K277" i="1" s="1"/>
  <c r="M277" i="1"/>
  <c r="W276" i="1"/>
  <c r="X276" i="1" s="1"/>
  <c r="N276" i="1"/>
  <c r="K276" i="1" s="1"/>
  <c r="M276" i="1"/>
  <c r="W275" i="1"/>
  <c r="Z275" i="1" s="1"/>
  <c r="N275" i="1"/>
  <c r="K275" i="1" s="1"/>
  <c r="M275" i="1"/>
  <c r="W274" i="1"/>
  <c r="Z274" i="1" s="1"/>
  <c r="N274" i="1"/>
  <c r="K274" i="1" s="1"/>
  <c r="M274" i="1"/>
  <c r="W273" i="1"/>
  <c r="Z273" i="1" s="1"/>
  <c r="N273" i="1"/>
  <c r="J273" i="1" s="1"/>
  <c r="M273" i="1"/>
  <c r="N272" i="1"/>
  <c r="I272" i="1"/>
  <c r="N473" i="1"/>
  <c r="M473" i="1"/>
  <c r="W268" i="1"/>
  <c r="Z268" i="1" s="1"/>
  <c r="N268" i="1"/>
  <c r="K268" i="1" s="1"/>
  <c r="M268" i="1"/>
  <c r="I268" i="1"/>
  <c r="W267" i="1"/>
  <c r="Z267" i="1" s="1"/>
  <c r="N267" i="1"/>
  <c r="W266" i="1"/>
  <c r="X266" i="1" s="1"/>
  <c r="N266" i="1"/>
  <c r="J266" i="1" s="1"/>
  <c r="M266" i="1"/>
  <c r="W265" i="1"/>
  <c r="Y265" i="1" s="1"/>
  <c r="N265" i="1"/>
  <c r="K265" i="1" s="1"/>
  <c r="M265" i="1"/>
  <c r="W264" i="1"/>
  <c r="Y264" i="1" s="1"/>
  <c r="N264" i="1"/>
  <c r="K264" i="1" s="1"/>
  <c r="M264" i="1"/>
  <c r="W263" i="1"/>
  <c r="Z263" i="1" s="1"/>
  <c r="N263" i="1"/>
  <c r="K263" i="1" s="1"/>
  <c r="M263" i="1"/>
  <c r="W262" i="1"/>
  <c r="Z262" i="1" s="1"/>
  <c r="N262" i="1"/>
  <c r="J262" i="1" s="1"/>
  <c r="M262" i="1"/>
  <c r="N261" i="1"/>
  <c r="I261" i="1"/>
  <c r="I262" i="1" s="1"/>
  <c r="I263" i="1" s="1"/>
  <c r="I264" i="1" s="1"/>
  <c r="I265" i="1" s="1"/>
  <c r="I291" i="1" s="1"/>
  <c r="N472" i="1"/>
  <c r="M472" i="1"/>
  <c r="N471" i="1"/>
  <c r="M471" i="1"/>
  <c r="N478" i="1"/>
  <c r="N470" i="1"/>
  <c r="N469" i="1"/>
  <c r="N468" i="1"/>
  <c r="N467" i="1"/>
  <c r="N466" i="1"/>
  <c r="N465" i="1"/>
  <c r="N464" i="1"/>
  <c r="J464" i="1" s="1"/>
  <c r="N463" i="1"/>
  <c r="J463" i="1" s="1"/>
  <c r="N462" i="1"/>
  <c r="N461" i="1"/>
  <c r="J461" i="1" s="1"/>
  <c r="N460" i="1"/>
  <c r="K460" i="1" s="1"/>
  <c r="N459" i="1"/>
  <c r="N458" i="1"/>
  <c r="J458" i="1" s="1"/>
  <c r="N457" i="1"/>
  <c r="J457" i="1" s="1"/>
  <c r="N456" i="1"/>
  <c r="W243" i="1"/>
  <c r="Z243" i="1" s="1"/>
  <c r="N243" i="1"/>
  <c r="K243" i="1" s="1"/>
  <c r="M243" i="1"/>
  <c r="I243" i="1"/>
  <c r="W242" i="1"/>
  <c r="Z242" i="1" s="1"/>
  <c r="N242" i="1"/>
  <c r="W241" i="1"/>
  <c r="X241" i="1" s="1"/>
  <c r="N241" i="1"/>
  <c r="K241" i="1" s="1"/>
  <c r="M241" i="1"/>
  <c r="I241" i="1"/>
  <c r="W240" i="1"/>
  <c r="Y240" i="1" s="1"/>
  <c r="N240" i="1"/>
  <c r="K240" i="1" s="1"/>
  <c r="M240" i="1"/>
  <c r="W239" i="1"/>
  <c r="Z239" i="1" s="1"/>
  <c r="N239" i="1"/>
  <c r="J239" i="1" s="1"/>
  <c r="M239" i="1"/>
  <c r="W238" i="1"/>
  <c r="Z238" i="1" s="1"/>
  <c r="N238" i="1"/>
  <c r="K238" i="1" s="1"/>
  <c r="M238" i="1"/>
  <c r="W237" i="1"/>
  <c r="X237" i="1" s="1"/>
  <c r="N237" i="1"/>
  <c r="K237" i="1" s="1"/>
  <c r="M237" i="1"/>
  <c r="N236" i="1"/>
  <c r="I236" i="1"/>
  <c r="I237" i="1" s="1"/>
  <c r="I238" i="1" s="1"/>
  <c r="I239" i="1" s="1"/>
  <c r="W256" i="1"/>
  <c r="Z256" i="1" s="1"/>
  <c r="N256" i="1"/>
  <c r="K256" i="1" s="1"/>
  <c r="M256" i="1"/>
  <c r="W255" i="1"/>
  <c r="Z255" i="1" s="1"/>
  <c r="N255" i="1"/>
  <c r="J255" i="1" s="1"/>
  <c r="W254" i="1"/>
  <c r="Z254" i="1" s="1"/>
  <c r="N254" i="1"/>
  <c r="K254" i="1" s="1"/>
  <c r="M254" i="1"/>
  <c r="W253" i="1"/>
  <c r="Z253" i="1" s="1"/>
  <c r="N253" i="1"/>
  <c r="K253" i="1" s="1"/>
  <c r="M253" i="1"/>
  <c r="W252" i="1"/>
  <c r="Z252" i="1" s="1"/>
  <c r="N252" i="1"/>
  <c r="K252" i="1" s="1"/>
  <c r="M252" i="1"/>
  <c r="W251" i="1"/>
  <c r="Z251" i="1" s="1"/>
  <c r="N251" i="1"/>
  <c r="K251" i="1" s="1"/>
  <c r="M251" i="1"/>
  <c r="W250" i="1"/>
  <c r="Z250" i="1" s="1"/>
  <c r="N250" i="1"/>
  <c r="J250" i="1" s="1"/>
  <c r="M250" i="1"/>
  <c r="N249" i="1"/>
  <c r="I249" i="1"/>
  <c r="I250" i="1" s="1"/>
  <c r="I251" i="1" s="1"/>
  <c r="I252" i="1" s="1"/>
  <c r="I253" i="1" s="1"/>
  <c r="I254" i="1" s="1"/>
  <c r="I255" i="1" s="1"/>
  <c r="I256" i="1" s="1"/>
  <c r="K229" i="1"/>
  <c r="K225" i="1"/>
  <c r="K230" i="1"/>
  <c r="K231" i="1"/>
  <c r="K227" i="1"/>
  <c r="K226" i="1"/>
  <c r="K224" i="1"/>
  <c r="K222" i="1"/>
  <c r="K221" i="1"/>
  <c r="K220" i="1"/>
  <c r="K219" i="1"/>
  <c r="W227" i="1"/>
  <c r="Z227" i="1" s="1"/>
  <c r="N227" i="1"/>
  <c r="M227" i="1"/>
  <c r="W230" i="1"/>
  <c r="Z230" i="1" s="1"/>
  <c r="N230" i="1"/>
  <c r="M230" i="1"/>
  <c r="W229" i="1"/>
  <c r="Z229" i="1" s="1"/>
  <c r="N229" i="1"/>
  <c r="M229" i="1"/>
  <c r="W228" i="1"/>
  <c r="Z228" i="1" s="1"/>
  <c r="N228" i="1"/>
  <c r="M228" i="1"/>
  <c r="I228" i="1"/>
  <c r="I266" i="1" s="1"/>
  <c r="W226" i="1"/>
  <c r="Z226" i="1" s="1"/>
  <c r="N226" i="1"/>
  <c r="M226" i="1"/>
  <c r="W225" i="1"/>
  <c r="Z225" i="1" s="1"/>
  <c r="N225" i="1"/>
  <c r="M225" i="1"/>
  <c r="W224" i="1"/>
  <c r="X224" i="1" s="1"/>
  <c r="N224" i="1"/>
  <c r="M224" i="1"/>
  <c r="I224" i="1"/>
  <c r="W222" i="1"/>
  <c r="Y222" i="1" s="1"/>
  <c r="N222" i="1"/>
  <c r="M222" i="1"/>
  <c r="W221" i="1"/>
  <c r="Z221" i="1" s="1"/>
  <c r="N221" i="1"/>
  <c r="M221" i="1"/>
  <c r="W220" i="1"/>
  <c r="Z220" i="1" s="1"/>
  <c r="N220" i="1"/>
  <c r="M220" i="1"/>
  <c r="W219" i="1"/>
  <c r="X219" i="1" s="1"/>
  <c r="N219" i="1"/>
  <c r="M219" i="1"/>
  <c r="N218" i="1"/>
  <c r="I218" i="1"/>
  <c r="I219" i="1" s="1"/>
  <c r="I220" i="1" s="1"/>
  <c r="I221" i="1" s="1"/>
  <c r="I222" i="1" s="1"/>
  <c r="I223" i="1" s="1"/>
  <c r="W202" i="1"/>
  <c r="Z202" i="1" s="1"/>
  <c r="N202" i="1"/>
  <c r="M202" i="1"/>
  <c r="W203" i="1"/>
  <c r="Z203" i="1" s="1"/>
  <c r="N203" i="1"/>
  <c r="K203" i="1" s="1"/>
  <c r="M203" i="1"/>
  <c r="I203" i="1"/>
  <c r="I490" i="1" s="1"/>
  <c r="W201" i="1"/>
  <c r="Y201" i="1" s="1"/>
  <c r="N201" i="1"/>
  <c r="K201" i="1" s="1"/>
  <c r="M201" i="1"/>
  <c r="I201" i="1"/>
  <c r="W200" i="1"/>
  <c r="Z200" i="1" s="1"/>
  <c r="N200" i="1"/>
  <c r="J200" i="1" s="1"/>
  <c r="M200" i="1"/>
  <c r="W199" i="1"/>
  <c r="Z199" i="1" s="1"/>
  <c r="N199" i="1"/>
  <c r="J199" i="1" s="1"/>
  <c r="M199" i="1"/>
  <c r="W198" i="1"/>
  <c r="Z198" i="1" s="1"/>
  <c r="N198" i="1"/>
  <c r="K198" i="1" s="1"/>
  <c r="M198" i="1"/>
  <c r="W197" i="1"/>
  <c r="Y197" i="1" s="1"/>
  <c r="N197" i="1"/>
  <c r="K197" i="1" s="1"/>
  <c r="M197" i="1"/>
  <c r="N196" i="1"/>
  <c r="I196" i="1"/>
  <c r="I197" i="1" s="1"/>
  <c r="I198" i="1" s="1"/>
  <c r="I199" i="1" s="1"/>
  <c r="I200" i="1" s="1"/>
  <c r="I229" i="1" s="1"/>
  <c r="M170" i="1"/>
  <c r="M173" i="1"/>
  <c r="M174" i="1"/>
  <c r="M175" i="1"/>
  <c r="M176" i="1"/>
  <c r="W176" i="1"/>
  <c r="Z176" i="1" s="1"/>
  <c r="N176" i="1"/>
  <c r="K176" i="1" s="1"/>
  <c r="W175" i="1"/>
  <c r="Z175" i="1" s="1"/>
  <c r="N175" i="1"/>
  <c r="W174" i="1"/>
  <c r="Z174" i="1" s="1"/>
  <c r="N174" i="1"/>
  <c r="K174" i="1" s="1"/>
  <c r="W173" i="1"/>
  <c r="Y173" i="1" s="1"/>
  <c r="N173" i="1"/>
  <c r="K173" i="1" s="1"/>
  <c r="W170" i="1"/>
  <c r="Z170" i="1" s="1"/>
  <c r="N170" i="1"/>
  <c r="W169" i="1"/>
  <c r="Z169" i="1" s="1"/>
  <c r="N169" i="1"/>
  <c r="K169" i="1" s="1"/>
  <c r="M169" i="1"/>
  <c r="W168" i="1"/>
  <c r="X168" i="1" s="1"/>
  <c r="N168" i="1"/>
  <c r="K168" i="1" s="1"/>
  <c r="M168" i="1"/>
  <c r="W167" i="1"/>
  <c r="X167" i="1" s="1"/>
  <c r="N167" i="1"/>
  <c r="J167" i="1" s="1"/>
  <c r="M167" i="1"/>
  <c r="W166" i="1"/>
  <c r="Z166" i="1" s="1"/>
  <c r="N166" i="1"/>
  <c r="K166" i="1" s="1"/>
  <c r="M166" i="1"/>
  <c r="W165" i="1"/>
  <c r="Y165" i="1" s="1"/>
  <c r="N165" i="1"/>
  <c r="J165" i="1" s="1"/>
  <c r="M165" i="1"/>
  <c r="I164" i="1"/>
  <c r="I165" i="1" s="1"/>
  <c r="I166" i="1" s="1"/>
  <c r="I167" i="1" s="1"/>
  <c r="I168" i="1" s="1"/>
  <c r="I211" i="1" s="1"/>
  <c r="N16" i="1"/>
  <c r="K16" i="1" s="1"/>
  <c r="N17" i="1"/>
  <c r="K17" i="1" s="1"/>
  <c r="N18" i="1"/>
  <c r="K18" i="1" s="1"/>
  <c r="N19" i="1"/>
  <c r="N20" i="1"/>
  <c r="J20" i="1" s="1"/>
  <c r="N21" i="1"/>
  <c r="K21" i="1" s="1"/>
  <c r="N22" i="1"/>
  <c r="N23" i="1"/>
  <c r="K23" i="1" s="1"/>
  <c r="W19" i="1"/>
  <c r="X19" i="1" s="1"/>
  <c r="W20" i="1"/>
  <c r="X20" i="1" s="1"/>
  <c r="W21" i="1"/>
  <c r="X21" i="1" s="1"/>
  <c r="W22" i="1"/>
  <c r="Y22" i="1" s="1"/>
  <c r="W23" i="1"/>
  <c r="Z23" i="1" s="1"/>
  <c r="M23" i="1"/>
  <c r="M21" i="1"/>
  <c r="M20" i="1"/>
  <c r="W18" i="1"/>
  <c r="Z18" i="1" s="1"/>
  <c r="M18" i="1"/>
  <c r="W17" i="1"/>
  <c r="Z17" i="1" s="1"/>
  <c r="M17" i="1"/>
  <c r="W16" i="1"/>
  <c r="Z16" i="1" s="1"/>
  <c r="M16" i="1"/>
  <c r="W15" i="1"/>
  <c r="Z15" i="1" s="1"/>
  <c r="N15" i="1"/>
  <c r="J15" i="1" s="1"/>
  <c r="M15" i="1"/>
  <c r="W14" i="1"/>
  <c r="X14" i="1" s="1"/>
  <c r="N14" i="1"/>
  <c r="K14" i="1" s="1"/>
  <c r="M14" i="1"/>
  <c r="N13" i="1"/>
  <c r="I13" i="1"/>
  <c r="I14" i="1" s="1"/>
  <c r="I15" i="1" s="1"/>
  <c r="I16" i="1" s="1"/>
  <c r="I17" i="1" s="1"/>
  <c r="M478" i="1"/>
  <c r="M470" i="1"/>
  <c r="M469" i="1"/>
  <c r="M468" i="1"/>
  <c r="M467" i="1"/>
  <c r="M466" i="1"/>
  <c r="M465" i="1"/>
  <c r="M462" i="1"/>
  <c r="M457" i="1"/>
  <c r="M460" i="1"/>
  <c r="M458" i="1"/>
  <c r="M464" i="1"/>
  <c r="M463" i="1"/>
  <c r="M461" i="1"/>
  <c r="I460" i="1" l="1"/>
  <c r="I633" i="1"/>
  <c r="I45" i="1"/>
  <c r="I62" i="1" s="1"/>
  <c r="I60" i="1"/>
  <c r="I668" i="1"/>
  <c r="I671" i="1"/>
  <c r="J374" i="1"/>
  <c r="K374" i="1"/>
  <c r="I44" i="1"/>
  <c r="I61" i="1" s="1"/>
  <c r="I49" i="1"/>
  <c r="I51" i="1" s="1"/>
  <c r="I432" i="1"/>
  <c r="I438" i="1" s="1"/>
  <c r="I215" i="1"/>
  <c r="I186" i="1"/>
  <c r="I277" i="11"/>
  <c r="I279" i="11"/>
  <c r="I359" i="1"/>
  <c r="I360" i="1"/>
  <c r="I273" i="1"/>
  <c r="I341" i="1" s="1"/>
  <c r="I325" i="1"/>
  <c r="I287" i="1"/>
  <c r="I288" i="1" s="1"/>
  <c r="I356" i="1" s="1"/>
  <c r="I354" i="1"/>
  <c r="K386" i="1"/>
  <c r="J386" i="1"/>
  <c r="K384" i="1"/>
  <c r="J384" i="1"/>
  <c r="K385" i="1"/>
  <c r="J385" i="1"/>
  <c r="K390" i="1"/>
  <c r="J390" i="1"/>
  <c r="K383" i="1"/>
  <c r="J383" i="1"/>
  <c r="I539" i="1"/>
  <c r="I537" i="1"/>
  <c r="I280" i="11"/>
  <c r="I278" i="11"/>
  <c r="I281" i="11" s="1"/>
  <c r="Z212" i="1"/>
  <c r="Y212" i="1"/>
  <c r="X214" i="1"/>
  <c r="Z207" i="1"/>
  <c r="X208" i="1"/>
  <c r="X211" i="1"/>
  <c r="Y211" i="1"/>
  <c r="Y207" i="1"/>
  <c r="Y208" i="1"/>
  <c r="X213" i="1"/>
  <c r="Y213" i="1"/>
  <c r="X209" i="1"/>
  <c r="Y182" i="1"/>
  <c r="J191" i="1"/>
  <c r="Y209" i="1"/>
  <c r="X210" i="1"/>
  <c r="Y214" i="1"/>
  <c r="X215" i="1"/>
  <c r="K183" i="1"/>
  <c r="Y210" i="1"/>
  <c r="Y215" i="1"/>
  <c r="X183" i="1"/>
  <c r="X185" i="1"/>
  <c r="X189" i="1"/>
  <c r="Z183" i="1"/>
  <c r="J190" i="1"/>
  <c r="J192" i="1"/>
  <c r="J187" i="1"/>
  <c r="X190" i="1"/>
  <c r="J182" i="1"/>
  <c r="J184" i="1"/>
  <c r="Y185" i="1"/>
  <c r="Y187" i="1"/>
  <c r="Y189" i="1"/>
  <c r="Y190" i="1"/>
  <c r="X191" i="1"/>
  <c r="Z182" i="1"/>
  <c r="X184" i="1"/>
  <c r="J185" i="1"/>
  <c r="Z187" i="1"/>
  <c r="X188" i="1"/>
  <c r="J189" i="1"/>
  <c r="Y191" i="1"/>
  <c r="X192" i="1"/>
  <c r="Y184" i="1"/>
  <c r="Y188" i="1"/>
  <c r="Y192" i="1"/>
  <c r="X520" i="1"/>
  <c r="Y520" i="1"/>
  <c r="X515" i="1"/>
  <c r="Y515" i="1"/>
  <c r="J448" i="1"/>
  <c r="I279" i="1"/>
  <c r="K262" i="1"/>
  <c r="I289" i="1"/>
  <c r="I357" i="1" s="1"/>
  <c r="K250" i="1"/>
  <c r="X488" i="1"/>
  <c r="Y488" i="1"/>
  <c r="Y513" i="1"/>
  <c r="Z514" i="1"/>
  <c r="Y485" i="1"/>
  <c r="Z513" i="1"/>
  <c r="X521" i="1"/>
  <c r="X514" i="1"/>
  <c r="Y521" i="1"/>
  <c r="X504" i="1"/>
  <c r="Y504" i="1"/>
  <c r="X489" i="1"/>
  <c r="K458" i="1"/>
  <c r="X502" i="1"/>
  <c r="Z482" i="1"/>
  <c r="X498" i="1"/>
  <c r="K455" i="1"/>
  <c r="Y502" i="1"/>
  <c r="X491" i="1"/>
  <c r="Y505" i="1"/>
  <c r="K452" i="1"/>
  <c r="K450" i="1"/>
  <c r="X484" i="1"/>
  <c r="Y489" i="1"/>
  <c r="Z491" i="1"/>
  <c r="Y493" i="1"/>
  <c r="Y494" i="1"/>
  <c r="Z498" i="1"/>
  <c r="X500" i="1"/>
  <c r="Y484" i="1"/>
  <c r="Z493" i="1"/>
  <c r="K457" i="1"/>
  <c r="K454" i="1"/>
  <c r="K451" i="1"/>
  <c r="K449" i="1"/>
  <c r="Y500" i="1"/>
  <c r="X486" i="1"/>
  <c r="Y490" i="1"/>
  <c r="K369" i="1"/>
  <c r="Z486" i="1"/>
  <c r="I492" i="1"/>
  <c r="X495" i="1"/>
  <c r="Y509" i="1"/>
  <c r="Y501" i="1"/>
  <c r="Y511" i="1"/>
  <c r="X482" i="1"/>
  <c r="Z495" i="1"/>
  <c r="Y497" i="1"/>
  <c r="Y507" i="1"/>
  <c r="I483" i="1"/>
  <c r="I484" i="1" s="1"/>
  <c r="J370" i="1"/>
  <c r="X483" i="1"/>
  <c r="Z485" i="1"/>
  <c r="X487" i="1"/>
  <c r="Z490" i="1"/>
  <c r="X492" i="1"/>
  <c r="Z494" i="1"/>
  <c r="X496" i="1"/>
  <c r="Z497" i="1"/>
  <c r="X499" i="1"/>
  <c r="Z501" i="1"/>
  <c r="X503" i="1"/>
  <c r="Z505" i="1"/>
  <c r="X506" i="1"/>
  <c r="Z507" i="1"/>
  <c r="X508" i="1"/>
  <c r="Z509" i="1"/>
  <c r="X510" i="1"/>
  <c r="Z511" i="1"/>
  <c r="X512" i="1"/>
  <c r="Y483" i="1"/>
  <c r="Y487" i="1"/>
  <c r="Y492" i="1"/>
  <c r="Y496" i="1"/>
  <c r="Y499" i="1"/>
  <c r="Y503" i="1"/>
  <c r="Y506" i="1"/>
  <c r="Y508" i="1"/>
  <c r="Y510" i="1"/>
  <c r="Y512" i="1"/>
  <c r="I240" i="1"/>
  <c r="I277" i="1"/>
  <c r="I345" i="1" s="1"/>
  <c r="K273" i="1"/>
  <c r="J285" i="1"/>
  <c r="K296" i="1"/>
  <c r="X372" i="1"/>
  <c r="X388" i="1"/>
  <c r="I300" i="1"/>
  <c r="Y387" i="1"/>
  <c r="J274" i="1"/>
  <c r="Z382" i="1"/>
  <c r="X386" i="1"/>
  <c r="Z387" i="1"/>
  <c r="Y388" i="1"/>
  <c r="X390" i="1"/>
  <c r="Y386" i="1"/>
  <c r="Y390" i="1"/>
  <c r="J297" i="1"/>
  <c r="X370" i="1"/>
  <c r="X384" i="1"/>
  <c r="X382" i="1"/>
  <c r="X383" i="1"/>
  <c r="Y383" i="1"/>
  <c r="Z454" i="1"/>
  <c r="Z453" i="1"/>
  <c r="J373" i="1"/>
  <c r="J382" i="1"/>
  <c r="Y384" i="1"/>
  <c r="X385" i="1"/>
  <c r="J300" i="1"/>
  <c r="Y385" i="1"/>
  <c r="Y288" i="1"/>
  <c r="Y450" i="1"/>
  <c r="X369" i="1"/>
  <c r="J371" i="1"/>
  <c r="Y372" i="1"/>
  <c r="X373" i="1"/>
  <c r="X376" i="1"/>
  <c r="X374" i="1"/>
  <c r="X262" i="1"/>
  <c r="J302" i="1"/>
  <c r="Y369" i="1"/>
  <c r="Y373" i="1"/>
  <c r="Y374" i="1"/>
  <c r="X468" i="1"/>
  <c r="J286" i="1"/>
  <c r="Y296" i="1"/>
  <c r="J377" i="1"/>
  <c r="Y276" i="1"/>
  <c r="X464" i="1"/>
  <c r="J287" i="1"/>
  <c r="X454" i="1"/>
  <c r="X297" i="1"/>
  <c r="Y299" i="1"/>
  <c r="X300" i="1"/>
  <c r="X301" i="1"/>
  <c r="Y370" i="1"/>
  <c r="X371" i="1"/>
  <c r="J372" i="1"/>
  <c r="Y376" i="1"/>
  <c r="X377" i="1"/>
  <c r="X460" i="1"/>
  <c r="X296" i="1"/>
  <c r="J298" i="1"/>
  <c r="Z299" i="1"/>
  <c r="Y300" i="1"/>
  <c r="Y371" i="1"/>
  <c r="Y377" i="1"/>
  <c r="X472" i="1"/>
  <c r="X456" i="1"/>
  <c r="X285" i="1"/>
  <c r="X274" i="1"/>
  <c r="Z470" i="1"/>
  <c r="Z466" i="1"/>
  <c r="Z462" i="1"/>
  <c r="Z458" i="1"/>
  <c r="Y285" i="1"/>
  <c r="Z288" i="1"/>
  <c r="J291" i="1"/>
  <c r="X455" i="1"/>
  <c r="Y453" i="1"/>
  <c r="X451" i="1"/>
  <c r="X450" i="1"/>
  <c r="Y297" i="1"/>
  <c r="X298" i="1"/>
  <c r="J299" i="1"/>
  <c r="Y301" i="1"/>
  <c r="X302" i="1"/>
  <c r="X265" i="1"/>
  <c r="Z478" i="1"/>
  <c r="X470" i="1"/>
  <c r="X466" i="1"/>
  <c r="X462" i="1"/>
  <c r="X458" i="1"/>
  <c r="Z449" i="1"/>
  <c r="Y298" i="1"/>
  <c r="Y302" i="1"/>
  <c r="Z265" i="1"/>
  <c r="Y473" i="1"/>
  <c r="Y469" i="1"/>
  <c r="Y465" i="1"/>
  <c r="Y461" i="1"/>
  <c r="Y457" i="1"/>
  <c r="X286" i="1"/>
  <c r="Y449" i="1"/>
  <c r="Z452" i="1"/>
  <c r="Z448" i="1"/>
  <c r="Z455" i="1"/>
  <c r="Y452" i="1"/>
  <c r="Z451" i="1"/>
  <c r="Y448" i="1"/>
  <c r="X290" i="1"/>
  <c r="X289" i="1"/>
  <c r="Y289" i="1"/>
  <c r="J289" i="1"/>
  <c r="X273" i="1"/>
  <c r="J275" i="1"/>
  <c r="Z276" i="1"/>
  <c r="J279" i="1"/>
  <c r="Y478" i="1"/>
  <c r="X473" i="1"/>
  <c r="Z471" i="1"/>
  <c r="X469" i="1"/>
  <c r="Z467" i="1"/>
  <c r="X465" i="1"/>
  <c r="Z463" i="1"/>
  <c r="X461" i="1"/>
  <c r="Z459" i="1"/>
  <c r="X457" i="1"/>
  <c r="Y286" i="1"/>
  <c r="X287" i="1"/>
  <c r="J288" i="1"/>
  <c r="Y290" i="1"/>
  <c r="X291" i="1"/>
  <c r="Y273" i="1"/>
  <c r="Z472" i="1"/>
  <c r="Y471" i="1"/>
  <c r="Z468" i="1"/>
  <c r="Y467" i="1"/>
  <c r="Z464" i="1"/>
  <c r="Y463" i="1"/>
  <c r="Z460" i="1"/>
  <c r="Y459" i="1"/>
  <c r="Z456" i="1"/>
  <c r="Y287" i="1"/>
  <c r="Y291" i="1"/>
  <c r="Z264" i="1"/>
  <c r="X278" i="1"/>
  <c r="X277" i="1"/>
  <c r="Y277" i="1"/>
  <c r="J277" i="1"/>
  <c r="Y274" i="1"/>
  <c r="X275" i="1"/>
  <c r="J276" i="1"/>
  <c r="Y278" i="1"/>
  <c r="X279" i="1"/>
  <c r="K266" i="1"/>
  <c r="Y275" i="1"/>
  <c r="Y279" i="1"/>
  <c r="J268" i="1"/>
  <c r="J263" i="1"/>
  <c r="X267" i="1"/>
  <c r="Y266" i="1"/>
  <c r="Y262" i="1"/>
  <c r="X263" i="1"/>
  <c r="J264" i="1"/>
  <c r="Y263" i="1"/>
  <c r="X264" i="1"/>
  <c r="J265" i="1"/>
  <c r="Z266" i="1"/>
  <c r="Y267" i="1"/>
  <c r="X268" i="1"/>
  <c r="Y268" i="1"/>
  <c r="Y237" i="1"/>
  <c r="Z237" i="1"/>
  <c r="J243" i="1"/>
  <c r="J238" i="1"/>
  <c r="Y238" i="1"/>
  <c r="K239" i="1"/>
  <c r="Z241" i="1"/>
  <c r="Y242" i="1"/>
  <c r="X238" i="1"/>
  <c r="Y241" i="1"/>
  <c r="X242" i="1"/>
  <c r="X243" i="1"/>
  <c r="J254" i="1"/>
  <c r="Z240" i="1"/>
  <c r="J240" i="1"/>
  <c r="X239" i="1"/>
  <c r="J253" i="1"/>
  <c r="J237" i="1"/>
  <c r="Y239" i="1"/>
  <c r="X240" i="1"/>
  <c r="J241" i="1"/>
  <c r="Y243" i="1"/>
  <c r="J256" i="1"/>
  <c r="X250" i="1"/>
  <c r="J251" i="1"/>
  <c r="Y252" i="1"/>
  <c r="Y253" i="1"/>
  <c r="X252" i="1"/>
  <c r="X253" i="1"/>
  <c r="X254" i="1"/>
  <c r="X229" i="1"/>
  <c r="Y250" i="1"/>
  <c r="X251" i="1"/>
  <c r="J252" i="1"/>
  <c r="Y254" i="1"/>
  <c r="X255" i="1"/>
  <c r="X256" i="1"/>
  <c r="Y251" i="1"/>
  <c r="Y255" i="1"/>
  <c r="Y256" i="1"/>
  <c r="Y224" i="1"/>
  <c r="J197" i="1"/>
  <c r="X220" i="1"/>
  <c r="X226" i="1"/>
  <c r="X227" i="1"/>
  <c r="X222" i="1"/>
  <c r="Y226" i="1"/>
  <c r="X228" i="1"/>
  <c r="Y227" i="1"/>
  <c r="J16" i="1"/>
  <c r="Y219" i="1"/>
  <c r="Z222" i="1"/>
  <c r="Y228" i="1"/>
  <c r="Z219" i="1"/>
  <c r="Y220" i="1"/>
  <c r="X221" i="1"/>
  <c r="Z224" i="1"/>
  <c r="X225" i="1"/>
  <c r="Y229" i="1"/>
  <c r="X230" i="1"/>
  <c r="Y221" i="1"/>
  <c r="Y225" i="1"/>
  <c r="Y230" i="1"/>
  <c r="Y15" i="1"/>
  <c r="K199" i="1"/>
  <c r="K200" i="1"/>
  <c r="J203" i="1"/>
  <c r="X200" i="1"/>
  <c r="X203" i="1"/>
  <c r="X198" i="1"/>
  <c r="X199" i="1"/>
  <c r="X202" i="1"/>
  <c r="X165" i="1"/>
  <c r="J168" i="1"/>
  <c r="X173" i="1"/>
  <c r="Y198" i="1"/>
  <c r="Y199" i="1"/>
  <c r="Y202" i="1"/>
  <c r="Z165" i="1"/>
  <c r="Z173" i="1"/>
  <c r="J201" i="1"/>
  <c r="Z197" i="1"/>
  <c r="Z201" i="1"/>
  <c r="J176" i="1"/>
  <c r="X197" i="1"/>
  <c r="J198" i="1"/>
  <c r="Y200" i="1"/>
  <c r="X201" i="1"/>
  <c r="Y203" i="1"/>
  <c r="J169" i="1"/>
  <c r="Y19" i="1"/>
  <c r="Z22" i="1"/>
  <c r="X22" i="1"/>
  <c r="J166" i="1"/>
  <c r="Y166" i="1"/>
  <c r="J174" i="1"/>
  <c r="Y23" i="1"/>
  <c r="K15" i="1"/>
  <c r="K167" i="1"/>
  <c r="Y167" i="1"/>
  <c r="Y174" i="1"/>
  <c r="Z167" i="1"/>
  <c r="X169" i="1"/>
  <c r="X174" i="1"/>
  <c r="X175" i="1"/>
  <c r="Y20" i="1"/>
  <c r="Z19" i="1"/>
  <c r="K165" i="1"/>
  <c r="Y168" i="1"/>
  <c r="Y21" i="1"/>
  <c r="Z21" i="1"/>
  <c r="Y14" i="1"/>
  <c r="Z14" i="1"/>
  <c r="X23" i="1"/>
  <c r="Z20" i="1"/>
  <c r="X166" i="1"/>
  <c r="Z168" i="1"/>
  <c r="Y169" i="1"/>
  <c r="X170" i="1"/>
  <c r="J173" i="1"/>
  <c r="Y175" i="1"/>
  <c r="X176" i="1"/>
  <c r="Y170" i="1"/>
  <c r="Y176" i="1"/>
  <c r="X18" i="1"/>
  <c r="X16" i="1"/>
  <c r="Y18" i="1"/>
  <c r="X15" i="1"/>
  <c r="J23" i="1"/>
  <c r="K20" i="1"/>
  <c r="J21" i="1"/>
  <c r="J17" i="1"/>
  <c r="J14" i="1"/>
  <c r="Y16" i="1"/>
  <c r="X17" i="1"/>
  <c r="J18" i="1"/>
  <c r="Y17" i="1"/>
  <c r="J460" i="1"/>
  <c r="K461" i="1"/>
  <c r="K463" i="1"/>
  <c r="K464" i="1"/>
  <c r="I47" i="1" l="1"/>
  <c r="I53" i="1" s="1"/>
  <c r="I55" i="1" s="1"/>
  <c r="I461" i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634" i="1"/>
  <c r="I58" i="1"/>
  <c r="I50" i="1"/>
  <c r="I57" i="1"/>
  <c r="I65" i="1"/>
  <c r="I46" i="1"/>
  <c r="I63" i="1" s="1"/>
  <c r="I274" i="1"/>
  <c r="I275" i="1" s="1"/>
  <c r="I377" i="1"/>
  <c r="I485" i="1"/>
  <c r="I64" i="1" l="1"/>
  <c r="I478" i="1"/>
  <c r="I56" i="1"/>
  <c r="I48" i="1"/>
  <c r="I54" i="1" s="1"/>
  <c r="I342" i="1"/>
  <c r="I276" i="1"/>
  <c r="I343" i="1"/>
  <c r="I190" i="1"/>
  <c r="I18" i="1"/>
  <c r="I20" i="1"/>
  <c r="I302" i="1" l="1"/>
  <c r="I344" i="1"/>
  <c r="I191" i="1"/>
  <c r="I23" i="1"/>
  <c r="I21" i="1"/>
  <c r="I230" i="1" s="1"/>
  <c r="I189" i="1" l="1"/>
  <c r="I169" i="1"/>
  <c r="I173" i="1"/>
  <c r="I176" i="1"/>
  <c r="I174" i="1"/>
  <c r="I534" i="1" l="1"/>
  <c r="I536" i="1"/>
  <c r="I227" i="1"/>
  <c r="I212" i="1"/>
  <c r="I630" i="1"/>
  <c r="I486" i="1"/>
  <c r="I226" i="1"/>
</calcChain>
</file>

<file path=xl/sharedStrings.xml><?xml version="1.0" encoding="utf-8"?>
<sst xmlns="http://schemas.openxmlformats.org/spreadsheetml/2006/main" count="6712" uniqueCount="973">
  <si>
    <t>NAME</t>
  </si>
  <si>
    <t>VARCHAR</t>
  </si>
  <si>
    <t>ID</t>
  </si>
  <si>
    <t>STATUS</t>
  </si>
  <si>
    <t>INSERT_DATE</t>
  </si>
  <si>
    <t>MODIFICATION_DATE</t>
  </si>
  <si>
    <t>);</t>
  </si>
  <si>
    <t>INSERT</t>
  </si>
  <si>
    <t>DATE</t>
  </si>
  <si>
    <t>MODIFICATION</t>
  </si>
  <si>
    <t>FK</t>
  </si>
  <si>
    <t>FK_USER_ID</t>
  </si>
  <si>
    <t>USER</t>
  </si>
  <si>
    <t>INPUT</t>
  </si>
  <si>
    <t>DESCRIPTION</t>
  </si>
  <si>
    <t>PAYMENT_DATE</t>
  </si>
  <si>
    <t>PAYMENT_TIME</t>
  </si>
  <si>
    <t>PERSON</t>
  </si>
  <si>
    <t>CODE</t>
  </si>
  <si>
    <t>EMPLOYEE</t>
  </si>
  <si>
    <t>CR_USER</t>
  </si>
  <si>
    <t>USERNAME</t>
  </si>
  <si>
    <t>PASSWORD</t>
  </si>
  <si>
    <t>EXPIRE_DATE</t>
  </si>
  <si>
    <t>EXPIRE</t>
  </si>
  <si>
    <t>FULLNAME</t>
  </si>
  <si>
    <t>CR_ENTITY_LABEL</t>
  </si>
  <si>
    <t>ENTITY_NAME</t>
  </si>
  <si>
    <t>FIELD_NAME</t>
  </si>
  <si>
    <t>LANG</t>
  </si>
  <si>
    <t>LABEL_TYPE</t>
  </si>
  <si>
    <t>FK_EMPLOYEE_ID</t>
  </si>
  <si>
    <t>{"b": {</t>
  </si>
  <si>
    <t>}}</t>
  </si>
  <si>
    <t>CR_USER_CONTROLLER</t>
  </si>
  <si>
    <t>FK_COMPONENT_ID</t>
  </si>
  <si>
    <t>PERMISSION_TYPE</t>
  </si>
  <si>
    <t>CR_LIST_ITEM</t>
  </si>
  <si>
    <t>ITEM_CODE</t>
  </si>
  <si>
    <t>ITEM_KEY</t>
  </si>
  <si>
    <t>ITEM_VALUE</t>
  </si>
  <si>
    <t>TG</t>
  </si>
  <si>
    <t>TG_USER_ID</t>
  </si>
  <si>
    <t>KEY</t>
  </si>
  <si>
    <t>VALUE</t>
  </si>
  <si>
    <t>CR_USER_LIST</t>
  </si>
  <si>
    <t>COMPONENT_TYPE</t>
  </si>
  <si>
    <t>INPUT_KEY</t>
  </si>
  <si>
    <t>INPUT_VALUE</t>
  </si>
  <si>
    <t>COMPONENT</t>
  </si>
  <si>
    <t>PERMISSION</t>
  </si>
  <si>
    <t>TYPE</t>
  </si>
  <si>
    <t>CR_USER_CONTROLLER_LIST</t>
  </si>
  <si>
    <t>ITEM_CODE_NAME</t>
  </si>
  <si>
    <t>ITEM</t>
  </si>
  <si>
    <t>CR_LIST_ITEM_LIST</t>
  </si>
  <si>
    <t>LANGUAGE_NAME</t>
  </si>
  <si>
    <t>LANGUAGE</t>
  </si>
  <si>
    <t>CR_ENTITY_LABEL_LIST</t>
  </si>
  <si>
    <t>ENTITY</t>
  </si>
  <si>
    <t>FIELD</t>
  </si>
  <si>
    <t>LABEL</t>
  </si>
  <si>
    <t>ENTITY_FULLNAME</t>
  </si>
  <si>
    <t>PERMISSION_TYPE_NAME</t>
  </si>
  <si>
    <t>COMPONENT_TYPE_NAME</t>
  </si>
  <si>
    <t>CR_REL_RULE_AND_COMPONENT</t>
  </si>
  <si>
    <t>LI</t>
  </si>
  <si>
    <t>RULE</t>
  </si>
  <si>
    <t>RULE_NAME</t>
  </si>
  <si>
    <t>COMPONENT_NAME</t>
  </si>
  <si>
    <t>CR_REL_RULE_AND_COMPONENT_LIST</t>
  </si>
  <si>
    <t>permissionType</t>
  </si>
  <si>
    <t>private String permissionType="";</t>
  </si>
  <si>
    <t>"permissionType":"",</t>
  </si>
  <si>
    <t>public static String PERMISSION_TYPE="permissionType";</t>
  </si>
  <si>
    <t>inputKey</t>
  </si>
  <si>
    <t>private String inputKey="";</t>
  </si>
  <si>
    <t>"inputKey":"",</t>
  </si>
  <si>
    <t>public static String INPUT_KEY="inputKey";</t>
  </si>
  <si>
    <t>inputValue</t>
  </si>
  <si>
    <t>private String inputValue="";</t>
  </si>
  <si>
    <t>"inputValue":"",</t>
  </si>
  <si>
    <t>public static String INPUT_VALUE="inputValue";</t>
  </si>
  <si>
    <t>PERMISSION_TYPE,</t>
  </si>
  <si>
    <t>PERMISSION_TYPE_NAME,</t>
  </si>
  <si>
    <t>PermissionTypeName</t>
  </si>
  <si>
    <t>private String PermissionTypeName="";</t>
  </si>
  <si>
    <t>"PermissionTypeName":"",</t>
  </si>
  <si>
    <t>public static String PERMISSION_TYPE_NAME="PermissionTypeName";</t>
  </si>
  <si>
    <t>INPUT_KEY,</t>
  </si>
  <si>
    <t>INPUT_VALUE,</t>
  </si>
  <si>
    <t>LI_USER_PERMISSION_CODE</t>
  </si>
  <si>
    <t>USER_PERMISSION_CODE_NAME</t>
  </si>
  <si>
    <t>userControllerPermissionType</t>
  </si>
  <si>
    <t>userPermissionComponentType</t>
  </si>
  <si>
    <t>PAYMENT_AMOUNT</t>
  </si>
  <si>
    <t>)</t>
  </si>
  <si>
    <t>PARAM_1</t>
  </si>
  <si>
    <t>PARAM_2</t>
  </si>
  <si>
    <t>PARAM_3</t>
  </si>
  <si>
    <t>PARAM_5</t>
  </si>
  <si>
    <t>PARAM_4</t>
  </si>
  <si>
    <t>PARAM</t>
  </si>
  <si>
    <t>language</t>
  </si>
  <si>
    <t>coreListItem</t>
  </si>
  <si>
    <t>alter</t>
  </si>
  <si>
    <t>LI_COMPONENT_CODE</t>
  </si>
  <si>
    <t>userCtrlPermissionRule</t>
  </si>
  <si>
    <t>COMPONENT_CODE_NAME</t>
  </si>
  <si>
    <t>LI_COMPONENT_KEY</t>
  </si>
  <si>
    <t>LI_RULE_KEY</t>
  </si>
  <si>
    <t>COMPONENT_KEY_NAME</t>
  </si>
  <si>
    <t>IS</t>
  </si>
  <si>
    <t>NOT NULL</t>
  </si>
  <si>
    <t>create</t>
  </si>
  <si>
    <t>ENUM_TYPE_NAME</t>
  </si>
  <si>
    <t>enum-core</t>
  </si>
  <si>
    <t>ENUM</t>
  </si>
  <si>
    <t>CONTROLLER_TYPE</t>
  </si>
  <si>
    <t>CONTROLLER</t>
  </si>
  <si>
    <t>PERMISSION_TYPE VARCHAR(20),</t>
  </si>
  <si>
    <t>INPUT_KEY VARCHAR(4000),</t>
  </si>
  <si>
    <t>INPUT_VALUE VARCHAR(4000),</t>
  </si>
  <si>
    <t>PERMISSION_TYPE_NAME VARCHAR(30),</t>
  </si>
  <si>
    <t>ifnull((SELECT   U.USERNAME FROM CR_USER U WHERE U.STATUS&lt;&gt;'D' AND T.FK_USER_ID=U.ID),'') AS USERNAME</t>
  </si>
  <si>
    <t>lang</t>
  </si>
  <si>
    <t>)DEFAULT CHARSET=utf8 COLLATE=utf8_general_ci;</t>
  </si>
  <si>
    <t>MODULE</t>
  </si>
  <si>
    <t>BY</t>
  </si>
  <si>
    <t>INT</t>
  </si>
  <si>
    <t>PRIMARY KEY (ID)</t>
  </si>
  <si>
    <t>PARENT</t>
  </si>
  <si>
    <t>SHORT</t>
  </si>
  <si>
    <t>TIME</t>
  </si>
  <si>
    <t>SEX</t>
  </si>
  <si>
    <t>OCCUPATION</t>
  </si>
  <si>
    <t>MOBILE_1</t>
  </si>
  <si>
    <t>MOBILE_2</t>
  </si>
  <si>
    <t>TELEPHONE_1</t>
  </si>
  <si>
    <t>TELEPHONE_2</t>
  </si>
  <si>
    <t>EMAIL_1</t>
  </si>
  <si>
    <t>EMAIL_2</t>
  </si>
  <si>
    <t>COUNTRY</t>
  </si>
  <si>
    <t>SURNAME</t>
  </si>
  <si>
    <t>BIRTH</t>
  </si>
  <si>
    <t>PLACE</t>
  </si>
  <si>
    <t>OWNER</t>
  </si>
  <si>
    <t>MOBILE</t>
  </si>
  <si>
    <t>TELEPHONE</t>
  </si>
  <si>
    <t>EMAIL</t>
  </si>
  <si>
    <t>ACTIVE</t>
  </si>
  <si>
    <t>SEX_NAME</t>
  </si>
  <si>
    <t>sex</t>
  </si>
  <si>
    <t>IMAGE</t>
  </si>
  <si>
    <t>USER_SHORT_ID</t>
  </si>
  <si>
    <t>USER_IMAGE</t>
  </si>
  <si>
    <t>USER_PERSON_NAME</t>
  </si>
  <si>
    <t>USER_PERSON_SURNAME</t>
  </si>
  <si>
    <t>USER_PERSON_MIDDLENAME</t>
  </si>
  <si>
    <t>USER_BIRTH_DATE</t>
  </si>
  <si>
    <t>FK_COMPANY_ID</t>
  </si>
  <si>
    <t>MIDDLENAME</t>
  </si>
  <si>
    <t>COMPANY</t>
  </si>
  <si>
    <t xml:space="preserve"> NOT NULL </t>
  </si>
  <si>
    <t xml:space="preserve"> NOT NULL</t>
  </si>
  <si>
    <t>USER_BIRTH_PLACE</t>
  </si>
  <si>
    <t>userPermissionCode</t>
  </si>
  <si>
    <t>PAYMENT_DISCOUNT</t>
  </si>
  <si>
    <t>PAYMENT</t>
  </si>
  <si>
    <t>AMOUNT</t>
  </si>
  <si>
    <t>PRICE</t>
  </si>
  <si>
    <t>DISCOUNT</t>
  </si>
  <si>
    <t>CURRENCY</t>
  </si>
  <si>
    <t>NO</t>
  </si>
  <si>
    <t>CR_LANG_REL</t>
  </si>
  <si>
    <t>REL_ID</t>
  </si>
  <si>
    <t>LANG_DEF</t>
  </si>
  <si>
    <t>LANG_TYPE</t>
  </si>
  <si>
    <t>REL</t>
  </si>
  <si>
    <t>DEF</t>
  </si>
  <si>
    <t>LANG_FIELD</t>
  </si>
  <si>
    <t>PURPOSE</t>
  </si>
  <si>
    <t>ifnull((SELECT   ITEM_VALUE FROM CR_LIST_ITEM I WHERE I.ITEM_KEY=T.SEX AND I.ITEM_CODE='sex' AND I.STATUS='A' limit 0,1),'' ) AS SEX_NAME,</t>
  </si>
  <si>
    <t>create VIEW apdvoice.CR_ENTITY_LABEL_LIST AS SELECT</t>
  </si>
  <si>
    <t>ID,</t>
  </si>
  <si>
    <t>STATUS,</t>
  </si>
  <si>
    <t>INSERT_DATE,</t>
  </si>
  <si>
    <t>MODIFICATION_DATE,</t>
  </si>
  <si>
    <t>ENTITY_NAME,</t>
  </si>
  <si>
    <t xml:space="preserve"> 'entity name' as ENTITY_FULLNAME,</t>
  </si>
  <si>
    <t>FIELD_NAME,</t>
  </si>
  <si>
    <t>LANG,</t>
  </si>
  <si>
    <t>'' LANGUAGE_NAME,</t>
  </si>
  <si>
    <t>LABEL_TYPE,</t>
  </si>
  <si>
    <t xml:space="preserve"> FROM apdvoice.CR_ENTITY_LABEL T</t>
  </si>
  <si>
    <t>CR_COMPANY</t>
  </si>
  <si>
    <t>COMPANY_NAME</t>
  </si>
  <si>
    <t>COMPANY_COUNTRY</t>
  </si>
  <si>
    <t>COMPANY_DOMAIN</t>
  </si>
  <si>
    <t>COMPANY_TIME_ZONE</t>
  </si>
  <si>
    <t>COMPANY_ADDRESS</t>
  </si>
  <si>
    <t>COMPANY_CURRENCY</t>
  </si>
  <si>
    <t>ACTIVATION_ID</t>
  </si>
  <si>
    <t>COMPANY_DB</t>
  </si>
  <si>
    <t>COMPANY_TYPE</t>
  </si>
  <si>
    <t>COMPANY_STATUS</t>
  </si>
  <si>
    <t>DOMAIN</t>
  </si>
  <si>
    <t>ZONE</t>
  </si>
  <si>
    <t>ADDRESS</t>
  </si>
  <si>
    <t>ACTIVATION</t>
  </si>
  <si>
    <t>DB</t>
  </si>
  <si>
    <t>COMPANY_LANG</t>
  </si>
  <si>
    <t>CR_TEMP_USER</t>
  </si>
  <si>
    <t>ACTIVE_USER_COUNT</t>
  </si>
  <si>
    <t>COUNT</t>
  </si>
  <si>
    <t>TABLE_NAME</t>
  </si>
  <si>
    <t>SCRIPT</t>
  </si>
  <si>
    <t>SEQNUM</t>
  </si>
  <si>
    <t>TABLE_SCRIPT</t>
  </si>
  <si>
    <t>CR_USER_TABLE</t>
  </si>
  <si>
    <t>TABLE</t>
  </si>
  <si>
    <t>PERSON_USERNAME</t>
  </si>
  <si>
    <t>CR_PERMISSION</t>
  </si>
  <si>
    <t>PERMISSION_STRING</t>
  </si>
  <si>
    <t>STRING</t>
  </si>
  <si>
    <t>CR_RULE</t>
  </si>
  <si>
    <t>CR_REL_RULE_AND_PERMISSION</t>
  </si>
  <si>
    <t>FK_RULE_ID</t>
  </si>
  <si>
    <t>FK_PERMISSION_ID</t>
  </si>
  <si>
    <t>CR_REL_RULE_AND_PERMISSION_LIST</t>
  </si>
  <si>
    <t xml:space="preserve">CREATE OR REPLACE </t>
  </si>
  <si>
    <t>CR_REL_PAYMENT_TYPE_AND_RULE</t>
  </si>
  <si>
    <t>REL_TYPE</t>
  </si>
  <si>
    <t>CR_REL_COMPANY_AND_RULE</t>
  </si>
  <si>
    <t>IS_PUBLIC</t>
  </si>
  <si>
    <t>PUBLIC</t>
  </si>
  <si>
    <t>DEFAULT_PERIOD</t>
  </si>
  <si>
    <t>DEFAULT</t>
  </si>
  <si>
    <t>PERIOD</t>
  </si>
  <si>
    <t>FK_PAYMENT_TYPE_ID</t>
  </si>
  <si>
    <t>PAYMENT_TYPE_NAME</t>
  </si>
  <si>
    <t>PAYMENT_TYPE_SHORTNAME</t>
  </si>
  <si>
    <t>DEFAULT_PRICE</t>
  </si>
  <si>
    <t>DEFAULT_DISCOUNT</t>
  </si>
  <si>
    <t>DEFAULT_PAYMENT_PERIOD</t>
  </si>
  <si>
    <t>USER_LISENCE_COUNT</t>
  </si>
  <si>
    <t>USER_LISENCE_MONTH_RANGE</t>
  </si>
  <si>
    <t>SHORTNAME</t>
  </si>
  <si>
    <t>LISENCE</t>
  </si>
  <si>
    <t>MONTH</t>
  </si>
  <si>
    <t>RANGE</t>
  </si>
  <si>
    <t>CR_PAYMENT_TYPE</t>
  </si>
  <si>
    <t>CR_COMPANY_PAYMENT</t>
  </si>
  <si>
    <t>CR_COMPANY_PAYMENT_LIST</t>
  </si>
  <si>
    <t>INNER JOIN APDVOICE.CR_COMPANY C ON C.ID=T.FK_COMPANY_ID</t>
  </si>
  <si>
    <t>INNER JOIN APDVOICE.CR_PAYMENT_TYPE PT ON PT.ID=T.FK_PAYMENT_TYPE_ID</t>
  </si>
  <si>
    <t>WHERE   PT.STATUS='A'</t>
  </si>
  <si>
    <t>CR_REL_USER_AND_RULE</t>
  </si>
  <si>
    <t>ORDER_NO</t>
  </si>
  <si>
    <t>ORDER</t>
  </si>
  <si>
    <t>TM_TASK</t>
  </si>
  <si>
    <t>FK_PARENT_TASK_ID</t>
  </si>
  <si>
    <t>CREATED_BY</t>
  </si>
  <si>
    <t>CREATED_DATE</t>
  </si>
  <si>
    <t>CREATED_TIME</t>
  </si>
  <si>
    <t>START_DATE</t>
  </si>
  <si>
    <t>START_TIME</t>
  </si>
  <si>
    <t>END_DATE</t>
  </si>
  <si>
    <t>END_TIME</t>
  </si>
  <si>
    <t>FINISH_DATE</t>
  </si>
  <si>
    <t>FINISH_TIME</t>
  </si>
  <si>
    <t>COMPLETED_DURATION</t>
  </si>
  <si>
    <t>FK_TASK_TYPE_ID</t>
  </si>
  <si>
    <t>FK_TASK_STATUS_ID</t>
  </si>
  <si>
    <t>FK_PROJECT_ID</t>
  </si>
  <si>
    <t>UPDATED_BY</t>
  </si>
  <si>
    <t>LAST_UPDATED_DATE</t>
  </si>
  <si>
    <t>LAST_UPDATED_TIME</t>
  </si>
  <si>
    <t>TM_NETWORK</t>
  </si>
  <si>
    <t>NETWORK_NAME</t>
  </si>
  <si>
    <t>NETWORK_STATUS</t>
  </si>
  <si>
    <t>NETWORK</t>
  </si>
  <si>
    <t>CREATED</t>
  </si>
  <si>
    <t>TM_TASK_TYPE</t>
  </si>
  <si>
    <t>TYPE_NAME</t>
  </si>
  <si>
    <t>TYPE_STATUS</t>
  </si>
  <si>
    <t>TM_PROJECT</t>
  </si>
  <si>
    <t>PROJECT_NAME</t>
  </si>
  <si>
    <t>PROJECT</t>
  </si>
  <si>
    <t>START</t>
  </si>
  <si>
    <t>END</t>
  </si>
  <si>
    <t>FK_NETWORK_ID</t>
  </si>
  <si>
    <t>TM_PROJECT_LIST</t>
  </si>
  <si>
    <t>create OR REPLACE</t>
  </si>
  <si>
    <t>TM_PROGRESS</t>
  </si>
  <si>
    <t>PROGRESS_CODE</t>
  </si>
  <si>
    <t>PROGRESS_NAME</t>
  </si>
  <si>
    <t>PROGRESS</t>
  </si>
  <si>
    <t>TM_TASK_STATUS</t>
  </si>
  <si>
    <t>STATUS_CODE</t>
  </si>
  <si>
    <t>STATUS_NAME</t>
  </si>
  <si>
    <t>FK_PRIORITY_ID</t>
  </si>
  <si>
    <t>TM_TASK_PRIORITY</t>
  </si>
  <si>
    <t>PRIORITY_CODE</t>
  </si>
  <si>
    <t>PRIORITY_NAME</t>
  </si>
  <si>
    <t>PRIORITY</t>
  </si>
  <si>
    <t>FK_TASK_CATEGORY_ID</t>
  </si>
  <si>
    <t>TM_TASK_CATEGORY</t>
  </si>
  <si>
    <t>CATEGORY_CODE</t>
  </si>
  <si>
    <t>CATEGORY_NAME</t>
  </si>
  <si>
    <t>CATEGORY</t>
  </si>
  <si>
    <t>TASK</t>
  </si>
  <si>
    <t>FINISH</t>
  </si>
  <si>
    <t>COMPLETED</t>
  </si>
  <si>
    <t>DURATION</t>
  </si>
  <si>
    <t>UPDATED</t>
  </si>
  <si>
    <t>LAST</t>
  </si>
  <si>
    <t>TM_TASK_ASSIGNEE</t>
  </si>
  <si>
    <t>FK_TASK_ID</t>
  </si>
  <si>
    <t>TM_TASK_REPORTER</t>
  </si>
  <si>
    <t>TM_TASK_FILE</t>
  </si>
  <si>
    <t>FILE_URL</t>
  </si>
  <si>
    <t>FK_COMMENT_ID</t>
  </si>
  <si>
    <t>COMMENT</t>
  </si>
  <si>
    <t>FILE</t>
  </si>
  <si>
    <t>URL</t>
  </si>
  <si>
    <t>TM_TASK_COMMENT</t>
  </si>
  <si>
    <t>COMMENT_DATE</t>
  </si>
  <si>
    <t>FK_PARENT_COMMENT_ID</t>
  </si>
  <si>
    <t>İD</t>
  </si>
  <si>
    <t>TM_TASK_LIST</t>
  </si>
  <si>
    <t>TASK_TYPE_NAME</t>
  </si>
  <si>
    <t>TASK_STATUS_NAME</t>
  </si>
  <si>
    <t>FK_PROGRESS_ID</t>
  </si>
  <si>
    <t>(SELECT priority_NAME FROM TM_TASK_PRIORITY WHERE ID = T.FK_PRIORITY_ID LIMIT 0,1) AS PRIORITY_NAME,</t>
  </si>
  <si>
    <t>(SELECT PROGRESS_NAME FROM TM_PROGRESS WHERE ID = T.FK_PROGRESS_ID LIMIT 0,1) AS PROGRESS_NAME,</t>
  </si>
  <si>
    <t>(SELECT PROJECT_NAME FROM TM_PROJECT WHERE ID = T.FK_PROJECT_ID LIMIT 0,1) AS PROJECT_NAME,</t>
  </si>
  <si>
    <t>(SELECT STATUS_NAME FROM TM_TASK_STATUS WHERE ID = T.FK_TASK_STATUS_ID LIMIT 0,1) AS TASK_STATUS_NAME,</t>
  </si>
  <si>
    <t>(SELECT TYPE_NAME FROM TM_TASK_TYPE WHERE ID = T.FK_TASK_TYPE_ID LIMIT 0,1) AS TASK_TYPE_NAME,</t>
  </si>
  <si>
    <t>CREATED_BY_NAME</t>
  </si>
  <si>
    <t>( SELECT CONCAT(USER_PERSON_NAME,' ',USER_PERSON_SURNAME,' ',USER_PERSON_MIDDLENAME) FROM CR_USER WHERE ID=T.CREATED_BY) AS CREATED_BY_NAME,</t>
  </si>
  <si>
    <t>ASSIGNEE_NAME</t>
  </si>
  <si>
    <t>(SELECT CONCAT(USER_PERSON_NAME,' ',USER_PERSON_SURNAME,' ',USER_PERSON_MIDDLENAME) FROM CR_USER U,TM_TASK_ASSIGNEE A WHERE U.ID=A.FK_USER_ID AND A.FK_TASK_ID = T.ID) AS ASSIGNEE_NAME</t>
  </si>
  <si>
    <t>(SELECT CATEGORY_NAME FROM TM_TASK_CATEGORY WHERE ID = T.FK_TASK_CATEGORY_ID LIMIT 0,1) AS CATEGORY_NAME,</t>
  </si>
  <si>
    <t>ASSIGNEE</t>
  </si>
  <si>
    <t>(SELECT FILE_URL FROM TM_TASK_FILE A WHERE A.FK_TASK_ID = T.ID LIMIT 0,1) AS FILE_URL,</t>
  </si>
  <si>
    <t>TM_PROJECT_PERMISSION</t>
  </si>
  <si>
    <t>USER_NAME</t>
  </si>
  <si>
    <t>TM_PROJECT_PERMISSION_LIST</t>
  </si>
  <si>
    <t>Id</t>
  </si>
  <si>
    <t>TM_BACKLOG</t>
  </si>
  <si>
    <t>BACKLOG_NAME</t>
  </si>
  <si>
    <t>BACKLOG_STATUS</t>
  </si>
  <si>
    <t>BACKLOG_BECAUSE</t>
  </si>
  <si>
    <t>BACKLOG</t>
  </si>
  <si>
    <t>BECAUSE</t>
  </si>
  <si>
    <t>TM_BACKLOG_LIST</t>
  </si>
  <si>
    <t>TM_TASK_LABEL</t>
  </si>
  <si>
    <t>COLOR</t>
  </si>
  <si>
    <t>TM_TASK_SPRINT</t>
  </si>
  <si>
    <t>SPRINT_NAME</t>
  </si>
  <si>
    <t>SPRINT_START_DATE</t>
  </si>
  <si>
    <t>SPRINT_END_DATE</t>
  </si>
  <si>
    <t>SPRINT_DESCRIPTION</t>
  </si>
  <si>
    <t>SPRINT_STATUS</t>
  </si>
  <si>
    <t>SPRINT_COLOR</t>
  </si>
  <si>
    <t>SPRINT</t>
  </si>
  <si>
    <t>FK_BACKLOG_ID</t>
  </si>
  <si>
    <t>COMMENT_TIME</t>
  </si>
  <si>
    <t>TM_TASK_COMMENT_LIST</t>
  </si>
  <si>
    <t>( SELECT CONCAT(USER_PERSON_NAME,' ',USER_PERSON_SURNAME,' ',USER_PERSON_MIDDLENAME) FROM CR_USER WHERE ID=T.FK_USER_ID) AS USERNAME,</t>
  </si>
  <si>
    <t>AVATAR_URL</t>
  </si>
  <si>
    <t>AVATAR</t>
  </si>
  <si>
    <t>TM_COMMENT_FILE</t>
  </si>
  <si>
    <t>FILE_NAME</t>
  </si>
  <si>
    <t>UPLOAD_DATE</t>
  </si>
  <si>
    <t>UPLOAD_TIME</t>
  </si>
  <si>
    <t>FILE_TITLE</t>
  </si>
  <si>
    <t>FILE_DESCRIPTION</t>
  </si>
  <si>
    <t>UPLOAD</t>
  </si>
  <si>
    <t>TITLE</t>
  </si>
  <si>
    <t>' AS NETWORK_NAME,</t>
  </si>
  <si>
    <t>(SELECT PROJECT_NAME FROM apd_backlog.TM_PROJECT WHERE ID=T.FK_PROJECT_ID) AS PROJECT_NAME,</t>
  </si>
  <si>
    <t>TM_INPUT</t>
  </si>
  <si>
    <t>INPUT_NAME</t>
  </si>
  <si>
    <t>FK_DEPENDENT_BACKLOG_ID</t>
  </si>
  <si>
    <t>FK_DEPENDENT_OUTPUT_ID</t>
  </si>
  <si>
    <t>İNPUT</t>
  </si>
  <si>
    <t>DEPENDENT</t>
  </si>
  <si>
    <t>OUTPUT</t>
  </si>
  <si>
    <t>INPUT_TYPE</t>
  </si>
  <si>
    <t>TM_INPUT_DESCRIPTION</t>
  </si>
  <si>
    <t>FK_INPUT_ID</t>
  </si>
  <si>
    <t>IS_SOURCED</t>
  </si>
  <si>
    <t>SOURCED</t>
  </si>
  <si>
    <t xml:space="preserve"> </t>
  </si>
  <si>
    <t>DESCRIPTION_SOURCED</t>
  </si>
  <si>
    <t>DEPENDENT_TASK_TYPE_2_ID</t>
  </si>
  <si>
    <t>DEPENDENT_TASK_TYPE_1_ID</t>
  </si>
  <si>
    <t>FK_ASSIGNEE_ID</t>
  </si>
  <si>
    <t>ESTIMATED_HOURS</t>
  </si>
  <si>
    <t>SPENT_HOURS</t>
  </si>
  <si>
    <t>TM_BACKLOG_TASK</t>
  </si>
  <si>
    <t>IS_DETECTED_BUG</t>
  </si>
  <si>
    <t>IS_UPDATE_REQUIRED</t>
  </si>
  <si>
    <t>ESTIMATED</t>
  </si>
  <si>
    <t>HOURS</t>
  </si>
  <si>
    <t>SPENT</t>
  </si>
  <si>
    <t>DETECTED</t>
  </si>
  <si>
    <t>BUG</t>
  </si>
  <si>
    <t>UPDATE</t>
  </si>
  <si>
    <t>REQUIRED</t>
  </si>
  <si>
    <t>TM_BACKLOG_TASK_NOTIFIER</t>
  </si>
  <si>
    <t>FK_BACKLOG_TASK_ID</t>
  </si>
  <si>
    <t>FK_NOTIFIER_ID</t>
  </si>
  <si>
    <t>NOTIFIER</t>
  </si>
  <si>
    <t>TASK_STATUS</t>
  </si>
  <si>
    <t>TM_BACKLOG_TASK_LIST</t>
  </si>
  <si>
    <t>DEPENDENT_TASK_TYPE_1_NAME</t>
  </si>
  <si>
    <t>DEPENDENT_TASK_TYPE_2_NAME</t>
  </si>
  <si>
    <t>UPDATED_BY_NAME</t>
  </si>
  <si>
    <t>COMMENT_TYPE</t>
  </si>
  <si>
    <t>FK_SOURCED_ID</t>
  </si>
  <si>
    <t>TM_BACKLOG_HISTORY</t>
  </si>
  <si>
    <t>HISTORY_TYPE</t>
  </si>
  <si>
    <t>HISTORY_DATE</t>
  </si>
  <si>
    <t>HISTORY_TIME</t>
  </si>
  <si>
    <t>HISTORY_TELLER_ID</t>
  </si>
  <si>
    <t>HISTORY_BODY</t>
  </si>
  <si>
    <t>BODY</t>
  </si>
  <si>
    <t>HISTORY</t>
  </si>
  <si>
    <t>TELLER</t>
  </si>
  <si>
    <t>TM_BACKLOG_HISTORY_LIST</t>
  </si>
  <si>
    <t>HISTORY_TELLER_NAME</t>
  </si>
  <si>
    <t>HISTORY_TELLER_IMAGE</t>
  </si>
  <si>
    <t>FROM TM_BACKLOG_HISTORY T, CR_USER U</t>
  </si>
  <si>
    <t>WHERE T.HISTORY_TELLER_ID=U.ID</t>
  </si>
  <si>
    <t>( SELECT  USER_IMAGE FROM CR_USER WHERE ID=T.FK_USER_ID) AS AVATAR_URL,</t>
  </si>
  <si>
    <t>CR_SQL_POOL</t>
  </si>
  <si>
    <t>SQL_ID</t>
  </si>
  <si>
    <t>SQL_QUERY</t>
  </si>
  <si>
    <t>(SELECT CONCAT(USER_PERSON_NAME) FROM apd_backlog.CR_USER U  WHERE U.ID = T.fk_user_ID) AS USER_NAME,</t>
  </si>
  <si>
    <t>BUG_COUNT</t>
  </si>
  <si>
    <t>UPDATE_COUNT</t>
  </si>
  <si>
    <t>RELATION_ID</t>
  </si>
  <si>
    <t>RELATION</t>
  </si>
  <si>
    <t>( SELECT  (USER_PERSON_NAME) FROM CR_USER WHERE ID=T.FK_ASSIGNEE_ID) AS ASSIGNEE_NAME,</t>
  </si>
  <si>
    <t>( SELECT USER_PERSON_NAME FROM CR_USER WHERE ID=T.CREATED_BY) AS CREATED_BY_NAME,</t>
  </si>
  <si>
    <t>( SELECT USER_PERSON_NAME FROM CR_USER WHERE ID=T.UPDATED_BY) AS UPDATED_BY_NAME,</t>
  </si>
  <si>
    <t>U.USER_IMAGE AS  HISTORY_TELLER_IMAGE,</t>
  </si>
  <si>
    <t>(SELECT TYPE_NAME FROM TM_TASK_TYPE WHERE ID = T.DEPENDENT_TASK_TYPE_1_ID LIMIT 0,1) AS DEPENDENT_TASK_TYPE_1_NAME,</t>
  </si>
  <si>
    <t>(SELECT TYPE_NAME FROM TM_TASK_TYPE WHERE ID = T.DEPENDENT_TASK_TYPE_2_ID LIMIT 0,1) AS DEPENDENT_TASK_TYPE_2_NAME,</t>
  </si>
  <si>
    <t>TM_REL_BACKLOG_AND_LABEL</t>
  </si>
  <si>
    <t>FK_TASK_LABEL_ID</t>
  </si>
  <si>
    <t>TM_REL_BACKLOG_AND_SPRINT</t>
  </si>
  <si>
    <t>FK_TASK_SPRINT_ID</t>
  </si>
  <si>
    <t>TM_REL_BACKLOG_AND_LABEL_LIST</t>
  </si>
  <si>
    <t>LABEL_NAME</t>
  </si>
  <si>
    <t>(SELECT BACKLOG_NAME FROM APD_BACKLOG.TM_BACKLOG B WHERE B.ID=T.FK_BACKLOG_ID) AS BACKLOG_NAME,</t>
  </si>
  <si>
    <t>LABEL_COLOR</t>
  </si>
  <si>
    <t>B.NAME AS LABEL_NAME,</t>
  </si>
  <si>
    <t>FROM TM_REL_BACKLOG_AND_LABEL T,
APD_BACKLOG.TM_TASK_LABEL B
WHERE B.ID=T.FK_TASK_LABEL_ID</t>
  </si>
  <si>
    <t xml:space="preserve">B.COLOR AS LABEL_COLOR </t>
  </si>
  <si>
    <t>TM_REL_BACKLOG_AND_SPRINT_LIST</t>
  </si>
  <si>
    <t>B.SPRINT_NAME AS SPRINT_NAME,</t>
  </si>
  <si>
    <t xml:space="preserve">B.SPRINT_COLOR AS SPRINT_COLOR </t>
  </si>
  <si>
    <t>FROM TM_BACKLOG_TASK T,</t>
  </si>
  <si>
    <t>TM_BACKLOG B</t>
  </si>
  <si>
    <t>WHERE T.FK_BACKLOG_ID=B.ID</t>
  </si>
  <si>
    <t>IS_GENERAL</t>
  </si>
  <si>
    <t>GENERAL</t>
  </si>
  <si>
    <t>(CASE WHEN T.IS_GENERAL=1 THEN 'General' ELSE (SELECT TYPE_NAME FROM TM_TASK_TYPE WHERE ID = T.FK_TASK_TYPE_ID LIMIT 0,1) END) AS TASK_TYPE_NAME,</t>
  </si>
  <si>
    <t>BACKLOG_NAME,</t>
  </si>
  <si>
    <t>BACKLOG_BECAUSE,</t>
  </si>
  <si>
    <t>BACKLOG_STATUS,</t>
  </si>
  <si>
    <t>CREATED_BY,</t>
  </si>
  <si>
    <t>FK_PROJECT_ID,</t>
  </si>
  <si>
    <t>CREATED_DATE,</t>
  </si>
  <si>
    <t>CREATED_TIME,</t>
  </si>
  <si>
    <t>ORDER_NO,</t>
  </si>
  <si>
    <t>IS_FROM_CUSTOMER,</t>
  </si>
  <si>
    <t>PRIORITY,</t>
  </si>
  <si>
    <t>FK_SOURCED_ID,</t>
  </si>
  <si>
    <t>IS_SOURCED,</t>
  </si>
  <si>
    <t>(SELECT BACKLOG_NAME FROM TM_BACKLOG TP WHERE TP.ID=T.FK_SOURCED_ID LIMIT 0,1) AS SOURCED_NAME,</t>
  </si>
  <si>
    <t>DESCRIPTION_SOURCED,</t>
  </si>
  <si>
    <t xml:space="preserve"> FROM TM_BACKLOG T;</t>
  </si>
  <si>
    <t>IS_FROM_CUSTOMER</t>
  </si>
  <si>
    <t>IS_BOUNDED</t>
  </si>
  <si>
    <t xml:space="preserve">DESCRIPTION </t>
  </si>
  <si>
    <t>SOURCED_NAME</t>
  </si>
  <si>
    <t>TM_PROJECT_COUNT_LIST</t>
  </si>
  <si>
    <t>OVERAL_COUNT</t>
  </si>
  <si>
    <t>NEW_COUNT</t>
  </si>
  <si>
    <t>ONGOING_COUNT</t>
  </si>
  <si>
    <t>CLOSED_COUNT</t>
  </si>
  <si>
    <t>TICKET_COUNT</t>
  </si>
  <si>
    <t>SOURCED_COUNT</t>
  </si>
  <si>
    <t>BOUND_COUNT</t>
  </si>
  <si>
    <t>INITIAL_COUNT</t>
  </si>
  <si>
    <t>OVERAL</t>
  </si>
  <si>
    <t>NEW</t>
  </si>
  <si>
    <t>ONGOING</t>
  </si>
  <si>
    <t>CLOSED</t>
  </si>
  <si>
    <t>TICKET</t>
  </si>
  <si>
    <t>BOUND</t>
  </si>
  <si>
    <t>INITIAL</t>
  </si>
  <si>
    <t>IS_INITIAL</t>
  </si>
  <si>
    <t>(CASE   WHEN (FK_SOURCED_ID = '' || fk_sourced_id is null)  &amp;&amp;  (IS_SOURCED&lt;&gt;'1' || is_sourced='' || is_sourced is null) &amp;&amp; (IS_FROM_CUSTOMER &lt;&gt;'1') THEN 1  ELSE 0   END) as IS_INITIAL,</t>
  </si>
  <si>
    <t>(CASE   WHEN FK_SOURCED_ID &lt;&gt; ''    THEN 1  ELSE 0   END) as IS_BOUNDED,</t>
  </si>
  <si>
    <t>BL.BACKLOG_NAME,</t>
  </si>
  <si>
    <t>BL.FK_PROJECT_ID,</t>
  </si>
  <si>
    <t>FROM TM_REL_BACKLOG_AND_SPRINT T,</t>
  </si>
  <si>
    <t>APD_BACKLOG.TM_TASK_SPRINT B,</t>
  </si>
  <si>
    <t xml:space="preserve">APD_BACKLOG.TM_BACKLOG BL </t>
  </si>
  <si>
    <t>WHERE B.ID=T.FK_TASK_SPRINT_ID</t>
  </si>
  <si>
    <t>AND BL.ID=T.FK_BACKLOG_ID</t>
  </si>
  <si>
    <t>TM_TASK_SPRINT_LIST</t>
  </si>
  <si>
    <t>BACKLOG_COUNT</t>
  </si>
  <si>
    <t>(SELECT COUNT(ID) FROM APD_BACKLOG.TM_REL_BACKLOG_AND_SPRINT S WHERE STATUS='A' AND  S.FK_TASK_SPRINT_ID=T.ID) BACKLOG_COUNT,</t>
  </si>
  <si>
    <t>TM_TASK_LABEL_LIST</t>
  </si>
  <si>
    <t>TASK_COUNT</t>
  </si>
  <si>
    <t>INPUT_COUNT</t>
  </si>
  <si>
    <t>COMMENT_COUNT</t>
  </si>
  <si>
    <t>TM_NOTIFICATION</t>
  </si>
  <si>
    <t>FK_BACKLOG_HISTORY_ID</t>
  </si>
  <si>
    <t>NOTIFICATION_DATE</t>
  </si>
  <si>
    <t>NOTIFICATION_TIME</t>
  </si>
  <si>
    <t>REVIEW_DATE</t>
  </si>
  <si>
    <t>REVIEW_TIME</t>
  </si>
  <si>
    <t>IS_REVIEWED</t>
  </si>
  <si>
    <t>NOTIFICATION</t>
  </si>
  <si>
    <t>REVIEW</t>
  </si>
  <si>
    <t>REVIEWED</t>
  </si>
  <si>
    <t>U.USER_PERSON_NAME AS HISTORY_TELLER_NAME,</t>
  </si>
  <si>
    <t>(SELECT PROJECT_NAME FROM APD_BACKLOG.TM_PROJECT WHERE STATUS='A' AND ID=T.FK_PROJECT_ID) AS PROJECT_NAME,</t>
  </si>
  <si>
    <t>TM_BACKLOG_DEPENDENCY</t>
  </si>
  <si>
    <t>FK_PARENT_BACKLOG_ID</t>
  </si>
  <si>
    <t>Parent</t>
  </si>
  <si>
    <t>TM_BACKLOG_DEPENDENCY_LIST</t>
  </si>
  <si>
    <t>PARENT_BACKLOG_NAME</t>
  </si>
  <si>
    <t>(SELECT BACKLOG_NAME FROM APD_BACKLOG.TM_BACKLOG B WHERE B.ID=T.FK_BACKLOG_ID LIMIT 0,1) AS BACKLOG_NAME,</t>
  </si>
  <si>
    <t>FROM TM_BACKLOG_DEPENDENCY T</t>
  </si>
  <si>
    <t>(SELECT BACKLOG_NAME FROM APD_BACKLOG.TM_BACKLOG B WHERE B.ID=T.FK_PARENT_BACKLOG_ID LIMIT 0,1) AS PARENT_BACKLOG_NAME,</t>
  </si>
  <si>
    <t>IS_SUBTASK</t>
  </si>
  <si>
    <t>IS_BUG</t>
  </si>
  <si>
    <t>IS_REQUEST</t>
  </si>
  <si>
    <t>REQUEST</t>
  </si>
  <si>
    <t>SUBTASK</t>
  </si>
  <si>
    <t>CELL_NO</t>
  </si>
  <si>
    <t>ALIGN</t>
  </si>
  <si>
    <t>CSS_STYLE</t>
  </si>
  <si>
    <t>CSS_TEMPLATE_NAME</t>
  </si>
  <si>
    <t>CELL</t>
  </si>
  <si>
    <t>CSS</t>
  </si>
  <si>
    <t>STYLE</t>
  </si>
  <si>
    <t>TEMPLATE</t>
  </si>
  <si>
    <t>TM_TEST_SCENARIO</t>
  </si>
  <si>
    <t>SCENARIO</t>
  </si>
  <si>
    <t>SCENARIO_NAME</t>
  </si>
  <si>
    <t>EXPECTED_RESULT</t>
  </si>
  <si>
    <t>SCENARIO_STATUS</t>
  </si>
  <si>
    <t>EXPECTED</t>
  </si>
  <si>
    <t>RESULT</t>
  </si>
  <si>
    <t>SCENARIO_DATE</t>
  </si>
  <si>
    <t>SCENARIO_TIME</t>
  </si>
  <si>
    <t>TM_TEST_TRIAL</t>
  </si>
  <si>
    <t>FK_SCENARIO_ID</t>
  </si>
  <si>
    <t>TRIAL_DATE</t>
  </si>
  <si>
    <t>TRIAL_TIME</t>
  </si>
  <si>
    <t>ACTUAL_RESULT</t>
  </si>
  <si>
    <t>TRIAL_STATUS</t>
  </si>
  <si>
    <t>TRIAL</t>
  </si>
  <si>
    <t>ACTUAL</t>
  </si>
  <si>
    <t>NOTIFIED</t>
  </si>
  <si>
    <t>AS</t>
  </si>
  <si>
    <t>IS_NOTIFIED_AS_BUG</t>
  </si>
  <si>
    <t xml:space="preserve">create OR REPLACE VIEW TM_BACKLOG_LIST AS </t>
  </si>
  <si>
    <t>SELECT</t>
  </si>
  <si>
    <t>('0') AS TASK_COUNT,</t>
  </si>
  <si>
    <t>('0') AS INPUT_COUNT,</t>
  </si>
  <si>
    <t>('0') AS BUG_COUNT,</t>
  </si>
  <si>
    <t>('0') AS UPDATE_COUNT,</t>
  </si>
  <si>
    <t>('0') AS COMMENT_COUNT,</t>
  </si>
  <si>
    <t>'0' as estimated_hours,</t>
  </si>
  <si>
    <t>'0' as spent_hours,</t>
  </si>
  <si>
    <t>FK_CREATED_BY</t>
  </si>
  <si>
    <t>(SELECT CONCAT(USER_PERSON_NAME,' ',USER_PERSON_SURNAME,' ',USER_PERSON_MIDDLENAME) FROM CR_USER U WHERE U.ID=T.FK_CREATED_BY) AS CREATED_BY_NAME,</t>
  </si>
  <si>
    <t>TM_TEST_TRIAL_LIST</t>
  </si>
  <si>
    <t>CREATED_BY_AVATAR</t>
  </si>
  <si>
    <t>(SELECT USER_IMAGE FROM CR_USER U WHERE U.ID=T.FK_CREATED_BY) AS CREATED_BY_AVATAR,</t>
  </si>
  <si>
    <t>"" SPRINT_NAME,</t>
  </si>
  <si>
    <t>"" LABEL_NAME,</t>
  </si>
  <si>
    <t>"" ASSIGNEE_NAME,</t>
  </si>
  <si>
    <t>T.ID,</t>
  </si>
  <si>
    <t>T.STATUS,</t>
  </si>
  <si>
    <t>T.INSERT_DATE,</t>
  </si>
  <si>
    <t>T.MODIFICATION_DATE,</t>
  </si>
  <si>
    <t>B.FK_PROJECT_ID,</t>
  </si>
  <si>
    <t>T.FK_BACKLOG_ID,</t>
  </si>
  <si>
    <t>T.FK_TASK_TYPE_ID,</t>
  </si>
  <si>
    <t>T.FK_ASSIGNEE_ID,</t>
  </si>
  <si>
    <t>T.CREATED_BY,</t>
  </si>
  <si>
    <t>T.CREATED_DATE,</t>
  </si>
  <si>
    <t>T.CREATED_TIME,</t>
  </si>
  <si>
    <t>T.ESTIMATED_HOURS,</t>
  </si>
  <si>
    <t>T.SPENT_HOURS,</t>
  </si>
  <si>
    <t>T.DEPENDENT_TASK_TYPE_1_ID,</t>
  </si>
  <si>
    <t>T.DEPENDENT_TASK_TYPE_2_ID,</t>
  </si>
  <si>
    <t>T.COMPLETED_DURATION,</t>
  </si>
  <si>
    <t>T.UPDATED_BY,</t>
  </si>
  <si>
    <t>T.LAST_UPDATED_DATE,</t>
  </si>
  <si>
    <t>T.LAST_UPDATED_TIME,</t>
  </si>
  <si>
    <t>T.TASK_STATUS,</t>
  </si>
  <si>
    <t>T.IS_DETECTED_BUG,</t>
  </si>
  <si>
    <t>T.IS_GENERAL,</t>
  </si>
  <si>
    <t>T.IS_UPDATE_REQUIRED</t>
  </si>
  <si>
    <t xml:space="preserve">create OR REPLACE VIEW TM_BACKLOG_TASK_LIST AS </t>
  </si>
  <si>
    <t>'' BUG_COUNT,</t>
  </si>
  <si>
    <t>'' UPDATE_COUNT,</t>
  </si>
  <si>
    <t>IS_NOTIFIED_BUG</t>
  </si>
  <si>
    <t>T.IS_NOTIFIED_BUG,</t>
  </si>
  <si>
    <t>INTEGER</t>
  </si>
  <si>
    <t>ASSIGNEE_IMAGE_URL</t>
  </si>
  <si>
    <t>( SELECT  (USER_IMAGE) FROM CR_USER WHERE ID=T.FK_ASSIGNEE_ID) AS ASSIGNEE_IMAGE_URL,</t>
  </si>
  <si>
    <t>(SELECT PROJECT_NAME FROM TM_PROJECT U  WHERE U.ID = T.FK_PROJECT_ID) AS PROJECT_NAME,</t>
  </si>
  <si>
    <t>(SELECT  USER_PERSON_NAME FROM CR_USER U  WHERE U.ID = T.CREATED_BY) AS CREATED_BY_NAME,</t>
  </si>
  <si>
    <t>FLOAT</t>
  </si>
  <si>
    <t>(SELECT PROJECT_NAME FROM  TM_PROJECT U  WHERE U.ID = T.FK_PROJECT_ID) AS PROJECT_NAME,</t>
  </si>
  <si>
    <t>START_TYPE</t>
  </si>
  <si>
    <t>T.START_DATE,</t>
  </si>
  <si>
    <t>T.START_TIME,</t>
  </si>
  <si>
    <t>T.START_TYPE,</t>
  </si>
  <si>
    <t>WHERE T.FK_BACKLOG_ID=B.ID;;</t>
  </si>
  <si>
    <t>IS_MENU</t>
  </si>
  <si>
    <t>I</t>
  </si>
  <si>
    <t>MENU</t>
  </si>
  <si>
    <t>TM_BACKLOG_LIST_WITH_TASK</t>
  </si>
  <si>
    <t>T.TASK_COUNT,</t>
  </si>
  <si>
    <t>T.INPUT_COUNT,</t>
  </si>
  <si>
    <t>T.BUG_COUNT,</t>
  </si>
  <si>
    <t>T.UPDATE_COUNT,</t>
  </si>
  <si>
    <t>T.COMMENT_COUNT,</t>
  </si>
  <si>
    <t>T.BACKLOG_NAME,</t>
  </si>
  <si>
    <t>T.BACKLOG_BECAUSE,</t>
  </si>
  <si>
    <t>T.BACKLOG_STATUS,</t>
  </si>
  <si>
    <t>T.FK_PROJECT_ID,</t>
  </si>
  <si>
    <t>T.ORDER_NO,</t>
  </si>
  <si>
    <t>T.IS_FROM_CUSTOMER,</t>
  </si>
  <si>
    <t>T.PRIORITY,</t>
  </si>
  <si>
    <t>T.FK_SOURCED_ID,</t>
  </si>
  <si>
    <t xml:space="preserve"> SPRINT_NAME,</t>
  </si>
  <si>
    <t xml:space="preserve"> LABEL_NAME,</t>
  </si>
  <si>
    <t>BT.assignee_name,</t>
  </si>
  <si>
    <t>BT.TASK_TYPE_NAME,</t>
  </si>
  <si>
    <t>T.IS_SOURCED,</t>
  </si>
  <si>
    <t>T.DESCRIPTION_SOURCED,</t>
  </si>
  <si>
    <t>T.DESCRIPTION</t>
  </si>
  <si>
    <t xml:space="preserve"> FROM TM_BACKLOG T,</t>
  </si>
  <si>
    <t>TM_BACKLOG_TASK_LIST BT</t>
  </si>
  <si>
    <t xml:space="preserve">WHERE T.ID = BT.FK_BACKLOG_ID </t>
  </si>
  <si>
    <t>AND  BT.STATUS='A';</t>
  </si>
  <si>
    <t>create OR REPLACE VIEW TM_BACKLOG_LIST_WITH_TASK AS SELECT</t>
  </si>
  <si>
    <t>FROM</t>
  </si>
  <si>
    <t>CUSTOMER</t>
  </si>
  <si>
    <t>BOUNDED</t>
  </si>
  <si>
    <t>BT.FK_ASSIGNEE_ID,</t>
  </si>
  <si>
    <t>'' LABEL_NAME,</t>
  </si>
  <si>
    <t>LOGO_URL</t>
  </si>
  <si>
    <t>"" as ASSIGNEE_NAME,</t>
  </si>
  <si>
    <t>USER_STATUS</t>
  </si>
  <si>
    <t>BT.ESTIMATED_HOURS,</t>
  </si>
  <si>
    <t>BT.SPENT_HOURS,</t>
  </si>
  <si>
    <t>(SELECT COUNT(ID) FROM TM_REL_BACKLOG_AND_LABEL S WHERE STATUS='A' AND  S.FK_TASK_LABEL_ID=T.ID) BACKLOG_COUNT,</t>
  </si>
  <si>
    <t>TEST_CASE</t>
  </si>
  <si>
    <t>LINK_ID</t>
  </si>
  <si>
    <t>TEST</t>
  </si>
  <si>
    <t>CASE</t>
  </si>
  <si>
    <t>LINK</t>
  </si>
  <si>
    <t>DATA_COMBINATION</t>
  </si>
  <si>
    <t>DATA</t>
  </si>
  <si>
    <t>COMBINATION</t>
  </si>
  <si>
    <t>BT.FK_TASK_TYPE_ID,</t>
  </si>
  <si>
    <t>BT.TASK_STATUS,</t>
  </si>
  <si>
    <t>SP.SPRINT_END_DATE,</t>
  </si>
  <si>
    <t>SP.SPRINT_START_DATE,</t>
  </si>
  <si>
    <t>COMMENT_STATUS</t>
  </si>
  <si>
    <t>TM_CHANGE_REQ_LABEL</t>
  </si>
  <si>
    <t>FK_LABEL_ID</t>
  </si>
  <si>
    <t>IS_NOTIFIED_REQUEST</t>
  </si>
  <si>
    <t>FROM TM_BACKLOG T 
LEFT JOIN TM_BACKLOG_TASK_LIST BT ON  T.ID = BT.FK_BACKLOG_ID AND BT.STATUS='A' 
LEFT JOIN TM_REL_BACKLOG_AND_SPRINT_LIST SP ON SP.FK_BACKLOG_ID = T.ID AND SP.STATUS='A'
AND T.STATUS='A'</t>
  </si>
  <si>
    <t>iFnulL(SP.SPRINT_NAME,'NO SPRINT') SPRINT_NAME,</t>
  </si>
  <si>
    <t>TM_JIRA_INTEGRATION</t>
  </si>
  <si>
    <t>ATLASSSION_ID</t>
  </si>
  <si>
    <t>VERSION</t>
  </si>
  <si>
    <t>ATLASSION</t>
  </si>
  <si>
    <t>PROJECT_CODE</t>
  </si>
  <si>
    <t>JIRA_ID</t>
  </si>
  <si>
    <t>JIRA_KEY</t>
  </si>
  <si>
    <t>JIRA</t>
  </si>
  <si>
    <t>IS_API</t>
  </si>
  <si>
    <t>TEXT</t>
  </si>
  <si>
    <t>API</t>
  </si>
  <si>
    <t>JIRA_ISSUE_ID</t>
  </si>
  <si>
    <t>JIRA_ISSUE_KEY</t>
  </si>
  <si>
    <t>ISSUE</t>
  </si>
  <si>
    <t>COMMENT_JIRA_ID</t>
  </si>
  <si>
    <t>COMMENT_JIRA_KEY</t>
  </si>
  <si>
    <t>EVENT</t>
  </si>
  <si>
    <t>ACTION</t>
  </si>
  <si>
    <t>SECTION</t>
  </si>
  <si>
    <t>INPUT_PARAM</t>
  </si>
  <si>
    <t>INPUT_EVENT</t>
  </si>
  <si>
    <t>CREATE TABLE TM_PROJECT_CANVAS_ZONE (</t>
  </si>
  <si>
    <t>ID VARCHAR(30) NOT NULL ,</t>
  </si>
  <si>
    <t>STATUS VARCHAR(10),</t>
  </si>
  <si>
    <t>INSERT_DATE VARCHAR(30),</t>
  </si>
  <si>
    <t>MODIFICATION_DATE VARCHAR(30),</t>
  </si>
  <si>
    <t>FK_PROJECT_ID VARCHAR(45),</t>
  </si>
  <si>
    <t>ZONE_NAME VARCHAR(200),</t>
  </si>
  <si>
    <t>ZONE_COLOR VARCHAR(45),</t>
  </si>
  <si>
    <t>ORDER_NO VARCHAR(20),</t>
  </si>
  <si>
    <t>IS_HTML VARCHAR(10),</t>
  </si>
  <si>
    <t>CREATE TABLE TM_PROJECT_CANVAS_CARD (</t>
  </si>
  <si>
    <t>FK_PROJECT_ID VARCHAR(200),</t>
  </si>
  <si>
    <t>FK_ZONE_ID VARCHAR(200),</t>
  </si>
  <si>
    <t>CARD_NAME VARCHAR(1000),</t>
  </si>
  <si>
    <t>CARD_BODY TEXT,</t>
  </si>
  <si>
    <t>FK_RELATED_BACKLOG_ID VARCHAR(10),</t>
  </si>
  <si>
    <t>TM_BACKLOG_DESCRIPTION</t>
  </si>
  <si>
    <t>COLORED_TYPE</t>
  </si>
  <si>
    <t>COLORED</t>
  </si>
  <si>
    <t>BACKLOG_NO</t>
  </si>
  <si>
    <t>BACKLOG_NO,</t>
  </si>
  <si>
    <t>IS_PINNED</t>
  </si>
  <si>
    <t>PINNED</t>
  </si>
  <si>
    <t>SHOW_PROTOTYPE</t>
  </si>
  <si>
    <t>SHOW</t>
  </si>
  <si>
    <t>PROTOTYPE</t>
  </si>
  <si>
    <t xml:space="preserve">create OR REPLACE VIEW TM_BACKLOG_LIST AS SELECT  </t>
  </si>
  <si>
    <t>TASK_NAME</t>
  </si>
  <si>
    <t>TASK_DESCRIPTION</t>
  </si>
  <si>
    <t>TASK_ORDER_NO</t>
  </si>
  <si>
    <t>TASK_NATURE</t>
  </si>
  <si>
    <t>NATURE</t>
  </si>
  <si>
    <t>TASK_VERSION</t>
  </si>
  <si>
    <t>TM_INPUT_TABLE_COMP</t>
  </si>
  <si>
    <t>TABLE_CSS</t>
  </si>
  <si>
    <t>HEADER_CSS</t>
  </si>
  <si>
    <t>BODY_CSS</t>
  </si>
  <si>
    <t>FOOTER_CSS</t>
  </si>
  <si>
    <t>TR_CSS</t>
  </si>
  <si>
    <t>TD_CSS</t>
  </si>
  <si>
    <t>HAS_NO</t>
  </si>
  <si>
    <t>HEADER</t>
  </si>
  <si>
    <t>FOOTER</t>
  </si>
  <si>
    <t>TR</t>
  </si>
  <si>
    <t>TD</t>
  </si>
  <si>
    <t>HAS</t>
  </si>
  <si>
    <t>TM_REL_TABLE_INPUT</t>
  </si>
  <si>
    <t>FK_TABLE_ID</t>
  </si>
  <si>
    <t>INPUT_STATUS</t>
  </si>
  <si>
    <t>FK_RELATED_COMP_ID</t>
  </si>
  <si>
    <t>RELATED</t>
  </si>
  <si>
    <t>COMP</t>
  </si>
  <si>
    <t>ROW_COUNT</t>
  </si>
  <si>
    <t>ROW</t>
  </si>
  <si>
    <t>READ_CONTENT</t>
  </si>
  <si>
    <t>READ</t>
  </si>
  <si>
    <t>CONTENT</t>
  </si>
  <si>
    <t>SHOW_COMPONENT</t>
  </si>
  <si>
    <t>TM_INPUT_TAB_COMP</t>
  </si>
  <si>
    <t>TAB_NAME</t>
  </si>
  <si>
    <t>TAB_CSS</t>
  </si>
  <si>
    <t>FK_TAB_ID</t>
  </si>
  <si>
    <t>FK_RELATED_BACKLOG_ID</t>
  </si>
  <si>
    <t>TM_REL_TAB_BACKLOG</t>
  </si>
  <si>
    <t>TAB</t>
  </si>
  <si>
    <t>FK_OWNER_ID</t>
  </si>
  <si>
    <t>TM_DOCUMENT</t>
  </si>
  <si>
    <t>DOCUMENT_NAME</t>
  </si>
  <si>
    <t>DOCUMENT_BODY</t>
  </si>
  <si>
    <t>MARGIN_TOP</t>
  </si>
  <si>
    <t>MARGIN_RIGHT</t>
  </si>
  <si>
    <t>MARGIN_BOTTOM</t>
  </si>
  <si>
    <t>MARGIN_LEFT</t>
  </si>
  <si>
    <t>CREATE_DATE</t>
  </si>
  <si>
    <t>CREATE_TIME</t>
  </si>
  <si>
    <t>UPDATED_DATE</t>
  </si>
  <si>
    <t>UPDATED_TIME</t>
  </si>
  <si>
    <t>PAGE_SIZE</t>
  </si>
  <si>
    <t>AUTO_SAVE_INTERVAL</t>
  </si>
  <si>
    <t>DOCUMENT</t>
  </si>
  <si>
    <t>MARGIN</t>
  </si>
  <si>
    <t>TOP</t>
  </si>
  <si>
    <t>RIGHT</t>
  </si>
  <si>
    <t>BOTTOM</t>
  </si>
  <si>
    <t>LEFT</t>
  </si>
  <si>
    <t>CREATE</t>
  </si>
  <si>
    <t>PAGE</t>
  </si>
  <si>
    <t>SIZE</t>
  </si>
  <si>
    <t>AUTO</t>
  </si>
  <si>
    <t>SAVE</t>
  </si>
  <si>
    <t>INTERVAL</t>
  </si>
  <si>
    <t>SELECT_FROM_INPUT_ID</t>
  </si>
  <si>
    <t>SELECT_FROM_BACKLOG_ID</t>
  </si>
  <si>
    <t>SELECT_FROM_PROJECT_ID</t>
  </si>
  <si>
    <t>SEND_TO_INPUT_ID</t>
  </si>
  <si>
    <t>SEND_TO_BACKLOG_ID</t>
  </si>
  <si>
    <t>SEND_TO_PROJECT_ID</t>
  </si>
  <si>
    <t>SEND</t>
  </si>
  <si>
    <t>TO</t>
  </si>
  <si>
    <t>TM_DATABASE</t>
  </si>
  <si>
    <t>DB_NAME</t>
  </si>
  <si>
    <t>DB_DESC</t>
  </si>
  <si>
    <t>TM_TABLE</t>
  </si>
  <si>
    <t>FK_DB_ID</t>
  </si>
  <si>
    <t>TM_FIELD</t>
  </si>
  <si>
    <t>DESC</t>
  </si>
  <si>
    <t>IF</t>
  </si>
  <si>
    <t>SELECT_FROM_DB_ID</t>
  </si>
  <si>
    <t>SELECT_FROM_TABLE_ID</t>
  </si>
  <si>
    <t>SELECT_FROM_FIELD_ID</t>
  </si>
  <si>
    <t>SEND_TO_DB_ID</t>
  </si>
  <si>
    <t>SEND_TO_TABLE_ID</t>
  </si>
  <si>
    <t>SEND_TO_FIELD_ID</t>
  </si>
  <si>
    <t>TM_FIELD_RELATION</t>
  </si>
  <si>
    <t>FROM_FIELD_ID</t>
  </si>
  <si>
    <t>TO_FIELD_ID</t>
  </si>
  <si>
    <t>ESTIMATED_COUNTER</t>
  </si>
  <si>
    <t>EXECUTED_COUNTER</t>
  </si>
  <si>
    <t>ESTIMATED_BUDGET</t>
  </si>
  <si>
    <t>SPENT_BUDGET</t>
  </si>
  <si>
    <t>EXECUTED</t>
  </si>
  <si>
    <t>COUNTER</t>
  </si>
  <si>
    <t>BUDGET</t>
  </si>
  <si>
    <t>TM_TEST_CASE</t>
  </si>
  <si>
    <t>TESTING_ENVIRONMENT</t>
  </si>
  <si>
    <t>TEST_CASE_NAME</t>
  </si>
  <si>
    <t>TEST_CASE_SCENARIO</t>
  </si>
  <si>
    <t>GENERAL_DESCRIPTION</t>
  </si>
  <si>
    <t>FK_TEST_CASE_ID</t>
  </si>
  <si>
    <t>REQUIRED_DATA</t>
  </si>
  <si>
    <t>STEP_STATUS</t>
  </si>
  <si>
    <t>STEP_TYPE</t>
  </si>
  <si>
    <t>TEST_CASE_NO</t>
  </si>
  <si>
    <t>TM_TEST_CASE_STEP</t>
  </si>
  <si>
    <t>TESTING</t>
  </si>
  <si>
    <t>ENVIRONMENT</t>
  </si>
  <si>
    <t>STEP</t>
  </si>
  <si>
    <t>STEP_NAME</t>
  </si>
  <si>
    <t>FK_RELATED_API_ID</t>
  </si>
  <si>
    <t>FOR</t>
  </si>
  <si>
    <t>SHORT_DESC_FOR_API</t>
  </si>
  <si>
    <t>TM_REL_TASK_AND_SPRINT</t>
  </si>
  <si>
    <t>TM_TASK_SPRINT_LIST_FOR_TASK</t>
  </si>
  <si>
    <t>(SELECT COUNT(ID) FROM TM_REL_TASK_AND_SPRINT S WHERE STATUS='A' AND  S.FK_TASK_SPRINT_ID=T.ID) BACKLOG_COUNT,</t>
  </si>
  <si>
    <t>TM_BUSINESS_CASE</t>
  </si>
  <si>
    <t>CASE_NAME</t>
  </si>
  <si>
    <t>CASE_STATUS</t>
  </si>
  <si>
    <t>CASE_NO</t>
  </si>
  <si>
    <t>TM_API_REL_SETTING</t>
  </si>
  <si>
    <t>REQUEST_BODY</t>
  </si>
  <si>
    <t>RESPONSE_BODY</t>
  </si>
  <si>
    <t>ERROR_BODY</t>
  </si>
  <si>
    <t>COOKEE</t>
  </si>
  <si>
    <t>EXTRA_PARAM</t>
  </si>
  <si>
    <t>TOKEN</t>
  </si>
  <si>
    <t>QUERY_PARAM</t>
  </si>
  <si>
    <t>RESPONSE</t>
  </si>
  <si>
    <t>ERROR</t>
  </si>
  <si>
    <t>QUERY</t>
  </si>
  <si>
    <t>EXTRA</t>
  </si>
  <si>
    <t>TM_PROBLEM_STATEMENT</t>
  </si>
  <si>
    <t>PROBLEM_DESC</t>
  </si>
  <si>
    <t>COUNT_POTENTIAL_CUSTOMER</t>
  </si>
  <si>
    <t>COUNT_REAL_CUSTOMER</t>
  </si>
  <si>
    <t>FK_BC_ID</t>
  </si>
  <si>
    <t>PROBLEM</t>
  </si>
  <si>
    <t>POTENTIAL</t>
  </si>
  <si>
    <t>REAL</t>
  </si>
  <si>
    <t>BC</t>
  </si>
  <si>
    <t>TM_BC_SERVICE_GROUP</t>
  </si>
  <si>
    <t>GROUP_NAME</t>
  </si>
  <si>
    <t>TM_BC_SERVICE</t>
  </si>
  <si>
    <t>SERVICE_NAME</t>
  </si>
  <si>
    <t>SERVICE_NO</t>
  </si>
  <si>
    <t>FK_SERVICE_GROUP_ID</t>
  </si>
  <si>
    <t>TM_BC_SERVICE_RELATION</t>
  </si>
  <si>
    <t>FK_SERVICE_ID</t>
  </si>
  <si>
    <t>GROUP</t>
  </si>
  <si>
    <t>SERVICE</t>
  </si>
  <si>
    <t>TM_BC_KEY_PARTNER</t>
  </si>
  <si>
    <t>PARTNER_NAME</t>
  </si>
  <si>
    <t>PARTNER</t>
  </si>
  <si>
    <t>RESOURCE_NAME</t>
  </si>
  <si>
    <t>TM_BC_KEY_RESOURCE</t>
  </si>
  <si>
    <t>RESOURCE</t>
  </si>
  <si>
    <t>TM_BC_SECTION</t>
  </si>
  <si>
    <t>SECTION_NAME</t>
  </si>
  <si>
    <t>GRID_NO</t>
  </si>
  <si>
    <t>GRID</t>
  </si>
  <si>
    <t>SECTION_BODY</t>
  </si>
  <si>
    <t>LONGBLOB</t>
  </si>
  <si>
    <t>TM_BC_SECTION_REL</t>
  </si>
  <si>
    <t>FK_BC_SECTION_ID</t>
  </si>
  <si>
    <t>TM_REL_TASK_AND_LABEL</t>
  </si>
  <si>
    <t>TM_TASK_LABEL_LIST_FOR_TASK</t>
  </si>
  <si>
    <t>(SELECT COUNT(ID) FROM TM_REL_TASK_AND_LABEL S WHERE STATUS='A' AND  S.FK_TASK_LABEL_ID=T.ID) BACKLOG_COUNT,</t>
  </si>
  <si>
    <t xml:space="preserve"> FROM TM_TASK_LABEL_LIST  T</t>
  </si>
  <si>
    <t>TM_SERVICE_PROCESS</t>
  </si>
  <si>
    <t>PROCESS_DESC</t>
  </si>
  <si>
    <t>PROCESS</t>
  </si>
  <si>
    <t>PROCESS_NAME</t>
  </si>
  <si>
    <t>ALTER TABLE TM_SERVICE_PROCESS</t>
  </si>
  <si>
    <t>TM_SERVICE_PROCESS_AND_STORY_CARD</t>
  </si>
  <si>
    <t>FK_SERVICE_PROCESS_ID</t>
  </si>
  <si>
    <t>CASE_DESCRIPTION</t>
  </si>
  <si>
    <t>FIELD_TYPE</t>
  </si>
  <si>
    <t>FIELD_LENGTH</t>
  </si>
  <si>
    <t>LENGTH</t>
  </si>
  <si>
    <t>ORDER_NO_SEQ</t>
  </si>
  <si>
    <t>SEQ</t>
  </si>
  <si>
    <t>TM_TEST_CASE_TRIAL</t>
  </si>
  <si>
    <t>TM_TEST_CASE_STEP_TRIAL</t>
  </si>
  <si>
    <t>FK_TEST_CASE_TRIAL_ID</t>
  </si>
  <si>
    <t>IS_SOLVED</t>
  </si>
  <si>
    <t>SOLVED</t>
  </si>
  <si>
    <t>IMG_URL</t>
  </si>
  <si>
    <t>IMG</t>
  </si>
  <si>
    <t>TM_ACTIVITY_GROUP</t>
  </si>
  <si>
    <t>TM_ACTIVITY_DIAGRAM</t>
  </si>
  <si>
    <t>DIAGRAM_NAME</t>
  </si>
  <si>
    <t>FK_ACTIVITY_GROUP_ID</t>
  </si>
  <si>
    <t>TM_ACTIVITY_FIGURE_CARD</t>
  </si>
  <si>
    <t>CARD_NAME</t>
  </si>
  <si>
    <t>CARD_TYPE</t>
  </si>
  <si>
    <t>TM_ACTIVITY_LANE</t>
  </si>
  <si>
    <t>LANE_NAME</t>
  </si>
  <si>
    <t>COL_COUNT</t>
  </si>
  <si>
    <t>FK_ACTIVITY_DIAGRAM_ID</t>
  </si>
  <si>
    <t>TM_ACTIVITY_FIGURE_RELATION</t>
  </si>
  <si>
    <t>FK_FROM_FIGURE_ID</t>
  </si>
  <si>
    <t>FK_TO_FIGURE_ID</t>
  </si>
  <si>
    <t>RELATION_NAME</t>
  </si>
  <si>
    <t>RELATION_COLOR</t>
  </si>
  <si>
    <t>TM_ACTIVITY_LANE_FIGURE</t>
  </si>
  <si>
    <t>FK_FIGURE_ID</t>
  </si>
  <si>
    <t>FK_LANE_ID</t>
  </si>
  <si>
    <t>CARD_DESCRIPTION</t>
  </si>
  <si>
    <t>FK__SC_BACKLOG_ID</t>
  </si>
  <si>
    <t>FK_SC_PROJECT_ID</t>
  </si>
  <si>
    <t>GENERAL_CSS</t>
  </si>
  <si>
    <t>DIAGRAM</t>
  </si>
  <si>
    <t>ACTIVITY</t>
  </si>
  <si>
    <t>CARD</t>
  </si>
  <si>
    <t>COL</t>
  </si>
  <si>
    <t>LANE</t>
  </si>
  <si>
    <t>FIGURE</t>
  </si>
  <si>
    <t>SC</t>
  </si>
  <si>
    <t>TM_INPUT_ATTRIBUTES</t>
  </si>
  <si>
    <t>ATTR_NAME</t>
  </si>
  <si>
    <t>ATTR_VALUE</t>
  </si>
  <si>
    <t>ATTR_TYPE</t>
  </si>
  <si>
    <t>ATTR</t>
  </si>
  <si>
    <t>TM_GUI_CLASS</t>
  </si>
  <si>
    <t>CLASS_NAME</t>
  </si>
  <si>
    <t>CLASS_BODY</t>
  </si>
  <si>
    <t>IS_GLOBAL</t>
  </si>
  <si>
    <t>CLASS</t>
  </si>
  <si>
    <t>GLOBAL</t>
  </si>
  <si>
    <t>TM_INPUT_CLASS_RELATION</t>
  </si>
  <si>
    <t>FK_CLASS_ID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</si>
</sst>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2F2F2F"/>
      <name val="Segoe UI"/>
      <family val="2"/>
    </font>
    <font>
      <sz val="9.5"/>
      <color rgb="FF000000"/>
      <name val="Consolas"/>
      <family val="3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.5"/>
      <color rgb="FFFF0000"/>
      <name val="Consolas"/>
      <family val="3"/>
    </font>
    <font>
      <sz val="9.5"/>
      <color rgb="FFFF00FF"/>
      <name val="Consolas"/>
      <family val="3"/>
    </font>
    <font>
      <sz val="11"/>
      <color rgb="FFFF0000"/>
      <name val="Calibri"/>
      <family val="2"/>
      <scheme val="minor"/>
    </font>
    <font>
      <sz val="13"/>
      <color rgb="FF000000"/>
      <name val="Helvetica"/>
    </font>
    <font>
      <sz val="10"/>
      <color rgb="FF303336"/>
      <name val="Consolas"/>
      <family val="3"/>
    </font>
    <font>
      <sz val="12"/>
      <color rgb="FF0000CD"/>
      <name val="Consolas"/>
      <family val="3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8"/>
      <color rgb="FF212529"/>
      <name val="Segoe UI"/>
      <family val="2"/>
    </font>
    <font>
      <sz val="9"/>
      <color rgb="FF212529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2" fillId="9" borderId="0" applyNumberFormat="0" applyBorder="0" applyAlignment="0" applyProtection="0"/>
    <xf numFmtId="0" fontId="13" fillId="10" borderId="0" applyNumberFormat="0" applyBorder="0" applyAlignment="0" applyProtection="0"/>
    <xf numFmtId="0" fontId="14" fillId="11" borderId="0" applyNumberFormat="0" applyBorder="0" applyAlignment="0" applyProtection="0"/>
  </cellStyleXfs>
  <cellXfs count="42">
    <xf numFmtId="0" fontId="0" fillId="0" borderId="0" xfId="0"/>
    <xf numFmtId="0" fontId="0" fillId="0" borderId="1" xfId="0" applyBorder="1"/>
    <xf numFmtId="0" fontId="1" fillId="0" borderId="2" xfId="0" applyFont="1" applyBorder="1" applyAlignment="1"/>
    <xf numFmtId="0" fontId="0" fillId="3" borderId="0" xfId="0" applyFill="1"/>
    <xf numFmtId="0" fontId="0" fillId="0" borderId="2" xfId="0" applyBorder="1"/>
    <xf numFmtId="0" fontId="0" fillId="4" borderId="3" xfId="0" applyFill="1" applyBorder="1"/>
    <xf numFmtId="0" fontId="2" fillId="0" borderId="0" xfId="0" applyFont="1"/>
    <xf numFmtId="0" fontId="0" fillId="5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3" xfId="0" applyFill="1" applyBorder="1"/>
    <xf numFmtId="0" fontId="0" fillId="0" borderId="3" xfId="0" applyBorder="1"/>
    <xf numFmtId="0" fontId="0" fillId="0" borderId="4" xfId="0" applyBorder="1"/>
    <xf numFmtId="0" fontId="2" fillId="0" borderId="0" xfId="0" applyFont="1" applyFill="1" applyBorder="1"/>
    <xf numFmtId="0" fontId="0" fillId="0" borderId="0" xfId="0" applyBorder="1"/>
    <xf numFmtId="0" fontId="3" fillId="0" borderId="0" xfId="0" applyFont="1"/>
    <xf numFmtId="0" fontId="0" fillId="6" borderId="0" xfId="0" applyFill="1"/>
    <xf numFmtId="0" fontId="2" fillId="6" borderId="0" xfId="0" applyFont="1" applyFill="1"/>
    <xf numFmtId="0" fontId="0" fillId="7" borderId="4" xfId="0" applyFill="1" applyBorder="1"/>
    <xf numFmtId="0" fontId="0" fillId="7" borderId="0" xfId="0" applyFill="1"/>
    <xf numFmtId="0" fontId="0" fillId="7" borderId="0" xfId="0" applyFill="1" applyBorder="1"/>
    <xf numFmtId="0" fontId="0" fillId="0" borderId="0" xfId="0" applyAlignment="1">
      <alignment wrapText="1"/>
    </xf>
    <xf numFmtId="0" fontId="4" fillId="2" borderId="0" xfId="0" applyFont="1" applyFill="1"/>
    <xf numFmtId="0" fontId="6" fillId="0" borderId="0" xfId="0" applyFont="1"/>
    <xf numFmtId="0" fontId="8" fillId="8" borderId="1" xfId="0" applyFont="1" applyFill="1" applyBorder="1"/>
    <xf numFmtId="0" fontId="5" fillId="7" borderId="4" xfId="0" applyFont="1" applyFill="1" applyBorder="1" applyAlignment="1">
      <alignment wrapText="1"/>
    </xf>
    <xf numFmtId="0" fontId="0" fillId="7" borderId="0" xfId="0" applyFill="1" applyAlignment="1">
      <alignment wrapText="1"/>
    </xf>
    <xf numFmtId="0" fontId="0" fillId="7" borderId="4" xfId="0" applyFill="1" applyBorder="1" applyAlignment="1">
      <alignment wrapText="1"/>
    </xf>
    <xf numFmtId="0" fontId="7" fillId="0" borderId="0" xfId="0" applyFont="1" applyAlignment="1">
      <alignment wrapText="1"/>
    </xf>
    <xf numFmtId="0" fontId="5" fillId="7" borderId="0" xfId="0" applyFont="1" applyFill="1" applyAlignment="1">
      <alignment wrapText="1"/>
    </xf>
    <xf numFmtId="0" fontId="9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5" fillId="7" borderId="0" xfId="0" applyFont="1" applyFill="1" applyBorder="1" applyAlignment="1">
      <alignment wrapText="1"/>
    </xf>
    <xf numFmtId="0" fontId="11" fillId="0" borderId="0" xfId="0" applyFont="1"/>
    <xf numFmtId="0" fontId="9" fillId="0" borderId="0" xfId="0" applyFont="1"/>
    <xf numFmtId="0" fontId="5" fillId="7" borderId="4" xfId="0" quotePrefix="1" applyFont="1" applyFill="1" applyBorder="1" applyAlignment="1">
      <alignment wrapText="1"/>
    </xf>
    <xf numFmtId="0" fontId="0" fillId="0" borderId="0" xfId="0" quotePrefix="1"/>
    <xf numFmtId="0" fontId="14" fillId="11" borderId="1" xfId="3" applyBorder="1"/>
    <xf numFmtId="0" fontId="12" fillId="9" borderId="1" xfId="1" applyBorder="1"/>
    <xf numFmtId="0" fontId="13" fillId="10" borderId="1" xfId="2" applyBorder="1"/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1653"/>
  <sheetViews>
    <sheetView tabSelected="1" topLeftCell="A1641" zoomScaleNormal="100" workbookViewId="0">
      <pane xSplit="2" topLeftCell="X1" activePane="topRight" state="frozen"/>
      <selection activeCell="A331" sqref="A331"/>
      <selection pane="topRight" activeCell="Y1651" sqref="Y1651:Z1651"/>
    </sheetView>
  </sheetViews>
  <sheetFormatPr defaultRowHeight="14.4" x14ac:dyDescent="0.3"/>
  <cols>
    <col min="2" max="2" width="46" customWidth="1"/>
    <col min="3" max="3" width="12.88671875" bestFit="1" customWidth="1"/>
    <col min="4" max="4" width="10.109375" bestFit="1" customWidth="1"/>
    <col min="5" max="5" width="11.88671875" style="24" bestFit="1" customWidth="1"/>
    <col min="6" max="6" width="16.5546875" style="24" bestFit="1" customWidth="1"/>
    <col min="7" max="7" width="13.109375" style="24" bestFit="1" customWidth="1"/>
    <col min="8" max="8" width="10.88671875" bestFit="1" customWidth="1"/>
    <col min="9" max="9" width="42.88671875" bestFit="1" customWidth="1"/>
    <col min="10" max="10" width="44.109375" bestFit="1" customWidth="1"/>
    <col min="11" max="11" width="115.109375" style="21" customWidth="1"/>
    <col min="12" max="12" width="11.5546875" bestFit="1" customWidth="1"/>
    <col min="13" max="13" width="29.33203125" style="19" customWidth="1"/>
    <col min="14" max="14" width="47.5546875" style="5" bestFit="1" customWidth="1"/>
    <col min="15" max="15" width="12.44140625" customWidth="1"/>
    <col min="16" max="16" width="1.88671875" customWidth="1"/>
    <col min="17" max="22" width="2.109375" customWidth="1"/>
    <col min="23" max="23" width="34.88671875" style="16" bestFit="1" customWidth="1"/>
    <col min="24" max="24" width="33.5546875" style="3" bestFit="1" customWidth="1"/>
    <col min="25" max="25" width="62.44140625" style="22" customWidth="1"/>
    <col min="26" max="26" width="45.6640625" style="7" bestFit="1" customWidth="1"/>
  </cols>
  <sheetData>
    <row r="2" spans="2:26" x14ac:dyDescent="0.3">
      <c r="B2" s="2" t="s">
        <v>438</v>
      </c>
      <c r="I2" t="str">
        <f>CONCATENATE("ALTER TABLE"," ",B2)</f>
        <v>ALTER TABLE CR_SQL_POOL</v>
      </c>
      <c r="N2" s="5" t="str">
        <f>CONCATENATE("CREATE TABLE ",B2," ","(")</f>
        <v>CREATE TABLE CR_SQL_POOL (</v>
      </c>
    </row>
    <row r="3" spans="2:26" ht="19.2" x14ac:dyDescent="0.45">
      <c r="B3" s="1" t="s">
        <v>2</v>
      </c>
      <c r="C3" s="1" t="s">
        <v>1</v>
      </c>
      <c r="D3" s="4">
        <v>30</v>
      </c>
      <c r="E3" s="24" t="s">
        <v>113</v>
      </c>
      <c r="I3" t="str">
        <f>I2</f>
        <v>ALTER TABLE CR_SQL_POOL</v>
      </c>
      <c r="J3" t="str">
        <f>CONCATENATE(LEFT(CONCATENATE(" ADD "," ",N3,";"),LEN(CONCATENATE(" ADD "," ",N3,";"))-2),";")</f>
        <v xml:space="preserve"> ADD  ID VARCHAR(30) NOT NULL ;</v>
      </c>
      <c r="K3" s="21" t="str">
        <f>CONCATENATE(LEFT(CONCATENATE("  ALTER COLUMN  "," ",N3,";"),LEN(CONCATENATE("  ALTER COLUMN  "," ",N3,";"))-2),";")</f>
        <v xml:space="preserve">  ALTER COLUMN   ID VARCHAR(30) NOT NULL ;</v>
      </c>
      <c r="L3" s="12"/>
      <c r="M3" s="18" t="str">
        <f>CONCATENATE(B3,",")</f>
        <v>ID,</v>
      </c>
      <c r="N3" s="5" t="str">
        <f>CONCATENATE(B3," ",C3,"(",D3,") ",E3," ,")</f>
        <v>ID VARCHAR(30) NOT NULL ,</v>
      </c>
      <c r="O3" s="1" t="s">
        <v>2</v>
      </c>
      <c r="P3" s="6"/>
      <c r="Q3" s="6"/>
      <c r="R3" s="6"/>
      <c r="S3" s="6"/>
      <c r="T3" s="6"/>
      <c r="U3" s="6"/>
      <c r="V3" s="6"/>
      <c r="W3" s="17" t="str">
        <f t="shared" ref="W3:W8" si="0">CONCATENATE(,LOWER(O3),UPPER(LEFT(P3,1)),LOWER(RIGHT(P3,LEN(P3)-IF(LEN(P3)&gt;0,1,LEN(P3)))),UPPER(LEFT(Q3,1)),LOWER(RIGHT(Q3,LEN(Q3)-IF(LEN(Q3)&gt;0,1,LEN(Q3)))),UPPER(LEFT(R3,1)),LOWER(RIGHT(R3,LEN(R3)-IF(LEN(R3)&gt;0,1,LEN(R3)))),UPPER(LEFT(S3,1)),LOWER(RIGHT(S3,LEN(S3)-IF(LEN(S3)&gt;0,1,LEN(S3)))),UPPER(LEFT(T3,1)),LOWER(RIGHT(T3,LEN(T3)-IF(LEN(T3)&gt;0,1,LEN(T3)))),UPPER(LEFT(U3,1)),LOWER(RIGHT(U3,LEN(U3)-IF(LEN(U3)&gt;0,1,LEN(U3)))),UPPER(LEFT(V3,1)),LOWER(RIGHT(V3,LEN(V3)-IF(LEN(V3)&gt;0,1,LEN(V3)))))</f>
        <v>id</v>
      </c>
      <c r="X3" s="3" t="str">
        <f t="shared" ref="X3:X8" si="1">CONCATENATE("""",W3,"""",":","""","""",",")</f>
        <v>"id":"",</v>
      </c>
      <c r="Y3" s="22" t="str">
        <f t="shared" ref="Y3:Y8" si="2">CONCATENATE("public static String ",,B3,,"=","""",W3,""";")</f>
        <v>public static String ID="id";</v>
      </c>
      <c r="Z3" s="7" t="str">
        <f t="shared" ref="Z3:Z8" si="3">CONCATENATE("private String ",W3,"=","""""",";")</f>
        <v>private String id="";</v>
      </c>
    </row>
    <row r="4" spans="2:26" ht="19.2" x14ac:dyDescent="0.45">
      <c r="B4" s="1" t="s">
        <v>3</v>
      </c>
      <c r="C4" s="1" t="s">
        <v>1</v>
      </c>
      <c r="D4" s="4">
        <v>10</v>
      </c>
      <c r="I4" t="str">
        <f>I3</f>
        <v>ALTER TABLE CR_SQL_POOL</v>
      </c>
      <c r="J4" t="str">
        <f>CONCATENATE(LEFT(CONCATENATE(" ADD "," ",N4,";"),LEN(CONCATENATE(" ADD "," ",N4,";"))-2),";")</f>
        <v xml:space="preserve"> ADD  STATUS VARCHAR(10);</v>
      </c>
      <c r="K4" s="21" t="str">
        <f>CONCATENATE(LEFT(CONCATENATE("  ALTER COLUMN  "," ",N4,";"),LEN(CONCATENATE("  ALTER COLUMN  "," ",N4,";"))-2),";")</f>
        <v xml:space="preserve">  ALTER COLUMN   STATUS VARCHAR(10);</v>
      </c>
      <c r="L4" s="12"/>
      <c r="M4" s="18" t="str">
        <f>CONCATENATE(B4,",")</f>
        <v>STATUS,</v>
      </c>
      <c r="N4" s="5" t="str">
        <f>CONCATENATE(B4," ",C4,"(",D4,")",",")</f>
        <v>STATUS VARCHAR(10),</v>
      </c>
      <c r="O4" s="1" t="s">
        <v>3</v>
      </c>
      <c r="W4" s="17" t="str">
        <f t="shared" si="0"/>
        <v>status</v>
      </c>
      <c r="X4" s="3" t="str">
        <f t="shared" si="1"/>
        <v>"status":"",</v>
      </c>
      <c r="Y4" s="22" t="str">
        <f t="shared" si="2"/>
        <v>public static String STATUS="status";</v>
      </c>
      <c r="Z4" s="7" t="str">
        <f t="shared" si="3"/>
        <v>private String status="";</v>
      </c>
    </row>
    <row r="5" spans="2:26" ht="19.2" x14ac:dyDescent="0.45">
      <c r="B5" s="1" t="s">
        <v>4</v>
      </c>
      <c r="C5" s="1" t="s">
        <v>1</v>
      </c>
      <c r="D5" s="4">
        <v>30</v>
      </c>
      <c r="I5" t="str">
        <f>I4</f>
        <v>ALTER TABLE CR_SQL_POOL</v>
      </c>
      <c r="J5" t="str">
        <f>CONCATENATE(LEFT(CONCATENATE(" ADD "," ",N5,";"),LEN(CONCATENATE(" ADD "," ",N5,";"))-2),";")</f>
        <v xml:space="preserve"> ADD  INSERT_DATE VARCHAR(30);</v>
      </c>
      <c r="K5" s="21" t="str">
        <f>CONCATENATE(LEFT(CONCATENATE("  ALTER COLUMN  "," ",N5,";"),LEN(CONCATENATE("  ALTER COLUMN  "," ",N5,";"))-2),";")</f>
        <v xml:space="preserve">  ALTER COLUMN   INSERT_DATE VARCHAR(30);</v>
      </c>
      <c r="L5" s="12"/>
      <c r="M5" s="18" t="str">
        <f>CONCATENATE(B5,",")</f>
        <v>INSERT_DATE,</v>
      </c>
      <c r="N5" s="5" t="str">
        <f>CONCATENATE(B5," ",C5,"(",D5,")",",")</f>
        <v>INSERT_DATE VARCHAR(30),</v>
      </c>
      <c r="O5" s="1" t="s">
        <v>7</v>
      </c>
      <c r="P5" t="s">
        <v>8</v>
      </c>
      <c r="W5" s="17" t="str">
        <f t="shared" si="0"/>
        <v>insertDate</v>
      </c>
      <c r="X5" s="3" t="str">
        <f t="shared" si="1"/>
        <v>"insertDate":"",</v>
      </c>
      <c r="Y5" s="22" t="str">
        <f t="shared" si="2"/>
        <v>public static String INSERT_DATE="insertDate";</v>
      </c>
      <c r="Z5" s="7" t="str">
        <f t="shared" si="3"/>
        <v>private String insertDate="";</v>
      </c>
    </row>
    <row r="6" spans="2:26" ht="19.2" x14ac:dyDescent="0.45">
      <c r="B6" s="1" t="s">
        <v>5</v>
      </c>
      <c r="C6" s="1" t="s">
        <v>1</v>
      </c>
      <c r="D6" s="4">
        <v>30</v>
      </c>
      <c r="I6" t="str">
        <f>I5</f>
        <v>ALTER TABLE CR_SQL_POOL</v>
      </c>
      <c r="J6" t="str">
        <f>CONCATENATE(LEFT(CONCATENATE(" ADD "," ",N6,";"),LEN(CONCATENATE(" ADD "," ",N6,";"))-2),";")</f>
        <v xml:space="preserve"> ADD  MODIFICATION_DATE VARCHAR(30);</v>
      </c>
      <c r="K6" s="21" t="str">
        <f>CONCATENATE(LEFT(CONCATENATE("  ALTER COLUMN  "," ",N6,";"),LEN(CONCATENATE("  ALTER COLUMN  "," ",N6,";"))-2),";")</f>
        <v xml:space="preserve">  ALTER COLUMN   MODIFICATION_DATE VARCHAR(30);</v>
      </c>
      <c r="L6" s="12"/>
      <c r="M6" s="18" t="str">
        <f>CONCATENATE(B6,",")</f>
        <v>MODIFICATION_DATE,</v>
      </c>
      <c r="N6" s="5" t="str">
        <f>CONCATENATE(B6," ",C6,"(",D6,")",",")</f>
        <v>MODIFICATION_DATE VARCHAR(30),</v>
      </c>
      <c r="O6" s="1" t="s">
        <v>9</v>
      </c>
      <c r="P6" t="s">
        <v>8</v>
      </c>
      <c r="W6" s="17" t="str">
        <f t="shared" si="0"/>
        <v>modificationDate</v>
      </c>
      <c r="X6" s="3" t="str">
        <f t="shared" si="1"/>
        <v>"modificationDate":"",</v>
      </c>
      <c r="Y6" s="22" t="str">
        <f t="shared" si="2"/>
        <v>public static String MODIFICATION_DATE="modificationDate";</v>
      </c>
      <c r="Z6" s="7" t="str">
        <f t="shared" si="3"/>
        <v>private String modificationDate="";</v>
      </c>
    </row>
    <row r="7" spans="2:26" ht="19.2" x14ac:dyDescent="0.45">
      <c r="B7" s="1" t="s">
        <v>439</v>
      </c>
      <c r="C7" s="1" t="s">
        <v>1</v>
      </c>
      <c r="D7" s="4">
        <v>222</v>
      </c>
      <c r="I7" t="e">
        <f>#REF!</f>
        <v>#REF!</v>
      </c>
      <c r="J7" t="str">
        <f>CONCATENATE(LEFT(CONCATENATE(" ADD "," ",N7,";"),LEN(CONCATENATE(" ADD "," ",N7,";"))-2),";")</f>
        <v xml:space="preserve"> ADD  SQL_ID VARCHAR(222);</v>
      </c>
      <c r="K7" s="21" t="str">
        <f>CONCATENATE(LEFT(CONCATENATE("  ALTER COLUMN  "," ",N7,";"),LEN(CONCATENATE("  ALTER COLUMN  "," ",N7,";"))-2),";")</f>
        <v xml:space="preserve">  ALTER COLUMN   SQL_ID VARCHAR(222);</v>
      </c>
      <c r="L7" s="12"/>
      <c r="M7" s="18" t="str">
        <f>CONCATENATE(B7,",")</f>
        <v>SQL_ID,</v>
      </c>
      <c r="N7" s="5" t="str">
        <f>CONCATENATE(B7," ",C7,"(",D7,")",",")</f>
        <v>SQL_ID VARCHAR(222),</v>
      </c>
      <c r="O7" s="1" t="s">
        <v>281</v>
      </c>
      <c r="P7" t="s">
        <v>0</v>
      </c>
      <c r="W7" s="17" t="str">
        <f t="shared" si="0"/>
        <v>networkName</v>
      </c>
      <c r="X7" s="3" t="str">
        <f t="shared" si="1"/>
        <v>"networkName":"",</v>
      </c>
      <c r="Y7" s="22" t="str">
        <f t="shared" si="2"/>
        <v>public static String SQL_ID="networkName";</v>
      </c>
      <c r="Z7" s="7" t="str">
        <f t="shared" si="3"/>
        <v>private String networkName="";</v>
      </c>
    </row>
    <row r="8" spans="2:26" ht="19.2" x14ac:dyDescent="0.45">
      <c r="B8" s="1" t="s">
        <v>440</v>
      </c>
      <c r="C8" s="1" t="s">
        <v>1</v>
      </c>
      <c r="D8" s="4">
        <v>4444</v>
      </c>
      <c r="L8" s="12"/>
      <c r="M8" s="18"/>
      <c r="N8" s="5" t="str">
        <f>CONCATENATE(B8," ",C8,"(",D8,")",",")</f>
        <v>SQL_QUERY VARCHAR(4444),</v>
      </c>
      <c r="O8" s="1" t="s">
        <v>281</v>
      </c>
      <c r="P8" t="s">
        <v>3</v>
      </c>
      <c r="W8" s="17" t="str">
        <f t="shared" si="0"/>
        <v>networkStatus</v>
      </c>
      <c r="X8" s="3" t="str">
        <f t="shared" si="1"/>
        <v>"networkStatus":"",</v>
      </c>
      <c r="Y8" s="22" t="str">
        <f t="shared" si="2"/>
        <v>public static String SQL_QUERY="networkStatus";</v>
      </c>
      <c r="Z8" s="7" t="str">
        <f t="shared" si="3"/>
        <v>private String networkStatus="";</v>
      </c>
    </row>
    <row r="12" spans="2:26" ht="19.2" x14ac:dyDescent="0.45">
      <c r="C12" s="14"/>
      <c r="D12" s="9"/>
      <c r="M12" s="20"/>
      <c r="N12" s="31"/>
      <c r="O12" s="14"/>
      <c r="W12" s="17"/>
    </row>
    <row r="13" spans="2:26" x14ac:dyDescent="0.3">
      <c r="B13" s="2" t="s">
        <v>278</v>
      </c>
      <c r="I13" t="str">
        <f>CONCATENATE("ALTER TABLE"," ",B13)</f>
        <v>ALTER TABLE TM_NETWORK</v>
      </c>
      <c r="N13" s="5" t="str">
        <f>CONCATENATE("CREATE TABLE ",B13," ","(")</f>
        <v>CREATE TABLE TM_NETWORK (</v>
      </c>
    </row>
    <row r="14" spans="2:26" ht="19.2" x14ac:dyDescent="0.45">
      <c r="B14" s="1" t="s">
        <v>2</v>
      </c>
      <c r="C14" s="1" t="s">
        <v>1</v>
      </c>
      <c r="D14" s="4">
        <v>30</v>
      </c>
      <c r="E14" s="24" t="s">
        <v>113</v>
      </c>
      <c r="I14" t="str">
        <f>I13</f>
        <v>ALTER TABLE TM_NETWORK</v>
      </c>
      <c r="J14" t="str">
        <f>CONCATENATE(LEFT(CONCATENATE(" ADD "," ",N14,";"),LEN(CONCATENATE(" ADD "," ",N14,";"))-2),";")</f>
        <v xml:space="preserve"> ADD  ID VARCHAR(30) NOT NULL ;</v>
      </c>
      <c r="K14" s="21" t="str">
        <f>CONCATENATE(LEFT(CONCATENATE("  ALTER COLUMN  "," ",N14,";"),LEN(CONCATENATE("  ALTER COLUMN  "," ",N14,";"))-2),";")</f>
        <v xml:space="preserve">  ALTER COLUMN   ID VARCHAR(30) NOT NULL ;</v>
      </c>
      <c r="L14" s="12"/>
      <c r="M14" s="18" t="str">
        <f>CONCATENATE(B14,",")</f>
        <v>ID,</v>
      </c>
      <c r="N14" s="5" t="str">
        <f>CONCATENATE(B14," ",C14,"(",D14,") ",E14," ,")</f>
        <v>ID VARCHAR(30) NOT NULL ,</v>
      </c>
      <c r="O14" s="1" t="s">
        <v>2</v>
      </c>
      <c r="P14" s="6"/>
      <c r="Q14" s="6"/>
      <c r="R14" s="6"/>
      <c r="S14" s="6"/>
      <c r="T14" s="6"/>
      <c r="U14" s="6"/>
      <c r="V14" s="6"/>
      <c r="W14" s="17" t="str">
        <f t="shared" ref="W14:W23" si="4">CONCATENATE(,LOWER(O14),UPPER(LEFT(P14,1)),LOWER(RIGHT(P14,LEN(P14)-IF(LEN(P14)&gt;0,1,LEN(P14)))),UPPER(LEFT(Q14,1)),LOWER(RIGHT(Q14,LEN(Q14)-IF(LEN(Q14)&gt;0,1,LEN(Q14)))),UPPER(LEFT(R14,1)),LOWER(RIGHT(R14,LEN(R14)-IF(LEN(R14)&gt;0,1,LEN(R14)))),UPPER(LEFT(S14,1)),LOWER(RIGHT(S14,LEN(S14)-IF(LEN(S14)&gt;0,1,LEN(S14)))),UPPER(LEFT(T14,1)),LOWER(RIGHT(T14,LEN(T14)-IF(LEN(T14)&gt;0,1,LEN(T14)))),UPPER(LEFT(U14,1)),LOWER(RIGHT(U14,LEN(U14)-IF(LEN(U14)&gt;0,1,LEN(U14)))),UPPER(LEFT(V14,1)),LOWER(RIGHT(V14,LEN(V14)-IF(LEN(V14)&gt;0,1,LEN(V14)))))</f>
        <v>id</v>
      </c>
      <c r="X14" s="3" t="str">
        <f t="shared" ref="X14:X23" si="5">CONCATENATE("""",W14,"""",":","""","""",",")</f>
        <v>"id":"",</v>
      </c>
      <c r="Y14" s="22" t="str">
        <f t="shared" ref="Y14:Y23" si="6">CONCATENATE("public static String ",,B14,,"=","""",W14,""";")</f>
        <v>public static String ID="id";</v>
      </c>
      <c r="Z14" s="7" t="str">
        <f t="shared" ref="Z14:Z22" si="7">CONCATENATE("private String ",W14,"=","""""",";")</f>
        <v>private String id="";</v>
      </c>
    </row>
    <row r="15" spans="2:26" ht="19.2" x14ac:dyDescent="0.45">
      <c r="B15" s="1" t="s">
        <v>3</v>
      </c>
      <c r="C15" s="1" t="s">
        <v>1</v>
      </c>
      <c r="D15" s="4">
        <v>10</v>
      </c>
      <c r="I15" t="str">
        <f>I14</f>
        <v>ALTER TABLE TM_NETWORK</v>
      </c>
      <c r="J15" t="str">
        <f>CONCATENATE(LEFT(CONCATENATE(" ADD "," ",N15,";"),LEN(CONCATENATE(" ADD "," ",N15,";"))-2),";")</f>
        <v xml:space="preserve"> ADD  STATUS VARCHAR(10);</v>
      </c>
      <c r="K15" s="21" t="str">
        <f>CONCATENATE(LEFT(CONCATENATE("  ALTER COLUMN  "," ",N15,";"),LEN(CONCATENATE("  ALTER COLUMN  "," ",N15,";"))-2),";")</f>
        <v xml:space="preserve">  ALTER COLUMN   STATUS VARCHAR(10);</v>
      </c>
      <c r="L15" s="12"/>
      <c r="M15" s="18" t="str">
        <f>CONCATENATE(B15,",")</f>
        <v>STATUS,</v>
      </c>
      <c r="N15" s="5" t="str">
        <f t="shared" ref="N15:N23" si="8">CONCATENATE(B15," ",C15,"(",D15,")",",")</f>
        <v>STATUS VARCHAR(10),</v>
      </c>
      <c r="O15" s="1" t="s">
        <v>3</v>
      </c>
      <c r="W15" s="17" t="str">
        <f t="shared" si="4"/>
        <v>status</v>
      </c>
      <c r="X15" s="3" t="str">
        <f t="shared" si="5"/>
        <v>"status":"",</v>
      </c>
      <c r="Y15" s="22" t="str">
        <f t="shared" si="6"/>
        <v>public static String STATUS="status";</v>
      </c>
      <c r="Z15" s="7" t="str">
        <f t="shared" si="7"/>
        <v>private String status="";</v>
      </c>
    </row>
    <row r="16" spans="2:26" ht="19.2" x14ac:dyDescent="0.45">
      <c r="B16" s="1" t="s">
        <v>4</v>
      </c>
      <c r="C16" s="1" t="s">
        <v>1</v>
      </c>
      <c r="D16" s="4">
        <v>30</v>
      </c>
      <c r="I16" t="str">
        <f>I15</f>
        <v>ALTER TABLE TM_NETWORK</v>
      </c>
      <c r="J16" t="str">
        <f>CONCATENATE(LEFT(CONCATENATE(" ADD "," ",N16,";"),LEN(CONCATENATE(" ADD "," ",N16,";"))-2),";")</f>
        <v xml:space="preserve"> ADD  INSERT_DATE VARCHAR(30);</v>
      </c>
      <c r="K16" s="21" t="str">
        <f>CONCATENATE(LEFT(CONCATENATE("  ALTER COLUMN  "," ",N16,";"),LEN(CONCATENATE("  ALTER COLUMN  "," ",N16,";"))-2),";")</f>
        <v xml:space="preserve">  ALTER COLUMN   INSERT_DATE VARCHAR(30);</v>
      </c>
      <c r="L16" s="12"/>
      <c r="M16" s="18" t="str">
        <f>CONCATENATE(B16,",")</f>
        <v>INSERT_DATE,</v>
      </c>
      <c r="N16" s="5" t="str">
        <f t="shared" si="8"/>
        <v>INSERT_DATE VARCHAR(30),</v>
      </c>
      <c r="O16" s="1" t="s">
        <v>7</v>
      </c>
      <c r="P16" t="s">
        <v>8</v>
      </c>
      <c r="W16" s="17" t="str">
        <f t="shared" si="4"/>
        <v>insertDate</v>
      </c>
      <c r="X16" s="3" t="str">
        <f t="shared" si="5"/>
        <v>"insertDate":"",</v>
      </c>
      <c r="Y16" s="22" t="str">
        <f t="shared" si="6"/>
        <v>public static String INSERT_DATE="insertDate";</v>
      </c>
      <c r="Z16" s="7" t="str">
        <f t="shared" si="7"/>
        <v>private String insertDate="";</v>
      </c>
    </row>
    <row r="17" spans="2:26" ht="19.2" x14ac:dyDescent="0.45">
      <c r="B17" s="1" t="s">
        <v>5</v>
      </c>
      <c r="C17" s="1" t="s">
        <v>1</v>
      </c>
      <c r="D17" s="4">
        <v>30</v>
      </c>
      <c r="I17" t="str">
        <f>I16</f>
        <v>ALTER TABLE TM_NETWORK</v>
      </c>
      <c r="J17" t="str">
        <f>CONCATENATE(LEFT(CONCATENATE(" ADD "," ",N17,";"),LEN(CONCATENATE(" ADD "," ",N17,";"))-2),";")</f>
        <v xml:space="preserve"> ADD  MODIFICATION_DATE VARCHAR(30);</v>
      </c>
      <c r="K17" s="21" t="str">
        <f>CONCATENATE(LEFT(CONCATENATE("  ALTER COLUMN  "," ",N17,";"),LEN(CONCATENATE("  ALTER COLUMN  "," ",N17,";"))-2),";")</f>
        <v xml:space="preserve">  ALTER COLUMN   MODIFICATION_DATE VARCHAR(30);</v>
      </c>
      <c r="L17" s="12"/>
      <c r="M17" s="18" t="str">
        <f>CONCATENATE(B17,",")</f>
        <v>MODIFICATION_DATE,</v>
      </c>
      <c r="N17" s="5" t="str">
        <f t="shared" si="8"/>
        <v>MODIFICATION_DATE VARCHAR(30),</v>
      </c>
      <c r="O17" s="1" t="s">
        <v>9</v>
      </c>
      <c r="P17" t="s">
        <v>8</v>
      </c>
      <c r="W17" s="17" t="str">
        <f t="shared" si="4"/>
        <v>modificationDate</v>
      </c>
      <c r="X17" s="3" t="str">
        <f t="shared" si="5"/>
        <v>"modificationDate":"",</v>
      </c>
      <c r="Y17" s="22" t="str">
        <f t="shared" si="6"/>
        <v>public static String MODIFICATION_DATE="modificationDate";</v>
      </c>
      <c r="Z17" s="7" t="str">
        <f t="shared" si="7"/>
        <v>private String modificationDate="";</v>
      </c>
    </row>
    <row r="18" spans="2:26" ht="19.2" x14ac:dyDescent="0.45">
      <c r="B18" s="1" t="s">
        <v>279</v>
      </c>
      <c r="C18" s="1" t="s">
        <v>1</v>
      </c>
      <c r="D18" s="4">
        <v>222</v>
      </c>
      <c r="I18" t="e">
        <f>#REF!</f>
        <v>#REF!</v>
      </c>
      <c r="J18" t="str">
        <f>CONCATENATE(LEFT(CONCATENATE(" ADD "," ",N18,";"),LEN(CONCATENATE(" ADD "," ",N18,";"))-2),";")</f>
        <v xml:space="preserve"> ADD  NETWORK_NAME VARCHAR(222);</v>
      </c>
      <c r="K18" s="21" t="str">
        <f>CONCATENATE(LEFT(CONCATENATE("  ALTER COLUMN  "," ",N18,";"),LEN(CONCATENATE("  ALTER COLUMN  "," ",N18,";"))-2),";")</f>
        <v xml:space="preserve">  ALTER COLUMN   NETWORK_NAME VARCHAR(222);</v>
      </c>
      <c r="L18" s="12"/>
      <c r="M18" s="18" t="str">
        <f>CONCATENATE(B18,",")</f>
        <v>NETWORK_NAME,</v>
      </c>
      <c r="N18" s="5" t="str">
        <f t="shared" si="8"/>
        <v>NETWORK_NAME VARCHAR(222),</v>
      </c>
      <c r="O18" s="1" t="s">
        <v>281</v>
      </c>
      <c r="P18" t="s">
        <v>0</v>
      </c>
      <c r="W18" s="17" t="str">
        <f t="shared" si="4"/>
        <v>networkName</v>
      </c>
      <c r="X18" s="3" t="str">
        <f t="shared" si="5"/>
        <v>"networkName":"",</v>
      </c>
      <c r="Y18" s="22" t="str">
        <f t="shared" si="6"/>
        <v>public static String NETWORK_NAME="networkName";</v>
      </c>
      <c r="Z18" s="7" t="str">
        <f t="shared" si="7"/>
        <v>private String networkName="";</v>
      </c>
    </row>
    <row r="19" spans="2:26" ht="19.2" x14ac:dyDescent="0.45">
      <c r="B19" s="1" t="s">
        <v>280</v>
      </c>
      <c r="C19" s="1" t="s">
        <v>1</v>
      </c>
      <c r="D19" s="4">
        <v>12</v>
      </c>
      <c r="L19" s="12"/>
      <c r="M19" s="18"/>
      <c r="N19" s="5" t="str">
        <f t="shared" si="8"/>
        <v>NETWORK_STATUS VARCHAR(12),</v>
      </c>
      <c r="O19" s="1" t="s">
        <v>281</v>
      </c>
      <c r="P19" t="s">
        <v>3</v>
      </c>
      <c r="W19" s="17" t="str">
        <f t="shared" si="4"/>
        <v>networkStatus</v>
      </c>
      <c r="X19" s="3" t="str">
        <f t="shared" si="5"/>
        <v>"networkStatus":"",</v>
      </c>
      <c r="Y19" s="22" t="str">
        <f t="shared" si="6"/>
        <v>public static String NETWORK_STATUS="networkStatus";</v>
      </c>
      <c r="Z19" s="7" t="str">
        <f t="shared" si="7"/>
        <v>private String networkStatus="";</v>
      </c>
    </row>
    <row r="20" spans="2:26" ht="19.2" x14ac:dyDescent="0.45">
      <c r="B20" s="10" t="s">
        <v>262</v>
      </c>
      <c r="C20" s="1" t="s">
        <v>1</v>
      </c>
      <c r="D20" s="4">
        <v>43</v>
      </c>
      <c r="I20" t="e">
        <f>#REF!</f>
        <v>#REF!</v>
      </c>
      <c r="J20" t="str">
        <f>CONCATENATE(LEFT(CONCATENATE(" ADD "," ",N20,";"),LEN(CONCATENATE(" ADD "," ",N20,";"))-2),";")</f>
        <v xml:space="preserve"> ADD  CREATED_BY VARCHAR(43);</v>
      </c>
      <c r="K20" s="21" t="str">
        <f>CONCATENATE(LEFT(CONCATENATE("  ALTER COLUMN  "," ",N20,";"),LEN(CONCATENATE("  ALTER COLUMN  "," ",N20,";"))-2),";")</f>
        <v xml:space="preserve">  ALTER COLUMN   CREATED_BY VARCHAR(43);</v>
      </c>
      <c r="L20" s="12"/>
      <c r="M20" s="18" t="str">
        <f>CONCATENATE(B19,",")</f>
        <v>NETWORK_STATUS,</v>
      </c>
      <c r="N20" s="5" t="str">
        <f t="shared" si="8"/>
        <v>CREATED_BY VARCHAR(43),</v>
      </c>
      <c r="O20" s="1" t="s">
        <v>282</v>
      </c>
      <c r="P20" t="s">
        <v>128</v>
      </c>
      <c r="W20" s="17" t="str">
        <f t="shared" si="4"/>
        <v>createdBy</v>
      </c>
      <c r="X20" s="3" t="str">
        <f t="shared" si="5"/>
        <v>"createdBy":"",</v>
      </c>
      <c r="Y20" s="22" t="str">
        <f t="shared" si="6"/>
        <v>public static String CREATED_BY="createdBy";</v>
      </c>
      <c r="Z20" s="7" t="str">
        <f t="shared" si="7"/>
        <v>private String createdBy="";</v>
      </c>
    </row>
    <row r="21" spans="2:26" ht="19.2" x14ac:dyDescent="0.45">
      <c r="B21" s="1" t="s">
        <v>263</v>
      </c>
      <c r="C21" s="1" t="s">
        <v>1</v>
      </c>
      <c r="D21" s="4">
        <v>30</v>
      </c>
      <c r="I21" t="e">
        <f>#REF!</f>
        <v>#REF!</v>
      </c>
      <c r="J21" t="str">
        <f>CONCATENATE(LEFT(CONCATENATE(" ADD "," ",N21,";"),LEN(CONCATENATE(" ADD "," ",N21,";"))-2),";")</f>
        <v xml:space="preserve"> ADD  CREATED_DATE VARCHAR(30);</v>
      </c>
      <c r="K21" s="21" t="str">
        <f>CONCATENATE(LEFT(CONCATENATE("  ALTER COLUMN  "," ",N21,";"),LEN(CONCATENATE("  ALTER COLUMN  "," ",N21,";"))-2),";")</f>
        <v xml:space="preserve">  ALTER COLUMN   CREATED_DATE VARCHAR(30);</v>
      </c>
      <c r="L21" s="12"/>
      <c r="M21" s="18" t="str">
        <f>CONCATENATE(B21,",")</f>
        <v>CREATED_DATE,</v>
      </c>
      <c r="N21" s="5" t="str">
        <f t="shared" si="8"/>
        <v>CREATED_DATE VARCHAR(30),</v>
      </c>
      <c r="O21" s="1" t="s">
        <v>282</v>
      </c>
      <c r="P21" t="s">
        <v>8</v>
      </c>
      <c r="W21" s="17" t="str">
        <f t="shared" si="4"/>
        <v>createdDate</v>
      </c>
      <c r="X21" s="3" t="str">
        <f t="shared" si="5"/>
        <v>"createdDate":"",</v>
      </c>
      <c r="Y21" s="22" t="str">
        <f t="shared" si="6"/>
        <v>public static String CREATED_DATE="createdDate";</v>
      </c>
      <c r="Z21" s="7" t="str">
        <f t="shared" si="7"/>
        <v>private String createdDate="";</v>
      </c>
    </row>
    <row r="22" spans="2:26" ht="19.2" x14ac:dyDescent="0.45">
      <c r="B22" s="1" t="s">
        <v>264</v>
      </c>
      <c r="C22" s="1" t="s">
        <v>1</v>
      </c>
      <c r="D22" s="4">
        <v>12</v>
      </c>
      <c r="L22" s="12"/>
      <c r="M22" s="18"/>
      <c r="N22" s="5" t="str">
        <f t="shared" si="8"/>
        <v>CREATED_TIME VARCHAR(12),</v>
      </c>
      <c r="O22" s="1" t="s">
        <v>282</v>
      </c>
      <c r="P22" t="s">
        <v>133</v>
      </c>
      <c r="W22" s="17" t="str">
        <f t="shared" si="4"/>
        <v>createdTime</v>
      </c>
      <c r="X22" s="3" t="str">
        <f t="shared" si="5"/>
        <v>"createdTime":"",</v>
      </c>
      <c r="Y22" s="22" t="str">
        <f t="shared" si="6"/>
        <v>public static String CREATED_TIME="createdTime";</v>
      </c>
      <c r="Z22" s="7" t="str">
        <f t="shared" si="7"/>
        <v>private String createdTime="";</v>
      </c>
    </row>
    <row r="23" spans="2:26" ht="19.2" x14ac:dyDescent="0.45">
      <c r="B23" s="1" t="s">
        <v>14</v>
      </c>
      <c r="C23" s="1" t="s">
        <v>1</v>
      </c>
      <c r="D23" s="4">
        <v>3000</v>
      </c>
      <c r="I23" t="e">
        <f>#REF!</f>
        <v>#REF!</v>
      </c>
      <c r="J23" t="str">
        <f>CONCATENATE(LEFT(CONCATENATE(" ADD "," ",N23,";"),LEN(CONCATENATE(" ADD "," ",N23,";"))-2),";")</f>
        <v xml:space="preserve"> ADD  DESCRIPTION VARCHAR(3000);</v>
      </c>
      <c r="K23" s="21" t="str">
        <f>CONCATENATE(LEFT(CONCATENATE("  ALTER COLUMN  "," ",N23,";"),LEN(CONCATENATE("  ALTER COLUMN  "," ",N23,";"))-2),";")</f>
        <v xml:space="preserve">  ALTER COLUMN   DESCRIPTION VARCHAR(3000);</v>
      </c>
      <c r="L23" s="12"/>
      <c r="M23" s="18" t="str">
        <f>CONCATENATE(B23,",")</f>
        <v>DESCRIPTION,</v>
      </c>
      <c r="N23" s="5" t="str">
        <f t="shared" si="8"/>
        <v>DESCRIPTION VARCHAR(3000),</v>
      </c>
      <c r="O23" s="1" t="s">
        <v>14</v>
      </c>
      <c r="W23" s="17" t="str">
        <f t="shared" si="4"/>
        <v>description</v>
      </c>
      <c r="X23" s="3" t="str">
        <f t="shared" si="5"/>
        <v>"description":"",</v>
      </c>
      <c r="Y23" s="22" t="str">
        <f t="shared" si="6"/>
        <v>public static String DESCRIPTION="description";</v>
      </c>
      <c r="Z23" s="7" t="str">
        <f>CONCATENATE("private String ",W23,"=","""""",";")</f>
        <v>private String description="";</v>
      </c>
    </row>
    <row r="24" spans="2:26" ht="19.2" x14ac:dyDescent="0.45">
      <c r="C24" s="1"/>
      <c r="D24" s="8"/>
      <c r="M24" s="18"/>
      <c r="N24" s="33" t="s">
        <v>130</v>
      </c>
      <c r="O24" s="1"/>
      <c r="W24" s="17"/>
    </row>
    <row r="25" spans="2:26" ht="19.2" x14ac:dyDescent="0.45">
      <c r="C25" s="1"/>
      <c r="D25" s="8"/>
      <c r="M25" s="18"/>
      <c r="N25" s="31" t="s">
        <v>126</v>
      </c>
      <c r="O25" s="1"/>
      <c r="W25" s="17"/>
    </row>
    <row r="26" spans="2:26" ht="19.2" x14ac:dyDescent="0.45">
      <c r="C26" s="14"/>
      <c r="D26" s="9"/>
      <c r="M26" s="20"/>
      <c r="W26" s="17"/>
    </row>
    <row r="28" spans="2:26" x14ac:dyDescent="0.3">
      <c r="B28" s="2" t="s">
        <v>350</v>
      </c>
      <c r="I28" t="str">
        <f>CONCATENATE("ALTER TABLE"," ",B28)</f>
        <v>ALTER TABLE TM_BACKLOG</v>
      </c>
      <c r="N28" s="5" t="str">
        <f>CONCATENATE("CREATE TABLE ",B28," ","(")</f>
        <v>CREATE TABLE TM_BACKLOG (</v>
      </c>
    </row>
    <row r="29" spans="2:26" ht="19.2" x14ac:dyDescent="0.45">
      <c r="B29" s="1" t="s">
        <v>2</v>
      </c>
      <c r="C29" s="1" t="s">
        <v>1</v>
      </c>
      <c r="D29" s="4">
        <v>30</v>
      </c>
      <c r="E29" s="24" t="s">
        <v>113</v>
      </c>
      <c r="I29" t="str">
        <f>I28</f>
        <v>ALTER TABLE TM_BACKLOG</v>
      </c>
      <c r="J29" t="str">
        <f t="shared" ref="J29:J34" si="9">CONCATENATE(LEFT(CONCATENATE(" ADD "," ",N29,";"),LEN(CONCATENATE(" ADD "," ",N29,";"))-2),";")</f>
        <v xml:space="preserve"> ADD  ID VARCHAR(30) NOT NULL ;</v>
      </c>
      <c r="K29" s="21" t="str">
        <f t="shared" ref="K29:K34" si="10">CONCATENATE(LEFT(CONCATENATE("  ALTER COLUMN  "," ",N29,";"),LEN(CONCATENATE("  ALTER COLUMN  "," ",N29,";"))-2),";")</f>
        <v xml:space="preserve">  ALTER COLUMN   ID VARCHAR(30) NOT NULL ;</v>
      </c>
      <c r="L29" s="12"/>
      <c r="M29" s="18" t="str">
        <f t="shared" ref="M29:M34" si="11">CONCATENATE(B29,",")</f>
        <v>ID,</v>
      </c>
      <c r="N29" s="5" t="str">
        <f>CONCATENATE(B29," ",C29,"(",D29,") ",E29," ,")</f>
        <v>ID VARCHAR(30) NOT NULL ,</v>
      </c>
      <c r="O29" s="1" t="s">
        <v>2</v>
      </c>
      <c r="P29" s="6"/>
      <c r="Q29" s="6"/>
      <c r="R29" s="6"/>
      <c r="S29" s="6"/>
      <c r="T29" s="6"/>
      <c r="U29" s="6"/>
      <c r="V29" s="6"/>
      <c r="W29" s="17" t="str">
        <f t="shared" ref="W29:W36" si="12">CONCATENATE(,LOWER(O29),UPPER(LEFT(P29,1)),LOWER(RIGHT(P29,LEN(P29)-IF(LEN(P29)&gt;0,1,LEN(P29)))),UPPER(LEFT(Q29,1)),LOWER(RIGHT(Q29,LEN(Q29)-IF(LEN(Q29)&gt;0,1,LEN(Q29)))),UPPER(LEFT(R29,1)),LOWER(RIGHT(R29,LEN(R29)-IF(LEN(R29)&gt;0,1,LEN(R29)))),UPPER(LEFT(S29,1)),LOWER(RIGHT(S29,LEN(S29)-IF(LEN(S29)&gt;0,1,LEN(S29)))),UPPER(LEFT(T29,1)),LOWER(RIGHT(T29,LEN(T29)-IF(LEN(T29)&gt;0,1,LEN(T29)))),UPPER(LEFT(U29,1)),LOWER(RIGHT(U29,LEN(U29)-IF(LEN(U29)&gt;0,1,LEN(U29)))),UPPER(LEFT(V29,1)),LOWER(RIGHT(V29,LEN(V29)-IF(LEN(V29)&gt;0,1,LEN(V29)))))</f>
        <v>id</v>
      </c>
      <c r="X29" s="3" t="str">
        <f t="shared" ref="X29:X36" si="13">CONCATENATE("""",W29,"""",":","""","""",",")</f>
        <v>"id":"",</v>
      </c>
      <c r="Y29" s="22" t="str">
        <f t="shared" ref="Y29:Y36" si="14">CONCATENATE("public static String ",,B29,,"=","""",W29,""";")</f>
        <v>public static String ID="id";</v>
      </c>
      <c r="Z29" s="7" t="str">
        <f t="shared" ref="Z29:Z36" si="15">CONCATENATE("private String ",W29,"=","""""",";")</f>
        <v>private String id="";</v>
      </c>
    </row>
    <row r="30" spans="2:26" ht="19.2" x14ac:dyDescent="0.45">
      <c r="B30" s="1" t="s">
        <v>3</v>
      </c>
      <c r="C30" s="1" t="s">
        <v>1</v>
      </c>
      <c r="D30" s="4">
        <v>10</v>
      </c>
      <c r="I30" t="str">
        <f>I29</f>
        <v>ALTER TABLE TM_BACKLOG</v>
      </c>
      <c r="J30" t="str">
        <f t="shared" si="9"/>
        <v xml:space="preserve"> ADD  STATUS VARCHAR(10);</v>
      </c>
      <c r="K30" s="21" t="str">
        <f t="shared" si="10"/>
        <v xml:space="preserve">  ALTER COLUMN   STATUS VARCHAR(10);</v>
      </c>
      <c r="L30" s="12"/>
      <c r="M30" s="18" t="str">
        <f t="shared" si="11"/>
        <v>STATUS,</v>
      </c>
      <c r="N30" s="5" t="str">
        <f t="shared" ref="N30:N36" si="16">CONCATENATE(B30," ",C30,"(",D30,")",",")</f>
        <v>STATUS VARCHAR(10),</v>
      </c>
      <c r="O30" s="1" t="s">
        <v>3</v>
      </c>
      <c r="W30" s="17" t="str">
        <f t="shared" si="12"/>
        <v>status</v>
      </c>
      <c r="X30" s="3" t="str">
        <f t="shared" si="13"/>
        <v>"status":"",</v>
      </c>
      <c r="Y30" s="22" t="str">
        <f t="shared" si="14"/>
        <v>public static String STATUS="status";</v>
      </c>
      <c r="Z30" s="7" t="str">
        <f t="shared" si="15"/>
        <v>private String status="";</v>
      </c>
    </row>
    <row r="31" spans="2:26" ht="19.2" x14ac:dyDescent="0.45">
      <c r="B31" s="1" t="s">
        <v>4</v>
      </c>
      <c r="C31" s="1" t="s">
        <v>1</v>
      </c>
      <c r="D31" s="4">
        <v>30</v>
      </c>
      <c r="I31" t="str">
        <f>I30</f>
        <v>ALTER TABLE TM_BACKLOG</v>
      </c>
      <c r="J31" t="str">
        <f t="shared" si="9"/>
        <v xml:space="preserve"> ADD  INSERT_DATE VARCHAR(30);</v>
      </c>
      <c r="K31" s="21" t="str">
        <f t="shared" si="10"/>
        <v xml:space="preserve">  ALTER COLUMN   INSERT_DATE VARCHAR(30);</v>
      </c>
      <c r="L31" s="12"/>
      <c r="M31" s="18" t="str">
        <f t="shared" si="11"/>
        <v>INSERT_DATE,</v>
      </c>
      <c r="N31" s="5" t="str">
        <f t="shared" si="16"/>
        <v>INSERT_DATE VARCHAR(30),</v>
      </c>
      <c r="O31" s="1" t="s">
        <v>7</v>
      </c>
      <c r="P31" t="s">
        <v>8</v>
      </c>
      <c r="W31" s="17" t="str">
        <f t="shared" si="12"/>
        <v>insertDate</v>
      </c>
      <c r="X31" s="3" t="str">
        <f t="shared" si="13"/>
        <v>"insertDate":"",</v>
      </c>
      <c r="Y31" s="22" t="str">
        <f t="shared" si="14"/>
        <v>public static String INSERT_DATE="insertDate";</v>
      </c>
      <c r="Z31" s="7" t="str">
        <f t="shared" si="15"/>
        <v>private String insertDate="";</v>
      </c>
    </row>
    <row r="32" spans="2:26" ht="19.2" x14ac:dyDescent="0.45">
      <c r="B32" s="1" t="s">
        <v>5</v>
      </c>
      <c r="C32" s="1" t="s">
        <v>1</v>
      </c>
      <c r="D32" s="4">
        <v>30</v>
      </c>
      <c r="I32" t="str">
        <f>I31</f>
        <v>ALTER TABLE TM_BACKLOG</v>
      </c>
      <c r="J32" t="str">
        <f t="shared" si="9"/>
        <v xml:space="preserve"> ADD  MODIFICATION_DATE VARCHAR(30);</v>
      </c>
      <c r="K32" s="21" t="str">
        <f t="shared" si="10"/>
        <v xml:space="preserve">  ALTER COLUMN   MODIFICATION_DATE VARCHAR(30);</v>
      </c>
      <c r="L32" s="12"/>
      <c r="M32" s="18" t="str">
        <f t="shared" si="11"/>
        <v>MODIFICATION_DATE,</v>
      </c>
      <c r="N32" s="5" t="str">
        <f t="shared" si="16"/>
        <v>MODIFICATION_DATE VARCHAR(30),</v>
      </c>
      <c r="O32" s="1" t="s">
        <v>9</v>
      </c>
      <c r="P32" t="s">
        <v>8</v>
      </c>
      <c r="W32" s="17" t="str">
        <f t="shared" si="12"/>
        <v>modificationDate</v>
      </c>
      <c r="X32" s="3" t="str">
        <f t="shared" si="13"/>
        <v>"modificationDate":"",</v>
      </c>
      <c r="Y32" s="22" t="str">
        <f t="shared" si="14"/>
        <v>public static String MODIFICATION_DATE="modificationDate";</v>
      </c>
      <c r="Z32" s="7" t="str">
        <f t="shared" si="15"/>
        <v>private String modificationDate="";</v>
      </c>
    </row>
    <row r="33" spans="2:26" ht="19.2" x14ac:dyDescent="0.45">
      <c r="B33" s="1" t="s">
        <v>351</v>
      </c>
      <c r="C33" s="1" t="s">
        <v>1</v>
      </c>
      <c r="D33" s="4">
        <v>222</v>
      </c>
      <c r="I33" t="str">
        <f t="shared" ref="I33:I44" si="17">I32</f>
        <v>ALTER TABLE TM_BACKLOG</v>
      </c>
      <c r="J33" t="str">
        <f t="shared" si="9"/>
        <v xml:space="preserve"> ADD  BACKLOG_NAME VARCHAR(222);</v>
      </c>
      <c r="K33" s="21" t="str">
        <f t="shared" si="10"/>
        <v xml:space="preserve">  ALTER COLUMN   BACKLOG_NAME VARCHAR(222);</v>
      </c>
      <c r="L33" s="12"/>
      <c r="M33" s="18" t="str">
        <f t="shared" si="11"/>
        <v>BACKLOG_NAME,</v>
      </c>
      <c r="N33" s="5" t="str">
        <f t="shared" si="16"/>
        <v>BACKLOG_NAME VARCHAR(222),</v>
      </c>
      <c r="O33" s="1" t="s">
        <v>354</v>
      </c>
      <c r="P33" t="s">
        <v>0</v>
      </c>
      <c r="W33" s="17" t="str">
        <f t="shared" si="12"/>
        <v>backlogName</v>
      </c>
      <c r="X33" s="3" t="str">
        <f t="shared" si="13"/>
        <v>"backlogName":"",</v>
      </c>
      <c r="Y33" s="22" t="str">
        <f t="shared" si="14"/>
        <v>public static String BACKLOG_NAME="backlogName";</v>
      </c>
      <c r="Z33" s="7" t="str">
        <f>CONCATENATE("private String ",W33,"=","""""",";")</f>
        <v>private String backlogName="";</v>
      </c>
    </row>
    <row r="34" spans="2:26" ht="19.2" x14ac:dyDescent="0.45">
      <c r="B34" s="1" t="s">
        <v>353</v>
      </c>
      <c r="C34" s="1" t="s">
        <v>1</v>
      </c>
      <c r="D34" s="4">
        <v>222</v>
      </c>
      <c r="I34" t="str">
        <f t="shared" si="17"/>
        <v>ALTER TABLE TM_BACKLOG</v>
      </c>
      <c r="J34" t="str">
        <f t="shared" si="9"/>
        <v xml:space="preserve"> ADD  BACKLOG_BECAUSE VARCHAR(222);</v>
      </c>
      <c r="K34" s="21" t="str">
        <f t="shared" si="10"/>
        <v xml:space="preserve">  ALTER COLUMN   BACKLOG_BECAUSE VARCHAR(222);</v>
      </c>
      <c r="L34" s="12"/>
      <c r="M34" s="18" t="str">
        <f t="shared" si="11"/>
        <v>BACKLOG_BECAUSE,</v>
      </c>
      <c r="N34" s="5" t="str">
        <f t="shared" si="16"/>
        <v>BACKLOG_BECAUSE VARCHAR(222),</v>
      </c>
      <c r="O34" s="1" t="s">
        <v>354</v>
      </c>
      <c r="P34" t="s">
        <v>355</v>
      </c>
      <c r="W34" s="17" t="str">
        <f t="shared" si="12"/>
        <v>backlogBecause</v>
      </c>
      <c r="X34" s="3" t="str">
        <f t="shared" si="13"/>
        <v>"backlogBecause":"",</v>
      </c>
      <c r="Y34" s="22" t="str">
        <f t="shared" si="14"/>
        <v>public static String BACKLOG_BECAUSE="backlogBecause";</v>
      </c>
      <c r="Z34" s="7" t="str">
        <f t="shared" si="15"/>
        <v>private String backlogBecause="";</v>
      </c>
    </row>
    <row r="35" spans="2:26" ht="19.2" x14ac:dyDescent="0.45">
      <c r="B35" s="1" t="s">
        <v>352</v>
      </c>
      <c r="C35" s="1" t="s">
        <v>1</v>
      </c>
      <c r="D35" s="4">
        <v>12</v>
      </c>
      <c r="I35" t="str">
        <f t="shared" si="17"/>
        <v>ALTER TABLE TM_BACKLOG</v>
      </c>
      <c r="L35" s="12"/>
      <c r="M35" s="18"/>
      <c r="N35" s="5" t="str">
        <f t="shared" si="16"/>
        <v>BACKLOG_STATUS VARCHAR(12),</v>
      </c>
      <c r="O35" s="1" t="s">
        <v>354</v>
      </c>
      <c r="P35" t="s">
        <v>3</v>
      </c>
      <c r="W35" s="17" t="str">
        <f t="shared" si="12"/>
        <v>backlogStatus</v>
      </c>
      <c r="X35" s="3" t="str">
        <f t="shared" si="13"/>
        <v>"backlogStatus":"",</v>
      </c>
      <c r="Y35" s="22" t="str">
        <f t="shared" si="14"/>
        <v>public static String BACKLOG_STATUS="backlogStatus";</v>
      </c>
      <c r="Z35" s="7" t="str">
        <f t="shared" si="15"/>
        <v>private String backlogStatus="";</v>
      </c>
    </row>
    <row r="36" spans="2:26" ht="19.2" x14ac:dyDescent="0.45">
      <c r="B36" s="10" t="s">
        <v>262</v>
      </c>
      <c r="C36" s="1" t="s">
        <v>1</v>
      </c>
      <c r="D36" s="4">
        <v>43</v>
      </c>
      <c r="I36" t="str">
        <f t="shared" si="17"/>
        <v>ALTER TABLE TM_BACKLOG</v>
      </c>
      <c r="J36" t="str">
        <f>CONCATENATE(LEFT(CONCATENATE(" ADD "," ",N36,";"),LEN(CONCATENATE(" ADD "," ",N36,";"))-2),";")</f>
        <v xml:space="preserve"> ADD  CREATED_BY VARCHAR(43);</v>
      </c>
      <c r="K36" s="21" t="str">
        <f>CONCATENATE(LEFT(CONCATENATE("  ALTER COLUMN  "," ",N36,";"),LEN(CONCATENATE("  ALTER COLUMN  "," ",N36,";"))-2),";")</f>
        <v xml:space="preserve">  ALTER COLUMN   CREATED_BY VARCHAR(43);</v>
      </c>
      <c r="L36" s="12"/>
      <c r="M36" s="18" t="str">
        <f>CONCATENATE(B35,",")</f>
        <v>BACKLOG_STATUS,</v>
      </c>
      <c r="N36" s="5" t="str">
        <f t="shared" si="16"/>
        <v>CREATED_BY VARCHAR(43),</v>
      </c>
      <c r="O36" s="1" t="s">
        <v>282</v>
      </c>
      <c r="P36" t="s">
        <v>128</v>
      </c>
      <c r="W36" s="17" t="str">
        <f t="shared" si="12"/>
        <v>createdBy</v>
      </c>
      <c r="X36" s="3" t="str">
        <f t="shared" si="13"/>
        <v>"createdBy":"",</v>
      </c>
      <c r="Y36" s="22" t="str">
        <f t="shared" si="14"/>
        <v>public static String CREATED_BY="createdBy";</v>
      </c>
      <c r="Z36" s="7" t="str">
        <f t="shared" si="15"/>
        <v>private String createdBy="";</v>
      </c>
    </row>
    <row r="37" spans="2:26" ht="19.2" x14ac:dyDescent="0.45">
      <c r="B37" s="1" t="s">
        <v>263</v>
      </c>
      <c r="C37" s="1" t="s">
        <v>1</v>
      </c>
      <c r="D37" s="4">
        <v>30</v>
      </c>
      <c r="I37" t="str">
        <f t="shared" si="17"/>
        <v>ALTER TABLE TM_BACKLOG</v>
      </c>
      <c r="J37" t="str">
        <f>CONCATENATE(LEFT(CONCATENATE(" ADD "," ",N37,";"),LEN(CONCATENATE(" ADD "," ",N37,";"))-2),";")</f>
        <v xml:space="preserve"> ADD  CREATED_DATE VARCHAR(30);</v>
      </c>
      <c r="K37" s="21" t="str">
        <f>CONCATENATE(LEFT(CONCATENATE("  ALTER COLUMN  "," ",N37,";"),LEN(CONCATENATE("  ALTER COLUMN  "," ",N37,";"))-2),";")</f>
        <v xml:space="preserve">  ALTER COLUMN   CREATED_DATE VARCHAR(30);</v>
      </c>
      <c r="L37" s="12"/>
      <c r="M37" s="18" t="str">
        <f>CONCATENATE(B37,",")</f>
        <v>CREATED_DATE,</v>
      </c>
      <c r="N37" s="5" t="str">
        <f t="shared" ref="N37:N44" si="18">CONCATENATE(B37," ",C37,"(",D37,")",",")</f>
        <v>CREATED_DATE VARCHAR(30),</v>
      </c>
      <c r="O37" s="1" t="s">
        <v>282</v>
      </c>
      <c r="P37" t="s">
        <v>8</v>
      </c>
      <c r="W37" s="17" t="str">
        <f t="shared" ref="W37:W44" si="19">CONCATENATE(,LOWER(O37),UPPER(LEFT(P37,1)),LOWER(RIGHT(P37,LEN(P37)-IF(LEN(P37)&gt;0,1,LEN(P37)))),UPPER(LEFT(Q37,1)),LOWER(RIGHT(Q37,LEN(Q37)-IF(LEN(Q37)&gt;0,1,LEN(Q37)))),UPPER(LEFT(R37,1)),LOWER(RIGHT(R37,LEN(R37)-IF(LEN(R37)&gt;0,1,LEN(R37)))),UPPER(LEFT(S37,1)),LOWER(RIGHT(S37,LEN(S37)-IF(LEN(S37)&gt;0,1,LEN(S37)))),UPPER(LEFT(T37,1)),LOWER(RIGHT(T37,LEN(T37)-IF(LEN(T37)&gt;0,1,LEN(T37)))),UPPER(LEFT(U37,1)),LOWER(RIGHT(U37,LEN(U37)-IF(LEN(U37)&gt;0,1,LEN(U37)))),UPPER(LEFT(V37,1)),LOWER(RIGHT(V37,LEN(V37)-IF(LEN(V37)&gt;0,1,LEN(V37)))))</f>
        <v>createdDate</v>
      </c>
      <c r="X37" s="3" t="str">
        <f t="shared" ref="X37:X44" si="20">CONCATENATE("""",W37,"""",":","""","""",",")</f>
        <v>"createdDate":"",</v>
      </c>
      <c r="Y37" s="22" t="str">
        <f t="shared" ref="Y37:Y44" si="21">CONCATENATE("public static String ",,B37,,"=","""",W37,""";")</f>
        <v>public static String CREATED_DATE="createdDate";</v>
      </c>
      <c r="Z37" s="7" t="str">
        <f t="shared" ref="Z37:Z65" si="22">CONCATENATE("private String ",W37,"=","""""",";")</f>
        <v>private String createdDate="";</v>
      </c>
    </row>
    <row r="38" spans="2:26" ht="19.2" x14ac:dyDescent="0.45">
      <c r="B38" s="1" t="s">
        <v>264</v>
      </c>
      <c r="C38" s="1" t="s">
        <v>1</v>
      </c>
      <c r="D38" s="4">
        <v>12</v>
      </c>
      <c r="I38" t="str">
        <f t="shared" si="17"/>
        <v>ALTER TABLE TM_BACKLOG</v>
      </c>
      <c r="L38" s="12"/>
      <c r="M38" s="18"/>
      <c r="N38" s="5" t="str">
        <f t="shared" si="18"/>
        <v>CREATED_TIME VARCHAR(12),</v>
      </c>
      <c r="O38" s="1" t="s">
        <v>282</v>
      </c>
      <c r="P38" t="s">
        <v>133</v>
      </c>
      <c r="W38" s="17" t="str">
        <f t="shared" si="19"/>
        <v>createdTime</v>
      </c>
      <c r="X38" s="3" t="str">
        <f t="shared" si="20"/>
        <v>"createdTime":"",</v>
      </c>
      <c r="Y38" s="22" t="str">
        <f t="shared" si="21"/>
        <v>public static String CREATED_TIME="createdTime";</v>
      </c>
      <c r="Z38" s="7" t="str">
        <f t="shared" si="22"/>
        <v>private String createdTime="";</v>
      </c>
    </row>
    <row r="39" spans="2:26" ht="19.2" x14ac:dyDescent="0.45">
      <c r="B39" s="1" t="s">
        <v>732</v>
      </c>
      <c r="C39" s="1" t="s">
        <v>627</v>
      </c>
      <c r="D39" s="4">
        <v>24</v>
      </c>
      <c r="I39" t="str">
        <f>I37</f>
        <v>ALTER TABLE TM_BACKLOG</v>
      </c>
      <c r="J39" t="str">
        <f>CONCATENATE(LEFT(CONCATENATE(" ADD "," ",N39,";"),LEN(CONCATENATE(" ADD "," ",N39,";"))-2),";")</f>
        <v xml:space="preserve"> ADD  BACKLOG_NO FLOAT(24);</v>
      </c>
      <c r="K39" s="21" t="str">
        <f>CONCATENATE(LEFT(CONCATENATE("  ALTER COLUMN  "," ",N39,";"),LEN(CONCATENATE("  ALTER COLUMN  "," ",N39,";"))-2),";")</f>
        <v xml:space="preserve">  ALTER COLUMN   BACKLOG_NO FLOAT(24);</v>
      </c>
      <c r="L39" s="12"/>
      <c r="M39" s="18" t="str">
        <f>CONCATENATE(B39,",")</f>
        <v>BACKLOG_NO,</v>
      </c>
      <c r="N39" s="5" t="str">
        <f>CONCATENATE(B39," ",C39,"(",D39,")",",")</f>
        <v>BACKLOG_NO FLOAT(24),</v>
      </c>
      <c r="O39" s="1" t="s">
        <v>354</v>
      </c>
      <c r="P39" t="s">
        <v>173</v>
      </c>
      <c r="W39" s="17" t="str">
        <f>CONCATENATE(,LOWER(O39),UPPER(LEFT(P39,1)),LOWER(RIGHT(P39,LEN(P39)-IF(LEN(P39)&gt;0,1,LEN(P39)))),UPPER(LEFT(Q39,1)),LOWER(RIGHT(Q39,LEN(Q39)-IF(LEN(Q39)&gt;0,1,LEN(Q39)))),UPPER(LEFT(R39,1)),LOWER(RIGHT(R39,LEN(R39)-IF(LEN(R39)&gt;0,1,LEN(R39)))),UPPER(LEFT(S39,1)),LOWER(RIGHT(S39,LEN(S39)-IF(LEN(S39)&gt;0,1,LEN(S39)))),UPPER(LEFT(T39,1)),LOWER(RIGHT(T39,LEN(T39)-IF(LEN(T39)&gt;0,1,LEN(T39)))),UPPER(LEFT(U39,1)),LOWER(RIGHT(U39,LEN(U39)-IF(LEN(U39)&gt;0,1,LEN(U39)))),UPPER(LEFT(V39,1)),LOWER(RIGHT(V39,LEN(V39)-IF(LEN(V39)&gt;0,1,LEN(V39)))))</f>
        <v>backlogNo</v>
      </c>
      <c r="X39" s="3" t="str">
        <f>CONCATENATE("""",W39,"""",":","""","""",",")</f>
        <v>"backlogNo":"",</v>
      </c>
      <c r="Y39" s="22" t="str">
        <f>CONCATENATE("public static String ",,B39,,"=","""",W39,""";")</f>
        <v>public static String BACKLOG_NO="backlogNo";</v>
      </c>
      <c r="Z39" s="7" t="str">
        <f>CONCATENATE("private String ",W39,"=","""""",";")</f>
        <v>private String backlogNo="";</v>
      </c>
    </row>
    <row r="40" spans="2:26" ht="19.2" x14ac:dyDescent="0.45">
      <c r="B40" s="1" t="s">
        <v>258</v>
      </c>
      <c r="C40" s="1" t="s">
        <v>1</v>
      </c>
      <c r="D40" s="4">
        <v>50</v>
      </c>
      <c r="I40" t="str">
        <f>I38</f>
        <v>ALTER TABLE TM_BACKLOG</v>
      </c>
      <c r="J40" t="str">
        <f t="shared" ref="J40:J45" si="23">CONCATENATE(LEFT(CONCATENATE(" ADD "," ",N40,";"),LEN(CONCATENATE(" ADD "," ",N40,";"))-2),";")</f>
        <v xml:space="preserve"> ADD  ORDER_NO VARCHAR(50);</v>
      </c>
      <c r="K40" s="21" t="str">
        <f t="shared" ref="K40:K45" si="24">CONCATENATE(LEFT(CONCATENATE("  ALTER COLUMN  "," ",N40,";"),LEN(CONCATENATE("  ALTER COLUMN  "," ",N40,";"))-2),";")</f>
        <v xml:space="preserve">  ALTER COLUMN   ORDER_NO VARCHAR(50);</v>
      </c>
      <c r="L40" s="12"/>
      <c r="M40" s="18" t="str">
        <f t="shared" ref="M40:M47" si="25">CONCATENATE(B40,",")</f>
        <v>ORDER_NO,</v>
      </c>
      <c r="N40" s="5" t="str">
        <f t="shared" si="18"/>
        <v>ORDER_NO VARCHAR(50),</v>
      </c>
      <c r="O40" s="1" t="s">
        <v>259</v>
      </c>
      <c r="P40" t="s">
        <v>173</v>
      </c>
      <c r="W40" s="17" t="str">
        <f t="shared" si="19"/>
        <v>orderNo</v>
      </c>
      <c r="X40" s="3" t="str">
        <f t="shared" si="20"/>
        <v>"orderNo":"",</v>
      </c>
      <c r="Y40" s="22" t="str">
        <f t="shared" si="21"/>
        <v>public static String ORDER_NO="orderNo";</v>
      </c>
      <c r="Z40" s="7" t="str">
        <f t="shared" si="22"/>
        <v>private String orderNo="";</v>
      </c>
    </row>
    <row r="41" spans="2:26" ht="19.2" x14ac:dyDescent="0.45">
      <c r="B41" s="1" t="s">
        <v>305</v>
      </c>
      <c r="C41" s="1" t="s">
        <v>622</v>
      </c>
      <c r="D41" s="4"/>
      <c r="I41" t="str">
        <f>I38</f>
        <v>ALTER TABLE TM_BACKLOG</v>
      </c>
      <c r="J41" t="str">
        <f t="shared" si="23"/>
        <v xml:space="preserve"> ADD  PRIORITY INTEGER();</v>
      </c>
      <c r="K41" s="21" t="str">
        <f t="shared" si="24"/>
        <v xml:space="preserve">  ALTER COLUMN   PRIORITY INTEGER();</v>
      </c>
      <c r="L41" s="12"/>
      <c r="M41" s="18" t="str">
        <f t="shared" si="25"/>
        <v>PRIORITY,</v>
      </c>
      <c r="N41" s="5" t="str">
        <f t="shared" si="18"/>
        <v>PRIORITY INTEGER(),</v>
      </c>
      <c r="O41" s="1" t="s">
        <v>305</v>
      </c>
      <c r="W41" s="17" t="str">
        <f t="shared" si="19"/>
        <v>priority</v>
      </c>
      <c r="X41" s="3" t="str">
        <f t="shared" si="20"/>
        <v>"priority":"",</v>
      </c>
      <c r="Y41" s="22" t="str">
        <f t="shared" si="21"/>
        <v>public static String PRIORITY="priority";</v>
      </c>
      <c r="Z41" s="7" t="str">
        <f t="shared" si="22"/>
        <v>private String priority="";</v>
      </c>
    </row>
    <row r="42" spans="2:26" ht="19.2" x14ac:dyDescent="0.45">
      <c r="B42" s="1" t="s">
        <v>274</v>
      </c>
      <c r="C42" s="1" t="s">
        <v>1</v>
      </c>
      <c r="D42" s="4">
        <v>50</v>
      </c>
      <c r="I42" t="str">
        <f>I38</f>
        <v>ALTER TABLE TM_BACKLOG</v>
      </c>
      <c r="J42" t="str">
        <f t="shared" si="23"/>
        <v xml:space="preserve"> ADD  FK_PROJECT_ID VARCHAR(50);</v>
      </c>
      <c r="K42" s="21" t="str">
        <f t="shared" si="24"/>
        <v xml:space="preserve">  ALTER COLUMN   FK_PROJECT_ID VARCHAR(50);</v>
      </c>
      <c r="L42" s="12"/>
      <c r="M42" s="18" t="str">
        <f t="shared" si="25"/>
        <v>FK_PROJECT_ID,</v>
      </c>
      <c r="N42" s="5" t="str">
        <f t="shared" si="18"/>
        <v>FK_PROJECT_ID VARCHAR(50),</v>
      </c>
      <c r="O42" s="1" t="s">
        <v>10</v>
      </c>
      <c r="P42" t="s">
        <v>394</v>
      </c>
      <c r="Q42" t="s">
        <v>2</v>
      </c>
      <c r="W42" s="17" t="str">
        <f t="shared" si="19"/>
        <v>fkSourcedId</v>
      </c>
      <c r="X42" s="3" t="str">
        <f t="shared" si="20"/>
        <v>"fkSourcedId":"",</v>
      </c>
      <c r="Y42" s="22" t="str">
        <f t="shared" si="21"/>
        <v>public static String FK_PROJECT_ID="fkSourcedId";</v>
      </c>
      <c r="Z42" s="7" t="str">
        <f t="shared" si="22"/>
        <v>private String fkSourcedId="";</v>
      </c>
    </row>
    <row r="43" spans="2:26" ht="19.2" x14ac:dyDescent="0.45">
      <c r="B43" s="1" t="s">
        <v>422</v>
      </c>
      <c r="C43" s="1" t="s">
        <v>1</v>
      </c>
      <c r="D43" s="4">
        <v>50</v>
      </c>
      <c r="I43" t="str">
        <f>I40</f>
        <v>ALTER TABLE TM_BACKLOG</v>
      </c>
      <c r="J43" t="str">
        <f t="shared" si="23"/>
        <v xml:space="preserve"> ADD  FK_SOURCED_ID VARCHAR(50);</v>
      </c>
      <c r="K43" s="21" t="str">
        <f t="shared" si="24"/>
        <v xml:space="preserve">  ALTER COLUMN   FK_SOURCED_ID VARCHAR(50);</v>
      </c>
      <c r="L43" s="12"/>
      <c r="M43" s="18" t="str">
        <f t="shared" si="25"/>
        <v>FK_SOURCED_ID,</v>
      </c>
      <c r="N43" s="5" t="str">
        <f t="shared" si="18"/>
        <v>FK_SOURCED_ID VARCHAR(50),</v>
      </c>
      <c r="O43" s="1" t="s">
        <v>10</v>
      </c>
      <c r="P43" t="s">
        <v>394</v>
      </c>
      <c r="Q43" t="s">
        <v>2</v>
      </c>
      <c r="W43" s="17" t="str">
        <f t="shared" si="19"/>
        <v>fkSourcedId</v>
      </c>
      <c r="X43" s="3" t="str">
        <f t="shared" si="20"/>
        <v>"fkSourcedId":"",</v>
      </c>
      <c r="Y43" s="22" t="str">
        <f t="shared" si="21"/>
        <v>public static String FK_SOURCED_ID="fkSourcedId";</v>
      </c>
      <c r="Z43" s="7" t="str">
        <f t="shared" si="22"/>
        <v>private String fkSourcedId="";</v>
      </c>
    </row>
    <row r="44" spans="2:26" ht="19.2" x14ac:dyDescent="0.45">
      <c r="B44" s="1" t="s">
        <v>393</v>
      </c>
      <c r="C44" s="1" t="s">
        <v>1</v>
      </c>
      <c r="D44" s="4">
        <v>40</v>
      </c>
      <c r="I44" t="str">
        <f t="shared" si="17"/>
        <v>ALTER TABLE TM_BACKLOG</v>
      </c>
      <c r="J44" t="str">
        <f t="shared" si="23"/>
        <v xml:space="preserve"> ADD  IS_SOURCED VARCHAR(40);</v>
      </c>
      <c r="K44" s="21" t="str">
        <f t="shared" si="24"/>
        <v xml:space="preserve">  ALTER COLUMN   IS_SOURCED VARCHAR(40);</v>
      </c>
      <c r="L44" s="12"/>
      <c r="M44" s="18" t="str">
        <f t="shared" si="25"/>
        <v>IS_SOURCED,</v>
      </c>
      <c r="N44" s="5" t="str">
        <f t="shared" si="18"/>
        <v>IS_SOURCED VARCHAR(40),</v>
      </c>
      <c r="O44" s="1" t="s">
        <v>112</v>
      </c>
      <c r="P44" t="s">
        <v>394</v>
      </c>
      <c r="W44" s="17" t="str">
        <f t="shared" si="19"/>
        <v>isSourced</v>
      </c>
      <c r="X44" s="3" t="str">
        <f t="shared" si="20"/>
        <v>"isSourced":"",</v>
      </c>
      <c r="Y44" s="22" t="str">
        <f t="shared" si="21"/>
        <v>public static String IS_SOURCED="isSourced";</v>
      </c>
      <c r="Z44" s="7" t="str">
        <f t="shared" si="22"/>
        <v>private String isSourced="";</v>
      </c>
    </row>
    <row r="45" spans="2:26" ht="19.2" x14ac:dyDescent="0.45">
      <c r="B45" s="1" t="s">
        <v>396</v>
      </c>
      <c r="C45" s="1" t="s">
        <v>1</v>
      </c>
      <c r="D45" s="4">
        <v>3000</v>
      </c>
      <c r="I45" t="str">
        <f t="shared" ref="I45:I55" si="26">I43</f>
        <v>ALTER TABLE TM_BACKLOG</v>
      </c>
      <c r="J45" t="str">
        <f t="shared" si="23"/>
        <v xml:space="preserve"> ADD  DESCRIPTION_SOURCED VARCHAR(3000);</v>
      </c>
      <c r="K45" s="21" t="str">
        <f t="shared" si="24"/>
        <v xml:space="preserve">  ALTER COLUMN   DESCRIPTION_SOURCED VARCHAR(3000);</v>
      </c>
      <c r="L45" s="12"/>
      <c r="M45" s="18" t="str">
        <f t="shared" si="25"/>
        <v>DESCRIPTION_SOURCED,</v>
      </c>
      <c r="N45" s="5" t="str">
        <f t="shared" ref="N45:N65" si="27">CONCATENATE(B45," ",C45,"(",D45,")",",")</f>
        <v>DESCRIPTION_SOURCED VARCHAR(3000),</v>
      </c>
      <c r="O45" s="1" t="s">
        <v>14</v>
      </c>
      <c r="P45" t="s">
        <v>394</v>
      </c>
      <c r="W45" s="17" t="str">
        <f t="shared" ref="W45:W65" si="28">CONCATENATE(,LOWER(O45),UPPER(LEFT(P45,1)),LOWER(RIGHT(P45,LEN(P45)-IF(LEN(P45)&gt;0,1,LEN(P45)))),UPPER(LEFT(Q45,1)),LOWER(RIGHT(Q45,LEN(Q45)-IF(LEN(Q45)&gt;0,1,LEN(Q45)))),UPPER(LEFT(R45,1)),LOWER(RIGHT(R45,LEN(R45)-IF(LEN(R45)&gt;0,1,LEN(R45)))),UPPER(LEFT(S45,1)),LOWER(RIGHT(S45,LEN(S45)-IF(LEN(S45)&gt;0,1,LEN(S45)))),UPPER(LEFT(T45,1)),LOWER(RIGHT(T45,LEN(T45)-IF(LEN(T45)&gt;0,1,LEN(T45)))),UPPER(LEFT(U45,1)),LOWER(RIGHT(U45,LEN(U45)-IF(LEN(U45)&gt;0,1,LEN(U45)))),UPPER(LEFT(V45,1)),LOWER(RIGHT(V45,LEN(V45)-IF(LEN(V45)&gt;0,1,LEN(V45)))))</f>
        <v>descriptionSourced</v>
      </c>
      <c r="X45" s="3" t="str">
        <f t="shared" ref="X45:X65" si="29">CONCATENATE("""",W45,"""",":","""","""",",")</f>
        <v>"descriptionSourced":"",</v>
      </c>
      <c r="Y45" s="22" t="str">
        <f t="shared" ref="Y45:Y65" si="30">CONCATENATE("public static String ",,B45,,"=","""",W45,""";")</f>
        <v>public static String DESCRIPTION_SOURCED="descriptionSourced";</v>
      </c>
      <c r="Z45" s="7" t="str">
        <f t="shared" si="22"/>
        <v>private String descriptionSourced="";</v>
      </c>
    </row>
    <row r="46" spans="2:26" ht="19.2" x14ac:dyDescent="0.45">
      <c r="B46" s="1" t="s">
        <v>521</v>
      </c>
      <c r="C46" s="1" t="s">
        <v>627</v>
      </c>
      <c r="D46" s="4">
        <v>24</v>
      </c>
      <c r="I46" t="str">
        <f t="shared" si="26"/>
        <v>ALTER TABLE TM_BACKLOG</v>
      </c>
      <c r="J46" t="str">
        <f t="shared" ref="J46:J65" si="31">CONCATENATE(LEFT(CONCATENATE(" ADD "," ",N46,";"),LEN(CONCATENATE(" ADD "," ",N46,";"))-2),";")</f>
        <v xml:space="preserve"> ADD  TASK_COUNT FLOAT(24);</v>
      </c>
      <c r="K46" s="21" t="str">
        <f t="shared" ref="K46:K65" si="32">CONCATENATE(LEFT(CONCATENATE("  ALTER COLUMN  "," ",N46,";"),LEN(CONCATENATE("  ALTER COLUMN  "," ",N46,";"))-2),";")</f>
        <v xml:space="preserve">  ALTER COLUMN   TASK_COUNT FLOAT(24);</v>
      </c>
      <c r="L46" s="12"/>
      <c r="M46" s="18" t="str">
        <f t="shared" si="25"/>
        <v>TASK_COUNT,</v>
      </c>
      <c r="N46" s="5" t="str">
        <f t="shared" si="27"/>
        <v>TASK_COUNT FLOAT(24),</v>
      </c>
      <c r="O46" s="1" t="s">
        <v>311</v>
      </c>
      <c r="P46" t="s">
        <v>214</v>
      </c>
      <c r="W46" s="17" t="str">
        <f t="shared" si="28"/>
        <v>taskCount</v>
      </c>
      <c r="X46" s="3" t="str">
        <f t="shared" si="29"/>
        <v>"taskCount":"",</v>
      </c>
      <c r="Y46" s="22" t="str">
        <f t="shared" si="30"/>
        <v>public static String TASK_COUNT="taskCount";</v>
      </c>
      <c r="Z46" s="7" t="str">
        <f t="shared" si="22"/>
        <v>private String taskCount="";</v>
      </c>
    </row>
    <row r="47" spans="2:26" ht="19.2" x14ac:dyDescent="0.45">
      <c r="B47" s="1" t="s">
        <v>522</v>
      </c>
      <c r="C47" s="1" t="s">
        <v>627</v>
      </c>
      <c r="D47" s="4">
        <v>24</v>
      </c>
      <c r="I47" t="str">
        <f t="shared" si="26"/>
        <v>ALTER TABLE TM_BACKLOG</v>
      </c>
      <c r="J47" t="str">
        <f t="shared" si="31"/>
        <v xml:space="preserve"> ADD  INPUT_COUNT FLOAT(24);</v>
      </c>
      <c r="K47" s="21" t="str">
        <f t="shared" si="32"/>
        <v xml:space="preserve">  ALTER COLUMN   INPUT_COUNT FLOAT(24);</v>
      </c>
      <c r="L47" s="12"/>
      <c r="M47" s="18" t="str">
        <f t="shared" si="25"/>
        <v>INPUT_COUNT,</v>
      </c>
      <c r="N47" s="5" t="str">
        <f t="shared" si="27"/>
        <v>INPUT_COUNT FLOAT(24),</v>
      </c>
      <c r="O47" s="1" t="s">
        <v>13</v>
      </c>
      <c r="P47" t="s">
        <v>214</v>
      </c>
      <c r="W47" s="17" t="str">
        <f t="shared" si="28"/>
        <v>inputCount</v>
      </c>
      <c r="X47" s="3" t="str">
        <f t="shared" si="29"/>
        <v>"inputCount":"",</v>
      </c>
      <c r="Y47" s="22" t="str">
        <f t="shared" si="30"/>
        <v>public static String INPUT_COUNT="inputCount";</v>
      </c>
      <c r="Z47" s="7" t="str">
        <f t="shared" si="22"/>
        <v>private String inputCount="";</v>
      </c>
    </row>
    <row r="48" spans="2:26" ht="19.2" x14ac:dyDescent="0.45">
      <c r="B48" s="1" t="s">
        <v>442</v>
      </c>
      <c r="C48" s="1" t="s">
        <v>627</v>
      </c>
      <c r="D48" s="4">
        <v>24</v>
      </c>
      <c r="I48" t="str">
        <f t="shared" si="26"/>
        <v>ALTER TABLE TM_BACKLOG</v>
      </c>
      <c r="J48" t="str">
        <f t="shared" si="31"/>
        <v xml:space="preserve"> ADD  BUG_COUNT FLOAT(24);</v>
      </c>
      <c r="K48" s="21" t="str">
        <f t="shared" si="32"/>
        <v xml:space="preserve">  ALTER COLUMN   BUG_COUNT FLOAT(24);</v>
      </c>
      <c r="L48" s="12"/>
      <c r="M48" s="18"/>
      <c r="N48" s="5" t="str">
        <f t="shared" si="27"/>
        <v>BUG_COUNT FLOAT(24),</v>
      </c>
      <c r="O48" s="1" t="s">
        <v>409</v>
      </c>
      <c r="P48" t="s">
        <v>214</v>
      </c>
      <c r="W48" s="17" t="str">
        <f t="shared" si="28"/>
        <v>bugCount</v>
      </c>
      <c r="X48" s="3" t="str">
        <f t="shared" si="29"/>
        <v>"bugCount":"",</v>
      </c>
      <c r="Y48" s="22" t="str">
        <f t="shared" si="30"/>
        <v>public static String BUG_COUNT="bugCount";</v>
      </c>
      <c r="Z48" s="7" t="str">
        <f t="shared" si="22"/>
        <v>private String bugCount="";</v>
      </c>
    </row>
    <row r="49" spans="2:26" ht="19.2" x14ac:dyDescent="0.45">
      <c r="B49" s="1" t="s">
        <v>443</v>
      </c>
      <c r="C49" s="1" t="s">
        <v>627</v>
      </c>
      <c r="D49" s="4">
        <v>24</v>
      </c>
      <c r="I49" t="str">
        <f>I43</f>
        <v>ALTER TABLE TM_BACKLOG</v>
      </c>
      <c r="J49" t="str">
        <f t="shared" si="31"/>
        <v xml:space="preserve"> ADD  UPDATE_COUNT FLOAT(24);</v>
      </c>
      <c r="K49" s="21" t="str">
        <f t="shared" si="32"/>
        <v xml:space="preserve">  ALTER COLUMN   UPDATE_COUNT FLOAT(24);</v>
      </c>
      <c r="L49" s="12"/>
      <c r="M49" s="18"/>
      <c r="N49" s="5" t="str">
        <f t="shared" si="27"/>
        <v>UPDATE_COUNT FLOAT(24),</v>
      </c>
      <c r="O49" s="1" t="s">
        <v>410</v>
      </c>
      <c r="P49" t="s">
        <v>214</v>
      </c>
      <c r="W49" s="17" t="str">
        <f t="shared" si="28"/>
        <v>updateCount</v>
      </c>
      <c r="X49" s="3" t="str">
        <f t="shared" si="29"/>
        <v>"updateCount":"",</v>
      </c>
      <c r="Y49" s="22" t="str">
        <f t="shared" si="30"/>
        <v>public static String UPDATE_COUNT="updateCount";</v>
      </c>
      <c r="Z49" s="7" t="str">
        <f>CONCATENATE("private String ",W49,"=","""""",";")</f>
        <v>private String updateCount="";</v>
      </c>
    </row>
    <row r="50" spans="2:26" ht="19.2" x14ac:dyDescent="0.45">
      <c r="B50" s="1" t="s">
        <v>523</v>
      </c>
      <c r="C50" s="1" t="s">
        <v>627</v>
      </c>
      <c r="D50" s="4">
        <v>24</v>
      </c>
      <c r="I50" t="str">
        <f>I44</f>
        <v>ALTER TABLE TM_BACKLOG</v>
      </c>
      <c r="J50" t="str">
        <f t="shared" si="31"/>
        <v xml:space="preserve"> ADD  COMMENT_COUNT FLOAT(24);</v>
      </c>
      <c r="K50" s="21" t="str">
        <f t="shared" si="32"/>
        <v xml:space="preserve">  ALTER COLUMN   COMMENT_COUNT FLOAT(24);</v>
      </c>
      <c r="L50" s="12"/>
      <c r="M50" s="18"/>
      <c r="N50" s="5" t="str">
        <f t="shared" si="27"/>
        <v>COMMENT_COUNT FLOAT(24),</v>
      </c>
      <c r="O50" s="1" t="s">
        <v>323</v>
      </c>
      <c r="P50" t="s">
        <v>214</v>
      </c>
      <c r="W50" s="17" t="str">
        <f t="shared" si="28"/>
        <v>commentCount</v>
      </c>
      <c r="X50" s="3" t="str">
        <f t="shared" si="29"/>
        <v>"commentCount":"",</v>
      </c>
      <c r="Y50" s="22" t="str">
        <f t="shared" si="30"/>
        <v>public static String COMMENT_COUNT="commentCount";</v>
      </c>
      <c r="Z50" s="7" t="str">
        <f>CONCATENATE("private String ",W50,"=","""""",";")</f>
        <v>private String commentCount="";</v>
      </c>
    </row>
    <row r="51" spans="2:26" ht="19.2" x14ac:dyDescent="0.45">
      <c r="B51" s="1" t="s">
        <v>400</v>
      </c>
      <c r="C51" s="1" t="s">
        <v>627</v>
      </c>
      <c r="D51" s="4">
        <v>24</v>
      </c>
      <c r="I51" t="str">
        <f t="shared" si="26"/>
        <v>ALTER TABLE TM_BACKLOG</v>
      </c>
      <c r="J51" t="str">
        <f t="shared" si="31"/>
        <v xml:space="preserve"> ADD  ESTIMATED_HOURS FLOAT(24);</v>
      </c>
      <c r="K51" s="21" t="str">
        <f t="shared" si="32"/>
        <v xml:space="preserve">  ALTER COLUMN   ESTIMATED_HOURS FLOAT(24);</v>
      </c>
      <c r="L51" s="12"/>
      <c r="M51" s="18" t="str">
        <f>CONCATENATE(B51,",")</f>
        <v>ESTIMATED_HOURS,</v>
      </c>
      <c r="N51" s="5" t="str">
        <f t="shared" si="27"/>
        <v>ESTIMATED_HOURS FLOAT(24),</v>
      </c>
      <c r="O51" s="1" t="s">
        <v>405</v>
      </c>
      <c r="P51" t="s">
        <v>406</v>
      </c>
      <c r="W51" s="17" t="str">
        <f t="shared" si="28"/>
        <v>estimatedHours</v>
      </c>
      <c r="X51" s="3" t="str">
        <f t="shared" si="29"/>
        <v>"estimatedHours":"",</v>
      </c>
      <c r="Y51" s="22" t="str">
        <f t="shared" si="30"/>
        <v>public static String ESTIMATED_HOURS="estimatedHours";</v>
      </c>
      <c r="Z51" s="7" t="str">
        <f>CONCATENATE("private String ",W51,"=","""""",";")</f>
        <v>private String estimatedHours="";</v>
      </c>
    </row>
    <row r="52" spans="2:26" ht="19.2" x14ac:dyDescent="0.45">
      <c r="B52" s="1" t="s">
        <v>700</v>
      </c>
      <c r="C52" s="1" t="s">
        <v>1</v>
      </c>
      <c r="D52" s="4">
        <v>300</v>
      </c>
      <c r="I52" t="str">
        <f>I42</f>
        <v>ALTER TABLE TM_BACKLOG</v>
      </c>
      <c r="J52" t="str">
        <f t="shared" si="31"/>
        <v xml:space="preserve"> ADD  IS_API VARCHAR(300);</v>
      </c>
      <c r="K52" s="21" t="str">
        <f t="shared" si="32"/>
        <v xml:space="preserve">  ALTER COLUMN   IS_API VARCHAR(300);</v>
      </c>
      <c r="L52" s="12"/>
      <c r="M52" s="18" t="str">
        <f>CONCATENATE(B52,",")</f>
        <v>IS_API,</v>
      </c>
      <c r="N52" s="5" t="str">
        <f t="shared" si="27"/>
        <v>IS_API VARCHAR(300),</v>
      </c>
      <c r="O52" s="1" t="s">
        <v>112</v>
      </c>
      <c r="P52" t="s">
        <v>702</v>
      </c>
      <c r="W52" s="17" t="str">
        <f t="shared" si="28"/>
        <v>isApi</v>
      </c>
      <c r="X52" s="3" t="str">
        <f t="shared" si="29"/>
        <v>"isApi":"",</v>
      </c>
      <c r="Y52" s="22" t="str">
        <f t="shared" si="30"/>
        <v>public static String IS_API="isApi";</v>
      </c>
      <c r="Z52" s="7" t="str">
        <f>CONCATENATE("private String ",W52,"=","""""",";")</f>
        <v>private String isApi="";</v>
      </c>
    </row>
    <row r="53" spans="2:26" ht="19.2" x14ac:dyDescent="0.45">
      <c r="B53" s="1" t="s">
        <v>97</v>
      </c>
      <c r="C53" s="1" t="s">
        <v>701</v>
      </c>
      <c r="D53" s="4"/>
      <c r="I53" t="str">
        <f>I47</f>
        <v>ALTER TABLE TM_BACKLOG</v>
      </c>
      <c r="J53" t="str">
        <f t="shared" si="31"/>
        <v xml:space="preserve"> ADD  PARAM_1 TEXT();</v>
      </c>
      <c r="K53" s="21" t="str">
        <f t="shared" si="32"/>
        <v xml:space="preserve">  ALTER COLUMN   PARAM_1 TEXT();</v>
      </c>
      <c r="L53" s="12"/>
      <c r="M53" s="18"/>
      <c r="N53" s="5" t="str">
        <f t="shared" si="27"/>
        <v>PARAM_1 TEXT(),</v>
      </c>
      <c r="O53" s="1" t="s">
        <v>102</v>
      </c>
      <c r="P53">
        <v>1</v>
      </c>
      <c r="W53" s="17" t="str">
        <f t="shared" si="28"/>
        <v>param1</v>
      </c>
      <c r="X53" s="3" t="str">
        <f t="shared" si="29"/>
        <v>"param1":"",</v>
      </c>
      <c r="Y53" s="22" t="str">
        <f t="shared" si="30"/>
        <v>public static String PARAM_1="param1";</v>
      </c>
      <c r="Z53" s="7" t="str">
        <f t="shared" si="22"/>
        <v>private String param1="";</v>
      </c>
    </row>
    <row r="54" spans="2:26" ht="19.2" x14ac:dyDescent="0.45">
      <c r="B54" s="1" t="s">
        <v>98</v>
      </c>
      <c r="C54" s="1" t="s">
        <v>701</v>
      </c>
      <c r="D54" s="4"/>
      <c r="I54" t="str">
        <f>I48</f>
        <v>ALTER TABLE TM_BACKLOG</v>
      </c>
      <c r="J54" t="str">
        <f t="shared" si="31"/>
        <v xml:space="preserve"> ADD  PARAM_2 TEXT();</v>
      </c>
      <c r="K54" s="21" t="str">
        <f t="shared" si="32"/>
        <v xml:space="preserve">  ALTER COLUMN   PARAM_2 TEXT();</v>
      </c>
      <c r="L54" s="12"/>
      <c r="M54" s="18"/>
      <c r="N54" s="5" t="str">
        <f t="shared" si="27"/>
        <v>PARAM_2 TEXT(),</v>
      </c>
      <c r="O54" s="1" t="s">
        <v>102</v>
      </c>
      <c r="P54">
        <v>2</v>
      </c>
      <c r="W54" s="17" t="str">
        <f t="shared" si="28"/>
        <v>param2</v>
      </c>
      <c r="X54" s="3" t="str">
        <f t="shared" si="29"/>
        <v>"param2":"",</v>
      </c>
      <c r="Y54" s="22" t="str">
        <f t="shared" si="30"/>
        <v>public static String PARAM_2="param2";</v>
      </c>
      <c r="Z54" s="7" t="str">
        <f t="shared" si="22"/>
        <v>private String param2="";</v>
      </c>
    </row>
    <row r="55" spans="2:26" ht="19.2" x14ac:dyDescent="0.45">
      <c r="B55" s="1" t="s">
        <v>99</v>
      </c>
      <c r="C55" s="1" t="s">
        <v>701</v>
      </c>
      <c r="D55" s="4"/>
      <c r="I55" t="str">
        <f t="shared" si="26"/>
        <v>ALTER TABLE TM_BACKLOG</v>
      </c>
      <c r="J55" t="str">
        <f t="shared" si="31"/>
        <v xml:space="preserve"> ADD  PARAM_3 TEXT();</v>
      </c>
      <c r="K55" s="21" t="str">
        <f t="shared" si="32"/>
        <v xml:space="preserve">  ALTER COLUMN   PARAM_3 TEXT();</v>
      </c>
      <c r="L55" s="12"/>
      <c r="M55" s="18" t="str">
        <f t="shared" ref="M55:M65" si="33">CONCATENATE(B55,",")</f>
        <v>PARAM_3,</v>
      </c>
      <c r="N55" s="5" t="str">
        <f t="shared" si="27"/>
        <v>PARAM_3 TEXT(),</v>
      </c>
      <c r="O55" s="1" t="s">
        <v>102</v>
      </c>
      <c r="P55">
        <v>3</v>
      </c>
      <c r="W55" s="17" t="str">
        <f t="shared" si="28"/>
        <v>param3</v>
      </c>
      <c r="X55" s="3" t="str">
        <f t="shared" si="29"/>
        <v>"param3":"",</v>
      </c>
      <c r="Y55" s="22" t="str">
        <f t="shared" si="30"/>
        <v>public static String PARAM_3="param3";</v>
      </c>
      <c r="Z55" s="7" t="str">
        <f t="shared" si="22"/>
        <v>private String param3="";</v>
      </c>
    </row>
    <row r="56" spans="2:26" ht="19.2" x14ac:dyDescent="0.45">
      <c r="B56" s="1" t="s">
        <v>697</v>
      </c>
      <c r="C56" s="1" t="s">
        <v>1</v>
      </c>
      <c r="D56" s="4">
        <v>300</v>
      </c>
      <c r="I56" t="str">
        <f>I46</f>
        <v>ALTER TABLE TM_BACKLOG</v>
      </c>
      <c r="J56" t="str">
        <f t="shared" si="31"/>
        <v xml:space="preserve"> ADD  JIRA_ID VARCHAR(300);</v>
      </c>
      <c r="K56" s="21" t="str">
        <f t="shared" si="32"/>
        <v xml:space="preserve">  ALTER COLUMN   JIRA_ID VARCHAR(300);</v>
      </c>
      <c r="L56" s="12"/>
      <c r="M56" s="18" t="str">
        <f t="shared" si="33"/>
        <v>JIRA_ID,</v>
      </c>
      <c r="N56" s="5" t="str">
        <f t="shared" si="27"/>
        <v>JIRA_ID VARCHAR(300),</v>
      </c>
      <c r="O56" s="1" t="s">
        <v>699</v>
      </c>
      <c r="P56" t="s">
        <v>2</v>
      </c>
      <c r="W56" s="17" t="str">
        <f t="shared" si="28"/>
        <v>jiraId</v>
      </c>
      <c r="X56" s="3" t="str">
        <f t="shared" si="29"/>
        <v>"jiraId":"",</v>
      </c>
      <c r="Y56" s="22" t="str">
        <f t="shared" si="30"/>
        <v>public static String JIRA_ID="jiraId";</v>
      </c>
      <c r="Z56" s="7" t="str">
        <f t="shared" ref="Z56:Z63" si="34">CONCATENATE("private String ",W56,"=","""""",";")</f>
        <v>private String jiraId="";</v>
      </c>
    </row>
    <row r="57" spans="2:26" ht="19.2" x14ac:dyDescent="0.45">
      <c r="B57" s="1" t="s">
        <v>778</v>
      </c>
      <c r="C57" s="1" t="s">
        <v>1</v>
      </c>
      <c r="D57" s="4">
        <v>300</v>
      </c>
      <c r="I57" t="str">
        <f>I44</f>
        <v>ALTER TABLE TM_BACKLOG</v>
      </c>
      <c r="J57" t="str">
        <f t="shared" si="31"/>
        <v xml:space="preserve"> ADD  FK_OWNER_ID VARCHAR(300);</v>
      </c>
      <c r="K57" s="21" t="str">
        <f t="shared" si="32"/>
        <v xml:space="preserve">  ALTER COLUMN   FK_OWNER_ID VARCHAR(300);</v>
      </c>
      <c r="L57" s="12"/>
      <c r="M57" s="18" t="str">
        <f>CONCATENATE(B57,",")</f>
        <v>FK_OWNER_ID,</v>
      </c>
      <c r="N57" s="5" t="str">
        <f t="shared" si="27"/>
        <v>FK_OWNER_ID VARCHAR(300),</v>
      </c>
      <c r="O57" s="1" t="s">
        <v>10</v>
      </c>
      <c r="P57" t="s">
        <v>146</v>
      </c>
      <c r="Q57" t="s">
        <v>2</v>
      </c>
      <c r="W57" s="17" t="str">
        <f t="shared" si="28"/>
        <v>fkOwnerId</v>
      </c>
      <c r="X57" s="3" t="str">
        <f t="shared" si="29"/>
        <v>"fkOwnerId":"",</v>
      </c>
      <c r="Y57" s="22" t="str">
        <f t="shared" si="30"/>
        <v>public static String FK_OWNER_ID="fkOwnerId";</v>
      </c>
      <c r="Z57" s="7" t="str">
        <f t="shared" si="34"/>
        <v>private String fkOwnerId="";</v>
      </c>
    </row>
    <row r="58" spans="2:26" ht="19.2" x14ac:dyDescent="0.45">
      <c r="B58" s="1" t="s">
        <v>736</v>
      </c>
      <c r="C58" s="1" t="s">
        <v>1</v>
      </c>
      <c r="D58" s="4">
        <v>300</v>
      </c>
      <c r="I58" t="str">
        <f>I45</f>
        <v>ALTER TABLE TM_BACKLOG</v>
      </c>
      <c r="J58" t="str">
        <f t="shared" si="31"/>
        <v xml:space="preserve"> ADD  SHOW_PROTOTYPE VARCHAR(300);</v>
      </c>
      <c r="K58" s="21" t="str">
        <f t="shared" si="32"/>
        <v xml:space="preserve">  ALTER COLUMN   SHOW_PROTOTYPE VARCHAR(300);</v>
      </c>
      <c r="L58" s="12"/>
      <c r="M58" s="18" t="str">
        <f t="shared" si="33"/>
        <v>SHOW_PROTOTYPE,</v>
      </c>
      <c r="N58" s="5" t="str">
        <f t="shared" si="27"/>
        <v>SHOW_PROTOTYPE VARCHAR(300),</v>
      </c>
      <c r="O58" s="1" t="s">
        <v>737</v>
      </c>
      <c r="P58" t="s">
        <v>738</v>
      </c>
      <c r="W58" s="17" t="str">
        <f t="shared" si="28"/>
        <v>showPrototype</v>
      </c>
      <c r="X58" s="3" t="str">
        <f t="shared" si="29"/>
        <v>"showPrototype":"",</v>
      </c>
      <c r="Y58" s="22" t="str">
        <f t="shared" si="30"/>
        <v>public static String SHOW_PROTOTYPE="showPrototype";</v>
      </c>
      <c r="Z58" s="7" t="str">
        <f t="shared" si="34"/>
        <v>private String showPrototype="";</v>
      </c>
    </row>
    <row r="59" spans="2:26" ht="19.2" x14ac:dyDescent="0.45">
      <c r="B59" s="1" t="s">
        <v>829</v>
      </c>
      <c r="C59" s="1" t="s">
        <v>701</v>
      </c>
      <c r="D59" s="4"/>
      <c r="I59" t="str">
        <f t="shared" ref="I59:I64" si="35">I42</f>
        <v>ALTER TABLE TM_BACKLOG</v>
      </c>
      <c r="J59" t="str">
        <f t="shared" si="31"/>
        <v xml:space="preserve"> ADD  ESTIMATED_COUNTER TEXT();</v>
      </c>
      <c r="K59" s="21" t="str">
        <f t="shared" si="32"/>
        <v xml:space="preserve">  ALTER COLUMN   ESTIMATED_COUNTER TEXT();</v>
      </c>
      <c r="L59" s="12"/>
      <c r="M59" s="18" t="str">
        <f>CONCATENATE(B59,",")</f>
        <v>ESTIMATED_COUNTER,</v>
      </c>
      <c r="N59" s="5" t="str">
        <f t="shared" si="27"/>
        <v>ESTIMATED_COUNTER TEXT(),</v>
      </c>
      <c r="O59" s="1" t="s">
        <v>405</v>
      </c>
      <c r="P59" t="s">
        <v>834</v>
      </c>
      <c r="W59" s="17" t="str">
        <f t="shared" si="28"/>
        <v>estimatedCounter</v>
      </c>
      <c r="X59" s="3" t="str">
        <f t="shared" si="29"/>
        <v>"estimatedCounter":"",</v>
      </c>
      <c r="Y59" s="22" t="str">
        <f t="shared" si="30"/>
        <v>public static String ESTIMATED_COUNTER="estimatedCounter";</v>
      </c>
      <c r="Z59" s="7" t="str">
        <f t="shared" si="34"/>
        <v>private String estimatedCounter="";</v>
      </c>
    </row>
    <row r="60" spans="2:26" ht="19.2" x14ac:dyDescent="0.45">
      <c r="B60" s="1" t="s">
        <v>830</v>
      </c>
      <c r="C60" s="1" t="s">
        <v>701</v>
      </c>
      <c r="D60" s="4"/>
      <c r="I60" t="str">
        <f t="shared" si="35"/>
        <v>ALTER TABLE TM_BACKLOG</v>
      </c>
      <c r="J60" t="str">
        <f t="shared" si="31"/>
        <v xml:space="preserve"> ADD  EXECUTED_COUNTER TEXT();</v>
      </c>
      <c r="K60" s="21" t="str">
        <f t="shared" si="32"/>
        <v xml:space="preserve">  ALTER COLUMN   EXECUTED_COUNTER TEXT();</v>
      </c>
      <c r="L60" s="12"/>
      <c r="M60" s="18" t="str">
        <f t="shared" si="33"/>
        <v>EXECUTED_COUNTER,</v>
      </c>
      <c r="N60" s="5" t="str">
        <f t="shared" si="27"/>
        <v>EXECUTED_COUNTER TEXT(),</v>
      </c>
      <c r="O60" s="1" t="s">
        <v>833</v>
      </c>
      <c r="P60" t="s">
        <v>834</v>
      </c>
      <c r="W60" s="17" t="str">
        <f t="shared" si="28"/>
        <v>executedCounter</v>
      </c>
      <c r="X60" s="3" t="str">
        <f t="shared" si="29"/>
        <v>"executedCounter":"",</v>
      </c>
      <c r="Y60" s="22" t="str">
        <f t="shared" si="30"/>
        <v>public static String EXECUTED_COUNTER="executedCounter";</v>
      </c>
      <c r="Z60" s="7" t="str">
        <f t="shared" si="34"/>
        <v>private String executedCounter="";</v>
      </c>
    </row>
    <row r="61" spans="2:26" ht="19.2" x14ac:dyDescent="0.45">
      <c r="B61" s="1" t="s">
        <v>831</v>
      </c>
      <c r="C61" s="1" t="s">
        <v>701</v>
      </c>
      <c r="D61" s="4"/>
      <c r="I61" t="str">
        <f t="shared" si="35"/>
        <v>ALTER TABLE TM_BACKLOG</v>
      </c>
      <c r="J61" t="str">
        <f t="shared" si="31"/>
        <v xml:space="preserve"> ADD  ESTIMATED_BUDGET TEXT();</v>
      </c>
      <c r="K61" s="21" t="str">
        <f t="shared" si="32"/>
        <v xml:space="preserve">  ALTER COLUMN   ESTIMATED_BUDGET TEXT();</v>
      </c>
      <c r="L61" s="12"/>
      <c r="M61" s="18" t="str">
        <f>CONCATENATE(B61,",")</f>
        <v>ESTIMATED_BUDGET,</v>
      </c>
      <c r="N61" s="5" t="str">
        <f t="shared" si="27"/>
        <v>ESTIMATED_BUDGET TEXT(),</v>
      </c>
      <c r="O61" s="1" t="s">
        <v>405</v>
      </c>
      <c r="P61" t="s">
        <v>835</v>
      </c>
      <c r="W61" s="17" t="str">
        <f t="shared" si="28"/>
        <v>estimatedBudget</v>
      </c>
      <c r="X61" s="3" t="str">
        <f t="shared" si="29"/>
        <v>"estimatedBudget":"",</v>
      </c>
      <c r="Y61" s="22" t="str">
        <f t="shared" si="30"/>
        <v>public static String ESTIMATED_BUDGET="estimatedBudget";</v>
      </c>
      <c r="Z61" s="7" t="str">
        <f t="shared" si="34"/>
        <v>private String estimatedBudget="";</v>
      </c>
    </row>
    <row r="62" spans="2:26" ht="19.2" x14ac:dyDescent="0.45">
      <c r="B62" s="1" t="s">
        <v>832</v>
      </c>
      <c r="C62" s="1" t="s">
        <v>701</v>
      </c>
      <c r="D62" s="4"/>
      <c r="I62" t="str">
        <f t="shared" si="35"/>
        <v>ALTER TABLE TM_BACKLOG</v>
      </c>
      <c r="J62" t="str">
        <f t="shared" si="31"/>
        <v xml:space="preserve"> ADD  SPENT_BUDGET TEXT();</v>
      </c>
      <c r="K62" s="21" t="str">
        <f t="shared" si="32"/>
        <v xml:space="preserve">  ALTER COLUMN   SPENT_BUDGET TEXT();</v>
      </c>
      <c r="L62" s="12"/>
      <c r="M62" s="18" t="str">
        <f>CONCATENATE(B62,",")</f>
        <v>SPENT_BUDGET,</v>
      </c>
      <c r="N62" s="5" t="str">
        <f t="shared" si="27"/>
        <v>SPENT_BUDGET TEXT(),</v>
      </c>
      <c r="O62" s="1" t="s">
        <v>407</v>
      </c>
      <c r="P62" t="s">
        <v>835</v>
      </c>
      <c r="W62" s="17" t="str">
        <f t="shared" si="28"/>
        <v>spentBudget</v>
      </c>
      <c r="X62" s="3" t="str">
        <f t="shared" si="29"/>
        <v>"spentBudget":"",</v>
      </c>
      <c r="Y62" s="22" t="str">
        <f t="shared" si="30"/>
        <v>public static String SPENT_BUDGET="spentBudget";</v>
      </c>
      <c r="Z62" s="7" t="str">
        <f t="shared" si="34"/>
        <v>private String spentBudget="";</v>
      </c>
    </row>
    <row r="63" spans="2:26" ht="19.2" x14ac:dyDescent="0.45">
      <c r="B63" s="1" t="s">
        <v>698</v>
      </c>
      <c r="C63" s="1" t="s">
        <v>1</v>
      </c>
      <c r="D63" s="4">
        <v>300</v>
      </c>
      <c r="I63" t="str">
        <f t="shared" si="35"/>
        <v>ALTER TABLE TM_BACKLOG</v>
      </c>
      <c r="J63" t="str">
        <f t="shared" si="31"/>
        <v xml:space="preserve"> ADD  JIRA_KEY VARCHAR(300);</v>
      </c>
      <c r="K63" s="21" t="str">
        <f t="shared" si="32"/>
        <v xml:space="preserve">  ALTER COLUMN   JIRA_KEY VARCHAR(300);</v>
      </c>
      <c r="L63" s="12"/>
      <c r="M63" s="18" t="str">
        <f t="shared" si="33"/>
        <v>JIRA_KEY,</v>
      </c>
      <c r="N63" s="5" t="str">
        <f t="shared" si="27"/>
        <v>JIRA_KEY VARCHAR(300),</v>
      </c>
      <c r="O63" s="1" t="s">
        <v>699</v>
      </c>
      <c r="P63" t="s">
        <v>43</v>
      </c>
      <c r="W63" s="17" t="str">
        <f t="shared" si="28"/>
        <v>jiraKey</v>
      </c>
      <c r="X63" s="3" t="str">
        <f t="shared" si="29"/>
        <v>"jiraKey":"",</v>
      </c>
      <c r="Y63" s="22" t="str">
        <f t="shared" si="30"/>
        <v>public static String JIRA_KEY="jiraKey";</v>
      </c>
      <c r="Z63" s="7" t="str">
        <f t="shared" si="34"/>
        <v>private String jiraKey="";</v>
      </c>
    </row>
    <row r="64" spans="2:26" ht="19.2" x14ac:dyDescent="0.45">
      <c r="B64" s="1" t="s">
        <v>401</v>
      </c>
      <c r="C64" s="1" t="s">
        <v>1</v>
      </c>
      <c r="D64" s="4">
        <v>24</v>
      </c>
      <c r="I64" t="str">
        <f t="shared" si="35"/>
        <v>ALTER TABLE TM_BACKLOG</v>
      </c>
      <c r="J64" t="str">
        <f t="shared" si="31"/>
        <v xml:space="preserve"> ADD  SPENT_HOURS VARCHAR(24);</v>
      </c>
      <c r="K64" s="21" t="str">
        <f t="shared" si="32"/>
        <v xml:space="preserve">  ALTER COLUMN   SPENT_HOURS VARCHAR(24);</v>
      </c>
      <c r="L64" s="12"/>
      <c r="M64" s="18" t="str">
        <f t="shared" si="33"/>
        <v>SPENT_HOURS,</v>
      </c>
      <c r="N64" s="5" t="str">
        <f t="shared" si="27"/>
        <v>SPENT_HOURS VARCHAR(24),</v>
      </c>
      <c r="O64" s="1" t="s">
        <v>407</v>
      </c>
      <c r="P64" t="s">
        <v>406</v>
      </c>
      <c r="W64" s="17" t="str">
        <f t="shared" si="28"/>
        <v>spentHours</v>
      </c>
      <c r="X64" s="3" t="str">
        <f t="shared" si="29"/>
        <v>"spentHours":"",</v>
      </c>
      <c r="Y64" s="22" t="str">
        <f t="shared" si="30"/>
        <v>public static String SPENT_HOURS="spentHours";</v>
      </c>
      <c r="Z64" s="7" t="str">
        <f t="shared" si="22"/>
        <v>private String spentHours="";</v>
      </c>
    </row>
    <row r="65" spans="2:26" ht="19.2" x14ac:dyDescent="0.45">
      <c r="B65" s="1" t="s">
        <v>14</v>
      </c>
      <c r="C65" s="1" t="s">
        <v>1</v>
      </c>
      <c r="D65" s="4">
        <v>3000</v>
      </c>
      <c r="I65" t="str">
        <f>I44</f>
        <v>ALTER TABLE TM_BACKLOG</v>
      </c>
      <c r="J65" t="str">
        <f t="shared" si="31"/>
        <v xml:space="preserve"> ADD  DESCRIPTION VARCHAR(3000);</v>
      </c>
      <c r="K65" s="21" t="str">
        <f t="shared" si="32"/>
        <v xml:space="preserve">  ALTER COLUMN   DESCRIPTION VARCHAR(3000);</v>
      </c>
      <c r="L65" s="12"/>
      <c r="M65" s="18" t="str">
        <f t="shared" si="33"/>
        <v>DESCRIPTION,</v>
      </c>
      <c r="N65" s="5" t="str">
        <f t="shared" si="27"/>
        <v>DESCRIPTION VARCHAR(3000),</v>
      </c>
      <c r="O65" s="1" t="s">
        <v>14</v>
      </c>
      <c r="W65" s="17" t="str">
        <f t="shared" si="28"/>
        <v>description</v>
      </c>
      <c r="X65" s="3" t="str">
        <f t="shared" si="29"/>
        <v>"description":"",</v>
      </c>
      <c r="Y65" s="22" t="str">
        <f t="shared" si="30"/>
        <v>public static String DESCRIPTION="description";</v>
      </c>
      <c r="Z65" s="7" t="str">
        <f t="shared" si="22"/>
        <v>private String description="";</v>
      </c>
    </row>
    <row r="66" spans="2:26" ht="19.2" x14ac:dyDescent="0.45">
      <c r="C66" s="1"/>
      <c r="D66" s="8"/>
      <c r="M66" s="18"/>
      <c r="N66" s="33" t="s">
        <v>130</v>
      </c>
      <c r="O66" s="1"/>
      <c r="W66" s="17"/>
    </row>
    <row r="67" spans="2:26" ht="19.2" x14ac:dyDescent="0.45">
      <c r="C67" s="1"/>
      <c r="D67" s="8"/>
      <c r="M67" s="18"/>
      <c r="N67" s="31" t="s">
        <v>126</v>
      </c>
      <c r="O67" s="1"/>
      <c r="W67" s="17"/>
    </row>
    <row r="68" spans="2:26" ht="19.2" x14ac:dyDescent="0.45">
      <c r="C68" s="14"/>
      <c r="D68" s="9"/>
      <c r="M68" s="20"/>
      <c r="W68" s="17"/>
    </row>
    <row r="69" spans="2:26" x14ac:dyDescent="0.3">
      <c r="B69" s="2" t="s">
        <v>356</v>
      </c>
      <c r="I69" t="str">
        <f>CONCATENATE("ALTER TABLE"," ",B69)</f>
        <v>ALTER TABLE TM_BACKLOG_LIST</v>
      </c>
      <c r="J69" t="s">
        <v>293</v>
      </c>
      <c r="K69" s="26" t="s">
        <v>739</v>
      </c>
      <c r="N69" s="5" t="str">
        <f>CONCATENATE("CREATE TABLE ",B69," ","(")</f>
        <v>CREATE TABLE TM_BACKLOG_LIST (</v>
      </c>
    </row>
    <row r="70" spans="2:26" ht="19.2" x14ac:dyDescent="0.45">
      <c r="B70" s="1" t="s">
        <v>2</v>
      </c>
      <c r="C70" s="1" t="s">
        <v>1</v>
      </c>
      <c r="D70" s="4">
        <v>30</v>
      </c>
      <c r="E70" s="24" t="s">
        <v>113</v>
      </c>
      <c r="I70" t="str">
        <f>I69</f>
        <v>ALTER TABLE TM_BACKLOG_LIST</v>
      </c>
      <c r="K70" s="25" t="s">
        <v>184</v>
      </c>
      <c r="L70" s="12"/>
      <c r="M70" s="18" t="str">
        <f t="shared" ref="M70:M80" si="36">CONCATENATE(B70,",")</f>
        <v>ID,</v>
      </c>
      <c r="N70" s="5" t="str">
        <f>CONCATENATE(B70," ",C70,"(",D70,") ",E70," ,")</f>
        <v>ID VARCHAR(30) NOT NULL ,</v>
      </c>
      <c r="O70" s="1" t="s">
        <v>2</v>
      </c>
      <c r="P70" s="6"/>
      <c r="Q70" s="6"/>
      <c r="R70" s="6"/>
      <c r="S70" s="6"/>
      <c r="T70" s="6"/>
      <c r="U70" s="6"/>
      <c r="V70" s="6"/>
      <c r="W70" s="17" t="str">
        <f t="shared" ref="W70:W110" si="37">CONCATENATE(,LOWER(O70),UPPER(LEFT(P70,1)),LOWER(RIGHT(P70,LEN(P70)-IF(LEN(P70)&gt;0,1,LEN(P70)))),UPPER(LEFT(Q70,1)),LOWER(RIGHT(Q70,LEN(Q70)-IF(LEN(Q70)&gt;0,1,LEN(Q70)))),UPPER(LEFT(R70,1)),LOWER(RIGHT(R70,LEN(R70)-IF(LEN(R70)&gt;0,1,LEN(R70)))),UPPER(LEFT(S70,1)),LOWER(RIGHT(S70,LEN(S70)-IF(LEN(S70)&gt;0,1,LEN(S70)))),UPPER(LEFT(T70,1)),LOWER(RIGHT(T70,LEN(T70)-IF(LEN(T70)&gt;0,1,LEN(T70)))),UPPER(LEFT(U70,1)),LOWER(RIGHT(U70,LEN(U70)-IF(LEN(U70)&gt;0,1,LEN(U70)))),UPPER(LEFT(V70,1)),LOWER(RIGHT(V70,LEN(V70)-IF(LEN(V70)&gt;0,1,LEN(V70)))))</f>
        <v>id</v>
      </c>
      <c r="X70" s="3" t="str">
        <f t="shared" ref="X70:X110" si="38">CONCATENATE("""",W70,"""",":","""","""",",")</f>
        <v>"id":"",</v>
      </c>
      <c r="Y70" s="22" t="str">
        <f t="shared" ref="Y70:Y91" si="39">CONCATENATE("public static String ",,B70,,"=","""",W70,""";")</f>
        <v>public static String ID="id";</v>
      </c>
      <c r="Z70" s="7" t="str">
        <f t="shared" ref="Z70:Z88" si="40">CONCATENATE("private String ",W70,"=","""""",";")</f>
        <v>private String id="";</v>
      </c>
    </row>
    <row r="71" spans="2:26" ht="19.2" x14ac:dyDescent="0.45">
      <c r="B71" s="1" t="s">
        <v>3</v>
      </c>
      <c r="C71" s="1" t="s">
        <v>1</v>
      </c>
      <c r="D71" s="4">
        <v>10</v>
      </c>
      <c r="I71" t="str">
        <f>I70</f>
        <v>ALTER TABLE TM_BACKLOG_LIST</v>
      </c>
      <c r="K71" s="25" t="s">
        <v>185</v>
      </c>
      <c r="L71" s="12"/>
      <c r="M71" s="18" t="str">
        <f t="shared" si="36"/>
        <v>STATUS,</v>
      </c>
      <c r="N71" s="5" t="str">
        <f t="shared" ref="N71:N91" si="41">CONCATENATE(B71," ",C71,"(",D71,")",",")</f>
        <v>STATUS VARCHAR(10),</v>
      </c>
      <c r="O71" s="1" t="s">
        <v>3</v>
      </c>
      <c r="W71" s="17" t="str">
        <f t="shared" si="37"/>
        <v>status</v>
      </c>
      <c r="X71" s="3" t="str">
        <f t="shared" si="38"/>
        <v>"status":"",</v>
      </c>
      <c r="Y71" s="22" t="str">
        <f t="shared" si="39"/>
        <v>public static String STATUS="status";</v>
      </c>
      <c r="Z71" s="7" t="str">
        <f t="shared" si="40"/>
        <v>private String status="";</v>
      </c>
    </row>
    <row r="72" spans="2:26" ht="19.2" x14ac:dyDescent="0.45">
      <c r="B72" s="1" t="s">
        <v>4</v>
      </c>
      <c r="C72" s="1" t="s">
        <v>1</v>
      </c>
      <c r="D72" s="4">
        <v>30</v>
      </c>
      <c r="I72" t="str">
        <f>I71</f>
        <v>ALTER TABLE TM_BACKLOG_LIST</v>
      </c>
      <c r="K72" s="25" t="s">
        <v>186</v>
      </c>
      <c r="L72" s="12"/>
      <c r="M72" s="18" t="str">
        <f t="shared" si="36"/>
        <v>INSERT_DATE,</v>
      </c>
      <c r="N72" s="5" t="str">
        <f t="shared" si="41"/>
        <v>INSERT_DATE VARCHAR(30),</v>
      </c>
      <c r="O72" s="1" t="s">
        <v>7</v>
      </c>
      <c r="P72" t="s">
        <v>8</v>
      </c>
      <c r="W72" s="17" t="str">
        <f t="shared" si="37"/>
        <v>insertDate</v>
      </c>
      <c r="X72" s="3" t="str">
        <f t="shared" si="38"/>
        <v>"insertDate":"",</v>
      </c>
      <c r="Y72" s="22" t="str">
        <f t="shared" si="39"/>
        <v>public static String INSERT_DATE="insertDate";</v>
      </c>
      <c r="Z72" s="7" t="str">
        <f t="shared" si="40"/>
        <v>private String insertDate="";</v>
      </c>
    </row>
    <row r="73" spans="2:26" ht="19.2" x14ac:dyDescent="0.45">
      <c r="B73" s="1" t="s">
        <v>5</v>
      </c>
      <c r="C73" s="1" t="s">
        <v>1</v>
      </c>
      <c r="D73" s="4">
        <v>30</v>
      </c>
      <c r="I73" t="str">
        <f>I72</f>
        <v>ALTER TABLE TM_BACKLOG_LIST</v>
      </c>
      <c r="K73" s="25" t="str">
        <f t="shared" ref="K73:K78" si="42">CONCATENATE(B73,",")</f>
        <v>MODIFICATION_DATE,</v>
      </c>
      <c r="L73" s="12"/>
      <c r="M73" s="18" t="str">
        <f t="shared" si="36"/>
        <v>MODIFICATION_DATE,</v>
      </c>
      <c r="N73" s="5" t="str">
        <f t="shared" si="41"/>
        <v>MODIFICATION_DATE VARCHAR(30),</v>
      </c>
      <c r="O73" s="1" t="s">
        <v>9</v>
      </c>
      <c r="P73" t="s">
        <v>8</v>
      </c>
      <c r="W73" s="17" t="str">
        <f t="shared" si="37"/>
        <v>modificationDate</v>
      </c>
      <c r="X73" s="3" t="str">
        <f t="shared" si="38"/>
        <v>"modificationDate":"",</v>
      </c>
      <c r="Y73" s="22" t="str">
        <f t="shared" si="39"/>
        <v>public static String MODIFICATION_DATE="modificationDate";</v>
      </c>
      <c r="Z73" s="7" t="str">
        <f t="shared" si="40"/>
        <v>private String modificationDate="";</v>
      </c>
    </row>
    <row r="74" spans="2:26" ht="19.2" x14ac:dyDescent="0.45">
      <c r="B74" s="1" t="s">
        <v>521</v>
      </c>
      <c r="C74" s="1" t="s">
        <v>1</v>
      </c>
      <c r="D74" s="4">
        <v>222</v>
      </c>
      <c r="I74" t="e">
        <f>#REF!</f>
        <v>#REF!</v>
      </c>
      <c r="K74" s="25" t="str">
        <f t="shared" si="42"/>
        <v>TASK_COUNT,</v>
      </c>
      <c r="L74" s="12"/>
      <c r="M74" s="18" t="str">
        <f>CONCATENATE(B74,",")</f>
        <v>TASK_COUNT,</v>
      </c>
      <c r="N74" s="5" t="str">
        <f>CONCATENATE(B74," ",C74,"(",D74,")",",")</f>
        <v>TASK_COUNT VARCHAR(222),</v>
      </c>
      <c r="O74" s="1" t="s">
        <v>311</v>
      </c>
      <c r="P74" t="s">
        <v>214</v>
      </c>
      <c r="W74" s="17" t="str">
        <f t="shared" si="37"/>
        <v>taskCount</v>
      </c>
      <c r="X74" s="3" t="str">
        <f t="shared" si="38"/>
        <v>"taskCount":"",</v>
      </c>
      <c r="Y74" s="22" t="str">
        <f>CONCATENATE("public static String ",,B74,,"=","""",W74,""";")</f>
        <v>public static String TASK_COUNT="taskCount";</v>
      </c>
      <c r="Z74" s="7" t="str">
        <f>CONCATENATE("private String ",W74,"=","""""",";")</f>
        <v>private String taskCount="";</v>
      </c>
    </row>
    <row r="75" spans="2:26" ht="19.2" x14ac:dyDescent="0.45">
      <c r="B75" s="1" t="s">
        <v>522</v>
      </c>
      <c r="C75" s="1" t="s">
        <v>1</v>
      </c>
      <c r="D75" s="4">
        <v>222</v>
      </c>
      <c r="I75" t="e">
        <f>#REF!</f>
        <v>#REF!</v>
      </c>
      <c r="K75" s="25" t="str">
        <f t="shared" si="42"/>
        <v>INPUT_COUNT,</v>
      </c>
      <c r="L75" s="12"/>
      <c r="M75" s="18" t="str">
        <f>CONCATENATE(B75,",")</f>
        <v>INPUT_COUNT,</v>
      </c>
      <c r="N75" s="5" t="str">
        <f>CONCATENATE(B75," ",C75,"(",D75,")",",")</f>
        <v>INPUT_COUNT VARCHAR(222),</v>
      </c>
      <c r="O75" s="1" t="s">
        <v>13</v>
      </c>
      <c r="P75" t="s">
        <v>214</v>
      </c>
      <c r="W75" s="17" t="str">
        <f t="shared" si="37"/>
        <v>inputCount</v>
      </c>
      <c r="X75" s="3" t="str">
        <f t="shared" si="38"/>
        <v>"inputCount":"",</v>
      </c>
      <c r="Y75" s="22" t="str">
        <f>CONCATENATE("public static String ",,B75,,"=","""",W75,""";")</f>
        <v>public static String INPUT_COUNT="inputCount";</v>
      </c>
      <c r="Z75" s="7" t="str">
        <f>CONCATENATE("private String ",W75,"=","""""",";")</f>
        <v>private String inputCount="";</v>
      </c>
    </row>
    <row r="76" spans="2:26" ht="19.2" x14ac:dyDescent="0.45">
      <c r="B76" s="1" t="s">
        <v>442</v>
      </c>
      <c r="C76" s="1" t="s">
        <v>1</v>
      </c>
      <c r="D76" s="4">
        <v>12</v>
      </c>
      <c r="J76" s="23"/>
      <c r="K76" s="25" t="str">
        <f t="shared" si="42"/>
        <v>BUG_COUNT,</v>
      </c>
      <c r="L76" s="12"/>
      <c r="M76" s="18"/>
      <c r="N76" s="5" t="str">
        <f>CONCATENATE(B76," ",C76,"(",D76,")",",")</f>
        <v>BUG_COUNT VARCHAR(12),</v>
      </c>
      <c r="O76" s="1" t="s">
        <v>409</v>
      </c>
      <c r="P76" t="s">
        <v>214</v>
      </c>
      <c r="W76" s="17" t="str">
        <f t="shared" si="37"/>
        <v>bugCount</v>
      </c>
      <c r="X76" s="3" t="str">
        <f t="shared" si="38"/>
        <v>"bugCount":"",</v>
      </c>
      <c r="Y76" s="22" t="str">
        <f>CONCATENATE("public static String ",,B76,,"=","""",W76,""";")</f>
        <v>public static String BUG_COUNT="bugCount";</v>
      </c>
      <c r="Z76" s="7" t="str">
        <f>CONCATENATE("private String ",W76,"=","""""",";")</f>
        <v>private String bugCount="";</v>
      </c>
    </row>
    <row r="77" spans="2:26" ht="19.2" x14ac:dyDescent="0.45">
      <c r="B77" s="1" t="s">
        <v>443</v>
      </c>
      <c r="C77" s="1" t="s">
        <v>1</v>
      </c>
      <c r="D77" s="4">
        <v>12</v>
      </c>
      <c r="J77" s="23"/>
      <c r="K77" s="25" t="str">
        <f t="shared" si="42"/>
        <v>UPDATE_COUNT,</v>
      </c>
      <c r="L77" s="12"/>
      <c r="M77" s="18"/>
      <c r="N77" s="5" t="str">
        <f>CONCATENATE(B77," ",C77,"(",D77,")",",")</f>
        <v>UPDATE_COUNT VARCHAR(12),</v>
      </c>
      <c r="O77" s="1" t="s">
        <v>410</v>
      </c>
      <c r="P77" t="s">
        <v>214</v>
      </c>
      <c r="W77" s="17" t="str">
        <f t="shared" si="37"/>
        <v>updateCount</v>
      </c>
      <c r="X77" s="3" t="str">
        <f t="shared" si="38"/>
        <v>"updateCount":"",</v>
      </c>
      <c r="Y77" s="22" t="str">
        <f>CONCATENATE("public static String ",,B77,,"=","""",W77,""";")</f>
        <v>public static String UPDATE_COUNT="updateCount";</v>
      </c>
      <c r="Z77" s="7" t="str">
        <f>CONCATENATE("private String ",W77,"=","""""",";")</f>
        <v>private String updateCount="";</v>
      </c>
    </row>
    <row r="78" spans="2:26" ht="19.2" x14ac:dyDescent="0.45">
      <c r="B78" s="1" t="s">
        <v>523</v>
      </c>
      <c r="C78" s="1" t="s">
        <v>1</v>
      </c>
      <c r="D78" s="4">
        <v>12</v>
      </c>
      <c r="J78" s="23"/>
      <c r="K78" s="25" t="str">
        <f t="shared" si="42"/>
        <v>COMMENT_COUNT,</v>
      </c>
      <c r="L78" s="12"/>
      <c r="M78" s="18"/>
      <c r="N78" s="5" t="str">
        <f>CONCATENATE(B78," ",C78,"(",D78,")",",")</f>
        <v>COMMENT_COUNT VARCHAR(12),</v>
      </c>
      <c r="O78" s="1" t="s">
        <v>323</v>
      </c>
      <c r="P78" t="s">
        <v>214</v>
      </c>
      <c r="W78" s="17" t="str">
        <f t="shared" si="37"/>
        <v>commentCount</v>
      </c>
      <c r="X78" s="3" t="str">
        <f t="shared" si="38"/>
        <v>"commentCount":"",</v>
      </c>
      <c r="Y78" s="22" t="str">
        <f>CONCATENATE("public static String ",,B78,,"=","""",W78,""";")</f>
        <v>public static String COMMENT_COUNT="commentCount";</v>
      </c>
      <c r="Z78" s="7" t="str">
        <f>CONCATENATE("private String ",W78,"=","""""",";")</f>
        <v>private String commentCount="";</v>
      </c>
    </row>
    <row r="79" spans="2:26" ht="19.2" x14ac:dyDescent="0.45">
      <c r="B79" s="1" t="s">
        <v>351</v>
      </c>
      <c r="C79" s="1" t="s">
        <v>1</v>
      </c>
      <c r="D79" s="4">
        <v>222</v>
      </c>
      <c r="I79" t="e">
        <f>#REF!</f>
        <v>#REF!</v>
      </c>
      <c r="K79" s="25" t="s">
        <v>472</v>
      </c>
      <c r="L79" s="12"/>
      <c r="M79" s="18" t="str">
        <f t="shared" si="36"/>
        <v>BACKLOG_NAME,</v>
      </c>
      <c r="N79" s="5" t="str">
        <f t="shared" si="41"/>
        <v>BACKLOG_NAME VARCHAR(222),</v>
      </c>
      <c r="O79" s="1" t="s">
        <v>354</v>
      </c>
      <c r="P79" t="s">
        <v>0</v>
      </c>
      <c r="W79" s="17" t="str">
        <f t="shared" si="37"/>
        <v>backlogName</v>
      </c>
      <c r="X79" s="3" t="str">
        <f t="shared" si="38"/>
        <v>"backlogName":"",</v>
      </c>
      <c r="Y79" s="22" t="str">
        <f t="shared" si="39"/>
        <v>public static String BACKLOG_NAME="backlogName";</v>
      </c>
      <c r="Z79" s="7" t="str">
        <f t="shared" si="40"/>
        <v>private String backlogName="";</v>
      </c>
    </row>
    <row r="80" spans="2:26" ht="19.2" x14ac:dyDescent="0.45">
      <c r="B80" s="1" t="s">
        <v>353</v>
      </c>
      <c r="C80" s="1" t="s">
        <v>1</v>
      </c>
      <c r="D80" s="4">
        <v>222</v>
      </c>
      <c r="I80" t="e">
        <f>#REF!</f>
        <v>#REF!</v>
      </c>
      <c r="K80" s="25" t="s">
        <v>473</v>
      </c>
      <c r="L80" s="12"/>
      <c r="M80" s="18" t="str">
        <f t="shared" si="36"/>
        <v>BACKLOG_BECAUSE,</v>
      </c>
      <c r="N80" s="5" t="str">
        <f t="shared" si="41"/>
        <v>BACKLOG_BECAUSE VARCHAR(222),</v>
      </c>
      <c r="O80" s="1" t="s">
        <v>354</v>
      </c>
      <c r="P80" t="s">
        <v>355</v>
      </c>
      <c r="W80" s="17" t="str">
        <f t="shared" si="37"/>
        <v>backlogBecause</v>
      </c>
      <c r="X80" s="3" t="str">
        <f t="shared" si="38"/>
        <v>"backlogBecause":"",</v>
      </c>
      <c r="Y80" s="22" t="str">
        <f t="shared" si="39"/>
        <v>public static String BACKLOG_BECAUSE="backlogBecause";</v>
      </c>
      <c r="Z80" s="7" t="str">
        <f t="shared" si="40"/>
        <v>private String backlogBecause="";</v>
      </c>
    </row>
    <row r="81" spans="2:26" ht="19.2" x14ac:dyDescent="0.45">
      <c r="B81" s="1" t="s">
        <v>352</v>
      </c>
      <c r="C81" s="1" t="s">
        <v>1</v>
      </c>
      <c r="D81" s="4">
        <v>12</v>
      </c>
      <c r="J81" s="23"/>
      <c r="K81" s="25" t="s">
        <v>474</v>
      </c>
      <c r="L81" s="12"/>
      <c r="M81" s="18"/>
      <c r="N81" s="5" t="str">
        <f>CONCATENATE(B81," ",C81,"(",D81,")",",")</f>
        <v>BACKLOG_STATUS VARCHAR(12),</v>
      </c>
      <c r="O81" s="1" t="s">
        <v>354</v>
      </c>
      <c r="P81" t="s">
        <v>3</v>
      </c>
      <c r="W81" s="17" t="str">
        <f t="shared" si="37"/>
        <v>backlogStatus</v>
      </c>
      <c r="X81" s="3" t="str">
        <f t="shared" si="38"/>
        <v>"backlogStatus":"",</v>
      </c>
      <c r="Y81" s="22" t="str">
        <f>CONCATENATE("public static String ",,B81,,"=","""",W81,""";")</f>
        <v>public static String BACKLOG_STATUS="backlogStatus";</v>
      </c>
      <c r="Z81" s="7" t="str">
        <f>CONCATENATE("private String ",W81,"=","""""",";")</f>
        <v>private String backlogStatus="";</v>
      </c>
    </row>
    <row r="82" spans="2:26" ht="19.2" x14ac:dyDescent="0.45">
      <c r="B82" s="10" t="s">
        <v>262</v>
      </c>
      <c r="C82" s="1" t="s">
        <v>1</v>
      </c>
      <c r="D82" s="4">
        <v>43</v>
      </c>
      <c r="I82" t="e">
        <f>#REF!</f>
        <v>#REF!</v>
      </c>
      <c r="K82" s="25" t="s">
        <v>475</v>
      </c>
      <c r="L82" s="12"/>
      <c r="M82" s="18" t="e">
        <f>CONCATENATE(#REF!,",")</f>
        <v>#REF!</v>
      </c>
      <c r="N82" s="5" t="str">
        <f t="shared" si="41"/>
        <v>CREATED_BY VARCHAR(43),</v>
      </c>
      <c r="O82" s="1" t="s">
        <v>282</v>
      </c>
      <c r="P82" t="s">
        <v>128</v>
      </c>
      <c r="W82" s="17" t="str">
        <f t="shared" si="37"/>
        <v>createdBy</v>
      </c>
      <c r="X82" s="3" t="str">
        <f t="shared" si="38"/>
        <v>"createdBy":"",</v>
      </c>
      <c r="Y82" s="22" t="str">
        <f t="shared" si="39"/>
        <v>public static String CREATED_BY="createdBy";</v>
      </c>
      <c r="Z82" s="7" t="str">
        <f t="shared" si="40"/>
        <v>private String createdBy="";</v>
      </c>
    </row>
    <row r="83" spans="2:26" ht="19.2" x14ac:dyDescent="0.45">
      <c r="B83" s="1" t="s">
        <v>274</v>
      </c>
      <c r="C83" s="1" t="s">
        <v>1</v>
      </c>
      <c r="D83" s="4">
        <v>50</v>
      </c>
      <c r="I83" t="e">
        <f>I80</f>
        <v>#REF!</v>
      </c>
      <c r="J83" t="str">
        <f>CONCATENATE(LEFT(CONCATENATE(" ADD "," ",N83,";"),LEN(CONCATENATE(" ADD "," ",N83,";"))-2),";")</f>
        <v xml:space="preserve"> ADD  FK_PROJECT_ID VARCHAR(50);</v>
      </c>
      <c r="K83" s="25" t="s">
        <v>476</v>
      </c>
      <c r="L83" s="12"/>
      <c r="M83" s="18" t="str">
        <f>CONCATENATE(B83,",")</f>
        <v>FK_PROJECT_ID,</v>
      </c>
      <c r="N83" s="5" t="str">
        <f>CONCATENATE(B83," ",C83,"(",D83,")",",")</f>
        <v>FK_PROJECT_ID VARCHAR(50),</v>
      </c>
      <c r="O83" s="1" t="s">
        <v>10</v>
      </c>
      <c r="P83" t="s">
        <v>394</v>
      </c>
      <c r="Q83" t="s">
        <v>2</v>
      </c>
      <c r="W83" s="17" t="str">
        <f t="shared" si="37"/>
        <v>fkSourcedId</v>
      </c>
      <c r="X83" s="3" t="str">
        <f t="shared" si="38"/>
        <v>"fkSourcedId":"",</v>
      </c>
      <c r="Y83" s="22" t="str">
        <f>CONCATENATE("public static String ",,B83,,"=","""",W83,""";")</f>
        <v>public static String FK_PROJECT_ID="fkSourcedId";</v>
      </c>
      <c r="Z83" s="7" t="str">
        <f t="shared" si="40"/>
        <v>private String fkSourcedId="";</v>
      </c>
    </row>
    <row r="84" spans="2:26" ht="19.2" x14ac:dyDescent="0.45">
      <c r="B84" s="1" t="s">
        <v>287</v>
      </c>
      <c r="C84" s="1" t="s">
        <v>1</v>
      </c>
      <c r="D84" s="4">
        <v>50</v>
      </c>
      <c r="I84">
        <f>I81</f>
        <v>0</v>
      </c>
      <c r="J84" t="str">
        <f>CONCATENATE(LEFT(CONCATENATE(" ADD "," ",N84,";"),LEN(CONCATENATE(" ADD "," ",N84,";"))-2),";")</f>
        <v xml:space="preserve"> ADD  PROJECT_NAME VARCHAR(50);</v>
      </c>
      <c r="K84" s="25" t="s">
        <v>628</v>
      </c>
      <c r="L84" s="12"/>
      <c r="M84" s="18" t="str">
        <f>CONCATENATE(B84,",")</f>
        <v>PROJECT_NAME,</v>
      </c>
      <c r="N84" s="5" t="str">
        <f>CONCATENATE(B84," ",C84,"(",D84,")",",")</f>
        <v>PROJECT_NAME VARCHAR(50),</v>
      </c>
      <c r="O84" s="1" t="s">
        <v>10</v>
      </c>
      <c r="P84" t="s">
        <v>394</v>
      </c>
      <c r="Q84" t="s">
        <v>2</v>
      </c>
      <c r="W84" s="17" t="str">
        <f t="shared" si="37"/>
        <v>fkSourcedId</v>
      </c>
      <c r="X84" s="3" t="str">
        <f t="shared" si="38"/>
        <v>"fkSourcedId":"",</v>
      </c>
      <c r="Y84" s="22" t="str">
        <f>CONCATENATE("public static String ",,B84,,"=","""",W84,""";")</f>
        <v>public static String PROJECT_NAME="fkSourcedId";</v>
      </c>
      <c r="Z84" s="7" t="str">
        <f>CONCATENATE("private String ",W84,"=","""""",";")</f>
        <v>private String fkSourcedId="";</v>
      </c>
    </row>
    <row r="85" spans="2:26" ht="19.2" x14ac:dyDescent="0.45">
      <c r="B85" s="10" t="s">
        <v>339</v>
      </c>
      <c r="C85" s="1" t="s">
        <v>1</v>
      </c>
      <c r="D85" s="4">
        <v>43</v>
      </c>
      <c r="I85" t="e">
        <f>#REF!</f>
        <v>#REF!</v>
      </c>
      <c r="K85" s="25" t="s">
        <v>626</v>
      </c>
      <c r="L85" s="12"/>
      <c r="M85" s="18" t="str">
        <f>CONCATENATE(B82,",")</f>
        <v>CREATED_BY,</v>
      </c>
      <c r="N85" s="5" t="str">
        <f>CONCATENATE(B85," ",C85,"(",D85,")",",")</f>
        <v>CREATED_BY_NAME VARCHAR(43),</v>
      </c>
      <c r="O85" s="1" t="s">
        <v>282</v>
      </c>
      <c r="P85" t="s">
        <v>128</v>
      </c>
      <c r="W85" s="17" t="str">
        <f t="shared" si="37"/>
        <v>createdBy</v>
      </c>
      <c r="X85" s="3" t="str">
        <f t="shared" si="38"/>
        <v>"createdBy":"",</v>
      </c>
      <c r="Y85" s="22" t="str">
        <f>CONCATENATE("public static String ",,B85,,"=","""",W85,""";")</f>
        <v>public static String CREATED_BY_NAME="createdBy";</v>
      </c>
      <c r="Z85" s="7" t="str">
        <f>CONCATENATE("private String ",W85,"=","""""",";")</f>
        <v>private String createdBy="";</v>
      </c>
    </row>
    <row r="86" spans="2:26" ht="19.2" x14ac:dyDescent="0.45">
      <c r="B86" s="1" t="s">
        <v>263</v>
      </c>
      <c r="C86" s="1" t="s">
        <v>1</v>
      </c>
      <c r="D86" s="4">
        <v>30</v>
      </c>
      <c r="I86" t="e">
        <f>#REF!</f>
        <v>#REF!</v>
      </c>
      <c r="K86" s="25" t="s">
        <v>477</v>
      </c>
      <c r="L86" s="12"/>
      <c r="M86" s="18" t="str">
        <f>CONCATENATE(B86,",")</f>
        <v>CREATED_DATE,</v>
      </c>
      <c r="N86" s="5" t="str">
        <f t="shared" si="41"/>
        <v>CREATED_DATE VARCHAR(30),</v>
      </c>
      <c r="O86" s="1" t="s">
        <v>282</v>
      </c>
      <c r="P86" t="s">
        <v>8</v>
      </c>
      <c r="W86" s="17" t="str">
        <f t="shared" si="37"/>
        <v>createdDate</v>
      </c>
      <c r="X86" s="3" t="str">
        <f t="shared" si="38"/>
        <v>"createdDate":"",</v>
      </c>
      <c r="Y86" s="22" t="str">
        <f t="shared" si="39"/>
        <v>public static String CREATED_DATE="createdDate";</v>
      </c>
      <c r="Z86" s="7" t="str">
        <f t="shared" si="40"/>
        <v>private String createdDate="";</v>
      </c>
    </row>
    <row r="87" spans="2:26" ht="19.2" x14ac:dyDescent="0.45">
      <c r="B87" s="1" t="s">
        <v>264</v>
      </c>
      <c r="C87" s="1" t="s">
        <v>1</v>
      </c>
      <c r="D87" s="4">
        <v>12</v>
      </c>
      <c r="K87" s="25" t="s">
        <v>478</v>
      </c>
      <c r="L87" s="12"/>
      <c r="M87" s="18"/>
      <c r="N87" s="5" t="str">
        <f t="shared" si="41"/>
        <v>CREATED_TIME VARCHAR(12),</v>
      </c>
      <c r="O87" s="1" t="s">
        <v>282</v>
      </c>
      <c r="P87" t="s">
        <v>133</v>
      </c>
      <c r="W87" s="17" t="str">
        <f t="shared" si="37"/>
        <v>createdTime</v>
      </c>
      <c r="X87" s="3" t="str">
        <f t="shared" si="38"/>
        <v>"createdTime":"",</v>
      </c>
      <c r="Y87" s="22" t="str">
        <f t="shared" si="39"/>
        <v>public static String CREATED_TIME="createdTime";</v>
      </c>
      <c r="Z87" s="7" t="str">
        <f t="shared" si="40"/>
        <v>private String createdTime="";</v>
      </c>
    </row>
    <row r="88" spans="2:26" ht="19.2" x14ac:dyDescent="0.45">
      <c r="B88" s="1" t="s">
        <v>732</v>
      </c>
      <c r="C88" s="1" t="s">
        <v>1</v>
      </c>
      <c r="D88" s="4">
        <v>50</v>
      </c>
      <c r="I88" t="e">
        <f>I86</f>
        <v>#REF!</v>
      </c>
      <c r="J88" t="str">
        <f>CONCATENATE(LEFT(CONCATENATE(" ADD "," ",N88,";"),LEN(CONCATENATE(" ADD "," ",N88,";"))-2),";")</f>
        <v xml:space="preserve"> ADD  BACKLOG_NO VARCHAR(50);</v>
      </c>
      <c r="K88" s="25" t="s">
        <v>733</v>
      </c>
      <c r="L88" s="12"/>
      <c r="M88" s="18" t="str">
        <f>CONCATENATE(B88,",")</f>
        <v>BACKLOG_NO,</v>
      </c>
      <c r="N88" s="5" t="str">
        <f t="shared" si="41"/>
        <v>BACKLOG_NO VARCHAR(50),</v>
      </c>
      <c r="O88" s="1" t="s">
        <v>354</v>
      </c>
      <c r="P88" t="s">
        <v>173</v>
      </c>
      <c r="W88" s="17" t="str">
        <f t="shared" si="37"/>
        <v>backlogNo</v>
      </c>
      <c r="X88" s="3" t="str">
        <f t="shared" si="38"/>
        <v>"backlogNo":"",</v>
      </c>
      <c r="Y88" s="22" t="str">
        <f t="shared" si="39"/>
        <v>public static String BACKLOG_NO="backlogNo";</v>
      </c>
      <c r="Z88" s="7" t="str">
        <f t="shared" si="40"/>
        <v>private String backlogNo="";</v>
      </c>
    </row>
    <row r="89" spans="2:26" ht="19.2" x14ac:dyDescent="0.45">
      <c r="B89" s="1" t="s">
        <v>258</v>
      </c>
      <c r="C89" s="1" t="s">
        <v>1</v>
      </c>
      <c r="D89" s="4">
        <v>50</v>
      </c>
      <c r="I89" t="e">
        <f>#REF!</f>
        <v>#REF!</v>
      </c>
      <c r="K89" s="25" t="s">
        <v>479</v>
      </c>
      <c r="L89" s="12"/>
      <c r="M89" s="18" t="str">
        <f t="shared" ref="M89:M98" si="43">CONCATENATE(B89,",")</f>
        <v>ORDER_NO,</v>
      </c>
      <c r="N89" s="5" t="str">
        <f t="shared" si="41"/>
        <v>ORDER_NO VARCHAR(50),</v>
      </c>
      <c r="O89" s="1" t="s">
        <v>259</v>
      </c>
      <c r="P89" t="s">
        <v>173</v>
      </c>
      <c r="W89" s="17" t="str">
        <f t="shared" si="37"/>
        <v>orderNo</v>
      </c>
      <c r="X89" s="3" t="str">
        <f t="shared" si="38"/>
        <v>"orderNo":"",</v>
      </c>
      <c r="Y89" s="22" t="str">
        <f t="shared" si="39"/>
        <v>public static String ORDER_NO="orderNo";</v>
      </c>
      <c r="Z89" s="7" t="str">
        <f>CONCATENATE("private String ",W89,"=","""""",";")</f>
        <v>private String orderNo="";</v>
      </c>
    </row>
    <row r="90" spans="2:26" ht="19.2" x14ac:dyDescent="0.45">
      <c r="B90" s="1" t="s">
        <v>487</v>
      </c>
      <c r="C90" s="1" t="s">
        <v>1</v>
      </c>
      <c r="D90" s="4">
        <v>50</v>
      </c>
      <c r="I90" t="e">
        <f>#REF!</f>
        <v>#REF!</v>
      </c>
      <c r="K90" s="25" t="s">
        <v>480</v>
      </c>
      <c r="L90" s="12"/>
      <c r="M90" s="18" t="str">
        <f>CONCATENATE(B90,",")</f>
        <v>IS_FROM_CUSTOMER,</v>
      </c>
      <c r="N90" s="5" t="str">
        <f>CONCATENATE(B90," ",C90,"(",D90,")",",")</f>
        <v>IS_FROM_CUSTOMER VARCHAR(50),</v>
      </c>
      <c r="O90" s="1" t="s">
        <v>305</v>
      </c>
      <c r="W90" s="17" t="str">
        <f t="shared" si="37"/>
        <v>priority</v>
      </c>
      <c r="X90" s="3" t="str">
        <f t="shared" si="38"/>
        <v>"priority":"",</v>
      </c>
      <c r="Y90" s="22" t="str">
        <f>CONCATENATE("public static String ",,B90,,"=","""",W90,""";")</f>
        <v>public static String IS_FROM_CUSTOMER="priority";</v>
      </c>
      <c r="Z90" s="7" t="str">
        <f>CONCATENATE("private String ",W90,"=","""""",";")</f>
        <v>private String priority="";</v>
      </c>
    </row>
    <row r="91" spans="2:26" ht="19.2" x14ac:dyDescent="0.45">
      <c r="B91" s="1" t="s">
        <v>305</v>
      </c>
      <c r="C91" s="1" t="s">
        <v>1</v>
      </c>
      <c r="D91" s="4">
        <v>50</v>
      </c>
      <c r="I91" t="e">
        <f>#REF!</f>
        <v>#REF!</v>
      </c>
      <c r="K91" s="25" t="s">
        <v>481</v>
      </c>
      <c r="L91" s="12"/>
      <c r="M91" s="18" t="str">
        <f t="shared" si="43"/>
        <v>PRIORITY,</v>
      </c>
      <c r="N91" s="5" t="str">
        <f t="shared" si="41"/>
        <v>PRIORITY VARCHAR(50),</v>
      </c>
      <c r="O91" s="1" t="s">
        <v>305</v>
      </c>
      <c r="W91" s="17" t="str">
        <f t="shared" si="37"/>
        <v>priority</v>
      </c>
      <c r="X91" s="3" t="str">
        <f t="shared" si="38"/>
        <v>"priority":"",</v>
      </c>
      <c r="Y91" s="22" t="str">
        <f t="shared" si="39"/>
        <v>public static String PRIORITY="priority";</v>
      </c>
      <c r="Z91" s="7" t="str">
        <f>CONCATENATE("private String ",W91,"=","""""",";")</f>
        <v>private String priority="";</v>
      </c>
    </row>
    <row r="92" spans="2:26" ht="19.2" x14ac:dyDescent="0.45">
      <c r="B92" s="1" t="s">
        <v>422</v>
      </c>
      <c r="C92" s="1" t="s">
        <v>1</v>
      </c>
      <c r="D92" s="4">
        <v>50</v>
      </c>
      <c r="I92" t="e">
        <f>I89</f>
        <v>#REF!</v>
      </c>
      <c r="J92" t="str">
        <f>CONCATENATE(LEFT(CONCATENATE(" ADD "," ",N92,";"),LEN(CONCATENATE(" ADD "," ",N92,";"))-2),";")</f>
        <v xml:space="preserve"> ADD  FK_SOURCED_ID VARCHAR(50);</v>
      </c>
      <c r="K92" s="25" t="s">
        <v>482</v>
      </c>
      <c r="L92" s="12"/>
      <c r="M92" s="18" t="str">
        <f t="shared" si="43"/>
        <v>FK_SOURCED_ID,</v>
      </c>
      <c r="N92" s="5" t="str">
        <f t="shared" ref="N92:N98" si="44">CONCATENATE(B92," ",C92,"(",D92,")",",")</f>
        <v>FK_SOURCED_ID VARCHAR(50),</v>
      </c>
      <c r="O92" s="1" t="s">
        <v>10</v>
      </c>
      <c r="P92" t="s">
        <v>394</v>
      </c>
      <c r="Q92" t="s">
        <v>2</v>
      </c>
      <c r="W92" s="17" t="str">
        <f t="shared" si="37"/>
        <v>fkSourcedId</v>
      </c>
      <c r="X92" s="3" t="str">
        <f t="shared" si="38"/>
        <v>"fkSourcedId":"",</v>
      </c>
      <c r="Y92" s="22" t="str">
        <f t="shared" ref="Y92:Y98" si="45">CONCATENATE("public static String ",,B92,,"=","""",W92,""";")</f>
        <v>public static String FK_SOURCED_ID="fkSourcedId";</v>
      </c>
      <c r="Z92" s="7" t="str">
        <f t="shared" ref="Z92:Z97" si="46">CONCATENATE("private String ",W92,"=","""""",";")</f>
        <v>private String fkSourcedId="";</v>
      </c>
    </row>
    <row r="93" spans="2:26" ht="19.2" x14ac:dyDescent="0.45">
      <c r="B93" s="1" t="s">
        <v>400</v>
      </c>
      <c r="C93" s="1" t="s">
        <v>1</v>
      </c>
      <c r="D93" s="4">
        <v>40</v>
      </c>
      <c r="I93">
        <f>I87</f>
        <v>0</v>
      </c>
      <c r="J93" t="s">
        <v>395</v>
      </c>
      <c r="K93" s="25" t="str">
        <f>CONCATENATE(B93,",")</f>
        <v>ESTIMATED_HOURS,</v>
      </c>
      <c r="L93" s="12"/>
      <c r="M93" s="18" t="str">
        <f t="shared" si="43"/>
        <v>ESTIMATED_HOURS,</v>
      </c>
      <c r="N93" s="5" t="str">
        <f t="shared" si="44"/>
        <v>ESTIMATED_HOURS VARCHAR(40),</v>
      </c>
      <c r="O93" s="1" t="s">
        <v>405</v>
      </c>
      <c r="P93" t="s">
        <v>406</v>
      </c>
      <c r="W93" s="17" t="str">
        <f t="shared" si="37"/>
        <v>estimatedHours</v>
      </c>
      <c r="X93" s="3" t="str">
        <f t="shared" si="38"/>
        <v>"estimatedHours":"",</v>
      </c>
      <c r="Y93" s="22" t="str">
        <f t="shared" si="45"/>
        <v>public static String ESTIMATED_HOURS="estimatedHours";</v>
      </c>
      <c r="Z93" s="7" t="str">
        <f>CONCATENATE("private String ",W93,"=","""""",";")</f>
        <v>private String estimatedHours="";</v>
      </c>
    </row>
    <row r="94" spans="2:26" ht="19.2" x14ac:dyDescent="0.45">
      <c r="B94" s="1" t="s">
        <v>401</v>
      </c>
      <c r="C94" s="1" t="s">
        <v>1</v>
      </c>
      <c r="D94" s="4">
        <v>40</v>
      </c>
      <c r="I94" t="e">
        <f>I89</f>
        <v>#REF!</v>
      </c>
      <c r="J94" t="s">
        <v>395</v>
      </c>
      <c r="K94" s="25" t="str">
        <f>CONCATENATE(B94,",")</f>
        <v>SPENT_HOURS,</v>
      </c>
      <c r="L94" s="12"/>
      <c r="M94" s="18" t="str">
        <f>CONCATENATE(B94,",")</f>
        <v>SPENT_HOURS,</v>
      </c>
      <c r="N94" s="5" t="str">
        <f t="shared" si="44"/>
        <v>SPENT_HOURS VARCHAR(40),</v>
      </c>
      <c r="O94" s="1" t="s">
        <v>407</v>
      </c>
      <c r="P94" t="s">
        <v>406</v>
      </c>
      <c r="W94" s="17" t="str">
        <f t="shared" si="37"/>
        <v>spentHours</v>
      </c>
      <c r="X94" s="3" t="str">
        <f t="shared" si="38"/>
        <v>"spentHours":"",</v>
      </c>
      <c r="Y94" s="22" t="str">
        <f t="shared" si="45"/>
        <v>public static String SPENT_HOURS="spentHours";</v>
      </c>
      <c r="Z94" s="7" t="str">
        <f t="shared" si="46"/>
        <v>private String spentHours="";</v>
      </c>
    </row>
    <row r="95" spans="2:26" ht="19.2" x14ac:dyDescent="0.45">
      <c r="B95" s="1" t="s">
        <v>360</v>
      </c>
      <c r="C95" s="1" t="s">
        <v>1</v>
      </c>
      <c r="D95" s="4">
        <v>40</v>
      </c>
      <c r="I95">
        <f>I87</f>
        <v>0</v>
      </c>
      <c r="J95" t="s">
        <v>395</v>
      </c>
      <c r="K95" s="36" t="s">
        <v>591</v>
      </c>
      <c r="L95" s="12"/>
      <c r="M95" s="18" t="str">
        <f>CONCATENATE(B95,",")</f>
        <v>SPRINT_NAME,</v>
      </c>
      <c r="N95" s="5" t="str">
        <f t="shared" si="44"/>
        <v>SPRINT_NAME VARCHAR(40),</v>
      </c>
      <c r="O95" s="1" t="s">
        <v>112</v>
      </c>
      <c r="P95" t="s">
        <v>394</v>
      </c>
      <c r="W95" s="17" t="str">
        <f t="shared" si="37"/>
        <v>isSourced</v>
      </c>
      <c r="X95" s="3" t="str">
        <f t="shared" si="38"/>
        <v>"isSourced":"",</v>
      </c>
      <c r="Y95" s="22" t="str">
        <f t="shared" si="45"/>
        <v>public static String SPRINT_NAME="isSourced";</v>
      </c>
      <c r="Z95" s="7" t="str">
        <f t="shared" si="46"/>
        <v>private String isSourced="";</v>
      </c>
    </row>
    <row r="96" spans="2:26" ht="19.2" x14ac:dyDescent="0.45">
      <c r="B96" s="1" t="s">
        <v>457</v>
      </c>
      <c r="C96" s="1" t="s">
        <v>1</v>
      </c>
      <c r="D96" s="4">
        <v>40</v>
      </c>
      <c r="I96" t="e">
        <f>I89</f>
        <v>#REF!</v>
      </c>
      <c r="J96" t="s">
        <v>395</v>
      </c>
      <c r="K96" t="s">
        <v>592</v>
      </c>
      <c r="L96" s="12"/>
      <c r="M96" s="18" t="str">
        <f>CONCATENATE(B96,",")</f>
        <v>LABEL_NAME,</v>
      </c>
      <c r="N96" s="5" t="str">
        <f t="shared" si="44"/>
        <v>LABEL_NAME VARCHAR(40),</v>
      </c>
      <c r="O96" s="1" t="s">
        <v>112</v>
      </c>
      <c r="P96" t="s">
        <v>394</v>
      </c>
      <c r="W96" s="17" t="str">
        <f t="shared" si="37"/>
        <v>isSourced</v>
      </c>
      <c r="X96" s="3" t="str">
        <f t="shared" si="38"/>
        <v>"isSourced":"",</v>
      </c>
      <c r="Y96" s="22" t="str">
        <f t="shared" si="45"/>
        <v>public static String LABEL_NAME="isSourced";</v>
      </c>
      <c r="Z96" s="7" t="str">
        <f>CONCATENATE("private String ",W96,"=","""""",";")</f>
        <v>private String isSourced="";</v>
      </c>
    </row>
    <row r="97" spans="2:26" ht="19.2" x14ac:dyDescent="0.45">
      <c r="B97" s="1" t="s">
        <v>341</v>
      </c>
      <c r="C97" s="1" t="s">
        <v>1</v>
      </c>
      <c r="D97" s="4">
        <v>40</v>
      </c>
      <c r="I97" t="e">
        <f>I90</f>
        <v>#REF!</v>
      </c>
      <c r="J97" t="s">
        <v>395</v>
      </c>
      <c r="K97" t="s">
        <v>669</v>
      </c>
      <c r="L97" s="12"/>
      <c r="M97" s="18" t="str">
        <f>CONCATENATE(B97,",")</f>
        <v>ASSIGNEE_NAME,</v>
      </c>
      <c r="N97" s="5" t="str">
        <f t="shared" si="44"/>
        <v>ASSIGNEE_NAME VARCHAR(40),</v>
      </c>
      <c r="O97" s="1" t="s">
        <v>112</v>
      </c>
      <c r="P97" t="s">
        <v>394</v>
      </c>
      <c r="W97" s="17" t="str">
        <f t="shared" si="37"/>
        <v>isSourced</v>
      </c>
      <c r="X97" s="3" t="str">
        <f t="shared" si="38"/>
        <v>"isSourced":"",</v>
      </c>
      <c r="Y97" s="22" t="str">
        <f t="shared" si="45"/>
        <v>public static String ASSIGNEE_NAME="isSourced";</v>
      </c>
      <c r="Z97" s="7" t="str">
        <f t="shared" si="46"/>
        <v>private String isSourced="";</v>
      </c>
    </row>
    <row r="98" spans="2:26" ht="19.2" x14ac:dyDescent="0.45">
      <c r="B98" s="1" t="s">
        <v>393</v>
      </c>
      <c r="C98" s="1" t="s">
        <v>1</v>
      </c>
      <c r="D98" s="4">
        <v>40</v>
      </c>
      <c r="I98" t="e">
        <f>I91</f>
        <v>#REF!</v>
      </c>
      <c r="J98" t="s">
        <v>395</v>
      </c>
      <c r="K98" s="21" t="s">
        <v>483</v>
      </c>
      <c r="L98" s="12"/>
      <c r="M98" s="18" t="str">
        <f t="shared" si="43"/>
        <v>IS_SOURCED,</v>
      </c>
      <c r="N98" s="5" t="str">
        <f t="shared" si="44"/>
        <v>IS_SOURCED VARCHAR(40),</v>
      </c>
      <c r="O98" s="1" t="s">
        <v>112</v>
      </c>
      <c r="P98" t="s">
        <v>394</v>
      </c>
      <c r="W98" s="17" t="str">
        <f t="shared" si="37"/>
        <v>isSourced</v>
      </c>
      <c r="X98" s="3" t="str">
        <f t="shared" si="38"/>
        <v>"isSourced":"",</v>
      </c>
      <c r="Y98" s="22" t="str">
        <f t="shared" si="45"/>
        <v>public static String IS_SOURCED="isSourced";</v>
      </c>
      <c r="Z98" s="7" t="str">
        <f t="shared" ref="Z98:Z110" si="47">CONCATENATE("private String ",W98,"=","""""",";")</f>
        <v>private String isSourced="";</v>
      </c>
    </row>
    <row r="99" spans="2:26" ht="19.2" x14ac:dyDescent="0.45">
      <c r="B99" s="10" t="s">
        <v>490</v>
      </c>
      <c r="C99" s="1" t="s">
        <v>1</v>
      </c>
      <c r="D99" s="4">
        <v>3000</v>
      </c>
      <c r="I99" t="e">
        <f>I91</f>
        <v>#REF!</v>
      </c>
      <c r="J99" t="s">
        <v>395</v>
      </c>
      <c r="K99" s="21" t="s">
        <v>484</v>
      </c>
      <c r="L99" s="12"/>
      <c r="M99" s="18" t="str">
        <f>CONCATENATE(B110,",")</f>
        <v>DESCRIPTION_SOURCED,</v>
      </c>
      <c r="N99" s="5" t="str">
        <f>CONCATENATE(B110," ",C99,"(",D99,")",",")</f>
        <v>DESCRIPTION_SOURCED VARCHAR(3000),</v>
      </c>
      <c r="O99" s="1" t="s">
        <v>14</v>
      </c>
      <c r="P99" t="s">
        <v>394</v>
      </c>
      <c r="W99" s="17" t="str">
        <f t="shared" si="37"/>
        <v>descriptionSourced</v>
      </c>
      <c r="X99" s="3" t="str">
        <f t="shared" si="38"/>
        <v>"descriptionSourced":"",</v>
      </c>
      <c r="Y99" s="22" t="str">
        <f>CONCATENATE("public static String ",,B110,,"=","""",W99,""";")</f>
        <v>public static String DESCRIPTION_SOURCED="descriptionSourced";</v>
      </c>
      <c r="Z99" s="7" t="str">
        <f t="shared" si="47"/>
        <v>private String descriptionSourced="";</v>
      </c>
    </row>
    <row r="100" spans="2:26" ht="30.6" x14ac:dyDescent="0.45">
      <c r="B100" s="1" t="s">
        <v>507</v>
      </c>
      <c r="C100" s="1" t="s">
        <v>1</v>
      </c>
      <c r="D100" s="4">
        <v>3000</v>
      </c>
      <c r="I100" t="e">
        <f>#REF!</f>
        <v>#REF!</v>
      </c>
      <c r="K100" s="21" t="s">
        <v>508</v>
      </c>
      <c r="L100" s="12"/>
      <c r="M100" s="18" t="str">
        <f>CONCATENATE(B100,",")</f>
        <v>IS_INITIAL,</v>
      </c>
      <c r="N100" s="5" t="str">
        <f t="shared" ref="N100:N107" si="48">CONCATENATE(B100," ",C100,"(",D100,")",",")</f>
        <v>IS_INITIAL VARCHAR(3000),</v>
      </c>
      <c r="O100" s="1" t="s">
        <v>112</v>
      </c>
      <c r="P100" t="s">
        <v>506</v>
      </c>
      <c r="W100" s="17" t="str">
        <f t="shared" si="37"/>
        <v>isInitial</v>
      </c>
      <c r="X100" s="3" t="str">
        <f t="shared" si="38"/>
        <v>"isInitial":"",</v>
      </c>
      <c r="Y100" s="22" t="str">
        <f t="shared" ref="Y100:Y107" si="49">CONCATENATE("public static String ",,B100,,"=","""",W100,""";")</f>
        <v>public static String IS_INITIAL="isInitial";</v>
      </c>
      <c r="Z100" s="7" t="str">
        <f t="shared" si="47"/>
        <v>private String isInitial="";</v>
      </c>
    </row>
    <row r="101" spans="2:26" ht="19.2" x14ac:dyDescent="0.45">
      <c r="B101" s="1" t="s">
        <v>488</v>
      </c>
      <c r="C101" s="1" t="s">
        <v>1</v>
      </c>
      <c r="D101" s="4">
        <v>3000</v>
      </c>
      <c r="I101" t="e">
        <f>#REF!</f>
        <v>#REF!</v>
      </c>
      <c r="K101" s="21" t="s">
        <v>509</v>
      </c>
      <c r="L101" s="12"/>
      <c r="M101" s="18" t="str">
        <f>CONCATENATE(B101,",")</f>
        <v>IS_BOUNDED,</v>
      </c>
      <c r="N101" s="5" t="str">
        <f t="shared" si="48"/>
        <v>IS_BOUNDED VARCHAR(3000),</v>
      </c>
      <c r="O101" s="1" t="s">
        <v>14</v>
      </c>
      <c r="W101" s="17" t="str">
        <f t="shared" si="37"/>
        <v>description</v>
      </c>
      <c r="X101" s="3" t="str">
        <f t="shared" si="38"/>
        <v>"description":"",</v>
      </c>
      <c r="Y101" s="22" t="str">
        <f t="shared" si="49"/>
        <v>public static String IS_BOUNDED="description";</v>
      </c>
      <c r="Z101" s="7" t="str">
        <f t="shared" si="47"/>
        <v>private String description="";</v>
      </c>
    </row>
    <row r="102" spans="2:26" ht="19.2" x14ac:dyDescent="0.45">
      <c r="B102" s="1" t="s">
        <v>700</v>
      </c>
      <c r="C102" s="1" t="s">
        <v>1</v>
      </c>
      <c r="D102" s="4">
        <v>300</v>
      </c>
      <c r="I102" t="e">
        <f>I92</f>
        <v>#REF!</v>
      </c>
      <c r="J102" t="str">
        <f t="shared" ref="J102:J107" si="50">CONCATENATE(LEFT(CONCATENATE(" ADD "," ",N102,";"),LEN(CONCATENATE(" ADD "," ",N102,";"))-2),";")</f>
        <v xml:space="preserve"> ADD  IS_API VARCHAR(300);</v>
      </c>
      <c r="K102" s="25" t="str">
        <f t="shared" ref="K102:K114" si="51">CONCATENATE(B102,",")</f>
        <v>IS_API,</v>
      </c>
      <c r="L102" s="12"/>
      <c r="M102" s="18" t="str">
        <f>CONCATENATE(B102,",")</f>
        <v>IS_API,</v>
      </c>
      <c r="N102" s="5" t="str">
        <f t="shared" si="48"/>
        <v>IS_API VARCHAR(300),</v>
      </c>
      <c r="O102" s="1" t="s">
        <v>112</v>
      </c>
      <c r="P102" t="s">
        <v>702</v>
      </c>
      <c r="W102" s="17" t="str">
        <f t="shared" si="37"/>
        <v>isApi</v>
      </c>
      <c r="X102" s="3" t="str">
        <f t="shared" si="38"/>
        <v>"isApi":"",</v>
      </c>
      <c r="Y102" s="22" t="str">
        <f t="shared" si="49"/>
        <v>public static String IS_API="isApi";</v>
      </c>
      <c r="Z102" s="7" t="str">
        <f t="shared" si="47"/>
        <v>private String isApi="";</v>
      </c>
    </row>
    <row r="103" spans="2:26" ht="19.2" x14ac:dyDescent="0.45">
      <c r="B103" s="1" t="s">
        <v>97</v>
      </c>
      <c r="C103" s="1" t="s">
        <v>701</v>
      </c>
      <c r="D103" s="4"/>
      <c r="I103" t="e">
        <f>I97</f>
        <v>#REF!</v>
      </c>
      <c r="J103" t="str">
        <f t="shared" si="50"/>
        <v xml:space="preserve"> ADD  PARAM_1 TEXT();</v>
      </c>
      <c r="K103" s="25" t="str">
        <f t="shared" si="51"/>
        <v>PARAM_1,</v>
      </c>
      <c r="L103" s="12"/>
      <c r="M103" s="18"/>
      <c r="N103" s="5" t="str">
        <f t="shared" si="48"/>
        <v>PARAM_1 TEXT(),</v>
      </c>
      <c r="O103" s="1" t="s">
        <v>102</v>
      </c>
      <c r="P103">
        <v>1</v>
      </c>
      <c r="W103" s="17" t="str">
        <f t="shared" si="37"/>
        <v>param1</v>
      </c>
      <c r="X103" s="3" t="str">
        <f t="shared" si="38"/>
        <v>"param1":"",</v>
      </c>
      <c r="Y103" s="22" t="str">
        <f t="shared" si="49"/>
        <v>public static String PARAM_1="param1";</v>
      </c>
      <c r="Z103" s="7" t="str">
        <f t="shared" si="47"/>
        <v>private String param1="";</v>
      </c>
    </row>
    <row r="104" spans="2:26" ht="19.2" x14ac:dyDescent="0.45">
      <c r="B104" s="1" t="s">
        <v>98</v>
      </c>
      <c r="C104" s="1" t="s">
        <v>701</v>
      </c>
      <c r="D104" s="4"/>
      <c r="I104" t="e">
        <f>I98</f>
        <v>#REF!</v>
      </c>
      <c r="J104" t="str">
        <f t="shared" si="50"/>
        <v xml:space="preserve"> ADD  PARAM_2 TEXT();</v>
      </c>
      <c r="K104" s="25" t="str">
        <f t="shared" si="51"/>
        <v>PARAM_2,</v>
      </c>
      <c r="L104" s="12"/>
      <c r="M104" s="18"/>
      <c r="N104" s="5" t="str">
        <f t="shared" si="48"/>
        <v>PARAM_2 TEXT(),</v>
      </c>
      <c r="O104" s="1" t="s">
        <v>102</v>
      </c>
      <c r="P104">
        <v>2</v>
      </c>
      <c r="W104" s="17" t="str">
        <f t="shared" si="37"/>
        <v>param2</v>
      </c>
      <c r="X104" s="3" t="str">
        <f t="shared" si="38"/>
        <v>"param2":"",</v>
      </c>
      <c r="Y104" s="22" t="str">
        <f t="shared" si="49"/>
        <v>public static String PARAM_2="param2";</v>
      </c>
      <c r="Z104" s="7" t="str">
        <f t="shared" si="47"/>
        <v>private String param2="";</v>
      </c>
    </row>
    <row r="105" spans="2:26" ht="19.2" x14ac:dyDescent="0.45">
      <c r="B105" s="1" t="s">
        <v>99</v>
      </c>
      <c r="C105" s="1" t="s">
        <v>701</v>
      </c>
      <c r="D105" s="4"/>
      <c r="I105" t="e">
        <f>I103</f>
        <v>#REF!</v>
      </c>
      <c r="J105" t="str">
        <f t="shared" si="50"/>
        <v xml:space="preserve"> ADD  PARAM_3 TEXT();</v>
      </c>
      <c r="K105" s="25" t="str">
        <f t="shared" si="51"/>
        <v>PARAM_3,</v>
      </c>
      <c r="L105" s="12"/>
      <c r="M105" s="18" t="str">
        <f>CONCATENATE(B105,",")</f>
        <v>PARAM_3,</v>
      </c>
      <c r="N105" s="5" t="str">
        <f t="shared" si="48"/>
        <v>PARAM_3 TEXT(),</v>
      </c>
      <c r="O105" s="1" t="s">
        <v>102</v>
      </c>
      <c r="P105">
        <v>3</v>
      </c>
      <c r="W105" s="17" t="str">
        <f t="shared" si="37"/>
        <v>param3</v>
      </c>
      <c r="X105" s="3" t="str">
        <f t="shared" si="38"/>
        <v>"param3":"",</v>
      </c>
      <c r="Y105" s="22" t="str">
        <f t="shared" si="49"/>
        <v>public static String PARAM_3="param3";</v>
      </c>
      <c r="Z105" s="7" t="str">
        <f t="shared" si="47"/>
        <v>private String param3="";</v>
      </c>
    </row>
    <row r="106" spans="2:26" ht="19.2" x14ac:dyDescent="0.45">
      <c r="B106" s="1" t="s">
        <v>697</v>
      </c>
      <c r="C106" s="1" t="s">
        <v>1</v>
      </c>
      <c r="D106" s="4">
        <v>300</v>
      </c>
      <c r="I106" t="e">
        <f>I96</f>
        <v>#REF!</v>
      </c>
      <c r="J106" t="str">
        <f t="shared" si="50"/>
        <v xml:space="preserve"> ADD  JIRA_ID VARCHAR(300);</v>
      </c>
      <c r="K106" s="25" t="str">
        <f t="shared" si="51"/>
        <v>JIRA_ID,</v>
      </c>
      <c r="L106" s="12"/>
      <c r="M106" s="18" t="str">
        <f>CONCATENATE(B106,",")</f>
        <v>JIRA_ID,</v>
      </c>
      <c r="N106" s="5" t="str">
        <f t="shared" si="48"/>
        <v>JIRA_ID VARCHAR(300),</v>
      </c>
      <c r="O106" s="1" t="s">
        <v>699</v>
      </c>
      <c r="P106" t="s">
        <v>2</v>
      </c>
      <c r="W106" s="17" t="str">
        <f t="shared" si="37"/>
        <v>jiraId</v>
      </c>
      <c r="X106" s="3" t="str">
        <f t="shared" si="38"/>
        <v>"jiraId":"",</v>
      </c>
      <c r="Y106" s="22" t="str">
        <f t="shared" si="49"/>
        <v>public static String JIRA_ID="jiraId";</v>
      </c>
      <c r="Z106" s="7" t="str">
        <f t="shared" si="47"/>
        <v>private String jiraId="";</v>
      </c>
    </row>
    <row r="107" spans="2:26" ht="19.2" x14ac:dyDescent="0.45">
      <c r="B107" s="1" t="s">
        <v>698</v>
      </c>
      <c r="C107" s="1" t="s">
        <v>1</v>
      </c>
      <c r="D107" s="4">
        <v>300</v>
      </c>
      <c r="I107" t="e">
        <f>I96</f>
        <v>#REF!</v>
      </c>
      <c r="J107" t="str">
        <f t="shared" si="50"/>
        <v xml:space="preserve"> ADD  JIRA_KEY VARCHAR(300);</v>
      </c>
      <c r="K107" s="25" t="str">
        <f t="shared" si="51"/>
        <v>JIRA_KEY,</v>
      </c>
      <c r="L107" s="12"/>
      <c r="M107" s="18" t="str">
        <f>CONCATENATE(B107,",")</f>
        <v>JIRA_KEY,</v>
      </c>
      <c r="N107" s="5" t="str">
        <f t="shared" si="48"/>
        <v>JIRA_KEY VARCHAR(300),</v>
      </c>
      <c r="O107" s="1" t="s">
        <v>699</v>
      </c>
      <c r="P107" t="s">
        <v>43</v>
      </c>
      <c r="W107" s="17" t="str">
        <f t="shared" si="37"/>
        <v>jiraKey</v>
      </c>
      <c r="X107" s="3" t="str">
        <f t="shared" si="38"/>
        <v>"jiraKey":"",</v>
      </c>
      <c r="Y107" s="22" t="str">
        <f t="shared" si="49"/>
        <v>public static String JIRA_KEY="jiraKey";</v>
      </c>
      <c r="Z107" s="7" t="str">
        <f t="shared" si="47"/>
        <v>private String jiraKey="";</v>
      </c>
    </row>
    <row r="108" spans="2:26" ht="19.2" x14ac:dyDescent="0.45">
      <c r="B108" s="1" t="s">
        <v>778</v>
      </c>
      <c r="C108" s="1" t="s">
        <v>1</v>
      </c>
      <c r="D108" s="4">
        <v>300</v>
      </c>
      <c r="I108">
        <f>I95</f>
        <v>0</v>
      </c>
      <c r="J108" t="str">
        <f>CONCATENATE(LEFT(CONCATENATE(" ADD "," ",N108,";"),LEN(CONCATENATE(" ADD "," ",N108,";"))-2),";")</f>
        <v xml:space="preserve"> ADD  FK_OWNER_ID VARCHAR(300);</v>
      </c>
      <c r="K108" s="25" t="str">
        <f t="shared" si="51"/>
        <v>FK_OWNER_ID,</v>
      </c>
      <c r="L108" s="12"/>
      <c r="M108" s="18" t="str">
        <f>CONCATENATE(B108,",")</f>
        <v>FK_OWNER_ID,</v>
      </c>
      <c r="N108" s="5" t="str">
        <f>CONCATENATE(B108," ",C108,"(",D108,")",",")</f>
        <v>FK_OWNER_ID VARCHAR(300),</v>
      </c>
      <c r="O108" s="1" t="s">
        <v>10</v>
      </c>
      <c r="P108" t="s">
        <v>146</v>
      </c>
      <c r="Q108" t="s">
        <v>2</v>
      </c>
      <c r="W108" s="17" t="str">
        <f>CONCATENATE(,LOWER(O108),UPPER(LEFT(P108,1)),LOWER(RIGHT(P108,LEN(P108)-IF(LEN(P108)&gt;0,1,LEN(P108)))),UPPER(LEFT(Q108,1)),LOWER(RIGHT(Q108,LEN(Q108)-IF(LEN(Q108)&gt;0,1,LEN(Q108)))),UPPER(LEFT(R108,1)),LOWER(RIGHT(R108,LEN(R108)-IF(LEN(R108)&gt;0,1,LEN(R108)))),UPPER(LEFT(S108,1)),LOWER(RIGHT(S108,LEN(S108)-IF(LEN(S108)&gt;0,1,LEN(S108)))),UPPER(LEFT(T108,1)),LOWER(RIGHT(T108,LEN(T108)-IF(LEN(T108)&gt;0,1,LEN(T108)))),UPPER(LEFT(U108,1)),LOWER(RIGHT(U108,LEN(U108)-IF(LEN(U108)&gt;0,1,LEN(U108)))),UPPER(LEFT(V108,1)),LOWER(RIGHT(V108,LEN(V108)-IF(LEN(V108)&gt;0,1,LEN(V108)))))</f>
        <v>fkOwnerId</v>
      </c>
      <c r="X108" s="3" t="str">
        <f>CONCATENATE("""",W108,"""",":","""","""",",")</f>
        <v>"fkOwnerId":"",</v>
      </c>
      <c r="Y108" s="22" t="str">
        <f>CONCATENATE("public static String ",,B108,,"=","""",W108,""";")</f>
        <v>public static String FK_OWNER_ID="fkOwnerId";</v>
      </c>
      <c r="Z108" s="7" t="str">
        <f>CONCATENATE("private String ",W108,"=","""""",";")</f>
        <v>private String fkOwnerId="";</v>
      </c>
    </row>
    <row r="109" spans="2:26" ht="19.2" x14ac:dyDescent="0.45">
      <c r="B109" s="1" t="s">
        <v>736</v>
      </c>
      <c r="C109" s="1" t="s">
        <v>1</v>
      </c>
      <c r="D109" s="4">
        <v>300</v>
      </c>
      <c r="I109" t="e">
        <f>I96</f>
        <v>#REF!</v>
      </c>
      <c r="J109" t="str">
        <f>CONCATENATE(LEFT(CONCATENATE(" ADD "," ",N109,";"),LEN(CONCATENATE(" ADD "," ",N109,";"))-2),";")</f>
        <v xml:space="preserve"> ADD  SHOW_PROTOTYPE VARCHAR(300);</v>
      </c>
      <c r="K109" s="25" t="str">
        <f t="shared" si="51"/>
        <v>SHOW_PROTOTYPE,</v>
      </c>
      <c r="L109" s="12"/>
      <c r="M109" s="18" t="str">
        <f>CONCATENATE(B109,",")</f>
        <v>SHOW_PROTOTYPE,</v>
      </c>
      <c r="N109" s="5" t="str">
        <f>CONCATENATE(B109," ",C109,"(",D109,")",",")</f>
        <v>SHOW_PROTOTYPE VARCHAR(300),</v>
      </c>
      <c r="O109" s="1" t="s">
        <v>737</v>
      </c>
      <c r="P109" t="s">
        <v>738</v>
      </c>
      <c r="W109" s="17" t="str">
        <f>CONCATENATE(,LOWER(O109),UPPER(LEFT(P109,1)),LOWER(RIGHT(P109,LEN(P109)-IF(LEN(P109)&gt;0,1,LEN(P109)))),UPPER(LEFT(Q109,1)),LOWER(RIGHT(Q109,LEN(Q109)-IF(LEN(Q109)&gt;0,1,LEN(Q109)))),UPPER(LEFT(R109,1)),LOWER(RIGHT(R109,LEN(R109)-IF(LEN(R109)&gt;0,1,LEN(R109)))),UPPER(LEFT(S109,1)),LOWER(RIGHT(S109,LEN(S109)-IF(LEN(S109)&gt;0,1,LEN(S109)))),UPPER(LEFT(T109,1)),LOWER(RIGHT(T109,LEN(T109)-IF(LEN(T109)&gt;0,1,LEN(T109)))),UPPER(LEFT(U109,1)),LOWER(RIGHT(U109,LEN(U109)-IF(LEN(U109)&gt;0,1,LEN(U109)))),UPPER(LEFT(V109,1)),LOWER(RIGHT(V109,LEN(V109)-IF(LEN(V109)&gt;0,1,LEN(V109)))))</f>
        <v>showPrototype</v>
      </c>
      <c r="X109" s="3" t="str">
        <f>CONCATENATE("""",W109,"""",":","""","""",",")</f>
        <v>"showPrototype":"",</v>
      </c>
      <c r="Y109" s="22" t="str">
        <f>CONCATENATE("public static String ",,B109,,"=","""",W109,""";")</f>
        <v>public static String SHOW_PROTOTYPE="showPrototype";</v>
      </c>
      <c r="Z109" s="7" t="str">
        <f>CONCATENATE("private String ",W109,"=","""""",";")</f>
        <v>private String showPrototype="";</v>
      </c>
    </row>
    <row r="110" spans="2:26" ht="19.2" x14ac:dyDescent="0.45">
      <c r="B110" s="1" t="s">
        <v>396</v>
      </c>
      <c r="C110" s="1" t="s">
        <v>1</v>
      </c>
      <c r="D110" s="4">
        <v>3000</v>
      </c>
      <c r="I110" t="e">
        <f>#REF!</f>
        <v>#REF!</v>
      </c>
      <c r="K110" s="21" t="s">
        <v>485</v>
      </c>
      <c r="L110" s="12"/>
      <c r="M110" s="18" t="e">
        <f>CONCATENATE(#REF!,",")</f>
        <v>#REF!</v>
      </c>
      <c r="N110" s="5" t="e">
        <f>CONCATENATE(#REF!," ",C110,"(",D110,")",",")</f>
        <v>#REF!</v>
      </c>
      <c r="O110" s="1" t="s">
        <v>14</v>
      </c>
      <c r="W110" s="17" t="str">
        <f t="shared" si="37"/>
        <v>description</v>
      </c>
      <c r="X110" s="3" t="str">
        <f t="shared" si="38"/>
        <v>"description":"",</v>
      </c>
      <c r="Y110" s="22" t="e">
        <f>CONCATENATE("public static String ",,#REF!,,"=","""",W110,""";")</f>
        <v>#REF!</v>
      </c>
      <c r="Z110" s="7" t="str">
        <f t="shared" si="47"/>
        <v>private String description="";</v>
      </c>
    </row>
    <row r="111" spans="2:26" ht="19.2" x14ac:dyDescent="0.45">
      <c r="B111" s="1" t="s">
        <v>829</v>
      </c>
      <c r="C111" s="1" t="s">
        <v>627</v>
      </c>
      <c r="D111" s="4">
        <v>24</v>
      </c>
      <c r="I111" t="e">
        <f>I94</f>
        <v>#REF!</v>
      </c>
      <c r="J111" t="str">
        <f>CONCATENATE(LEFT(CONCATENATE(" ADD "," ",N111,";"),LEN(CONCATENATE(" ADD "," ",N111,";"))-2),";")</f>
        <v xml:space="preserve"> ADD  ESTIMATED_COUNTER FLOAT(24);</v>
      </c>
      <c r="K111" s="25" t="str">
        <f t="shared" si="51"/>
        <v>ESTIMATED_COUNTER,</v>
      </c>
      <c r="L111" s="12"/>
      <c r="M111" s="18" t="str">
        <f>CONCATENATE(B111,",")</f>
        <v>ESTIMATED_COUNTER,</v>
      </c>
      <c r="N111" s="5" t="str">
        <f>CONCATENATE(B111," ",C111,"(",D111,")",",")</f>
        <v>ESTIMATED_COUNTER FLOAT(24),</v>
      </c>
      <c r="O111" s="1" t="s">
        <v>405</v>
      </c>
      <c r="P111" t="s">
        <v>834</v>
      </c>
      <c r="W111" s="17" t="str">
        <f>CONCATENATE(,LOWER(O111),UPPER(LEFT(P111,1)),LOWER(RIGHT(P111,LEN(P111)-IF(LEN(P111)&gt;0,1,LEN(P111)))),UPPER(LEFT(Q111,1)),LOWER(RIGHT(Q111,LEN(Q111)-IF(LEN(Q111)&gt;0,1,LEN(Q111)))),UPPER(LEFT(R111,1)),LOWER(RIGHT(R111,LEN(R111)-IF(LEN(R111)&gt;0,1,LEN(R111)))),UPPER(LEFT(S111,1)),LOWER(RIGHT(S111,LEN(S111)-IF(LEN(S111)&gt;0,1,LEN(S111)))),UPPER(LEFT(T111,1)),LOWER(RIGHT(T111,LEN(T111)-IF(LEN(T111)&gt;0,1,LEN(T111)))),UPPER(LEFT(U111,1)),LOWER(RIGHT(U111,LEN(U111)-IF(LEN(U111)&gt;0,1,LEN(U111)))),UPPER(LEFT(V111,1)),LOWER(RIGHT(V111,LEN(V111)-IF(LEN(V111)&gt;0,1,LEN(V111)))))</f>
        <v>estimatedCounter</v>
      </c>
      <c r="X111" s="3" t="str">
        <f>CONCATENATE("""",W111,"""",":","""","""",",")</f>
        <v>"estimatedCounter":"",</v>
      </c>
      <c r="Y111" s="22" t="str">
        <f>CONCATENATE("public static String ",,B111,,"=","""",W111,""";")</f>
        <v>public static String ESTIMATED_COUNTER="estimatedCounter";</v>
      </c>
      <c r="Z111" s="7" t="str">
        <f>CONCATENATE("private String ",W111,"=","""""",";")</f>
        <v>private String estimatedCounter="";</v>
      </c>
    </row>
    <row r="112" spans="2:26" ht="19.2" x14ac:dyDescent="0.45">
      <c r="B112" s="1" t="s">
        <v>830</v>
      </c>
      <c r="C112" s="1" t="s">
        <v>627</v>
      </c>
      <c r="D112" s="4">
        <v>24</v>
      </c>
      <c r="I112">
        <f>I95</f>
        <v>0</v>
      </c>
      <c r="J112" t="str">
        <f>CONCATENATE(LEFT(CONCATENATE(" ADD "," ",N112,";"),LEN(CONCATENATE(" ADD "," ",N112,";"))-2),";")</f>
        <v xml:space="preserve"> ADD  EXECUTED_COUNTER FLOAT(24);</v>
      </c>
      <c r="K112" s="25" t="str">
        <f t="shared" si="51"/>
        <v>EXECUTED_COUNTER,</v>
      </c>
      <c r="L112" s="12"/>
      <c r="M112" s="18" t="str">
        <f>CONCATENATE(B112,",")</f>
        <v>EXECUTED_COUNTER,</v>
      </c>
      <c r="N112" s="5" t="str">
        <f>CONCATENATE(B112," ",C112,"(",D112,")",",")</f>
        <v>EXECUTED_COUNTER FLOAT(24),</v>
      </c>
      <c r="O112" s="1" t="s">
        <v>833</v>
      </c>
      <c r="P112" t="s">
        <v>834</v>
      </c>
      <c r="W112" s="17" t="str">
        <f>CONCATENATE(,LOWER(O112),UPPER(LEFT(P112,1)),LOWER(RIGHT(P112,LEN(P112)-IF(LEN(P112)&gt;0,1,LEN(P112)))),UPPER(LEFT(Q112,1)),LOWER(RIGHT(Q112,LEN(Q112)-IF(LEN(Q112)&gt;0,1,LEN(Q112)))),UPPER(LEFT(R112,1)),LOWER(RIGHT(R112,LEN(R112)-IF(LEN(R112)&gt;0,1,LEN(R112)))),UPPER(LEFT(S112,1)),LOWER(RIGHT(S112,LEN(S112)-IF(LEN(S112)&gt;0,1,LEN(S112)))),UPPER(LEFT(T112,1)),LOWER(RIGHT(T112,LEN(T112)-IF(LEN(T112)&gt;0,1,LEN(T112)))),UPPER(LEFT(U112,1)),LOWER(RIGHT(U112,LEN(U112)-IF(LEN(U112)&gt;0,1,LEN(U112)))),UPPER(LEFT(V112,1)),LOWER(RIGHT(V112,LEN(V112)-IF(LEN(V112)&gt;0,1,LEN(V112)))))</f>
        <v>executedCounter</v>
      </c>
      <c r="X112" s="3" t="str">
        <f>CONCATENATE("""",W112,"""",":","""","""",",")</f>
        <v>"executedCounter":"",</v>
      </c>
      <c r="Y112" s="22" t="str">
        <f>CONCATENATE("public static String ",,B112,,"=","""",W112,""";")</f>
        <v>public static String EXECUTED_COUNTER="executedCounter";</v>
      </c>
      <c r="Z112" s="7" t="str">
        <f>CONCATENATE("private String ",W112,"=","""""",";")</f>
        <v>private String executedCounter="";</v>
      </c>
    </row>
    <row r="113" spans="2:26" ht="19.2" x14ac:dyDescent="0.45">
      <c r="B113" s="1" t="s">
        <v>831</v>
      </c>
      <c r="C113" s="1" t="s">
        <v>627</v>
      </c>
      <c r="D113" s="4">
        <v>24</v>
      </c>
      <c r="I113" t="e">
        <f>I96</f>
        <v>#REF!</v>
      </c>
      <c r="J113" t="str">
        <f>CONCATENATE(LEFT(CONCATENATE(" ADD "," ",N113,";"),LEN(CONCATENATE(" ADD "," ",N113,";"))-2),";")</f>
        <v xml:space="preserve"> ADD  ESTIMATED_BUDGET FLOAT(24);</v>
      </c>
      <c r="K113" s="25" t="str">
        <f t="shared" si="51"/>
        <v>ESTIMATED_BUDGET,</v>
      </c>
      <c r="L113" s="12"/>
      <c r="M113" s="18" t="str">
        <f>CONCATENATE(B113,",")</f>
        <v>ESTIMATED_BUDGET,</v>
      </c>
      <c r="N113" s="5" t="str">
        <f>CONCATENATE(B113," ",C113,"(",D113,")",",")</f>
        <v>ESTIMATED_BUDGET FLOAT(24),</v>
      </c>
      <c r="O113" s="1" t="s">
        <v>405</v>
      </c>
      <c r="P113" t="s">
        <v>835</v>
      </c>
      <c r="W113" s="17" t="str">
        <f>CONCATENATE(,LOWER(O113),UPPER(LEFT(P113,1)),LOWER(RIGHT(P113,LEN(P113)-IF(LEN(P113)&gt;0,1,LEN(P113)))),UPPER(LEFT(Q113,1)),LOWER(RIGHT(Q113,LEN(Q113)-IF(LEN(Q113)&gt;0,1,LEN(Q113)))),UPPER(LEFT(R113,1)),LOWER(RIGHT(R113,LEN(R113)-IF(LEN(R113)&gt;0,1,LEN(R113)))),UPPER(LEFT(S113,1)),LOWER(RIGHT(S113,LEN(S113)-IF(LEN(S113)&gt;0,1,LEN(S113)))),UPPER(LEFT(T113,1)),LOWER(RIGHT(T113,LEN(T113)-IF(LEN(T113)&gt;0,1,LEN(T113)))),UPPER(LEFT(U113,1)),LOWER(RIGHT(U113,LEN(U113)-IF(LEN(U113)&gt;0,1,LEN(U113)))),UPPER(LEFT(V113,1)),LOWER(RIGHT(V113,LEN(V113)-IF(LEN(V113)&gt;0,1,LEN(V113)))))</f>
        <v>estimatedBudget</v>
      </c>
      <c r="X113" s="3" t="str">
        <f>CONCATENATE("""",W113,"""",":","""","""",",")</f>
        <v>"estimatedBudget":"",</v>
      </c>
      <c r="Y113" s="22" t="str">
        <f>CONCATENATE("public static String ",,B113,,"=","""",W113,""";")</f>
        <v>public static String ESTIMATED_BUDGET="estimatedBudget";</v>
      </c>
      <c r="Z113" s="7" t="str">
        <f>CONCATENATE("private String ",W113,"=","""""",";")</f>
        <v>private String estimatedBudget="";</v>
      </c>
    </row>
    <row r="114" spans="2:26" ht="19.2" x14ac:dyDescent="0.45">
      <c r="B114" s="1" t="s">
        <v>832</v>
      </c>
      <c r="C114" s="1" t="s">
        <v>627</v>
      </c>
      <c r="D114" s="4">
        <v>24</v>
      </c>
      <c r="I114" t="e">
        <f>I97</f>
        <v>#REF!</v>
      </c>
      <c r="J114" t="str">
        <f>CONCATENATE(LEFT(CONCATENATE(" ADD "," ",N114,";"),LEN(CONCATENATE(" ADD "," ",N114,";"))-2),";")</f>
        <v xml:space="preserve"> ADD  SPENT_BUDGET FLOAT(24);</v>
      </c>
      <c r="K114" s="25" t="str">
        <f t="shared" si="51"/>
        <v>SPENT_BUDGET,</v>
      </c>
      <c r="L114" s="12"/>
      <c r="M114" s="18" t="str">
        <f>CONCATENATE(B114,",")</f>
        <v>SPENT_BUDGET,</v>
      </c>
      <c r="N114" s="5" t="str">
        <f>CONCATENATE(B114," ",C114,"(",D114,")",",")</f>
        <v>SPENT_BUDGET FLOAT(24),</v>
      </c>
      <c r="O114" s="1" t="s">
        <v>407</v>
      </c>
      <c r="P114" t="s">
        <v>835</v>
      </c>
      <c r="W114" s="17" t="str">
        <f>CONCATENATE(,LOWER(O114),UPPER(LEFT(P114,1)),LOWER(RIGHT(P114,LEN(P114)-IF(LEN(P114)&gt;0,1,LEN(P114)))),UPPER(LEFT(Q114,1)),LOWER(RIGHT(Q114,LEN(Q114)-IF(LEN(Q114)&gt;0,1,LEN(Q114)))),UPPER(LEFT(R114,1)),LOWER(RIGHT(R114,LEN(R114)-IF(LEN(R114)&gt;0,1,LEN(R114)))),UPPER(LEFT(S114,1)),LOWER(RIGHT(S114,LEN(S114)-IF(LEN(S114)&gt;0,1,LEN(S114)))),UPPER(LEFT(T114,1)),LOWER(RIGHT(T114,LEN(T114)-IF(LEN(T114)&gt;0,1,LEN(T114)))),UPPER(LEFT(U114,1)),LOWER(RIGHT(U114,LEN(U114)-IF(LEN(U114)&gt;0,1,LEN(U114)))),UPPER(LEFT(V114,1)),LOWER(RIGHT(V114,LEN(V114)-IF(LEN(V114)&gt;0,1,LEN(V114)))))</f>
        <v>spentBudget</v>
      </c>
      <c r="X114" s="3" t="str">
        <f>CONCATENATE("""",W114,"""",":","""","""",",")</f>
        <v>"spentBudget":"",</v>
      </c>
      <c r="Y114" s="22" t="str">
        <f>CONCATENATE("public static String ",,B114,,"=","""",W114,""";")</f>
        <v>public static String SPENT_BUDGET="spentBudget";</v>
      </c>
      <c r="Z114" s="7" t="str">
        <f>CONCATENATE("private String ",W114,"=","""""",";")</f>
        <v>private String spentBudget="";</v>
      </c>
    </row>
    <row r="115" spans="2:26" ht="19.2" x14ac:dyDescent="0.45">
      <c r="B115" s="1" t="s">
        <v>489</v>
      </c>
      <c r="C115" s="1"/>
      <c r="D115" s="8"/>
      <c r="K115" s="21" t="s">
        <v>14</v>
      </c>
      <c r="M115" s="18"/>
      <c r="N115" s="33" t="s">
        <v>130</v>
      </c>
      <c r="O115" s="1"/>
      <c r="W115" s="17"/>
    </row>
    <row r="116" spans="2:26" ht="19.2" x14ac:dyDescent="0.45">
      <c r="C116" s="1"/>
      <c r="D116" s="8"/>
      <c r="K116" s="21" t="s">
        <v>486</v>
      </c>
      <c r="M116" s="18"/>
      <c r="N116" s="31" t="s">
        <v>126</v>
      </c>
      <c r="O116" s="1"/>
      <c r="W116" s="17"/>
    </row>
    <row r="117" spans="2:26" ht="19.2" x14ac:dyDescent="0.45">
      <c r="C117" s="14"/>
      <c r="D117" s="9"/>
      <c r="M117" s="20"/>
      <c r="W117" s="17"/>
    </row>
    <row r="118" spans="2:26" ht="19.2" x14ac:dyDescent="0.45">
      <c r="C118" s="14"/>
      <c r="D118" s="9"/>
      <c r="M118" s="20"/>
      <c r="W118" s="17"/>
    </row>
    <row r="119" spans="2:26" x14ac:dyDescent="0.3">
      <c r="B119" s="2" t="s">
        <v>637</v>
      </c>
      <c r="I119" t="str">
        <f>CONCATENATE("ALTER TABLE"," ",B119)</f>
        <v>ALTER TABLE TM_BACKLOG_LIST_WITH_TASK</v>
      </c>
      <c r="J119" t="s">
        <v>293</v>
      </c>
      <c r="K119" s="26" t="s">
        <v>662</v>
      </c>
      <c r="N119" s="5" t="s">
        <v>594</v>
      </c>
    </row>
    <row r="120" spans="2:26" ht="19.2" x14ac:dyDescent="0.45">
      <c r="B120" s="1" t="s">
        <v>2</v>
      </c>
      <c r="C120" s="1" t="s">
        <v>1</v>
      </c>
      <c r="D120" s="4">
        <v>30</v>
      </c>
      <c r="E120" s="24" t="s">
        <v>113</v>
      </c>
      <c r="I120" t="str">
        <f>I119</f>
        <v>ALTER TABLE TM_BACKLOG_LIST_WITH_TASK</v>
      </c>
      <c r="K120" s="25" t="s">
        <v>594</v>
      </c>
      <c r="L120" s="12"/>
      <c r="M120" s="18" t="str">
        <f t="shared" ref="M120:M125" si="52">CONCATENATE(B120,",")</f>
        <v>ID,</v>
      </c>
      <c r="N120" s="5" t="s">
        <v>595</v>
      </c>
      <c r="O120" s="1" t="s">
        <v>2</v>
      </c>
      <c r="P120" s="6"/>
      <c r="Q120" s="6"/>
      <c r="R120" s="6"/>
      <c r="S120" s="6"/>
      <c r="T120" s="6"/>
      <c r="U120" s="6"/>
      <c r="V120" s="6"/>
      <c r="W120" s="17" t="str">
        <f t="shared" ref="W120:W158" si="53">CONCATENATE(,LOWER(O120),UPPER(LEFT(P120,1)),LOWER(RIGHT(P120,LEN(P120)-IF(LEN(P120)&gt;0,1,LEN(P120)))),UPPER(LEFT(Q120,1)),LOWER(RIGHT(Q120,LEN(Q120)-IF(LEN(Q120)&gt;0,1,LEN(Q120)))),UPPER(LEFT(R120,1)),LOWER(RIGHT(R120,LEN(R120)-IF(LEN(R120)&gt;0,1,LEN(R120)))),UPPER(LEFT(S120,1)),LOWER(RIGHT(S120,LEN(S120)-IF(LEN(S120)&gt;0,1,LEN(S120)))),UPPER(LEFT(T120,1)),LOWER(RIGHT(T120,LEN(T120)-IF(LEN(T120)&gt;0,1,LEN(T120)))),UPPER(LEFT(U120,1)),LOWER(RIGHT(U120,LEN(U120)-IF(LEN(U120)&gt;0,1,LEN(U120)))),UPPER(LEFT(V120,1)),LOWER(RIGHT(V120,LEN(V120)-IF(LEN(V120)&gt;0,1,LEN(V120)))))</f>
        <v>id</v>
      </c>
      <c r="X120" s="3" t="str">
        <f t="shared" ref="X120:X157" si="54">CONCATENATE("""",W120,"""",":","""","""",",")</f>
        <v>"id":"",</v>
      </c>
      <c r="Y120" s="22" t="str">
        <f t="shared" ref="Y120:Y139" si="55">CONCATENATE("public static String ",,B120,,"=","""",W120,""";")</f>
        <v>public static String ID="id";</v>
      </c>
      <c r="Z120" s="7" t="str">
        <f t="shared" ref="Z120:Z157" si="56">CONCATENATE("private String ",W120,"=","""""",";")</f>
        <v>private String id="";</v>
      </c>
    </row>
    <row r="121" spans="2:26" ht="19.2" x14ac:dyDescent="0.45">
      <c r="B121" s="1" t="s">
        <v>3</v>
      </c>
      <c r="C121" s="1" t="s">
        <v>1</v>
      </c>
      <c r="D121" s="4">
        <v>10</v>
      </c>
      <c r="I121" t="str">
        <f>I120</f>
        <v>ALTER TABLE TM_BACKLOG_LIST_WITH_TASK</v>
      </c>
      <c r="K121" s="25" t="s">
        <v>595</v>
      </c>
      <c r="L121" s="12"/>
      <c r="M121" s="18" t="str">
        <f t="shared" si="52"/>
        <v>STATUS,</v>
      </c>
      <c r="N121" s="5" t="s">
        <v>596</v>
      </c>
      <c r="O121" s="1" t="s">
        <v>3</v>
      </c>
      <c r="W121" s="17" t="str">
        <f t="shared" si="53"/>
        <v>status</v>
      </c>
      <c r="X121" s="3" t="str">
        <f t="shared" si="54"/>
        <v>"status":"",</v>
      </c>
      <c r="Y121" s="22" t="str">
        <f t="shared" si="55"/>
        <v>public static String STATUS="status";</v>
      </c>
      <c r="Z121" s="7" t="str">
        <f t="shared" si="56"/>
        <v>private String status="";</v>
      </c>
    </row>
    <row r="122" spans="2:26" ht="19.2" x14ac:dyDescent="0.45">
      <c r="B122" s="1" t="s">
        <v>4</v>
      </c>
      <c r="C122" s="1" t="s">
        <v>1</v>
      </c>
      <c r="D122" s="4">
        <v>30</v>
      </c>
      <c r="I122" t="str">
        <f>I121</f>
        <v>ALTER TABLE TM_BACKLOG_LIST_WITH_TASK</v>
      </c>
      <c r="K122" s="25" t="s">
        <v>596</v>
      </c>
      <c r="L122" s="12"/>
      <c r="M122" s="18" t="str">
        <f t="shared" si="52"/>
        <v>INSERT_DATE,</v>
      </c>
      <c r="N122" s="5" t="s">
        <v>597</v>
      </c>
      <c r="O122" s="1" t="s">
        <v>7</v>
      </c>
      <c r="P122" t="s">
        <v>8</v>
      </c>
      <c r="W122" s="17" t="str">
        <f t="shared" si="53"/>
        <v>insertDate</v>
      </c>
      <c r="X122" s="3" t="str">
        <f t="shared" si="54"/>
        <v>"insertDate":"",</v>
      </c>
      <c r="Y122" s="22" t="str">
        <f t="shared" si="55"/>
        <v>public static String INSERT_DATE="insertDate";</v>
      </c>
      <c r="Z122" s="7" t="str">
        <f t="shared" si="56"/>
        <v>private String insertDate="";</v>
      </c>
    </row>
    <row r="123" spans="2:26" ht="19.2" x14ac:dyDescent="0.45">
      <c r="B123" s="1" t="s">
        <v>5</v>
      </c>
      <c r="C123" s="1" t="s">
        <v>1</v>
      </c>
      <c r="D123" s="4">
        <v>30</v>
      </c>
      <c r="I123" t="str">
        <f>I122</f>
        <v>ALTER TABLE TM_BACKLOG_LIST_WITH_TASK</v>
      </c>
      <c r="K123" s="25" t="s">
        <v>597</v>
      </c>
      <c r="L123" s="12"/>
      <c r="M123" s="18" t="str">
        <f t="shared" si="52"/>
        <v>MODIFICATION_DATE,</v>
      </c>
      <c r="N123" s="5" t="s">
        <v>638</v>
      </c>
      <c r="O123" s="1" t="s">
        <v>9</v>
      </c>
      <c r="P123" t="s">
        <v>8</v>
      </c>
      <c r="W123" s="17" t="str">
        <f t="shared" si="53"/>
        <v>modificationDate</v>
      </c>
      <c r="X123" s="3" t="str">
        <f t="shared" si="54"/>
        <v>"modificationDate":"",</v>
      </c>
      <c r="Y123" s="22" t="str">
        <f t="shared" si="55"/>
        <v>public static String MODIFICATION_DATE="modificationDate";</v>
      </c>
      <c r="Z123" s="7" t="str">
        <f t="shared" si="56"/>
        <v>private String modificationDate="";</v>
      </c>
    </row>
    <row r="124" spans="2:26" ht="19.2" x14ac:dyDescent="0.45">
      <c r="B124" s="1" t="s">
        <v>521</v>
      </c>
      <c r="C124" s="1" t="s">
        <v>1</v>
      </c>
      <c r="D124" s="4">
        <v>222</v>
      </c>
      <c r="I124" t="e">
        <f>#REF!</f>
        <v>#REF!</v>
      </c>
      <c r="K124" s="25" t="s">
        <v>638</v>
      </c>
      <c r="L124" s="12"/>
      <c r="M124" s="18" t="str">
        <f t="shared" si="52"/>
        <v>TASK_COUNT,</v>
      </c>
      <c r="N124" s="5" t="s">
        <v>639</v>
      </c>
      <c r="O124" s="1" t="s">
        <v>311</v>
      </c>
      <c r="P124" t="s">
        <v>214</v>
      </c>
      <c r="W124" s="17" t="str">
        <f t="shared" si="53"/>
        <v>taskCount</v>
      </c>
      <c r="X124" s="3" t="str">
        <f t="shared" si="54"/>
        <v>"taskCount":"",</v>
      </c>
      <c r="Y124" s="22" t="str">
        <f t="shared" si="55"/>
        <v>public static String TASK_COUNT="taskCount";</v>
      </c>
      <c r="Z124" s="7" t="str">
        <f t="shared" si="56"/>
        <v>private String taskCount="";</v>
      </c>
    </row>
    <row r="125" spans="2:26" ht="19.2" x14ac:dyDescent="0.45">
      <c r="B125" s="1" t="s">
        <v>522</v>
      </c>
      <c r="C125" s="1" t="s">
        <v>1</v>
      </c>
      <c r="D125" s="4">
        <v>222</v>
      </c>
      <c r="I125" t="e">
        <f>#REF!</f>
        <v>#REF!</v>
      </c>
      <c r="K125" s="25" t="s">
        <v>639</v>
      </c>
      <c r="L125" s="12"/>
      <c r="M125" s="18" t="str">
        <f t="shared" si="52"/>
        <v>INPUT_COUNT,</v>
      </c>
      <c r="N125" s="5" t="s">
        <v>640</v>
      </c>
      <c r="O125" s="1" t="s">
        <v>13</v>
      </c>
      <c r="P125" t="s">
        <v>214</v>
      </c>
      <c r="W125" s="17" t="str">
        <f t="shared" si="53"/>
        <v>inputCount</v>
      </c>
      <c r="X125" s="3" t="str">
        <f t="shared" si="54"/>
        <v>"inputCount":"",</v>
      </c>
      <c r="Y125" s="22" t="str">
        <f t="shared" si="55"/>
        <v>public static String INPUT_COUNT="inputCount";</v>
      </c>
      <c r="Z125" s="7" t="str">
        <f t="shared" si="56"/>
        <v>private String inputCount="";</v>
      </c>
    </row>
    <row r="126" spans="2:26" ht="19.2" x14ac:dyDescent="0.45">
      <c r="B126" s="1" t="s">
        <v>442</v>
      </c>
      <c r="C126" s="1" t="s">
        <v>1</v>
      </c>
      <c r="D126" s="4">
        <v>12</v>
      </c>
      <c r="J126" s="23"/>
      <c r="K126" s="25" t="s">
        <v>640</v>
      </c>
      <c r="L126" s="12"/>
      <c r="M126" s="18"/>
      <c r="N126" s="5" t="s">
        <v>641</v>
      </c>
      <c r="O126" s="1" t="s">
        <v>409</v>
      </c>
      <c r="P126" t="s">
        <v>214</v>
      </c>
      <c r="W126" s="17" t="str">
        <f t="shared" si="53"/>
        <v>bugCount</v>
      </c>
      <c r="X126" s="3" t="str">
        <f t="shared" si="54"/>
        <v>"bugCount":"",</v>
      </c>
      <c r="Y126" s="22" t="str">
        <f t="shared" si="55"/>
        <v>public static String BUG_COUNT="bugCount";</v>
      </c>
      <c r="Z126" s="7" t="str">
        <f t="shared" si="56"/>
        <v>private String bugCount="";</v>
      </c>
    </row>
    <row r="127" spans="2:26" ht="19.2" x14ac:dyDescent="0.45">
      <c r="B127" s="1" t="s">
        <v>443</v>
      </c>
      <c r="C127" s="1" t="s">
        <v>1</v>
      </c>
      <c r="D127" s="4">
        <v>12</v>
      </c>
      <c r="J127" s="23"/>
      <c r="K127" s="25" t="s">
        <v>641</v>
      </c>
      <c r="L127" s="12"/>
      <c r="M127" s="18"/>
      <c r="N127" s="5" t="s">
        <v>642</v>
      </c>
      <c r="O127" s="1" t="s">
        <v>410</v>
      </c>
      <c r="P127" t="s">
        <v>214</v>
      </c>
      <c r="W127" s="17" t="str">
        <f t="shared" si="53"/>
        <v>updateCount</v>
      </c>
      <c r="X127" s="3" t="str">
        <f t="shared" si="54"/>
        <v>"updateCount":"",</v>
      </c>
      <c r="Y127" s="22" t="str">
        <f t="shared" si="55"/>
        <v>public static String UPDATE_COUNT="updateCount";</v>
      </c>
      <c r="Z127" s="7" t="str">
        <f t="shared" si="56"/>
        <v>private String updateCount="";</v>
      </c>
    </row>
    <row r="128" spans="2:26" ht="19.2" x14ac:dyDescent="0.45">
      <c r="B128" s="1" t="s">
        <v>523</v>
      </c>
      <c r="C128" s="1" t="s">
        <v>1</v>
      </c>
      <c r="D128" s="4">
        <v>12</v>
      </c>
      <c r="J128" s="23"/>
      <c r="K128" s="25" t="s">
        <v>642</v>
      </c>
      <c r="L128" s="12"/>
      <c r="M128" s="18"/>
      <c r="N128" s="5" t="s">
        <v>643</v>
      </c>
      <c r="O128" s="1" t="s">
        <v>323</v>
      </c>
      <c r="P128" t="s">
        <v>214</v>
      </c>
      <c r="W128" s="17" t="str">
        <f t="shared" si="53"/>
        <v>commentCount</v>
      </c>
      <c r="X128" s="3" t="str">
        <f t="shared" si="54"/>
        <v>"commentCount":"",</v>
      </c>
      <c r="Y128" s="22" t="str">
        <f t="shared" si="55"/>
        <v>public static String COMMENT_COUNT="commentCount";</v>
      </c>
      <c r="Z128" s="7" t="str">
        <f t="shared" si="56"/>
        <v>private String commentCount="";</v>
      </c>
    </row>
    <row r="129" spans="2:26" ht="19.2" x14ac:dyDescent="0.45">
      <c r="B129" s="1" t="s">
        <v>351</v>
      </c>
      <c r="C129" s="1" t="s">
        <v>1</v>
      </c>
      <c r="D129" s="4">
        <v>222</v>
      </c>
      <c r="I129" t="e">
        <f>#REF!</f>
        <v>#REF!</v>
      </c>
      <c r="K129" s="25" t="s">
        <v>643</v>
      </c>
      <c r="L129" s="12"/>
      <c r="M129" s="18" t="str">
        <f>CONCATENATE(B129,",")</f>
        <v>BACKLOG_NAME,</v>
      </c>
      <c r="N129" s="5" t="s">
        <v>644</v>
      </c>
      <c r="O129" s="1" t="s">
        <v>354</v>
      </c>
      <c r="P129" t="s">
        <v>0</v>
      </c>
      <c r="W129" s="17" t="str">
        <f t="shared" si="53"/>
        <v>backlogName</v>
      </c>
      <c r="X129" s="3" t="str">
        <f t="shared" si="54"/>
        <v>"backlogName":"",</v>
      </c>
      <c r="Y129" s="22" t="str">
        <f t="shared" si="55"/>
        <v>public static String BACKLOG_NAME="backlogName";</v>
      </c>
      <c r="Z129" s="7" t="str">
        <f t="shared" si="56"/>
        <v>private String backlogName="";</v>
      </c>
    </row>
    <row r="130" spans="2:26" ht="19.2" x14ac:dyDescent="0.45">
      <c r="B130" s="1" t="s">
        <v>353</v>
      </c>
      <c r="C130" s="1" t="s">
        <v>1</v>
      </c>
      <c r="D130" s="4">
        <v>222</v>
      </c>
      <c r="I130" t="e">
        <f>#REF!</f>
        <v>#REF!</v>
      </c>
      <c r="K130" s="25" t="s">
        <v>644</v>
      </c>
      <c r="L130" s="12"/>
      <c r="M130" s="18" t="str">
        <f>CONCATENATE(B130,",")</f>
        <v>BACKLOG_BECAUSE,</v>
      </c>
      <c r="N130" s="5" t="s">
        <v>645</v>
      </c>
      <c r="O130" s="1" t="s">
        <v>354</v>
      </c>
      <c r="P130" t="s">
        <v>355</v>
      </c>
      <c r="W130" s="17" t="str">
        <f t="shared" si="53"/>
        <v>backlogBecause</v>
      </c>
      <c r="X130" s="3" t="str">
        <f t="shared" si="54"/>
        <v>"backlogBecause":"",</v>
      </c>
      <c r="Y130" s="22" t="str">
        <f t="shared" si="55"/>
        <v>public static String BACKLOG_BECAUSE="backlogBecause";</v>
      </c>
      <c r="Z130" s="7" t="str">
        <f t="shared" si="56"/>
        <v>private String backlogBecause="";</v>
      </c>
    </row>
    <row r="131" spans="2:26" ht="19.2" x14ac:dyDescent="0.45">
      <c r="B131" s="1" t="s">
        <v>352</v>
      </c>
      <c r="C131" s="1" t="s">
        <v>1</v>
      </c>
      <c r="D131" s="4">
        <v>12</v>
      </c>
      <c r="J131" s="23"/>
      <c r="K131" s="25" t="s">
        <v>645</v>
      </c>
      <c r="L131" s="12"/>
      <c r="M131" s="18"/>
      <c r="N131" s="5" t="s">
        <v>602</v>
      </c>
      <c r="O131" s="1" t="s">
        <v>354</v>
      </c>
      <c r="P131" t="s">
        <v>3</v>
      </c>
      <c r="W131" s="17" t="str">
        <f t="shared" si="53"/>
        <v>backlogStatus</v>
      </c>
      <c r="X131" s="3" t="str">
        <f t="shared" si="54"/>
        <v>"backlogStatus":"",</v>
      </c>
      <c r="Y131" s="22" t="str">
        <f t="shared" si="55"/>
        <v>public static String BACKLOG_STATUS="backlogStatus";</v>
      </c>
      <c r="Z131" s="7" t="str">
        <f t="shared" si="56"/>
        <v>private String backlogStatus="";</v>
      </c>
    </row>
    <row r="132" spans="2:26" ht="19.2" x14ac:dyDescent="0.45">
      <c r="B132" s="10" t="s">
        <v>262</v>
      </c>
      <c r="C132" s="1" t="s">
        <v>1</v>
      </c>
      <c r="D132" s="4">
        <v>43</v>
      </c>
      <c r="I132" t="e">
        <f>#REF!</f>
        <v>#REF!</v>
      </c>
      <c r="K132" s="25" t="s">
        <v>602</v>
      </c>
      <c r="L132" s="12"/>
      <c r="M132" s="18" t="e">
        <f>CONCATENATE(#REF!,",")</f>
        <v>#REF!</v>
      </c>
      <c r="N132" s="5" t="s">
        <v>646</v>
      </c>
      <c r="O132" s="1" t="s">
        <v>282</v>
      </c>
      <c r="P132" t="s">
        <v>128</v>
      </c>
      <c r="W132" s="17" t="str">
        <f t="shared" si="53"/>
        <v>createdBy</v>
      </c>
      <c r="X132" s="3" t="str">
        <f t="shared" si="54"/>
        <v>"createdBy":"",</v>
      </c>
      <c r="Y132" s="22" t="str">
        <f t="shared" si="55"/>
        <v>public static String CREATED_BY="createdBy";</v>
      </c>
      <c r="Z132" s="7" t="str">
        <f t="shared" si="56"/>
        <v>private String createdBy="";</v>
      </c>
    </row>
    <row r="133" spans="2:26" ht="19.2" x14ac:dyDescent="0.45">
      <c r="B133" s="1" t="s">
        <v>274</v>
      </c>
      <c r="C133" s="1" t="s">
        <v>1</v>
      </c>
      <c r="D133" s="4">
        <v>50</v>
      </c>
      <c r="I133" t="e">
        <f>I130</f>
        <v>#REF!</v>
      </c>
      <c r="J133" t="str">
        <f>CONCATENATE(LEFT(CONCATENATE(" ADD "," ",N133,";"),LEN(CONCATENATE(" ADD "," ",N133,";"))-2),";")</f>
        <v xml:space="preserve"> ADD  (SELECT PROJECT_NAME FROM  TM_PROJECT U  WHERE U.ID = T.FK_PROJECT_ID) AS PROJECT_NAME;</v>
      </c>
      <c r="K133" s="25" t="s">
        <v>646</v>
      </c>
      <c r="L133" s="12"/>
      <c r="M133" s="18" t="str">
        <f>CONCATENATE(B133,",")</f>
        <v>FK_PROJECT_ID,</v>
      </c>
      <c r="N133" s="5" t="s">
        <v>628</v>
      </c>
      <c r="O133" s="1" t="s">
        <v>10</v>
      </c>
      <c r="P133" t="s">
        <v>288</v>
      </c>
      <c r="Q133" t="s">
        <v>2</v>
      </c>
      <c r="W133" s="17" t="str">
        <f t="shared" si="53"/>
        <v>fkProjectId</v>
      </c>
      <c r="X133" s="3" t="str">
        <f t="shared" si="54"/>
        <v>"fkProjectId":"",</v>
      </c>
      <c r="Y133" s="22" t="str">
        <f t="shared" si="55"/>
        <v>public static String FK_PROJECT_ID="fkProjectId";</v>
      </c>
      <c r="Z133" s="7" t="str">
        <f t="shared" si="56"/>
        <v>private String fkProjectId="";</v>
      </c>
    </row>
    <row r="134" spans="2:26" ht="19.2" x14ac:dyDescent="0.45">
      <c r="B134" s="1" t="s">
        <v>287</v>
      </c>
      <c r="C134" s="1" t="s">
        <v>1</v>
      </c>
      <c r="D134" s="4">
        <v>50</v>
      </c>
      <c r="I134">
        <f>I131</f>
        <v>0</v>
      </c>
      <c r="J134" t="str">
        <f>CONCATENATE(LEFT(CONCATENATE(" ADD "," ",N134,";"),LEN(CONCATENATE(" ADD "," ",N134,";"))-2),";")</f>
        <v xml:space="preserve"> ADD  (SELECT  USER_PERSON_NAME FROM CR_USER U  WHERE U.ID = T.CREATED_BY) AS CREATED_BY_NAME;</v>
      </c>
      <c r="K134" s="25" t="s">
        <v>628</v>
      </c>
      <c r="L134" s="12"/>
      <c r="M134" s="18" t="str">
        <f>CONCATENATE(B134,",")</f>
        <v>PROJECT_NAME,</v>
      </c>
      <c r="N134" s="5" t="s">
        <v>626</v>
      </c>
      <c r="O134" s="1" t="s">
        <v>288</v>
      </c>
      <c r="P134" t="s">
        <v>0</v>
      </c>
      <c r="W134" s="17" t="str">
        <f t="shared" si="53"/>
        <v>projectName</v>
      </c>
      <c r="X134" s="3" t="str">
        <f t="shared" si="54"/>
        <v>"projectName":"",</v>
      </c>
      <c r="Y134" s="22" t="str">
        <f t="shared" si="55"/>
        <v>public static String PROJECT_NAME="projectName";</v>
      </c>
      <c r="Z134" s="7" t="str">
        <f t="shared" si="56"/>
        <v>private String projectName="";</v>
      </c>
    </row>
    <row r="135" spans="2:26" ht="19.2" x14ac:dyDescent="0.45">
      <c r="B135" s="10" t="s">
        <v>339</v>
      </c>
      <c r="C135" s="1" t="s">
        <v>1</v>
      </c>
      <c r="D135" s="4">
        <v>43</v>
      </c>
      <c r="I135" t="e">
        <f>#REF!</f>
        <v>#REF!</v>
      </c>
      <c r="K135" s="25" t="s">
        <v>626</v>
      </c>
      <c r="L135" s="12"/>
      <c r="M135" s="18" t="str">
        <f>CONCATENATE(B132,",")</f>
        <v>CREATED_BY,</v>
      </c>
      <c r="N135" s="5" t="s">
        <v>603</v>
      </c>
      <c r="O135" s="1" t="s">
        <v>282</v>
      </c>
      <c r="P135" t="s">
        <v>128</v>
      </c>
      <c r="Q135" t="s">
        <v>0</v>
      </c>
      <c r="W135" s="17" t="str">
        <f t="shared" si="53"/>
        <v>createdByName</v>
      </c>
      <c r="X135" s="3" t="str">
        <f t="shared" si="54"/>
        <v>"createdByName":"",</v>
      </c>
      <c r="Y135" s="22" t="str">
        <f t="shared" si="55"/>
        <v>public static String CREATED_BY_NAME="createdByName";</v>
      </c>
      <c r="Z135" s="7" t="str">
        <f t="shared" si="56"/>
        <v>private String createdByName="";</v>
      </c>
    </row>
    <row r="136" spans="2:26" ht="19.2" x14ac:dyDescent="0.45">
      <c r="B136" s="1" t="s">
        <v>263</v>
      </c>
      <c r="C136" s="1" t="s">
        <v>1</v>
      </c>
      <c r="D136" s="4">
        <v>30</v>
      </c>
      <c r="I136" t="e">
        <f>#REF!</f>
        <v>#REF!</v>
      </c>
      <c r="K136" s="25" t="s">
        <v>603</v>
      </c>
      <c r="L136" s="12"/>
      <c r="M136" s="18" t="str">
        <f>CONCATENATE(B136,",")</f>
        <v>CREATED_DATE,</v>
      </c>
      <c r="N136" s="5" t="s">
        <v>604</v>
      </c>
      <c r="O136" s="1" t="s">
        <v>282</v>
      </c>
      <c r="P136" t="s">
        <v>8</v>
      </c>
      <c r="W136" s="17" t="str">
        <f t="shared" si="53"/>
        <v>createdDate</v>
      </c>
      <c r="X136" s="3" t="str">
        <f t="shared" si="54"/>
        <v>"createdDate":"",</v>
      </c>
      <c r="Y136" s="22" t="str">
        <f t="shared" si="55"/>
        <v>public static String CREATED_DATE="createdDate";</v>
      </c>
      <c r="Z136" s="7" t="str">
        <f t="shared" si="56"/>
        <v>private String createdDate="";</v>
      </c>
    </row>
    <row r="137" spans="2:26" ht="19.2" x14ac:dyDescent="0.45">
      <c r="B137" s="1" t="s">
        <v>264</v>
      </c>
      <c r="C137" s="1" t="s">
        <v>1</v>
      </c>
      <c r="D137" s="4">
        <v>12</v>
      </c>
      <c r="K137" s="25" t="s">
        <v>604</v>
      </c>
      <c r="L137" s="12"/>
      <c r="M137" s="18"/>
      <c r="N137" s="5" t="s">
        <v>647</v>
      </c>
      <c r="O137" s="1" t="s">
        <v>282</v>
      </c>
      <c r="P137" t="s">
        <v>133</v>
      </c>
      <c r="W137" s="17" t="str">
        <f t="shared" si="53"/>
        <v>createdTime</v>
      </c>
      <c r="X137" s="3" t="str">
        <f t="shared" si="54"/>
        <v>"createdTime":"",</v>
      </c>
      <c r="Y137" s="22" t="str">
        <f t="shared" si="55"/>
        <v>public static String CREATED_TIME="createdTime";</v>
      </c>
      <c r="Z137" s="7" t="str">
        <f t="shared" si="56"/>
        <v>private String createdTime="";</v>
      </c>
    </row>
    <row r="138" spans="2:26" ht="19.2" x14ac:dyDescent="0.45">
      <c r="B138" s="1" t="s">
        <v>258</v>
      </c>
      <c r="C138" s="1" t="s">
        <v>1</v>
      </c>
      <c r="D138" s="4">
        <v>50</v>
      </c>
      <c r="I138" t="e">
        <f>#REF!</f>
        <v>#REF!</v>
      </c>
      <c r="K138" s="25" t="s">
        <v>647</v>
      </c>
      <c r="L138" s="12"/>
      <c r="M138" s="18" t="str">
        <f t="shared" ref="M138:M151" si="57">CONCATENATE(B138,",")</f>
        <v>ORDER_NO,</v>
      </c>
      <c r="N138" s="5" t="s">
        <v>648</v>
      </c>
      <c r="O138" s="1" t="s">
        <v>259</v>
      </c>
      <c r="P138" t="s">
        <v>173</v>
      </c>
      <c r="W138" s="17" t="str">
        <f t="shared" si="53"/>
        <v>orderNo</v>
      </c>
      <c r="X138" s="3" t="str">
        <f t="shared" si="54"/>
        <v>"orderNo":"",</v>
      </c>
      <c r="Y138" s="22" t="str">
        <f t="shared" si="55"/>
        <v>public static String ORDER_NO="orderNo";</v>
      </c>
      <c r="Z138" s="7" t="str">
        <f t="shared" si="56"/>
        <v>private String orderNo="";</v>
      </c>
    </row>
    <row r="139" spans="2:26" ht="19.2" x14ac:dyDescent="0.45">
      <c r="B139" s="1" t="s">
        <v>487</v>
      </c>
      <c r="C139" s="1" t="s">
        <v>1</v>
      </c>
      <c r="D139" s="4">
        <v>50</v>
      </c>
      <c r="I139" t="e">
        <f>#REF!</f>
        <v>#REF!</v>
      </c>
      <c r="K139" s="25" t="s">
        <v>648</v>
      </c>
      <c r="L139" s="12"/>
      <c r="M139" s="18" t="str">
        <f t="shared" si="57"/>
        <v>IS_FROM_CUSTOMER,</v>
      </c>
      <c r="N139" s="5" t="s">
        <v>649</v>
      </c>
      <c r="O139" s="1" t="s">
        <v>112</v>
      </c>
      <c r="P139" t="s">
        <v>663</v>
      </c>
      <c r="Q139" t="s">
        <v>664</v>
      </c>
      <c r="W139" s="17" t="str">
        <f t="shared" si="53"/>
        <v>isFromCustomer</v>
      </c>
      <c r="X139" s="3" t="str">
        <f t="shared" si="54"/>
        <v>"isFromCustomer":"",</v>
      </c>
      <c r="Y139" s="22" t="str">
        <f t="shared" si="55"/>
        <v>public static String IS_FROM_CUSTOMER="isFromCustomer";</v>
      </c>
      <c r="Z139" s="7" t="str">
        <f t="shared" si="56"/>
        <v>private String isFromCustomer="";</v>
      </c>
    </row>
    <row r="140" spans="2:26" ht="19.2" x14ac:dyDescent="0.45">
      <c r="B140" s="1" t="s">
        <v>305</v>
      </c>
      <c r="C140" s="1" t="s">
        <v>1</v>
      </c>
      <c r="D140" s="4">
        <v>50</v>
      </c>
      <c r="I140" t="e">
        <f>#REF!</f>
        <v>#REF!</v>
      </c>
      <c r="K140" s="25" t="s">
        <v>649</v>
      </c>
      <c r="L140" s="12"/>
      <c r="M140" s="18" t="str">
        <f t="shared" si="57"/>
        <v>PRIORITY,</v>
      </c>
      <c r="N140" s="5" t="s">
        <v>650</v>
      </c>
      <c r="O140" s="1" t="s">
        <v>305</v>
      </c>
      <c r="W140" s="17" t="str">
        <f t="shared" si="53"/>
        <v>priority</v>
      </c>
      <c r="X140" s="3" t="str">
        <f t="shared" si="54"/>
        <v>"priority":"",</v>
      </c>
      <c r="Y140" s="22" t="str">
        <f t="shared" ref="Y140:Y147" si="58">CONCATENATE("public static String ",,B140,,"=","""",W140,""";")</f>
        <v>public static String PRIORITY="priority";</v>
      </c>
      <c r="Z140" s="7" t="str">
        <f t="shared" si="56"/>
        <v>private String priority="";</v>
      </c>
    </row>
    <row r="141" spans="2:26" ht="19.2" x14ac:dyDescent="0.45">
      <c r="B141" s="1" t="s">
        <v>422</v>
      </c>
      <c r="C141" s="1" t="s">
        <v>1</v>
      </c>
      <c r="D141" s="4">
        <v>50</v>
      </c>
      <c r="I141" t="e">
        <f>I138</f>
        <v>#REF!</v>
      </c>
      <c r="J141" t="str">
        <f>CONCATENATE(LEFT(CONCATENATE(" ADD "," ",N141,";"),LEN(CONCATENATE(" ADD "," ",N141,";"))-2),";")</f>
        <v xml:space="preserve"> ADD  T.ESTIMATED_HOURS;</v>
      </c>
      <c r="K141" s="25" t="s">
        <v>650</v>
      </c>
      <c r="L141" s="12"/>
      <c r="M141" s="18" t="str">
        <f t="shared" si="57"/>
        <v>FK_SOURCED_ID,</v>
      </c>
      <c r="N141" s="5" t="s">
        <v>605</v>
      </c>
      <c r="O141" s="1" t="s">
        <v>10</v>
      </c>
      <c r="P141" t="s">
        <v>394</v>
      </c>
      <c r="Q141" t="s">
        <v>2</v>
      </c>
      <c r="W141" s="17" t="str">
        <f t="shared" si="53"/>
        <v>fkSourcedId</v>
      </c>
      <c r="X141" s="3" t="str">
        <f t="shared" si="54"/>
        <v>"fkSourcedId":"",</v>
      </c>
      <c r="Y141" s="22" t="str">
        <f t="shared" si="58"/>
        <v>public static String FK_SOURCED_ID="fkSourcedId";</v>
      </c>
      <c r="Z141" s="7" t="str">
        <f t="shared" si="56"/>
        <v>private String fkSourcedId="";</v>
      </c>
    </row>
    <row r="142" spans="2:26" ht="24.6" customHeight="1" x14ac:dyDescent="0.45">
      <c r="B142" s="1" t="s">
        <v>400</v>
      </c>
      <c r="C142" s="1" t="s">
        <v>1</v>
      </c>
      <c r="D142" s="4">
        <v>40</v>
      </c>
      <c r="I142">
        <f>I137</f>
        <v>0</v>
      </c>
      <c r="J142" t="s">
        <v>395</v>
      </c>
      <c r="K142" s="25" t="s">
        <v>671</v>
      </c>
      <c r="L142" s="12"/>
      <c r="M142" s="18" t="str">
        <f t="shared" si="57"/>
        <v>ESTIMATED_HOURS,</v>
      </c>
      <c r="N142" s="5" t="s">
        <v>606</v>
      </c>
      <c r="O142" s="1" t="s">
        <v>405</v>
      </c>
      <c r="P142" t="s">
        <v>406</v>
      </c>
      <c r="W142" s="17" t="str">
        <f t="shared" si="53"/>
        <v>estimatedHours</v>
      </c>
      <c r="X142" s="3" t="str">
        <f t="shared" si="54"/>
        <v>"estimatedHours":"",</v>
      </c>
      <c r="Y142" s="22" t="str">
        <f t="shared" si="58"/>
        <v>public static String ESTIMATED_HOURS="estimatedHours";</v>
      </c>
      <c r="Z142" s="7" t="str">
        <f t="shared" si="56"/>
        <v>private String estimatedHours="";</v>
      </c>
    </row>
    <row r="143" spans="2:26" ht="19.2" x14ac:dyDescent="0.45">
      <c r="B143" s="1" t="s">
        <v>401</v>
      </c>
      <c r="C143" s="1" t="s">
        <v>1</v>
      </c>
      <c r="D143" s="4">
        <v>40</v>
      </c>
      <c r="I143" t="e">
        <f>I138</f>
        <v>#REF!</v>
      </c>
      <c r="J143" t="s">
        <v>395</v>
      </c>
      <c r="K143" s="25" t="s">
        <v>672</v>
      </c>
      <c r="L143" s="12"/>
      <c r="M143" s="18" t="str">
        <f t="shared" si="57"/>
        <v>SPENT_HOURS,</v>
      </c>
      <c r="N143" s="5" t="s">
        <v>651</v>
      </c>
      <c r="O143" s="1" t="s">
        <v>407</v>
      </c>
      <c r="P143" t="s">
        <v>406</v>
      </c>
      <c r="W143" s="17" t="str">
        <f t="shared" si="53"/>
        <v>spentHours</v>
      </c>
      <c r="X143" s="3" t="str">
        <f t="shared" si="54"/>
        <v>"spentHours":"",</v>
      </c>
      <c r="Y143" s="22" t="str">
        <f t="shared" si="58"/>
        <v>public static String SPENT_HOURS="spentHours";</v>
      </c>
      <c r="Z143" s="7" t="str">
        <f t="shared" si="56"/>
        <v>private String spentHours="";</v>
      </c>
    </row>
    <row r="144" spans="2:26" ht="19.2" x14ac:dyDescent="0.45">
      <c r="B144" s="1" t="s">
        <v>362</v>
      </c>
      <c r="C144" s="1" t="s">
        <v>1</v>
      </c>
      <c r="D144" s="4">
        <v>40</v>
      </c>
      <c r="I144" t="e">
        <f>I135</f>
        <v>#REF!</v>
      </c>
      <c r="J144" t="s">
        <v>395</v>
      </c>
      <c r="K144" s="36" t="s">
        <v>684</v>
      </c>
      <c r="L144" s="12"/>
      <c r="M144" s="18" t="str">
        <f t="shared" si="57"/>
        <v>SPRINT_END_DATE,</v>
      </c>
      <c r="N144" s="5" t="s">
        <v>652</v>
      </c>
      <c r="O144" s="1" t="s">
        <v>366</v>
      </c>
      <c r="P144" t="s">
        <v>0</v>
      </c>
      <c r="W144" s="17" t="str">
        <f t="shared" si="53"/>
        <v>sprintName</v>
      </c>
      <c r="X144" s="3" t="str">
        <f t="shared" si="54"/>
        <v>"sprintName":"",</v>
      </c>
      <c r="Y144" s="22" t="str">
        <f t="shared" si="58"/>
        <v>public static String SPRINT_END_DATE="sprintName";</v>
      </c>
      <c r="Z144" s="7" t="str">
        <f t="shared" si="56"/>
        <v>private String sprintName="";</v>
      </c>
    </row>
    <row r="145" spans="2:26" ht="19.2" x14ac:dyDescent="0.45">
      <c r="B145" s="1" t="s">
        <v>361</v>
      </c>
      <c r="C145" s="1" t="s">
        <v>1</v>
      </c>
      <c r="D145" s="4">
        <v>40</v>
      </c>
      <c r="I145" t="e">
        <f>I136</f>
        <v>#REF!</v>
      </c>
      <c r="J145" t="s">
        <v>395</v>
      </c>
      <c r="K145" s="36" t="s">
        <v>685</v>
      </c>
      <c r="L145" s="12"/>
      <c r="M145" s="18" t="str">
        <f>CONCATENATE(B145,",")</f>
        <v>SPRINT_START_DATE,</v>
      </c>
      <c r="N145" s="5" t="s">
        <v>652</v>
      </c>
      <c r="O145" s="1" t="s">
        <v>366</v>
      </c>
      <c r="P145" t="s">
        <v>0</v>
      </c>
      <c r="W145" s="17" t="str">
        <f>CONCATENATE(,LOWER(O145),UPPER(LEFT(P145,1)),LOWER(RIGHT(P145,LEN(P145)-IF(LEN(P145)&gt;0,1,LEN(P145)))),UPPER(LEFT(Q145,1)),LOWER(RIGHT(Q145,LEN(Q145)-IF(LEN(Q145)&gt;0,1,LEN(Q145)))),UPPER(LEFT(R145,1)),LOWER(RIGHT(R145,LEN(R145)-IF(LEN(R145)&gt;0,1,LEN(R145)))),UPPER(LEFT(S145,1)),LOWER(RIGHT(S145,LEN(S145)-IF(LEN(S145)&gt;0,1,LEN(S145)))),UPPER(LEFT(T145,1)),LOWER(RIGHT(T145,LEN(T145)-IF(LEN(T145)&gt;0,1,LEN(T145)))),UPPER(LEFT(U145,1)),LOWER(RIGHT(U145,LEN(U145)-IF(LEN(U145)&gt;0,1,LEN(U145)))),UPPER(LEFT(V145,1)),LOWER(RIGHT(V145,LEN(V145)-IF(LEN(V145)&gt;0,1,LEN(V145)))))</f>
        <v>sprintName</v>
      </c>
      <c r="X145" s="3" t="str">
        <f>CONCATENATE("""",W145,"""",":","""","""",",")</f>
        <v>"sprintName":"",</v>
      </c>
      <c r="Y145" s="22" t="str">
        <f>CONCATENATE("public static String ",,B145,,"=","""",W145,""";")</f>
        <v>public static String SPRINT_START_DATE="sprintName";</v>
      </c>
      <c r="Z145" s="7" t="str">
        <f>CONCATENATE("private String ",W145,"=","""""",";")</f>
        <v>private String sprintName="";</v>
      </c>
    </row>
    <row r="146" spans="2:26" ht="19.2" x14ac:dyDescent="0.45">
      <c r="B146" s="1" t="s">
        <v>360</v>
      </c>
      <c r="C146" s="1" t="s">
        <v>1</v>
      </c>
      <c r="D146" s="4">
        <v>40</v>
      </c>
      <c r="I146">
        <f>I137</f>
        <v>0</v>
      </c>
      <c r="J146" t="s">
        <v>395</v>
      </c>
      <c r="K146" s="36" t="s">
        <v>691</v>
      </c>
      <c r="L146" s="12"/>
      <c r="M146" s="18" t="str">
        <f t="shared" si="57"/>
        <v>SPRINT_NAME,</v>
      </c>
      <c r="N146" s="5" t="s">
        <v>652</v>
      </c>
      <c r="O146" s="1" t="s">
        <v>366</v>
      </c>
      <c r="P146" t="s">
        <v>0</v>
      </c>
      <c r="W146" s="17" t="str">
        <f t="shared" si="53"/>
        <v>sprintName</v>
      </c>
      <c r="X146" s="3" t="str">
        <f t="shared" si="54"/>
        <v>"sprintName":"",</v>
      </c>
      <c r="Y146" s="22" t="str">
        <f t="shared" si="58"/>
        <v>public static String SPRINT_NAME="sprintName";</v>
      </c>
      <c r="Z146" s="7" t="str">
        <f t="shared" si="56"/>
        <v>private String sprintName="";</v>
      </c>
    </row>
    <row r="147" spans="2:26" ht="19.2" x14ac:dyDescent="0.45">
      <c r="B147" s="1" t="s">
        <v>457</v>
      </c>
      <c r="C147" s="1" t="s">
        <v>1</v>
      </c>
      <c r="D147" s="4">
        <v>40</v>
      </c>
      <c r="I147" t="e">
        <f>I138</f>
        <v>#REF!</v>
      </c>
      <c r="J147" t="s">
        <v>395</v>
      </c>
      <c r="K147" s="36" t="s">
        <v>667</v>
      </c>
      <c r="L147" s="12"/>
      <c r="M147" s="18" t="str">
        <f t="shared" si="57"/>
        <v>LABEL_NAME,</v>
      </c>
      <c r="N147" s="5" t="s">
        <v>653</v>
      </c>
      <c r="O147" s="1" t="s">
        <v>61</v>
      </c>
      <c r="P147" t="s">
        <v>0</v>
      </c>
      <c r="W147" s="17" t="str">
        <f t="shared" si="53"/>
        <v>labelName</v>
      </c>
      <c r="X147" s="3" t="str">
        <f t="shared" si="54"/>
        <v>"labelName":"",</v>
      </c>
      <c r="Y147" s="22" t="str">
        <f t="shared" si="58"/>
        <v>public static String LABEL_NAME="labelName";</v>
      </c>
      <c r="Z147" s="7" t="str">
        <f t="shared" si="56"/>
        <v>private String labelName="";</v>
      </c>
    </row>
    <row r="148" spans="2:26" ht="19.2" x14ac:dyDescent="0.45">
      <c r="B148" s="1" t="s">
        <v>341</v>
      </c>
      <c r="C148" s="1" t="s">
        <v>1</v>
      </c>
      <c r="D148" s="4">
        <v>40</v>
      </c>
      <c r="I148" t="e">
        <f>I138</f>
        <v>#REF!</v>
      </c>
      <c r="J148" t="s">
        <v>395</v>
      </c>
      <c r="K148" t="s">
        <v>653</v>
      </c>
      <c r="L148" s="12"/>
      <c r="M148" s="18" t="str">
        <f>CONCATENATE(B149,",")</f>
        <v>FK_ASSIGNEE_ID,</v>
      </c>
      <c r="N148" s="5" t="s">
        <v>654</v>
      </c>
      <c r="O148" s="1" t="s">
        <v>344</v>
      </c>
      <c r="P148" t="s">
        <v>0</v>
      </c>
      <c r="W148" s="17" t="str">
        <f>CONCATENATE(,LOWER(O148),UPPER(LEFT(P148,1)),LOWER(RIGHT(P148,LEN(P148)-IF(LEN(P148)&gt;0,1,LEN(P148)))),UPPER(LEFT(Q148,1)),LOWER(RIGHT(Q148,LEN(Q148)-IF(LEN(Q148)&gt;0,1,LEN(Q148)))),UPPER(LEFT(R148,1)),LOWER(RIGHT(R148,LEN(R148)-IF(LEN(R148)&gt;0,1,LEN(R148)))),UPPER(LEFT(S148,1)),LOWER(RIGHT(S148,LEN(S148)-IF(LEN(S148)&gt;0,1,LEN(S148)))),UPPER(LEFT(T148,1)),LOWER(RIGHT(T148,LEN(T148)-IF(LEN(T148)&gt;0,1,LEN(T148)))),UPPER(LEFT(U148,1)),LOWER(RIGHT(U148,LEN(U148)-IF(LEN(U148)&gt;0,1,LEN(U148)))),UPPER(LEFT(V148,1)),LOWER(RIGHT(V148,LEN(V148)-IF(LEN(V148)&gt;0,1,LEN(V148)))))</f>
        <v>assigneeName</v>
      </c>
      <c r="X148" s="3" t="str">
        <f>CONCATENATE("""",W148,"""",":","""","""",",")</f>
        <v>"assigneeName":"",</v>
      </c>
      <c r="Y148" s="22" t="str">
        <f>CONCATENATE("public static String ",,B149,,"=","""",W148,""";")</f>
        <v>public static String FK_ASSIGNEE_ID="assigneeName";</v>
      </c>
      <c r="Z148" s="7" t="str">
        <f t="shared" si="56"/>
        <v>private String assigneeName="";</v>
      </c>
    </row>
    <row r="149" spans="2:26" ht="19.2" x14ac:dyDescent="0.45">
      <c r="B149" s="1" t="s">
        <v>399</v>
      </c>
      <c r="C149" s="1" t="s">
        <v>1</v>
      </c>
      <c r="D149" s="4">
        <v>40</v>
      </c>
      <c r="I149" t="e">
        <f>I138</f>
        <v>#REF!</v>
      </c>
      <c r="J149" t="s">
        <v>395</v>
      </c>
      <c r="K149" t="s">
        <v>666</v>
      </c>
      <c r="L149" s="12"/>
      <c r="M149" s="18" t="e">
        <f>CONCATENATE(#REF!,",")</f>
        <v>#REF!</v>
      </c>
      <c r="N149" s="5" t="s">
        <v>654</v>
      </c>
      <c r="O149" s="1" t="s">
        <v>10</v>
      </c>
      <c r="P149" t="s">
        <v>344</v>
      </c>
      <c r="Q149" t="s">
        <v>2</v>
      </c>
      <c r="W149" s="17" t="str">
        <f>CONCATENATE(,LOWER(O149),UPPER(LEFT(P149,1)),LOWER(RIGHT(P149,LEN(P149)-IF(LEN(P149)&gt;0,1,LEN(P149)))),UPPER(LEFT(Q149,1)),LOWER(RIGHT(Q149,LEN(Q149)-IF(LEN(Q149)&gt;0,1,LEN(Q149)))),UPPER(LEFT(R149,1)),LOWER(RIGHT(R149,LEN(R149)-IF(LEN(R149)&gt;0,1,LEN(R149)))),UPPER(LEFT(S149,1)),LOWER(RIGHT(S149,LEN(S149)-IF(LEN(S149)&gt;0,1,LEN(S149)))),UPPER(LEFT(T149,1)),LOWER(RIGHT(T149,LEN(T149)-IF(LEN(T149)&gt;0,1,LEN(T149)))),UPPER(LEFT(U149,1)),LOWER(RIGHT(U149,LEN(U149)-IF(LEN(U149)&gt;0,1,LEN(U149)))),UPPER(LEFT(V149,1)),LOWER(RIGHT(V149,LEN(V149)-IF(LEN(V149)&gt;0,1,LEN(V149)))))</f>
        <v>fkAssigneeId</v>
      </c>
      <c r="X149" s="3" t="str">
        <f>CONCATENATE("""",W149,"""",":","""","""",",")</f>
        <v>"fkAssigneeId":"",</v>
      </c>
      <c r="Y149" s="22" t="e">
        <f>CONCATENATE("public static String ",,#REF!,,"=","""",W149,""";")</f>
        <v>#REF!</v>
      </c>
      <c r="Z149" s="7" t="str">
        <f t="shared" si="56"/>
        <v>private String fkAssigneeId="";</v>
      </c>
    </row>
    <row r="150" spans="2:26" ht="19.2" x14ac:dyDescent="0.45">
      <c r="B150" s="1" t="s">
        <v>331</v>
      </c>
      <c r="C150" s="1" t="s">
        <v>1</v>
      </c>
      <c r="D150" s="4">
        <v>40</v>
      </c>
      <c r="I150" t="e">
        <f>I139</f>
        <v>#REF!</v>
      </c>
      <c r="J150" t="s">
        <v>395</v>
      </c>
      <c r="K150" s="21" t="s">
        <v>654</v>
      </c>
      <c r="L150" s="12"/>
      <c r="M150" s="18" t="str">
        <f>CONCATENATE(B150,",")</f>
        <v>TASK_TYPE_NAME,</v>
      </c>
      <c r="N150" s="5" t="s">
        <v>655</v>
      </c>
      <c r="O150" s="1" t="s">
        <v>311</v>
      </c>
      <c r="P150" t="s">
        <v>51</v>
      </c>
      <c r="Q150" t="s">
        <v>0</v>
      </c>
      <c r="W150" s="17" t="str">
        <f>CONCATENATE(,LOWER(O150),UPPER(LEFT(P150,1)),LOWER(RIGHT(P150,LEN(P150)-IF(LEN(P150)&gt;0,1,LEN(P150)))),UPPER(LEFT(Q150,1)),LOWER(RIGHT(Q150,LEN(Q150)-IF(LEN(Q150)&gt;0,1,LEN(Q150)))),UPPER(LEFT(R150,1)),LOWER(RIGHT(R150,LEN(R150)-IF(LEN(R150)&gt;0,1,LEN(R150)))),UPPER(LEFT(S150,1)),LOWER(RIGHT(S150,LEN(S150)-IF(LEN(S150)&gt;0,1,LEN(S150)))),UPPER(LEFT(T150,1)),LOWER(RIGHT(T150,LEN(T150)-IF(LEN(T150)&gt;0,1,LEN(T150)))),UPPER(LEFT(U150,1)),LOWER(RIGHT(U150,LEN(U150)-IF(LEN(U150)&gt;0,1,LEN(U150)))),UPPER(LEFT(V150,1)),LOWER(RIGHT(V150,LEN(V150)-IF(LEN(V150)&gt;0,1,LEN(V150)))))</f>
        <v>taskTypeName</v>
      </c>
      <c r="X150" s="3" t="str">
        <f>CONCATENATE("""",W150,"""",":","""","""",",")</f>
        <v>"taskTypeName":"",</v>
      </c>
      <c r="Y150" s="22" t="str">
        <f>CONCATENATE("public static String ",,B150,,"=","""",W150,""";")</f>
        <v>public static String TASK_TYPE_NAME="taskTypeName";</v>
      </c>
      <c r="Z150" s="7" t="str">
        <f>CONCATENATE("private String ",W150,"=","""""",";")</f>
        <v>private String taskTypeName="";</v>
      </c>
    </row>
    <row r="151" spans="2:26" ht="19.2" x14ac:dyDescent="0.45">
      <c r="B151" s="1" t="s">
        <v>272</v>
      </c>
      <c r="C151" s="1" t="s">
        <v>1</v>
      </c>
      <c r="D151" s="4">
        <v>40</v>
      </c>
      <c r="I151" t="e">
        <f>I140</f>
        <v>#REF!</v>
      </c>
      <c r="J151" t="s">
        <v>395</v>
      </c>
      <c r="K151" s="21" t="s">
        <v>682</v>
      </c>
      <c r="L151" s="12"/>
      <c r="M151" s="18" t="str">
        <f t="shared" si="57"/>
        <v>FK_TASK_TYPE_ID,</v>
      </c>
      <c r="N151" s="5" t="s">
        <v>655</v>
      </c>
      <c r="O151" s="1" t="s">
        <v>10</v>
      </c>
      <c r="P151" t="s">
        <v>311</v>
      </c>
      <c r="Q151" t="s">
        <v>51</v>
      </c>
      <c r="R151" t="s">
        <v>2</v>
      </c>
      <c r="W151" s="17" t="str">
        <f t="shared" si="53"/>
        <v>fkTaskTypeId</v>
      </c>
      <c r="X151" s="3" t="str">
        <f t="shared" si="54"/>
        <v>"fkTaskTypeId":"",</v>
      </c>
      <c r="Y151" s="22" t="str">
        <f>CONCATENATE("public static String ",,B151,,"=","""",W151,""";")</f>
        <v>public static String FK_TASK_TYPE_ID="fkTaskTypeId";</v>
      </c>
      <c r="Z151" s="7" t="str">
        <f t="shared" si="56"/>
        <v>private String fkTaskTypeId="";</v>
      </c>
    </row>
    <row r="152" spans="2:26" ht="19.2" x14ac:dyDescent="0.45">
      <c r="B152" s="1" t="s">
        <v>416</v>
      </c>
      <c r="C152" s="1" t="s">
        <v>1</v>
      </c>
      <c r="D152" s="4">
        <v>3000</v>
      </c>
      <c r="I152" t="e">
        <f>I139</f>
        <v>#REF!</v>
      </c>
      <c r="J152" t="s">
        <v>395</v>
      </c>
      <c r="K152" s="21" t="s">
        <v>683</v>
      </c>
      <c r="L152" s="12"/>
      <c r="M152" s="18" t="str">
        <f>CONCATENATE(B156,",")</f>
        <v>IS_BOUNDED,</v>
      </c>
      <c r="N152" s="5" t="s">
        <v>484</v>
      </c>
      <c r="O152" s="1" t="s">
        <v>311</v>
      </c>
      <c r="P152" t="s">
        <v>3</v>
      </c>
      <c r="W152" s="17" t="str">
        <f>CONCATENATE(,LOWER(O152),UPPER(LEFT(P152,1)),LOWER(RIGHT(P152,LEN(P152)-IF(LEN(P152)&gt;0,1,LEN(P152)))),UPPER(LEFT(Q152,1)),LOWER(RIGHT(Q152,LEN(Q152)-IF(LEN(Q152)&gt;0,1,LEN(Q152)))),UPPER(LEFT(R152,1)),LOWER(RIGHT(R152,LEN(R152)-IF(LEN(R152)&gt;0,1,LEN(R152)))),UPPER(LEFT(S152,1)),LOWER(RIGHT(S152,LEN(S152)-IF(LEN(S152)&gt;0,1,LEN(S152)))),UPPER(LEFT(T152,1)),LOWER(RIGHT(T152,LEN(T152)-IF(LEN(T152)&gt;0,1,LEN(T152)))),UPPER(LEFT(U152,1)),LOWER(RIGHT(U152,LEN(U152)-IF(LEN(U152)&gt;0,1,LEN(U152)))),UPPER(LEFT(V152,1)),LOWER(RIGHT(V152,LEN(V152)-IF(LEN(V152)&gt;0,1,LEN(V152)))))</f>
        <v>taskStatus</v>
      </c>
      <c r="X152" s="3" t="str">
        <f>CONCATENATE("""",W152,"""",":","""","""",",")</f>
        <v>"taskStatus":"",</v>
      </c>
      <c r="Y152" s="22" t="str">
        <f>CONCATENATE("public static String ",,B152,,"=","""",W152,""";")</f>
        <v>public static String TASK_STATUS="taskStatus";</v>
      </c>
      <c r="Z152" s="7" t="str">
        <f>CONCATENATE("private String ",W152,"=","""""",";")</f>
        <v>private String taskStatus="";</v>
      </c>
    </row>
    <row r="153" spans="2:26" ht="19.2" x14ac:dyDescent="0.45">
      <c r="B153" s="1" t="s">
        <v>393</v>
      </c>
      <c r="C153" s="1" t="s">
        <v>1</v>
      </c>
      <c r="D153" s="4">
        <v>3000</v>
      </c>
      <c r="I153" t="e">
        <f>I140</f>
        <v>#REF!</v>
      </c>
      <c r="J153" t="s">
        <v>395</v>
      </c>
      <c r="K153" s="21" t="s">
        <v>655</v>
      </c>
      <c r="L153" s="12"/>
      <c r="M153" s="18" t="str">
        <f>CONCATENATE(B157,",")</f>
        <v>DESCRIPTION_SOURCED,</v>
      </c>
      <c r="N153" s="5" t="s">
        <v>484</v>
      </c>
      <c r="O153" s="1" t="s">
        <v>112</v>
      </c>
      <c r="P153" t="s">
        <v>394</v>
      </c>
      <c r="W153" s="17" t="str">
        <f t="shared" si="53"/>
        <v>isSourced</v>
      </c>
      <c r="X153" s="3" t="str">
        <f t="shared" si="54"/>
        <v>"isSourced":"",</v>
      </c>
      <c r="Y153" s="22" t="str">
        <f>CONCATENATE("public static String ",,B157,,"=","""",W153,""";")</f>
        <v>public static String DESCRIPTION_SOURCED="isSourced";</v>
      </c>
      <c r="Z153" s="7" t="str">
        <f t="shared" si="56"/>
        <v>private String isSourced="";</v>
      </c>
    </row>
    <row r="154" spans="2:26" ht="19.2" x14ac:dyDescent="0.45">
      <c r="B154" s="10" t="s">
        <v>490</v>
      </c>
      <c r="C154" s="1" t="s">
        <v>1</v>
      </c>
      <c r="D154" s="4">
        <v>3000</v>
      </c>
      <c r="I154" t="e">
        <f>#REF!</f>
        <v>#REF!</v>
      </c>
      <c r="K154" s="21" t="s">
        <v>484</v>
      </c>
      <c r="L154" s="12"/>
      <c r="M154" s="18" t="str">
        <f>CONCATENATE(B154,",")</f>
        <v>SOURCED_NAME,</v>
      </c>
      <c r="N154" s="5" t="s">
        <v>508</v>
      </c>
      <c r="O154" s="1" t="s">
        <v>394</v>
      </c>
      <c r="P154" t="s">
        <v>0</v>
      </c>
      <c r="W154" s="17" t="str">
        <f t="shared" si="53"/>
        <v>sourcedName</v>
      </c>
      <c r="X154" s="3" t="str">
        <f t="shared" si="54"/>
        <v>"sourcedName":"",</v>
      </c>
      <c r="Y154" s="22" t="str">
        <f>CONCATENATE("public static String ",,B154,,"=","""",W154,""";")</f>
        <v>public static String SOURCED_NAME="sourcedName";</v>
      </c>
      <c r="Z154" s="7" t="str">
        <f t="shared" si="56"/>
        <v>private String sourcedName="";</v>
      </c>
    </row>
    <row r="155" spans="2:26" ht="30.6" x14ac:dyDescent="0.45">
      <c r="B155" s="1" t="s">
        <v>507</v>
      </c>
      <c r="C155" s="1" t="s">
        <v>1</v>
      </c>
      <c r="D155" s="4">
        <v>3000</v>
      </c>
      <c r="I155" t="e">
        <f>#REF!</f>
        <v>#REF!</v>
      </c>
      <c r="K155" s="21" t="s">
        <v>508</v>
      </c>
      <c r="L155" s="12"/>
      <c r="M155" s="18" t="str">
        <f>CONCATENATE(B155,",")</f>
        <v>IS_INITIAL,</v>
      </c>
      <c r="N155" s="5" t="s">
        <v>509</v>
      </c>
      <c r="O155" s="1" t="s">
        <v>112</v>
      </c>
      <c r="P155" t="s">
        <v>506</v>
      </c>
      <c r="W155" s="17" t="str">
        <f t="shared" si="53"/>
        <v>isInitial</v>
      </c>
      <c r="X155" s="3" t="str">
        <f t="shared" si="54"/>
        <v>"isInitial":"",</v>
      </c>
      <c r="Y155" s="22" t="str">
        <f>CONCATENATE("public static String ",,B155,,"=","""",W155,""";")</f>
        <v>public static String IS_INITIAL="isInitial";</v>
      </c>
      <c r="Z155" s="7" t="str">
        <f t="shared" si="56"/>
        <v>private String isInitial="";</v>
      </c>
    </row>
    <row r="156" spans="2:26" ht="19.2" x14ac:dyDescent="0.45">
      <c r="B156" s="1" t="s">
        <v>488</v>
      </c>
      <c r="C156" s="1"/>
      <c r="D156" s="8"/>
      <c r="K156" s="21" t="s">
        <v>509</v>
      </c>
      <c r="M156" s="18"/>
      <c r="N156" s="33" t="s">
        <v>656</v>
      </c>
      <c r="O156" s="1" t="s">
        <v>112</v>
      </c>
      <c r="P156" t="s">
        <v>665</v>
      </c>
      <c r="W156" s="17" t="str">
        <f t="shared" si="53"/>
        <v>isBounded</v>
      </c>
      <c r="X156" s="3" t="str">
        <f t="shared" si="54"/>
        <v>"isBounded":"",</v>
      </c>
      <c r="Y156" s="22" t="str">
        <f>CONCATENATE("public static String ",,B156,,"=","""",W156,""";")</f>
        <v>public static String IS_BOUNDED="isBounded";</v>
      </c>
      <c r="Z156" s="7" t="str">
        <f t="shared" si="56"/>
        <v>private String isBounded="";</v>
      </c>
    </row>
    <row r="157" spans="2:26" ht="19.2" x14ac:dyDescent="0.45">
      <c r="B157" s="1" t="s">
        <v>396</v>
      </c>
      <c r="C157" s="1" t="s">
        <v>1</v>
      </c>
      <c r="D157" s="4">
        <v>3000</v>
      </c>
      <c r="I157" t="e">
        <f>#REF!</f>
        <v>#REF!</v>
      </c>
      <c r="K157" s="21" t="s">
        <v>656</v>
      </c>
      <c r="L157" s="12"/>
      <c r="M157" s="18" t="e">
        <f>CONCATENATE(#REF!,",")</f>
        <v>#REF!</v>
      </c>
      <c r="N157" s="5" t="s">
        <v>657</v>
      </c>
      <c r="O157" s="1" t="s">
        <v>14</v>
      </c>
      <c r="P157" t="s">
        <v>394</v>
      </c>
      <c r="W157" s="17" t="str">
        <f t="shared" si="53"/>
        <v>descriptionSourced</v>
      </c>
      <c r="X157" s="3" t="str">
        <f t="shared" si="54"/>
        <v>"descriptionSourced":"",</v>
      </c>
      <c r="Y157" s="22" t="e">
        <f>CONCATENATE("public static String ",,#REF!,,"=","""",W157,""";")</f>
        <v>#REF!</v>
      </c>
      <c r="Z157" s="7" t="str">
        <f t="shared" si="56"/>
        <v>private String descriptionSourced="";</v>
      </c>
    </row>
    <row r="158" spans="2:26" ht="19.2" x14ac:dyDescent="0.45">
      <c r="B158" s="1" t="s">
        <v>489</v>
      </c>
      <c r="C158" s="1"/>
      <c r="D158" s="8"/>
      <c r="K158" s="21" t="s">
        <v>657</v>
      </c>
      <c r="M158" s="18"/>
      <c r="N158" s="33" t="s">
        <v>658</v>
      </c>
      <c r="O158" s="1" t="s">
        <v>489</v>
      </c>
      <c r="W158" s="17" t="str">
        <f t="shared" si="53"/>
        <v xml:space="preserve">description </v>
      </c>
    </row>
    <row r="159" spans="2:26" ht="59.4" x14ac:dyDescent="0.45">
      <c r="C159" s="1"/>
      <c r="D159" s="8"/>
      <c r="K159" s="21" t="s">
        <v>690</v>
      </c>
      <c r="M159" s="18"/>
      <c r="N159" s="31" t="s">
        <v>659</v>
      </c>
      <c r="O159" s="1"/>
      <c r="W159" s="17"/>
    </row>
    <row r="160" spans="2:26" ht="19.2" x14ac:dyDescent="0.45">
      <c r="C160" s="14"/>
      <c r="D160" s="9"/>
      <c r="M160" s="20"/>
      <c r="N160" s="5" t="s">
        <v>660</v>
      </c>
      <c r="W160" s="17"/>
    </row>
    <row r="161" spans="2:26" ht="19.2" x14ac:dyDescent="0.45">
      <c r="C161" s="14"/>
      <c r="D161" s="9"/>
      <c r="M161" s="20"/>
      <c r="N161" s="5" t="s">
        <v>661</v>
      </c>
      <c r="W161" s="17"/>
    </row>
    <row r="162" spans="2:26" ht="19.2" x14ac:dyDescent="0.45">
      <c r="C162" s="14"/>
      <c r="D162" s="9"/>
      <c r="M162" s="20"/>
      <c r="W162" s="17"/>
    </row>
    <row r="164" spans="2:26" x14ac:dyDescent="0.3">
      <c r="B164" s="2" t="s">
        <v>283</v>
      </c>
      <c r="I164" t="str">
        <f>CONCATENATE("ALTER TABLE"," ",B164)</f>
        <v>ALTER TABLE TM_TASK_TYPE</v>
      </c>
      <c r="N164" s="5" t="str">
        <f>CONCATENATE("CREATE TABLE ",B164," ","(")</f>
        <v>CREATE TABLE TM_TASK_TYPE (</v>
      </c>
    </row>
    <row r="165" spans="2:26" ht="19.2" x14ac:dyDescent="0.45">
      <c r="B165" s="1" t="s">
        <v>2</v>
      </c>
      <c r="C165" s="1" t="s">
        <v>1</v>
      </c>
      <c r="D165" s="4">
        <v>30</v>
      </c>
      <c r="E165" s="24" t="s">
        <v>113</v>
      </c>
      <c r="I165" t="str">
        <f>I164</f>
        <v>ALTER TABLE TM_TASK_TYPE</v>
      </c>
      <c r="J165" t="str">
        <f>CONCATENATE(LEFT(CONCATENATE(" ADD "," ",N165,";"),LEN(CONCATENATE(" ADD "," ",N165,";"))-2),";")</f>
        <v xml:space="preserve"> ADD  ID VARCHAR(30) NOT NULL ;</v>
      </c>
      <c r="K165" s="21" t="str">
        <f>CONCATENATE(LEFT(CONCATENATE("  ALTER COLUMN  "," ",N165,";"),LEN(CONCATENATE("  ALTER COLUMN  "," ",N165,";"))-2),";")</f>
        <v xml:space="preserve">  ALTER COLUMN   ID VARCHAR(30) NOT NULL ;</v>
      </c>
      <c r="L165" s="12"/>
      <c r="M165" s="18" t="str">
        <f t="shared" ref="M165:M176" si="59">CONCATENATE(B165,",")</f>
        <v>ID,</v>
      </c>
      <c r="N165" s="5" t="str">
        <f>CONCATENATE(B165," ",C165,"(",D165,") ",E165," ,")</f>
        <v>ID VARCHAR(30) NOT NULL ,</v>
      </c>
      <c r="O165" s="1" t="s">
        <v>2</v>
      </c>
      <c r="P165" s="6"/>
      <c r="Q165" s="6"/>
      <c r="R165" s="6"/>
      <c r="S165" s="6"/>
      <c r="T165" s="6"/>
      <c r="U165" s="6"/>
      <c r="V165" s="6"/>
      <c r="W165" s="17" t="str">
        <f t="shared" ref="W165:W176" si="60">CONCATENATE(,LOWER(O165),UPPER(LEFT(P165,1)),LOWER(RIGHT(P165,LEN(P165)-IF(LEN(P165)&gt;0,1,LEN(P165)))),UPPER(LEFT(Q165,1)),LOWER(RIGHT(Q165,LEN(Q165)-IF(LEN(Q165)&gt;0,1,LEN(Q165)))),UPPER(LEFT(R165,1)),LOWER(RIGHT(R165,LEN(R165)-IF(LEN(R165)&gt;0,1,LEN(R165)))),UPPER(LEFT(S165,1)),LOWER(RIGHT(S165,LEN(S165)-IF(LEN(S165)&gt;0,1,LEN(S165)))),UPPER(LEFT(T165,1)),LOWER(RIGHT(T165,LEN(T165)-IF(LEN(T165)&gt;0,1,LEN(T165)))),UPPER(LEFT(U165,1)),LOWER(RIGHT(U165,LEN(U165)-IF(LEN(U165)&gt;0,1,LEN(U165)))),UPPER(LEFT(V165,1)),LOWER(RIGHT(V165,LEN(V165)-IF(LEN(V165)&gt;0,1,LEN(V165)))))</f>
        <v>id</v>
      </c>
      <c r="X165" s="3" t="str">
        <f t="shared" ref="X165:X176" si="61">CONCATENATE("""",W165,"""",":","""","""",",")</f>
        <v>"id":"",</v>
      </c>
      <c r="Y165" s="22" t="str">
        <f t="shared" ref="Y165:Y176" si="62">CONCATENATE("public static String ",,B165,,"=","""",W165,""";")</f>
        <v>public static String ID="id";</v>
      </c>
      <c r="Z165" s="7" t="str">
        <f t="shared" ref="Z165:Z176" si="63">CONCATENATE("private String ",W165,"=","""""",";")</f>
        <v>private String id="";</v>
      </c>
    </row>
    <row r="166" spans="2:26" ht="19.2" x14ac:dyDescent="0.45">
      <c r="B166" s="1" t="s">
        <v>3</v>
      </c>
      <c r="C166" s="1" t="s">
        <v>1</v>
      </c>
      <c r="D166" s="4">
        <v>10</v>
      </c>
      <c r="I166" t="str">
        <f>I165</f>
        <v>ALTER TABLE TM_TASK_TYPE</v>
      </c>
      <c r="J166" t="str">
        <f>CONCATENATE(LEFT(CONCATENATE(" ADD "," ",N166,";"),LEN(CONCATENATE(" ADD "," ",N166,";"))-2),";")</f>
        <v xml:space="preserve"> ADD  STATUS VARCHAR(10);</v>
      </c>
      <c r="K166" s="21" t="str">
        <f>CONCATENATE(LEFT(CONCATENATE("  ALTER COLUMN  "," ",N166,";"),LEN(CONCATENATE("  ALTER COLUMN  "," ",N166,";"))-2),";")</f>
        <v xml:space="preserve">  ALTER COLUMN   STATUS VARCHAR(10);</v>
      </c>
      <c r="L166" s="12"/>
      <c r="M166" s="18" t="str">
        <f t="shared" si="59"/>
        <v>STATUS,</v>
      </c>
      <c r="N166" s="5" t="str">
        <f t="shared" ref="N166:N176" si="64">CONCATENATE(B166," ",C166,"(",D166,")",",")</f>
        <v>STATUS VARCHAR(10),</v>
      </c>
      <c r="O166" s="1" t="s">
        <v>3</v>
      </c>
      <c r="W166" s="17" t="str">
        <f t="shared" si="60"/>
        <v>status</v>
      </c>
      <c r="X166" s="3" t="str">
        <f t="shared" si="61"/>
        <v>"status":"",</v>
      </c>
      <c r="Y166" s="22" t="str">
        <f t="shared" si="62"/>
        <v>public static String STATUS="status";</v>
      </c>
      <c r="Z166" s="7" t="str">
        <f t="shared" si="63"/>
        <v>private String status="";</v>
      </c>
    </row>
    <row r="167" spans="2:26" ht="19.2" x14ac:dyDescent="0.45">
      <c r="B167" s="1" t="s">
        <v>4</v>
      </c>
      <c r="C167" s="1" t="s">
        <v>1</v>
      </c>
      <c r="D167" s="4">
        <v>30</v>
      </c>
      <c r="I167" t="str">
        <f>I166</f>
        <v>ALTER TABLE TM_TASK_TYPE</v>
      </c>
      <c r="J167" t="str">
        <f>CONCATENATE(LEFT(CONCATENATE(" ADD "," ",N167,";"),LEN(CONCATENATE(" ADD "," ",N167,";"))-2),";")</f>
        <v xml:space="preserve"> ADD  INSERT_DATE VARCHAR(30);</v>
      </c>
      <c r="K167" s="21" t="str">
        <f>CONCATENATE(LEFT(CONCATENATE("  ALTER COLUMN  "," ",N167,";"),LEN(CONCATENATE("  ALTER COLUMN  "," ",N167,";"))-2),";")</f>
        <v xml:space="preserve">  ALTER COLUMN   INSERT_DATE VARCHAR(30);</v>
      </c>
      <c r="L167" s="12"/>
      <c r="M167" s="18" t="str">
        <f t="shared" si="59"/>
        <v>INSERT_DATE,</v>
      </c>
      <c r="N167" s="5" t="str">
        <f t="shared" si="64"/>
        <v>INSERT_DATE VARCHAR(30),</v>
      </c>
      <c r="O167" s="1" t="s">
        <v>7</v>
      </c>
      <c r="P167" t="s">
        <v>8</v>
      </c>
      <c r="W167" s="17" t="str">
        <f t="shared" si="60"/>
        <v>insertDate</v>
      </c>
      <c r="X167" s="3" t="str">
        <f t="shared" si="61"/>
        <v>"insertDate":"",</v>
      </c>
      <c r="Y167" s="22" t="str">
        <f t="shared" si="62"/>
        <v>public static String INSERT_DATE="insertDate";</v>
      </c>
      <c r="Z167" s="7" t="str">
        <f t="shared" si="63"/>
        <v>private String insertDate="";</v>
      </c>
    </row>
    <row r="168" spans="2:26" ht="19.2" x14ac:dyDescent="0.45">
      <c r="B168" s="1" t="s">
        <v>5</v>
      </c>
      <c r="C168" s="1" t="s">
        <v>1</v>
      </c>
      <c r="D168" s="4">
        <v>30</v>
      </c>
      <c r="I168" t="str">
        <f>I167</f>
        <v>ALTER TABLE TM_TASK_TYPE</v>
      </c>
      <c r="J168" t="str">
        <f>CONCATENATE(LEFT(CONCATENATE(" ADD "," ",N168,";"),LEN(CONCATENATE(" ADD "," ",N168,";"))-2),";")</f>
        <v xml:space="preserve"> ADD  MODIFICATION_DATE VARCHAR(30);</v>
      </c>
      <c r="K168" s="21" t="str">
        <f>CONCATENATE(LEFT(CONCATENATE("  ALTER COLUMN  "," ",N168,";"),LEN(CONCATENATE("  ALTER COLUMN  "," ",N168,";"))-2),";")</f>
        <v xml:space="preserve">  ALTER COLUMN   MODIFICATION_DATE VARCHAR(30);</v>
      </c>
      <c r="L168" s="12"/>
      <c r="M168" s="18" t="str">
        <f t="shared" si="59"/>
        <v>MODIFICATION_DATE,</v>
      </c>
      <c r="N168" s="5" t="str">
        <f t="shared" si="64"/>
        <v>MODIFICATION_DATE VARCHAR(30),</v>
      </c>
      <c r="O168" s="1" t="s">
        <v>9</v>
      </c>
      <c r="P168" t="s">
        <v>8</v>
      </c>
      <c r="W168" s="17" t="str">
        <f t="shared" si="60"/>
        <v>modificationDate</v>
      </c>
      <c r="X168" s="3" t="str">
        <f t="shared" si="61"/>
        <v>"modificationDate":"",</v>
      </c>
      <c r="Y168" s="22" t="str">
        <f t="shared" si="62"/>
        <v>public static String MODIFICATION_DATE="modificationDate";</v>
      </c>
      <c r="Z168" s="7" t="str">
        <f t="shared" si="63"/>
        <v>private String modificationDate="";</v>
      </c>
    </row>
    <row r="169" spans="2:26" ht="19.2" x14ac:dyDescent="0.45">
      <c r="B169" s="1" t="s">
        <v>284</v>
      </c>
      <c r="C169" s="1" t="s">
        <v>1</v>
      </c>
      <c r="D169" s="4">
        <v>222</v>
      </c>
      <c r="I169" t="e">
        <f>#REF!</f>
        <v>#REF!</v>
      </c>
      <c r="J169" t="str">
        <f>CONCATENATE(LEFT(CONCATENATE(" ADD "," ",N169,";"),LEN(CONCATENATE(" ADD "," ",N169,";"))-2),";")</f>
        <v xml:space="preserve"> ADD  TYPE_NAME VARCHAR(222);</v>
      </c>
      <c r="K169" s="21" t="str">
        <f>CONCATENATE(LEFT(CONCATENATE("  ALTER COLUMN  "," ",N169,";"),LEN(CONCATENATE("  ALTER COLUMN  "," ",N169,";"))-2),";")</f>
        <v xml:space="preserve">  ALTER COLUMN   TYPE_NAME VARCHAR(222);</v>
      </c>
      <c r="L169" s="12"/>
      <c r="M169" s="18" t="str">
        <f t="shared" si="59"/>
        <v>TYPE_NAME,</v>
      </c>
      <c r="N169" s="5" t="str">
        <f t="shared" si="64"/>
        <v>TYPE_NAME VARCHAR(222),</v>
      </c>
      <c r="O169" s="1" t="s">
        <v>51</v>
      </c>
      <c r="P169" t="s">
        <v>0</v>
      </c>
      <c r="W169" s="17" t="str">
        <f>CONCATENATE(,LOWER(O169),UPPER(LEFT(P169,1)),LOWER(RIGHT(P169,LEN(P169)-IF(LEN(P169)&gt;0,1,LEN(P169)))),UPPER(LEFT(Q169,1)),LOWER(RIGHT(Q169,LEN(Q169)-IF(LEN(Q169)&gt;0,1,LEN(Q169)))),UPPER(LEFT(R169,1)),LOWER(RIGHT(R169,LEN(R169)-IF(LEN(R169)&gt;0,1,LEN(R169)))),UPPER(LEFT(S169,1)),LOWER(RIGHT(S169,LEN(S169)-IF(LEN(S169)&gt;0,1,LEN(S169)))),UPPER(LEFT(T169,1)),LOWER(RIGHT(T169,LEN(T169)-IF(LEN(T169)&gt;0,1,LEN(T169)))),UPPER(LEFT(U169,1)),LOWER(RIGHT(U169,LEN(U169)-IF(LEN(U169)&gt;0,1,LEN(U169)))),UPPER(LEFT(V169,1)),LOWER(RIGHT(V169,LEN(V169)-IF(LEN(V169)&gt;0,1,LEN(V169)))))</f>
        <v>typeName</v>
      </c>
      <c r="X169" s="3" t="str">
        <f t="shared" si="61"/>
        <v>"typeName":"",</v>
      </c>
      <c r="Y169" s="22" t="str">
        <f t="shared" si="62"/>
        <v>public static String TYPE_NAME="typeName";</v>
      </c>
      <c r="Z169" s="7" t="str">
        <f t="shared" si="63"/>
        <v>private String typeName="";</v>
      </c>
    </row>
    <row r="170" spans="2:26" ht="19.2" x14ac:dyDescent="0.45">
      <c r="B170" s="1" t="s">
        <v>285</v>
      </c>
      <c r="C170" s="1" t="s">
        <v>1</v>
      </c>
      <c r="D170" s="4">
        <v>12</v>
      </c>
      <c r="L170" s="12"/>
      <c r="M170" s="18" t="str">
        <f t="shared" si="59"/>
        <v>TYPE_STATUS,</v>
      </c>
      <c r="N170" s="5" t="str">
        <f t="shared" si="64"/>
        <v>TYPE_STATUS VARCHAR(12),</v>
      </c>
      <c r="O170" s="1" t="s">
        <v>51</v>
      </c>
      <c r="P170" t="s">
        <v>3</v>
      </c>
      <c r="W170" s="17" t="str">
        <f t="shared" si="60"/>
        <v>typeStatus</v>
      </c>
      <c r="X170" s="3" t="str">
        <f t="shared" si="61"/>
        <v>"typeStatus":"",</v>
      </c>
      <c r="Y170" s="22" t="str">
        <f t="shared" si="62"/>
        <v>public static String TYPE_STATUS="typeStatus";</v>
      </c>
      <c r="Z170" s="7" t="str">
        <f t="shared" si="63"/>
        <v>private String typeStatus="";</v>
      </c>
    </row>
    <row r="171" spans="2:26" ht="19.2" x14ac:dyDescent="0.45">
      <c r="B171" s="10" t="s">
        <v>398</v>
      </c>
      <c r="C171" s="1" t="s">
        <v>1</v>
      </c>
      <c r="D171" s="4">
        <v>43</v>
      </c>
      <c r="I171" t="e">
        <f>#REF!</f>
        <v>#REF!</v>
      </c>
      <c r="J171" t="str">
        <f>CONCATENATE(LEFT(CONCATENATE(" ADD "," ",N171,";"),LEN(CONCATENATE(" ADD "," ",N171,";"))-2),";")</f>
        <v xml:space="preserve"> ADD  DEPENDENT_TASK_TYPE_1_ID VARCHAR(43);</v>
      </c>
      <c r="K171" s="21" t="str">
        <f>CONCATENATE(LEFT(CONCATENATE("  ALTER COLUMN  "," ",N171,";"),LEN(CONCATENATE("  ALTER COLUMN  "," ",N171,";"))-2),";")</f>
        <v xml:space="preserve">  ALTER COLUMN   DEPENDENT_TASK_TYPE_1_ID VARCHAR(43);</v>
      </c>
      <c r="L171" s="12"/>
      <c r="M171" s="18" t="str">
        <f t="shared" si="59"/>
        <v>DEPENDENT_TASK_TYPE_1_ID,</v>
      </c>
      <c r="N171" s="5" t="str">
        <f t="shared" si="64"/>
        <v>DEPENDENT_TASK_TYPE_1_ID VARCHAR(43),</v>
      </c>
      <c r="O171" s="1" t="s">
        <v>282</v>
      </c>
      <c r="P171" t="s">
        <v>128</v>
      </c>
      <c r="W171" s="17" t="str">
        <f t="shared" si="60"/>
        <v>createdBy</v>
      </c>
      <c r="X171" s="3" t="str">
        <f t="shared" si="61"/>
        <v>"createdBy":"",</v>
      </c>
      <c r="Y171" s="22" t="str">
        <f t="shared" si="62"/>
        <v>public static String DEPENDENT_TASK_TYPE_1_ID="createdBy";</v>
      </c>
      <c r="Z171" s="7" t="str">
        <f t="shared" si="63"/>
        <v>private String createdBy="";</v>
      </c>
    </row>
    <row r="172" spans="2:26" ht="19.2" x14ac:dyDescent="0.45">
      <c r="B172" s="10" t="s">
        <v>397</v>
      </c>
      <c r="C172" s="1" t="s">
        <v>1</v>
      </c>
      <c r="D172" s="4">
        <v>43</v>
      </c>
      <c r="I172" t="e">
        <f>#REF!</f>
        <v>#REF!</v>
      </c>
      <c r="J172" t="str">
        <f>CONCATENATE(LEFT(CONCATENATE(" ADD "," ",N172,";"),LEN(CONCATENATE(" ADD "," ",N172,";"))-2),";")</f>
        <v xml:space="preserve"> ADD  DEPENDENT_TASK_TYPE_2_ID VARCHAR(43);</v>
      </c>
      <c r="K172" s="21" t="str">
        <f>CONCATENATE(LEFT(CONCATENATE("  ALTER COLUMN  "," ",N172,";"),LEN(CONCATENATE("  ALTER COLUMN  "," ",N172,";"))-2),";")</f>
        <v xml:space="preserve">  ALTER COLUMN   DEPENDENT_TASK_TYPE_2_ID VARCHAR(43);</v>
      </c>
      <c r="L172" s="12"/>
      <c r="M172" s="18" t="str">
        <f>CONCATENATE(B172,",")</f>
        <v>DEPENDENT_TASK_TYPE_2_ID,</v>
      </c>
      <c r="N172" s="5" t="str">
        <f>CONCATENATE(B172," ",C172,"(",D172,")",",")</f>
        <v>DEPENDENT_TASK_TYPE_2_ID VARCHAR(43),</v>
      </c>
      <c r="O172" s="1" t="s">
        <v>282</v>
      </c>
      <c r="P172" t="s">
        <v>128</v>
      </c>
      <c r="W172" s="17" t="str">
        <f>CONCATENATE(,LOWER(O172),UPPER(LEFT(P172,1)),LOWER(RIGHT(P172,LEN(P172)-IF(LEN(P172)&gt;0,1,LEN(P172)))),UPPER(LEFT(Q172,1)),LOWER(RIGHT(Q172,LEN(Q172)-IF(LEN(Q172)&gt;0,1,LEN(Q172)))),UPPER(LEFT(R172,1)),LOWER(RIGHT(R172,LEN(R172)-IF(LEN(R172)&gt;0,1,LEN(R172)))),UPPER(LEFT(S172,1)),LOWER(RIGHT(S172,LEN(S172)-IF(LEN(S172)&gt;0,1,LEN(S172)))),UPPER(LEFT(T172,1)),LOWER(RIGHT(T172,LEN(T172)-IF(LEN(T172)&gt;0,1,LEN(T172)))),UPPER(LEFT(U172,1)),LOWER(RIGHT(U172,LEN(U172)-IF(LEN(U172)&gt;0,1,LEN(U172)))),UPPER(LEFT(V172,1)),LOWER(RIGHT(V172,LEN(V172)-IF(LEN(V172)&gt;0,1,LEN(V172)))))</f>
        <v>createdBy</v>
      </c>
      <c r="X172" s="3" t="str">
        <f>CONCATENATE("""",W172,"""",":","""","""",",")</f>
        <v>"createdBy":"",</v>
      </c>
      <c r="Y172" s="22" t="str">
        <f>CONCATENATE("public static String ",,B172,,"=","""",W172,""";")</f>
        <v>public static String DEPENDENT_TASK_TYPE_2_ID="createdBy";</v>
      </c>
      <c r="Z172" s="7" t="str">
        <f>CONCATENATE("private String ",W172,"=","""""",";")</f>
        <v>private String createdBy="";</v>
      </c>
    </row>
    <row r="173" spans="2:26" ht="19.2" x14ac:dyDescent="0.45">
      <c r="B173" s="10" t="s">
        <v>262</v>
      </c>
      <c r="C173" s="1" t="s">
        <v>1</v>
      </c>
      <c r="D173" s="4">
        <v>43</v>
      </c>
      <c r="I173" t="e">
        <f>#REF!</f>
        <v>#REF!</v>
      </c>
      <c r="J173" t="str">
        <f>CONCATENATE(LEFT(CONCATENATE(" ADD "," ",N173,";"),LEN(CONCATENATE(" ADD "," ",N173,";"))-2),";")</f>
        <v xml:space="preserve"> ADD  CREATED_BY VARCHAR(43);</v>
      </c>
      <c r="K173" s="21" t="str">
        <f>CONCATENATE(LEFT(CONCATENATE("  ALTER COLUMN  "," ",N173,";"),LEN(CONCATENATE("  ALTER COLUMN  "," ",N173,";"))-2),";")</f>
        <v xml:space="preserve">  ALTER COLUMN   CREATED_BY VARCHAR(43);</v>
      </c>
      <c r="L173" s="12"/>
      <c r="M173" s="18" t="str">
        <f t="shared" si="59"/>
        <v>CREATED_BY,</v>
      </c>
      <c r="N173" s="5" t="str">
        <f t="shared" si="64"/>
        <v>CREATED_BY VARCHAR(43),</v>
      </c>
      <c r="O173" s="1" t="s">
        <v>282</v>
      </c>
      <c r="P173" t="s">
        <v>128</v>
      </c>
      <c r="W173" s="17" t="str">
        <f t="shared" si="60"/>
        <v>createdBy</v>
      </c>
      <c r="X173" s="3" t="str">
        <f t="shared" si="61"/>
        <v>"createdBy":"",</v>
      </c>
      <c r="Y173" s="22" t="str">
        <f t="shared" si="62"/>
        <v>public static String CREATED_BY="createdBy";</v>
      </c>
      <c r="Z173" s="7" t="str">
        <f t="shared" si="63"/>
        <v>private String createdBy="";</v>
      </c>
    </row>
    <row r="174" spans="2:26" ht="19.2" x14ac:dyDescent="0.45">
      <c r="B174" s="1" t="s">
        <v>263</v>
      </c>
      <c r="C174" s="1" t="s">
        <v>1</v>
      </c>
      <c r="D174" s="4">
        <v>30</v>
      </c>
      <c r="I174" t="e">
        <f>I23</f>
        <v>#REF!</v>
      </c>
      <c r="J174" t="str">
        <f>CONCATENATE(LEFT(CONCATENATE(" ADD "," ",N174,";"),LEN(CONCATENATE(" ADD "," ",N174,";"))-2),";")</f>
        <v xml:space="preserve"> ADD  CREATED_DATE VARCHAR(30);</v>
      </c>
      <c r="K174" s="21" t="str">
        <f>CONCATENATE(LEFT(CONCATENATE("  ALTER COLUMN  "," ",N174,";"),LEN(CONCATENATE("  ALTER COLUMN  "," ",N174,";"))-2),";")</f>
        <v xml:space="preserve">  ALTER COLUMN   CREATED_DATE VARCHAR(30);</v>
      </c>
      <c r="L174" s="12"/>
      <c r="M174" s="18" t="str">
        <f t="shared" si="59"/>
        <v>CREATED_DATE,</v>
      </c>
      <c r="N174" s="5" t="str">
        <f t="shared" si="64"/>
        <v>CREATED_DATE VARCHAR(30),</v>
      </c>
      <c r="O174" s="1" t="s">
        <v>282</v>
      </c>
      <c r="P174" t="s">
        <v>8</v>
      </c>
      <c r="W174" s="17" t="str">
        <f t="shared" si="60"/>
        <v>createdDate</v>
      </c>
      <c r="X174" s="3" t="str">
        <f t="shared" si="61"/>
        <v>"createdDate":"",</v>
      </c>
      <c r="Y174" s="22" t="str">
        <f t="shared" si="62"/>
        <v>public static String CREATED_DATE="createdDate";</v>
      </c>
      <c r="Z174" s="7" t="str">
        <f t="shared" si="63"/>
        <v>private String createdDate="";</v>
      </c>
    </row>
    <row r="175" spans="2:26" ht="19.2" x14ac:dyDescent="0.45">
      <c r="B175" s="1" t="s">
        <v>264</v>
      </c>
      <c r="C175" s="1" t="s">
        <v>1</v>
      </c>
      <c r="D175" s="4">
        <v>12</v>
      </c>
      <c r="L175" s="12"/>
      <c r="M175" s="18" t="str">
        <f t="shared" si="59"/>
        <v>CREATED_TIME,</v>
      </c>
      <c r="N175" s="5" t="str">
        <f t="shared" si="64"/>
        <v>CREATED_TIME VARCHAR(12),</v>
      </c>
      <c r="O175" s="1" t="s">
        <v>282</v>
      </c>
      <c r="P175" t="s">
        <v>133</v>
      </c>
      <c r="W175" s="17" t="str">
        <f t="shared" si="60"/>
        <v>createdTime</v>
      </c>
      <c r="X175" s="3" t="str">
        <f t="shared" si="61"/>
        <v>"createdTime":"",</v>
      </c>
      <c r="Y175" s="22" t="str">
        <f t="shared" si="62"/>
        <v>public static String CREATED_TIME="createdTime";</v>
      </c>
      <c r="Z175" s="7" t="str">
        <f t="shared" si="63"/>
        <v>private String createdTime="";</v>
      </c>
    </row>
    <row r="176" spans="2:26" ht="19.2" x14ac:dyDescent="0.45">
      <c r="B176" s="1" t="s">
        <v>14</v>
      </c>
      <c r="C176" s="1" t="s">
        <v>1</v>
      </c>
      <c r="D176" s="4">
        <v>3000</v>
      </c>
      <c r="I176" t="e">
        <f>I23</f>
        <v>#REF!</v>
      </c>
      <c r="J176" t="str">
        <f>CONCATENATE(LEFT(CONCATENATE(" ADD "," ",N176,";"),LEN(CONCATENATE(" ADD "," ",N176,";"))-2),";")</f>
        <v xml:space="preserve"> ADD  DESCRIPTION VARCHAR(3000);</v>
      </c>
      <c r="K176" s="21" t="str">
        <f>CONCATENATE(LEFT(CONCATENATE("  ALTER COLUMN  "," ",N176,";"),LEN(CONCATENATE("  ALTER COLUMN  "," ",N176,";"))-2),";")</f>
        <v xml:space="preserve">  ALTER COLUMN   DESCRIPTION VARCHAR(3000);</v>
      </c>
      <c r="L176" s="12"/>
      <c r="M176" s="18" t="str">
        <f t="shared" si="59"/>
        <v>DESCRIPTION,</v>
      </c>
      <c r="N176" s="5" t="str">
        <f t="shared" si="64"/>
        <v>DESCRIPTION VARCHAR(3000),</v>
      </c>
      <c r="O176" s="1" t="s">
        <v>14</v>
      </c>
      <c r="W176" s="17" t="str">
        <f t="shared" si="60"/>
        <v>description</v>
      </c>
      <c r="X176" s="3" t="str">
        <f t="shared" si="61"/>
        <v>"description":"",</v>
      </c>
      <c r="Y176" s="22" t="str">
        <f t="shared" si="62"/>
        <v>public static String DESCRIPTION="description";</v>
      </c>
      <c r="Z176" s="7" t="str">
        <f t="shared" si="63"/>
        <v>private String description="";</v>
      </c>
    </row>
    <row r="177" spans="2:26" ht="19.2" x14ac:dyDescent="0.45">
      <c r="C177" s="1"/>
      <c r="D177" s="8"/>
      <c r="M177" s="18"/>
      <c r="N177" s="33" t="s">
        <v>130</v>
      </c>
      <c r="O177" s="1"/>
      <c r="W177" s="17"/>
    </row>
    <row r="178" spans="2:26" ht="19.2" x14ac:dyDescent="0.45">
      <c r="C178" s="1"/>
      <c r="D178" s="8"/>
      <c r="M178" s="18"/>
      <c r="N178" s="31" t="s">
        <v>126</v>
      </c>
      <c r="O178" s="1"/>
      <c r="W178" s="17"/>
    </row>
    <row r="179" spans="2:26" ht="19.2" x14ac:dyDescent="0.45">
      <c r="C179" s="14"/>
      <c r="D179" s="9"/>
      <c r="M179" s="20"/>
      <c r="W179" s="17"/>
    </row>
    <row r="181" spans="2:26" x14ac:dyDescent="0.3">
      <c r="B181" s="2" t="s">
        <v>286</v>
      </c>
      <c r="I181" t="str">
        <f>CONCATENATE("ALTER TABLE"," ",B181)</f>
        <v>ALTER TABLE TM_PROJECT</v>
      </c>
      <c r="N181" s="5" t="str">
        <f>CONCATENATE("CREATE TABLE ",B181," ","(")</f>
        <v>CREATE TABLE TM_PROJECT (</v>
      </c>
    </row>
    <row r="182" spans="2:26" ht="19.2" x14ac:dyDescent="0.45">
      <c r="B182" s="1" t="s">
        <v>2</v>
      </c>
      <c r="C182" s="1" t="s">
        <v>1</v>
      </c>
      <c r="D182" s="4">
        <v>30</v>
      </c>
      <c r="E182" s="24" t="s">
        <v>113</v>
      </c>
      <c r="I182" t="str">
        <f>I181</f>
        <v>ALTER TABLE TM_PROJECT</v>
      </c>
      <c r="J182" t="str">
        <f t="shared" ref="J182:J187" si="65">CONCATENATE(LEFT(CONCATENATE(" ADD "," ",N182,";"),LEN(CONCATENATE(" ADD "," ",N182,";"))-2),";")</f>
        <v xml:space="preserve"> ADD  ID VARCHAR(30) NOT NULL ;</v>
      </c>
      <c r="K182" s="21" t="str">
        <f t="shared" ref="K182:K187" si="66">CONCATENATE(LEFT(CONCATENATE("  ALTER COLUMN  "," ",N182,";"),LEN(CONCATENATE("  ALTER COLUMN  "," ",N182,";"))-2),";")</f>
        <v xml:space="preserve">  ALTER COLUMN   ID VARCHAR(30) NOT NULL ;</v>
      </c>
      <c r="L182" s="12"/>
      <c r="M182" s="18" t="str">
        <f t="shared" ref="M182:M192" si="67">CONCATENATE(B182,",")</f>
        <v>ID,</v>
      </c>
      <c r="N182" s="5" t="str">
        <f>CONCATENATE(B182," ",C182,"(",D182,") ",E182," ,")</f>
        <v>ID VARCHAR(30) NOT NULL ,</v>
      </c>
      <c r="O182" s="1" t="s">
        <v>2</v>
      </c>
      <c r="P182" s="6"/>
      <c r="Q182" s="6"/>
      <c r="R182" s="6"/>
      <c r="S182" s="6"/>
      <c r="T182" s="6"/>
      <c r="U182" s="6"/>
      <c r="V182" s="6"/>
      <c r="W182" s="17" t="str">
        <f t="shared" ref="W182:W192" si="68">CONCATENATE(,LOWER(O182),UPPER(LEFT(P182,1)),LOWER(RIGHT(P182,LEN(P182)-IF(LEN(P182)&gt;0,1,LEN(P182)))),UPPER(LEFT(Q182,1)),LOWER(RIGHT(Q182,LEN(Q182)-IF(LEN(Q182)&gt;0,1,LEN(Q182)))),UPPER(LEFT(R182,1)),LOWER(RIGHT(R182,LEN(R182)-IF(LEN(R182)&gt;0,1,LEN(R182)))),UPPER(LEFT(S182,1)),LOWER(RIGHT(S182,LEN(S182)-IF(LEN(S182)&gt;0,1,LEN(S182)))),UPPER(LEFT(T182,1)),LOWER(RIGHT(T182,LEN(T182)-IF(LEN(T182)&gt;0,1,LEN(T182)))),UPPER(LEFT(U182,1)),LOWER(RIGHT(U182,LEN(U182)-IF(LEN(U182)&gt;0,1,LEN(U182)))),UPPER(LEFT(V182,1)),LOWER(RIGHT(V182,LEN(V182)-IF(LEN(V182)&gt;0,1,LEN(V182)))))</f>
        <v>id</v>
      </c>
      <c r="X182" s="3" t="str">
        <f t="shared" ref="X182:X192" si="69">CONCATENATE("""",W182,"""",":","""","""",",")</f>
        <v>"id":"",</v>
      </c>
      <c r="Y182" s="22" t="str">
        <f t="shared" ref="Y182:Y192" si="70">CONCATENATE("public static String ",,B182,,"=","""",W182,""";")</f>
        <v>public static String ID="id";</v>
      </c>
      <c r="Z182" s="7" t="str">
        <f t="shared" ref="Z182:Z192" si="71">CONCATENATE("private String ",W182,"=","""""",";")</f>
        <v>private String id="";</v>
      </c>
    </row>
    <row r="183" spans="2:26" ht="19.2" x14ac:dyDescent="0.45">
      <c r="B183" s="1" t="s">
        <v>3</v>
      </c>
      <c r="C183" s="1" t="s">
        <v>1</v>
      </c>
      <c r="D183" s="4">
        <v>10</v>
      </c>
      <c r="I183" t="str">
        <f>I182</f>
        <v>ALTER TABLE TM_PROJECT</v>
      </c>
      <c r="J183" t="str">
        <f t="shared" si="65"/>
        <v xml:space="preserve"> ADD  STATUS VARCHAR(10);</v>
      </c>
      <c r="K183" s="21" t="str">
        <f t="shared" si="66"/>
        <v xml:space="preserve">  ALTER COLUMN   STATUS VARCHAR(10);</v>
      </c>
      <c r="L183" s="12"/>
      <c r="M183" s="18" t="str">
        <f t="shared" si="67"/>
        <v>STATUS,</v>
      </c>
      <c r="N183" s="5" t="str">
        <f t="shared" ref="N183:N192" si="72">CONCATENATE(B183," ",C183,"(",D183,")",",")</f>
        <v>STATUS VARCHAR(10),</v>
      </c>
      <c r="O183" s="1" t="s">
        <v>3</v>
      </c>
      <c r="W183" s="17" t="str">
        <f t="shared" si="68"/>
        <v>status</v>
      </c>
      <c r="X183" s="3" t="str">
        <f t="shared" si="69"/>
        <v>"status":"",</v>
      </c>
      <c r="Y183" s="22" t="str">
        <f t="shared" si="70"/>
        <v>public static String STATUS="status";</v>
      </c>
      <c r="Z183" s="7" t="str">
        <f t="shared" si="71"/>
        <v>private String status="";</v>
      </c>
    </row>
    <row r="184" spans="2:26" ht="19.2" x14ac:dyDescent="0.45">
      <c r="B184" s="1" t="s">
        <v>4</v>
      </c>
      <c r="C184" s="1" t="s">
        <v>1</v>
      </c>
      <c r="D184" s="4">
        <v>30</v>
      </c>
      <c r="I184" t="str">
        <f>I183</f>
        <v>ALTER TABLE TM_PROJECT</v>
      </c>
      <c r="J184" t="str">
        <f t="shared" si="65"/>
        <v xml:space="preserve"> ADD  INSERT_DATE VARCHAR(30);</v>
      </c>
      <c r="K184" s="21" t="str">
        <f t="shared" si="66"/>
        <v xml:space="preserve">  ALTER COLUMN   INSERT_DATE VARCHAR(30);</v>
      </c>
      <c r="L184" s="12"/>
      <c r="M184" s="18" t="str">
        <f t="shared" si="67"/>
        <v>INSERT_DATE,</v>
      </c>
      <c r="N184" s="5" t="str">
        <f t="shared" si="72"/>
        <v>INSERT_DATE VARCHAR(30),</v>
      </c>
      <c r="O184" s="1" t="s">
        <v>7</v>
      </c>
      <c r="P184" t="s">
        <v>8</v>
      </c>
      <c r="W184" s="17" t="str">
        <f t="shared" si="68"/>
        <v>insertDate</v>
      </c>
      <c r="X184" s="3" t="str">
        <f t="shared" si="69"/>
        <v>"insertDate":"",</v>
      </c>
      <c r="Y184" s="22" t="str">
        <f t="shared" si="70"/>
        <v>public static String INSERT_DATE="insertDate";</v>
      </c>
      <c r="Z184" s="7" t="str">
        <f t="shared" si="71"/>
        <v>private String insertDate="";</v>
      </c>
    </row>
    <row r="185" spans="2:26" ht="19.2" x14ac:dyDescent="0.45">
      <c r="B185" s="1" t="s">
        <v>5</v>
      </c>
      <c r="C185" s="1" t="s">
        <v>1</v>
      </c>
      <c r="D185" s="4">
        <v>30</v>
      </c>
      <c r="I185" t="str">
        <f>I184</f>
        <v>ALTER TABLE TM_PROJECT</v>
      </c>
      <c r="J185" t="str">
        <f t="shared" si="65"/>
        <v xml:space="preserve"> ADD  MODIFICATION_DATE VARCHAR(30);</v>
      </c>
      <c r="K185" s="21" t="str">
        <f t="shared" si="66"/>
        <v xml:space="preserve">  ALTER COLUMN   MODIFICATION_DATE VARCHAR(30);</v>
      </c>
      <c r="L185" s="12"/>
      <c r="M185" s="18" t="str">
        <f t="shared" si="67"/>
        <v>MODIFICATION_DATE,</v>
      </c>
      <c r="N185" s="5" t="str">
        <f t="shared" si="72"/>
        <v>MODIFICATION_DATE VARCHAR(30),</v>
      </c>
      <c r="O185" s="1" t="s">
        <v>9</v>
      </c>
      <c r="P185" t="s">
        <v>8</v>
      </c>
      <c r="W185" s="17" t="str">
        <f t="shared" si="68"/>
        <v>modificationDate</v>
      </c>
      <c r="X185" s="3" t="str">
        <f t="shared" si="69"/>
        <v>"modificationDate":"",</v>
      </c>
      <c r="Y185" s="22" t="str">
        <f t="shared" si="70"/>
        <v>public static String MODIFICATION_DATE="modificationDate";</v>
      </c>
      <c r="Z185" s="7" t="str">
        <f t="shared" si="71"/>
        <v>private String modificationDate="";</v>
      </c>
    </row>
    <row r="186" spans="2:26" ht="19.2" x14ac:dyDescent="0.45">
      <c r="B186" s="1" t="s">
        <v>696</v>
      </c>
      <c r="C186" s="1" t="s">
        <v>1</v>
      </c>
      <c r="D186" s="4">
        <v>300</v>
      </c>
      <c r="I186" t="str">
        <f>I185</f>
        <v>ALTER TABLE TM_PROJECT</v>
      </c>
      <c r="J186" t="str">
        <f t="shared" si="65"/>
        <v xml:space="preserve"> ADD  PROJECT_CODE VARCHAR(300);</v>
      </c>
      <c r="K186" s="21" t="str">
        <f t="shared" si="66"/>
        <v xml:space="preserve">  ALTER COLUMN   PROJECT_CODE VARCHAR(300);</v>
      </c>
      <c r="L186" s="12"/>
      <c r="M186" s="18" t="str">
        <f>CONCATENATE(B186,",")</f>
        <v>PROJECT_CODE,</v>
      </c>
      <c r="N186" s="5" t="str">
        <f>CONCATENATE(B186," ",C186,"(",D186,")",",")</f>
        <v>PROJECT_CODE VARCHAR(300),</v>
      </c>
      <c r="O186" s="1" t="s">
        <v>288</v>
      </c>
      <c r="P186" t="s">
        <v>18</v>
      </c>
      <c r="W186" s="17" t="str">
        <f>CONCATENATE(,LOWER(O186),UPPER(LEFT(P186,1)),LOWER(RIGHT(P186,LEN(P186)-IF(LEN(P186)&gt;0,1,LEN(P186)))),UPPER(LEFT(Q186,1)),LOWER(RIGHT(Q186,LEN(Q186)-IF(LEN(Q186)&gt;0,1,LEN(Q186)))),UPPER(LEFT(R186,1)),LOWER(RIGHT(R186,LEN(R186)-IF(LEN(R186)&gt;0,1,LEN(R186)))),UPPER(LEFT(S186,1)),LOWER(RIGHT(S186,LEN(S186)-IF(LEN(S186)&gt;0,1,LEN(S186)))),UPPER(LEFT(T186,1)),LOWER(RIGHT(T186,LEN(T186)-IF(LEN(T186)&gt;0,1,LEN(T186)))),UPPER(LEFT(U186,1)),LOWER(RIGHT(U186,LEN(U186)-IF(LEN(U186)&gt;0,1,LEN(U186)))),UPPER(LEFT(V186,1)),LOWER(RIGHT(V186,LEN(V186)-IF(LEN(V186)&gt;0,1,LEN(V186)))))</f>
        <v>projectCode</v>
      </c>
      <c r="X186" s="3" t="str">
        <f>CONCATENATE("""",W186,"""",":","""","""",",")</f>
        <v>"projectCode":"",</v>
      </c>
      <c r="Y186" s="22" t="str">
        <f>CONCATENATE("public static String ",,B186,,"=","""",W186,""";")</f>
        <v>public static String PROJECT_CODE="projectCode";</v>
      </c>
      <c r="Z186" s="7" t="str">
        <f>CONCATENATE("private String ",W186,"=","""""",";")</f>
        <v>private String projectCode="";</v>
      </c>
    </row>
    <row r="187" spans="2:26" ht="19.2" x14ac:dyDescent="0.45">
      <c r="B187" s="1" t="s">
        <v>287</v>
      </c>
      <c r="C187" s="1" t="s">
        <v>1</v>
      </c>
      <c r="D187" s="4">
        <v>300</v>
      </c>
      <c r="I187" t="e">
        <f>#REF!</f>
        <v>#REF!</v>
      </c>
      <c r="J187" t="str">
        <f t="shared" si="65"/>
        <v xml:space="preserve"> ADD  PROJECT_NAME VARCHAR(300);</v>
      </c>
      <c r="K187" s="21" t="str">
        <f t="shared" si="66"/>
        <v xml:space="preserve">  ALTER COLUMN   PROJECT_NAME VARCHAR(300);</v>
      </c>
      <c r="L187" s="12"/>
      <c r="M187" s="18" t="str">
        <f t="shared" si="67"/>
        <v>PROJECT_NAME,</v>
      </c>
      <c r="N187" s="5" t="str">
        <f t="shared" si="72"/>
        <v>PROJECT_NAME VARCHAR(300),</v>
      </c>
      <c r="O187" s="1" t="s">
        <v>288</v>
      </c>
      <c r="P187" t="s">
        <v>0</v>
      </c>
      <c r="W187" s="17" t="str">
        <f t="shared" si="68"/>
        <v>projectName</v>
      </c>
      <c r="X187" s="3" t="str">
        <f t="shared" si="69"/>
        <v>"projectName":"",</v>
      </c>
      <c r="Y187" s="22" t="str">
        <f t="shared" si="70"/>
        <v>public static String PROJECT_NAME="projectName";</v>
      </c>
      <c r="Z187" s="7" t="str">
        <f t="shared" si="71"/>
        <v>private String projectName="";</v>
      </c>
    </row>
    <row r="188" spans="2:26" ht="19.2" x14ac:dyDescent="0.45">
      <c r="B188" s="1" t="s">
        <v>265</v>
      </c>
      <c r="C188" s="1" t="s">
        <v>1</v>
      </c>
      <c r="D188" s="4">
        <v>20</v>
      </c>
      <c r="L188" s="12"/>
      <c r="M188" s="18" t="str">
        <f t="shared" si="67"/>
        <v>START_DATE,</v>
      </c>
      <c r="N188" s="5" t="str">
        <f t="shared" si="72"/>
        <v>START_DATE VARCHAR(20),</v>
      </c>
      <c r="O188" s="1" t="s">
        <v>289</v>
      </c>
      <c r="P188" t="s">
        <v>8</v>
      </c>
      <c r="W188" s="17" t="str">
        <f t="shared" si="68"/>
        <v>startDate</v>
      </c>
      <c r="X188" s="3" t="str">
        <f t="shared" si="69"/>
        <v>"startDate":"",</v>
      </c>
      <c r="Y188" s="22" t="str">
        <f t="shared" si="70"/>
        <v>public static String START_DATE="startDate";</v>
      </c>
      <c r="Z188" s="7" t="str">
        <f t="shared" si="71"/>
        <v>private String startDate="";</v>
      </c>
    </row>
    <row r="189" spans="2:26" ht="19.2" x14ac:dyDescent="0.45">
      <c r="B189" s="10" t="s">
        <v>267</v>
      </c>
      <c r="C189" s="1" t="s">
        <v>1</v>
      </c>
      <c r="D189" s="4">
        <v>43</v>
      </c>
      <c r="I189" t="e">
        <f>#REF!</f>
        <v>#REF!</v>
      </c>
      <c r="J189" t="str">
        <f>CONCATENATE(LEFT(CONCATENATE(" ADD "," ",N189,";"),LEN(CONCATENATE(" ADD "," ",N189,";"))-2),";")</f>
        <v xml:space="preserve"> ADD  END_DATE VARCHAR(43);</v>
      </c>
      <c r="K189" s="21" t="str">
        <f>CONCATENATE(LEFT(CONCATENATE("  ALTER COLUMN  "," ",N189,";"),LEN(CONCATENATE("  ALTER COLUMN  "," ",N189,";"))-2),";")</f>
        <v xml:space="preserve">  ALTER COLUMN   END_DATE VARCHAR(43);</v>
      </c>
      <c r="L189" s="12"/>
      <c r="M189" s="18" t="str">
        <f t="shared" si="67"/>
        <v>END_DATE,</v>
      </c>
      <c r="N189" s="5" t="str">
        <f t="shared" si="72"/>
        <v>END_DATE VARCHAR(43),</v>
      </c>
      <c r="O189" s="1" t="s">
        <v>290</v>
      </c>
      <c r="P189" t="s">
        <v>8</v>
      </c>
      <c r="W189" s="17" t="str">
        <f t="shared" si="68"/>
        <v>endDate</v>
      </c>
      <c r="X189" s="3" t="str">
        <f t="shared" si="69"/>
        <v>"endDate":"",</v>
      </c>
      <c r="Y189" s="22" t="str">
        <f t="shared" si="70"/>
        <v>public static String END_DATE="endDate";</v>
      </c>
      <c r="Z189" s="7" t="str">
        <f t="shared" si="71"/>
        <v>private String endDate="";</v>
      </c>
    </row>
    <row r="190" spans="2:26" ht="19.2" x14ac:dyDescent="0.45">
      <c r="B190" s="10" t="s">
        <v>291</v>
      </c>
      <c r="C190" s="1" t="s">
        <v>1</v>
      </c>
      <c r="D190" s="4">
        <v>40</v>
      </c>
      <c r="I190" t="e">
        <f>#REF!</f>
        <v>#REF!</v>
      </c>
      <c r="J190" t="str">
        <f>CONCATENATE(LEFT(CONCATENATE(" ADD "," ",N190,";"),LEN(CONCATENATE(" ADD "," ",N190,";"))-2),";")</f>
        <v xml:space="preserve"> ADD  FK_NETWORK_ID VARCHAR(40);</v>
      </c>
      <c r="K190" s="21" t="str">
        <f>CONCATENATE(LEFT(CONCATENATE("  ALTER COLUMN  "," ",N190,";"),LEN(CONCATENATE("  ALTER COLUMN  "," ",N190,";"))-2),";")</f>
        <v xml:space="preserve">  ALTER COLUMN   FK_NETWORK_ID VARCHAR(40);</v>
      </c>
      <c r="L190" s="12"/>
      <c r="M190" s="18" t="str">
        <f t="shared" si="67"/>
        <v>FK_NETWORK_ID,</v>
      </c>
      <c r="N190" s="5" t="str">
        <f t="shared" si="72"/>
        <v>FK_NETWORK_ID VARCHAR(40),</v>
      </c>
      <c r="O190" s="1" t="s">
        <v>10</v>
      </c>
      <c r="P190" t="s">
        <v>281</v>
      </c>
      <c r="Q190" t="s">
        <v>2</v>
      </c>
      <c r="W190" s="17" t="str">
        <f t="shared" si="68"/>
        <v>fkNetworkId</v>
      </c>
      <c r="X190" s="3" t="str">
        <f t="shared" si="69"/>
        <v>"fkNetworkId":"",</v>
      </c>
      <c r="Y190" s="22" t="str">
        <f t="shared" si="70"/>
        <v>public static String FK_NETWORK_ID="fkNetworkId";</v>
      </c>
      <c r="Z190" s="7" t="str">
        <f t="shared" si="71"/>
        <v>private String fkNetworkId="";</v>
      </c>
    </row>
    <row r="191" spans="2:26" ht="19.2" x14ac:dyDescent="0.45">
      <c r="B191" s="1" t="s">
        <v>181</v>
      </c>
      <c r="C191" s="1" t="s">
        <v>1</v>
      </c>
      <c r="D191" s="4">
        <v>300</v>
      </c>
      <c r="I191" t="e">
        <f>I20</f>
        <v>#REF!</v>
      </c>
      <c r="J191" t="str">
        <f>CONCATENATE(LEFT(CONCATENATE(" ADD "," ",N191,";"),LEN(CONCATENATE(" ADD "," ",N191,";"))-2),";")</f>
        <v xml:space="preserve"> ADD  PURPOSE VARCHAR(300);</v>
      </c>
      <c r="K191" s="21" t="str">
        <f>CONCATENATE(LEFT(CONCATENATE("  ALTER COLUMN  "," ",N191,";"),LEN(CONCATENATE("  ALTER COLUMN  "," ",N191,";"))-2),";")</f>
        <v xml:space="preserve">  ALTER COLUMN   PURPOSE VARCHAR(300);</v>
      </c>
      <c r="L191" s="12"/>
      <c r="M191" s="18" t="str">
        <f t="shared" si="67"/>
        <v>PURPOSE,</v>
      </c>
      <c r="N191" s="5" t="str">
        <f t="shared" si="72"/>
        <v>PURPOSE VARCHAR(300),</v>
      </c>
      <c r="O191" s="1" t="s">
        <v>181</v>
      </c>
      <c r="W191" s="17" t="str">
        <f t="shared" si="68"/>
        <v>purpose</v>
      </c>
      <c r="X191" s="3" t="str">
        <f t="shared" si="69"/>
        <v>"purpose":"",</v>
      </c>
      <c r="Y191" s="22" t="str">
        <f t="shared" si="70"/>
        <v>public static String PURPOSE="purpose";</v>
      </c>
      <c r="Z191" s="7" t="str">
        <f t="shared" si="71"/>
        <v>private String purpose="";</v>
      </c>
    </row>
    <row r="192" spans="2:26" ht="19.2" x14ac:dyDescent="0.45">
      <c r="B192" s="1" t="s">
        <v>14</v>
      </c>
      <c r="C192" s="1" t="s">
        <v>1</v>
      </c>
      <c r="D192" s="4">
        <v>3000</v>
      </c>
      <c r="I192">
        <f>I24</f>
        <v>0</v>
      </c>
      <c r="J192" t="str">
        <f>CONCATENATE(LEFT(CONCATENATE(" ADD "," ",N192,";"),LEN(CONCATENATE(" ADD "," ",N192,";"))-2),";")</f>
        <v xml:space="preserve"> ADD  DESCRIPTION VARCHAR(3000);</v>
      </c>
      <c r="K192" s="21" t="str">
        <f>CONCATENATE(LEFT(CONCATENATE("  ALTER COLUMN  "," ",N192,";"),LEN(CONCATENATE("  ALTER COLUMN  "," ",N192,";"))-2),";")</f>
        <v xml:space="preserve">  ALTER COLUMN   DESCRIPTION VARCHAR(3000);</v>
      </c>
      <c r="L192" s="12"/>
      <c r="M192" s="18" t="str">
        <f t="shared" si="67"/>
        <v>DESCRIPTION,</v>
      </c>
      <c r="N192" s="5" t="str">
        <f t="shared" si="72"/>
        <v>DESCRIPTION VARCHAR(3000),</v>
      </c>
      <c r="O192" s="1" t="s">
        <v>14</v>
      </c>
      <c r="W192" s="17" t="str">
        <f t="shared" si="68"/>
        <v>description</v>
      </c>
      <c r="X192" s="3" t="str">
        <f t="shared" si="69"/>
        <v>"description":"",</v>
      </c>
      <c r="Y192" s="22" t="str">
        <f t="shared" si="70"/>
        <v>public static String DESCRIPTION="description";</v>
      </c>
      <c r="Z192" s="7" t="str">
        <f t="shared" si="71"/>
        <v>private String description="";</v>
      </c>
    </row>
    <row r="193" spans="2:26" ht="19.2" x14ac:dyDescent="0.45">
      <c r="C193" s="1"/>
      <c r="D193" s="8"/>
      <c r="M193" s="18"/>
      <c r="N193" s="33" t="s">
        <v>130</v>
      </c>
      <c r="O193" s="1"/>
      <c r="W193" s="17"/>
    </row>
    <row r="194" spans="2:26" ht="19.2" x14ac:dyDescent="0.45">
      <c r="C194" s="1"/>
      <c r="D194" s="8"/>
      <c r="M194" s="18"/>
      <c r="N194" s="31" t="s">
        <v>126</v>
      </c>
      <c r="O194" s="1"/>
      <c r="W194" s="17"/>
    </row>
    <row r="195" spans="2:26" ht="19.2" x14ac:dyDescent="0.45">
      <c r="C195" s="14"/>
      <c r="D195" s="9"/>
      <c r="M195" s="20"/>
      <c r="W195" s="17"/>
    </row>
    <row r="196" spans="2:26" x14ac:dyDescent="0.3">
      <c r="B196" s="2" t="s">
        <v>346</v>
      </c>
      <c r="I196" t="str">
        <f>CONCATENATE("ALTER TABLE"," ",B196)</f>
        <v>ALTER TABLE TM_PROJECT_PERMISSION</v>
      </c>
      <c r="N196" s="5" t="str">
        <f>CONCATENATE("CREATE TABLE ",B196," ","(")</f>
        <v>CREATE TABLE TM_PROJECT_PERMISSION (</v>
      </c>
    </row>
    <row r="197" spans="2:26" ht="19.2" x14ac:dyDescent="0.45">
      <c r="B197" s="1" t="s">
        <v>2</v>
      </c>
      <c r="C197" s="1" t="s">
        <v>1</v>
      </c>
      <c r="D197" s="4">
        <v>30</v>
      </c>
      <c r="E197" s="24" t="s">
        <v>113</v>
      </c>
      <c r="I197" t="str">
        <f>I196</f>
        <v>ALTER TABLE TM_PROJECT_PERMISSION</v>
      </c>
      <c r="J197" t="str">
        <f>CONCATENATE(LEFT(CONCATENATE(" ADD "," ",N197,";"),LEN(CONCATENATE(" ADD "," ",N197,";"))-2),";")</f>
        <v xml:space="preserve"> ADD  ID VARCHAR(30) NOT NULL ;</v>
      </c>
      <c r="K197" s="21" t="str">
        <f>CONCATENATE(LEFT(CONCATENATE("  ALTER COLUMN  "," ",N197,";"),LEN(CONCATENATE("  ALTER COLUMN  "," ",N197,";"))-2),";")</f>
        <v xml:space="preserve">  ALTER COLUMN   ID VARCHAR(30) NOT NULL ;</v>
      </c>
      <c r="L197" s="12"/>
      <c r="M197" s="18" t="str">
        <f t="shared" ref="M197:M203" si="73">CONCATENATE(B197,",")</f>
        <v>ID,</v>
      </c>
      <c r="N197" s="5" t="str">
        <f>CONCATENATE(B197," ",C197,"(",D197,") ",E197," ,")</f>
        <v>ID VARCHAR(30) NOT NULL ,</v>
      </c>
      <c r="O197" s="1" t="s">
        <v>2</v>
      </c>
      <c r="P197" s="6"/>
      <c r="Q197" s="6"/>
      <c r="R197" s="6"/>
      <c r="S197" s="6"/>
      <c r="T197" s="6"/>
      <c r="U197" s="6"/>
      <c r="V197" s="6"/>
      <c r="W197" s="17" t="str">
        <f t="shared" ref="W197:W203" si="74">CONCATENATE(,LOWER(O197),UPPER(LEFT(P197,1)),LOWER(RIGHT(P197,LEN(P197)-IF(LEN(P197)&gt;0,1,LEN(P197)))),UPPER(LEFT(Q197,1)),LOWER(RIGHT(Q197,LEN(Q197)-IF(LEN(Q197)&gt;0,1,LEN(Q197)))),UPPER(LEFT(R197,1)),LOWER(RIGHT(R197,LEN(R197)-IF(LEN(R197)&gt;0,1,LEN(R197)))),UPPER(LEFT(S197,1)),LOWER(RIGHT(S197,LEN(S197)-IF(LEN(S197)&gt;0,1,LEN(S197)))),UPPER(LEFT(T197,1)),LOWER(RIGHT(T197,LEN(T197)-IF(LEN(T197)&gt;0,1,LEN(T197)))),UPPER(LEFT(U197,1)),LOWER(RIGHT(U197,LEN(U197)-IF(LEN(U197)&gt;0,1,LEN(U197)))),UPPER(LEFT(V197,1)),LOWER(RIGHT(V197,LEN(V197)-IF(LEN(V197)&gt;0,1,LEN(V197)))))</f>
        <v>id</v>
      </c>
      <c r="X197" s="3" t="str">
        <f t="shared" ref="X197:X203" si="75">CONCATENATE("""",W197,"""",":","""","""",",")</f>
        <v>"id":"",</v>
      </c>
      <c r="Y197" s="22" t="str">
        <f t="shared" ref="Y197:Y203" si="76">CONCATENATE("public static String ",,B197,,"=","""",W197,""";")</f>
        <v>public static String ID="id";</v>
      </c>
      <c r="Z197" s="7" t="str">
        <f t="shared" ref="Z197:Z203" si="77">CONCATENATE("private String ",W197,"=","""""",";")</f>
        <v>private String id="";</v>
      </c>
    </row>
    <row r="198" spans="2:26" ht="19.2" x14ac:dyDescent="0.45">
      <c r="B198" s="1" t="s">
        <v>3</v>
      </c>
      <c r="C198" s="1" t="s">
        <v>1</v>
      </c>
      <c r="D198" s="4">
        <v>10</v>
      </c>
      <c r="I198" t="str">
        <f>I197</f>
        <v>ALTER TABLE TM_PROJECT_PERMISSION</v>
      </c>
      <c r="J198" t="str">
        <f>CONCATENATE(LEFT(CONCATENATE(" ADD "," ",N198,";"),LEN(CONCATENATE(" ADD "," ",N198,";"))-2),";")</f>
        <v xml:space="preserve"> ADD  STATUS VARCHAR(10);</v>
      </c>
      <c r="K198" s="21" t="str">
        <f>CONCATENATE(LEFT(CONCATENATE("  ALTER COLUMN  "," ",N198,";"),LEN(CONCATENATE("  ALTER COLUMN  "," ",N198,";"))-2),";")</f>
        <v xml:space="preserve">  ALTER COLUMN   STATUS VARCHAR(10);</v>
      </c>
      <c r="L198" s="12"/>
      <c r="M198" s="18" t="str">
        <f t="shared" si="73"/>
        <v>STATUS,</v>
      </c>
      <c r="N198" s="5" t="str">
        <f t="shared" ref="N198:N203" si="78">CONCATENATE(B198," ",C198,"(",D198,")",",")</f>
        <v>STATUS VARCHAR(10),</v>
      </c>
      <c r="O198" s="1" t="s">
        <v>3</v>
      </c>
      <c r="W198" s="17" t="str">
        <f t="shared" si="74"/>
        <v>status</v>
      </c>
      <c r="X198" s="3" t="str">
        <f t="shared" si="75"/>
        <v>"status":"",</v>
      </c>
      <c r="Y198" s="22" t="str">
        <f t="shared" si="76"/>
        <v>public static String STATUS="status";</v>
      </c>
      <c r="Z198" s="7" t="str">
        <f t="shared" si="77"/>
        <v>private String status="";</v>
      </c>
    </row>
    <row r="199" spans="2:26" ht="19.2" x14ac:dyDescent="0.45">
      <c r="B199" s="1" t="s">
        <v>4</v>
      </c>
      <c r="C199" s="1" t="s">
        <v>1</v>
      </c>
      <c r="D199" s="4">
        <v>30</v>
      </c>
      <c r="I199" t="str">
        <f>I198</f>
        <v>ALTER TABLE TM_PROJECT_PERMISSION</v>
      </c>
      <c r="J199" t="str">
        <f>CONCATENATE(LEFT(CONCATENATE(" ADD "," ",N199,";"),LEN(CONCATENATE(" ADD "," ",N199,";"))-2),";")</f>
        <v xml:space="preserve"> ADD  INSERT_DATE VARCHAR(30);</v>
      </c>
      <c r="K199" s="21" t="str">
        <f>CONCATENATE(LEFT(CONCATENATE("  ALTER COLUMN  "," ",N199,";"),LEN(CONCATENATE("  ALTER COLUMN  "," ",N199,";"))-2),";")</f>
        <v xml:space="preserve">  ALTER COLUMN   INSERT_DATE VARCHAR(30);</v>
      </c>
      <c r="L199" s="12"/>
      <c r="M199" s="18" t="str">
        <f t="shared" si="73"/>
        <v>INSERT_DATE,</v>
      </c>
      <c r="N199" s="5" t="str">
        <f t="shared" si="78"/>
        <v>INSERT_DATE VARCHAR(30),</v>
      </c>
      <c r="O199" s="1" t="s">
        <v>7</v>
      </c>
      <c r="P199" t="s">
        <v>8</v>
      </c>
      <c r="W199" s="17" t="str">
        <f t="shared" si="74"/>
        <v>insertDate</v>
      </c>
      <c r="X199" s="3" t="str">
        <f t="shared" si="75"/>
        <v>"insertDate":"",</v>
      </c>
      <c r="Y199" s="22" t="str">
        <f t="shared" si="76"/>
        <v>public static String INSERT_DATE="insertDate";</v>
      </c>
      <c r="Z199" s="7" t="str">
        <f t="shared" si="77"/>
        <v>private String insertDate="";</v>
      </c>
    </row>
    <row r="200" spans="2:26" ht="19.2" x14ac:dyDescent="0.45">
      <c r="B200" s="1" t="s">
        <v>5</v>
      </c>
      <c r="C200" s="1" t="s">
        <v>1</v>
      </c>
      <c r="D200" s="4">
        <v>30</v>
      </c>
      <c r="I200" t="str">
        <f>I199</f>
        <v>ALTER TABLE TM_PROJECT_PERMISSION</v>
      </c>
      <c r="J200" t="str">
        <f>CONCATENATE(LEFT(CONCATENATE(" ADD "," ",N200,";"),LEN(CONCATENATE(" ADD "," ",N200,";"))-2),";")</f>
        <v xml:space="preserve"> ADD  MODIFICATION_DATE VARCHAR(30);</v>
      </c>
      <c r="K200" s="21" t="str">
        <f>CONCATENATE(LEFT(CONCATENATE("  ALTER COLUMN  "," ",N200,";"),LEN(CONCATENATE("  ALTER COLUMN  "," ",N200,";"))-2),";")</f>
        <v xml:space="preserve">  ALTER COLUMN   MODIFICATION_DATE VARCHAR(30);</v>
      </c>
      <c r="L200" s="12"/>
      <c r="M200" s="18" t="str">
        <f t="shared" si="73"/>
        <v>MODIFICATION_DATE,</v>
      </c>
      <c r="N200" s="5" t="str">
        <f t="shared" si="78"/>
        <v>MODIFICATION_DATE VARCHAR(30),</v>
      </c>
      <c r="O200" s="1" t="s">
        <v>9</v>
      </c>
      <c r="P200" t="s">
        <v>8</v>
      </c>
      <c r="W200" s="17" t="str">
        <f t="shared" si="74"/>
        <v>modificationDate</v>
      </c>
      <c r="X200" s="3" t="str">
        <f t="shared" si="75"/>
        <v>"modificationDate":"",</v>
      </c>
      <c r="Y200" s="22" t="str">
        <f t="shared" si="76"/>
        <v>public static String MODIFICATION_DATE="modificationDate";</v>
      </c>
      <c r="Z200" s="7" t="str">
        <f t="shared" si="77"/>
        <v>private String modificationDate="";</v>
      </c>
    </row>
    <row r="201" spans="2:26" ht="19.2" x14ac:dyDescent="0.45">
      <c r="B201" s="1" t="s">
        <v>274</v>
      </c>
      <c r="C201" s="1" t="s">
        <v>1</v>
      </c>
      <c r="D201" s="4">
        <v>300</v>
      </c>
      <c r="I201">
        <f>I24</f>
        <v>0</v>
      </c>
      <c r="J201" t="str">
        <f>CONCATENATE(LEFT(CONCATENATE(" ADD "," ",N201,";"),LEN(CONCATENATE(" ADD "," ",N201,";"))-2),";")</f>
        <v xml:space="preserve"> ADD  FK_PROJECT_ID VARCHAR(300);</v>
      </c>
      <c r="K201" s="21" t="str">
        <f>CONCATENATE(LEFT(CONCATENATE("  ALTER COLUMN  "," ",N201,";"),LEN(CONCATENATE("  ALTER COLUMN  "," ",N201,";"))-2),";")</f>
        <v xml:space="preserve">  ALTER COLUMN   FK_PROJECT_ID VARCHAR(300);</v>
      </c>
      <c r="L201" s="12"/>
      <c r="M201" s="18" t="str">
        <f t="shared" si="73"/>
        <v>FK_PROJECT_ID,</v>
      </c>
      <c r="N201" s="5" t="str">
        <f t="shared" si="78"/>
        <v>FK_PROJECT_ID VARCHAR(300),</v>
      </c>
      <c r="O201" s="1" t="s">
        <v>10</v>
      </c>
      <c r="P201" t="s">
        <v>288</v>
      </c>
      <c r="Q201" t="s">
        <v>2</v>
      </c>
      <c r="W201" s="17" t="str">
        <f t="shared" si="74"/>
        <v>fkProjectId</v>
      </c>
      <c r="X201" s="3" t="str">
        <f t="shared" si="75"/>
        <v>"fkProjectId":"",</v>
      </c>
      <c r="Y201" s="22" t="str">
        <f t="shared" si="76"/>
        <v>public static String FK_PROJECT_ID="fkProjectId";</v>
      </c>
      <c r="Z201" s="7" t="str">
        <f t="shared" si="77"/>
        <v>private String fkProjectId="";</v>
      </c>
    </row>
    <row r="202" spans="2:26" ht="19.2" x14ac:dyDescent="0.45">
      <c r="B202" s="1" t="s">
        <v>11</v>
      </c>
      <c r="C202" s="1" t="s">
        <v>1</v>
      </c>
      <c r="D202" s="4">
        <v>45</v>
      </c>
      <c r="L202" s="12"/>
      <c r="M202" s="18" t="str">
        <f>CONCATENATE(B202,",")</f>
        <v>FK_USER_ID,</v>
      </c>
      <c r="N202" s="5" t="str">
        <f>CONCATENATE(B202," ",C202,"(",D202,")",",")</f>
        <v>FK_USER_ID VARCHAR(45),</v>
      </c>
      <c r="O202" s="1" t="s">
        <v>10</v>
      </c>
      <c r="P202" t="s">
        <v>12</v>
      </c>
      <c r="W202" s="17" t="str">
        <f t="shared" si="74"/>
        <v>fkUser</v>
      </c>
      <c r="X202" s="3" t="str">
        <f>CONCATENATE("""",W202,"""",":","""","""",",")</f>
        <v>"fkUser":"",</v>
      </c>
      <c r="Y202" s="22" t="str">
        <f>CONCATENATE("public static String ",,B202,,"=","""",W202,""";")</f>
        <v>public static String FK_USER_ID="fkUser";</v>
      </c>
      <c r="Z202" s="7" t="str">
        <f>CONCATENATE("private String ",W202,"=","""""",";")</f>
        <v>private String fkUser="";</v>
      </c>
    </row>
    <row r="203" spans="2:26" ht="19.2" x14ac:dyDescent="0.45">
      <c r="B203" s="1" t="s">
        <v>14</v>
      </c>
      <c r="C203" s="1" t="s">
        <v>1</v>
      </c>
      <c r="D203" s="4">
        <v>3000</v>
      </c>
      <c r="I203">
        <f>I175</f>
        <v>0</v>
      </c>
      <c r="J203" t="str">
        <f>CONCATENATE(LEFT(CONCATENATE(" ADD "," ",N203,";"),LEN(CONCATENATE(" ADD "," ",N203,";"))-2),";")</f>
        <v xml:space="preserve"> ADD  DESCRIPTION VARCHAR(3000);</v>
      </c>
      <c r="K203" s="21" t="str">
        <f>CONCATENATE(LEFT(CONCATENATE("  ALTER COLUMN  "," ",N203,";"),LEN(CONCATENATE("  ALTER COLUMN  "," ",N203,";"))-2),";")</f>
        <v xml:space="preserve">  ALTER COLUMN   DESCRIPTION VARCHAR(3000);</v>
      </c>
      <c r="L203" s="12"/>
      <c r="M203" s="18" t="str">
        <f t="shared" si="73"/>
        <v>DESCRIPTION,</v>
      </c>
      <c r="N203" s="5" t="str">
        <f t="shared" si="78"/>
        <v>DESCRIPTION VARCHAR(3000),</v>
      </c>
      <c r="O203" s="1" t="s">
        <v>14</v>
      </c>
      <c r="W203" s="17" t="str">
        <f t="shared" si="74"/>
        <v>description</v>
      </c>
      <c r="X203" s="3" t="str">
        <f t="shared" si="75"/>
        <v>"description":"",</v>
      </c>
      <c r="Y203" s="22" t="str">
        <f t="shared" si="76"/>
        <v>public static String DESCRIPTION="description";</v>
      </c>
      <c r="Z203" s="7" t="str">
        <f t="shared" si="77"/>
        <v>private String description="";</v>
      </c>
    </row>
    <row r="204" spans="2:26" ht="19.2" x14ac:dyDescent="0.45">
      <c r="C204" s="1"/>
      <c r="D204" s="8"/>
      <c r="M204" s="18"/>
      <c r="N204" s="33" t="s">
        <v>130</v>
      </c>
      <c r="O204" s="1"/>
      <c r="W204" s="17"/>
    </row>
    <row r="205" spans="2:26" ht="19.2" x14ac:dyDescent="0.45">
      <c r="C205" s="1"/>
      <c r="D205" s="8"/>
      <c r="M205" s="18"/>
      <c r="N205" s="31" t="s">
        <v>126</v>
      </c>
      <c r="O205" s="1"/>
      <c r="W205" s="17"/>
    </row>
    <row r="206" spans="2:26" x14ac:dyDescent="0.3">
      <c r="B206" s="2" t="s">
        <v>348</v>
      </c>
      <c r="I206" t="str">
        <f>CONCATENATE("ALTER TABLE"," ",B206)</f>
        <v>ALTER TABLE TM_PROJECT_PERMISSION_LIST</v>
      </c>
      <c r="J206" t="s">
        <v>293</v>
      </c>
      <c r="K206" s="26" t="str">
        <f>CONCATENATE(J206," VIEW ",B206," AS SELECT")</f>
        <v>create OR REPLACE VIEW TM_PROJECT_PERMISSION_LIST AS SELECT</v>
      </c>
      <c r="N206" s="5" t="str">
        <f>CONCATENATE("CREATE TABLE ",B206," ","(")</f>
        <v>CREATE TABLE TM_PROJECT_PERMISSION_LIST (</v>
      </c>
    </row>
    <row r="207" spans="2:26" ht="19.2" x14ac:dyDescent="0.45">
      <c r="B207" s="1" t="s">
        <v>2</v>
      </c>
      <c r="C207" s="1" t="s">
        <v>1</v>
      </c>
      <c r="D207" s="4">
        <v>30</v>
      </c>
      <c r="E207" s="24" t="s">
        <v>113</v>
      </c>
      <c r="I207" t="str">
        <f>I206</f>
        <v>ALTER TABLE TM_PROJECT_PERMISSION_LIST</v>
      </c>
      <c r="K207" s="25" t="str">
        <f>CONCATENATE(B207,",")</f>
        <v>ID,</v>
      </c>
      <c r="L207" s="12"/>
      <c r="M207" s="18" t="str">
        <f t="shared" ref="M207:M215" si="79">CONCATENATE(B207,",")</f>
        <v>ID,</v>
      </c>
      <c r="N207" s="5" t="str">
        <f>CONCATENATE(B207," ",C207,"(",D207,") ",E207," ,")</f>
        <v>ID VARCHAR(30) NOT NULL ,</v>
      </c>
      <c r="O207" s="1" t="s">
        <v>2</v>
      </c>
      <c r="P207" s="6"/>
      <c r="Q207" s="6"/>
      <c r="R207" s="6"/>
      <c r="S207" s="6"/>
      <c r="T207" s="6"/>
      <c r="U207" s="6"/>
      <c r="V207" s="6"/>
      <c r="W207" s="17" t="str">
        <f t="shared" ref="W207:W215" si="80">CONCATENATE(,LOWER(O207),UPPER(LEFT(P207,1)),LOWER(RIGHT(P207,LEN(P207)-IF(LEN(P207)&gt;0,1,LEN(P207)))),UPPER(LEFT(Q207,1)),LOWER(RIGHT(Q207,LEN(Q207)-IF(LEN(Q207)&gt;0,1,LEN(Q207)))),UPPER(LEFT(R207,1)),LOWER(RIGHT(R207,LEN(R207)-IF(LEN(R207)&gt;0,1,LEN(R207)))),UPPER(LEFT(S207,1)),LOWER(RIGHT(S207,LEN(S207)-IF(LEN(S207)&gt;0,1,LEN(S207)))),UPPER(LEFT(T207,1)),LOWER(RIGHT(T207,LEN(T207)-IF(LEN(T207)&gt;0,1,LEN(T207)))),UPPER(LEFT(U207,1)),LOWER(RIGHT(U207,LEN(U207)-IF(LEN(U207)&gt;0,1,LEN(U207)))),UPPER(LEFT(V207,1)),LOWER(RIGHT(V207,LEN(V207)-IF(LEN(V207)&gt;0,1,LEN(V207)))))</f>
        <v>id</v>
      </c>
      <c r="X207" s="3" t="str">
        <f t="shared" ref="X207:X215" si="81">CONCATENATE("""",W207,"""",":","""","""",",")</f>
        <v>"id":"",</v>
      </c>
      <c r="Y207" s="22" t="str">
        <f t="shared" ref="Y207:Y215" si="82">CONCATENATE("public static String ",,B207,,"=","""",W207,""";")</f>
        <v>public static String ID="id";</v>
      </c>
      <c r="Z207" s="7" t="str">
        <f t="shared" ref="Z207:Z215" si="83">CONCATENATE("private String ",W207,"=","""""",";")</f>
        <v>private String id="";</v>
      </c>
    </row>
    <row r="208" spans="2:26" ht="19.2" x14ac:dyDescent="0.45">
      <c r="B208" s="1" t="s">
        <v>3</v>
      </c>
      <c r="C208" s="1" t="s">
        <v>1</v>
      </c>
      <c r="D208" s="4">
        <v>10</v>
      </c>
      <c r="I208" t="str">
        <f>I207</f>
        <v>ALTER TABLE TM_PROJECT_PERMISSION_LIST</v>
      </c>
      <c r="K208" s="25" t="str">
        <f>CONCATENATE(B208,",")</f>
        <v>STATUS,</v>
      </c>
      <c r="L208" s="12"/>
      <c r="M208" s="18" t="str">
        <f t="shared" si="79"/>
        <v>STATUS,</v>
      </c>
      <c r="N208" s="5" t="str">
        <f t="shared" ref="N208:N215" si="84">CONCATENATE(B208," ",C208,"(",D208,")",",")</f>
        <v>STATUS VARCHAR(10),</v>
      </c>
      <c r="O208" s="1" t="s">
        <v>3</v>
      </c>
      <c r="W208" s="17" t="str">
        <f t="shared" si="80"/>
        <v>status</v>
      </c>
      <c r="X208" s="3" t="str">
        <f t="shared" si="81"/>
        <v>"status":"",</v>
      </c>
      <c r="Y208" s="22" t="str">
        <f t="shared" si="82"/>
        <v>public static String STATUS="status";</v>
      </c>
      <c r="Z208" s="7" t="str">
        <f t="shared" si="83"/>
        <v>private String status="";</v>
      </c>
    </row>
    <row r="209" spans="2:26" ht="19.2" x14ac:dyDescent="0.45">
      <c r="B209" s="1" t="s">
        <v>4</v>
      </c>
      <c r="C209" s="1" t="s">
        <v>1</v>
      </c>
      <c r="D209" s="4">
        <v>30</v>
      </c>
      <c r="I209" t="str">
        <f>I208</f>
        <v>ALTER TABLE TM_PROJECT_PERMISSION_LIST</v>
      </c>
      <c r="K209" s="25" t="str">
        <f>CONCATENATE(B209,",")</f>
        <v>INSERT_DATE,</v>
      </c>
      <c r="L209" s="12"/>
      <c r="M209" s="18" t="str">
        <f t="shared" si="79"/>
        <v>INSERT_DATE,</v>
      </c>
      <c r="N209" s="5" t="str">
        <f t="shared" si="84"/>
        <v>INSERT_DATE VARCHAR(30),</v>
      </c>
      <c r="O209" s="1" t="s">
        <v>7</v>
      </c>
      <c r="P209" t="s">
        <v>8</v>
      </c>
      <c r="W209" s="17" t="str">
        <f t="shared" si="80"/>
        <v>insertDate</v>
      </c>
      <c r="X209" s="3" t="str">
        <f t="shared" si="81"/>
        <v>"insertDate":"",</v>
      </c>
      <c r="Y209" s="22" t="str">
        <f t="shared" si="82"/>
        <v>public static String INSERT_DATE="insertDate";</v>
      </c>
      <c r="Z209" s="7" t="str">
        <f t="shared" si="83"/>
        <v>private String insertDate="";</v>
      </c>
    </row>
    <row r="210" spans="2:26" ht="19.2" x14ac:dyDescent="0.45">
      <c r="B210" s="1" t="s">
        <v>5</v>
      </c>
      <c r="C210" s="1" t="s">
        <v>1</v>
      </c>
      <c r="D210" s="4">
        <v>30</v>
      </c>
      <c r="I210" t="str">
        <f>I209</f>
        <v>ALTER TABLE TM_PROJECT_PERMISSION_LIST</v>
      </c>
      <c r="K210" s="25" t="str">
        <f>CONCATENATE(B210,",")</f>
        <v>MODIFICATION_DATE,</v>
      </c>
      <c r="L210" s="12"/>
      <c r="M210" s="18" t="str">
        <f t="shared" si="79"/>
        <v>MODIFICATION_DATE,</v>
      </c>
      <c r="N210" s="5" t="str">
        <f t="shared" si="84"/>
        <v>MODIFICATION_DATE VARCHAR(30),</v>
      </c>
      <c r="O210" s="1" t="s">
        <v>9</v>
      </c>
      <c r="P210" t="s">
        <v>8</v>
      </c>
      <c r="W210" s="17" t="str">
        <f t="shared" si="80"/>
        <v>modificationDate</v>
      </c>
      <c r="X210" s="3" t="str">
        <f t="shared" si="81"/>
        <v>"modificationDate":"",</v>
      </c>
      <c r="Y210" s="22" t="str">
        <f t="shared" si="82"/>
        <v>public static String MODIFICATION_DATE="modificationDate";</v>
      </c>
      <c r="Z210" s="7" t="str">
        <f t="shared" si="83"/>
        <v>private String modificationDate="";</v>
      </c>
    </row>
    <row r="211" spans="2:26" ht="19.2" x14ac:dyDescent="0.45">
      <c r="B211" s="1" t="s">
        <v>274</v>
      </c>
      <c r="C211" s="1" t="s">
        <v>1</v>
      </c>
      <c r="D211" s="4">
        <v>300</v>
      </c>
      <c r="I211" t="str">
        <f>I168</f>
        <v>ALTER TABLE TM_TASK_TYPE</v>
      </c>
      <c r="K211" s="25" t="str">
        <f>CONCATENATE(B211,",")</f>
        <v>FK_PROJECT_ID,</v>
      </c>
      <c r="L211" s="12"/>
      <c r="M211" s="18" t="str">
        <f>CONCATENATE(B211,",")</f>
        <v>FK_PROJECT_ID,</v>
      </c>
      <c r="N211" s="5" t="str">
        <f>CONCATENATE(B211," ",C211,"(",D211,")",",")</f>
        <v>FK_PROJECT_ID VARCHAR(300),</v>
      </c>
      <c r="O211" s="1" t="s">
        <v>10</v>
      </c>
      <c r="P211" t="s">
        <v>288</v>
      </c>
      <c r="Q211" t="s">
        <v>2</v>
      </c>
      <c r="W211" s="17" t="str">
        <f t="shared" si="80"/>
        <v>fkProjectId</v>
      </c>
      <c r="X211" s="3" t="str">
        <f>CONCATENATE("""",W211,"""",":","""","""",",")</f>
        <v>"fkProjectId":"",</v>
      </c>
      <c r="Y211" s="22" t="str">
        <f>CONCATENATE("public static String ",,B211,,"=","""",W211,""";")</f>
        <v>public static String FK_PROJECT_ID="fkProjectId";</v>
      </c>
      <c r="Z211" s="7" t="str">
        <f>CONCATENATE("private String ",W211,"=","""""",";")</f>
        <v>private String fkProjectId="";</v>
      </c>
    </row>
    <row r="212" spans="2:26" ht="19.2" x14ac:dyDescent="0.45">
      <c r="B212" s="1" t="s">
        <v>287</v>
      </c>
      <c r="C212" s="1" t="s">
        <v>1</v>
      </c>
      <c r="D212" s="4">
        <v>300</v>
      </c>
      <c r="I212" t="e">
        <f>I169</f>
        <v>#REF!</v>
      </c>
      <c r="J212" s="23"/>
      <c r="K212" s="25" t="s">
        <v>382</v>
      </c>
      <c r="L212" s="12"/>
      <c r="M212" s="18" t="str">
        <f t="shared" si="79"/>
        <v>PROJECT_NAME,</v>
      </c>
      <c r="N212" s="5" t="str">
        <f t="shared" si="84"/>
        <v>PROJECT_NAME VARCHAR(300),</v>
      </c>
      <c r="O212" s="1" t="s">
        <v>288</v>
      </c>
      <c r="P212" t="s">
        <v>0</v>
      </c>
      <c r="W212" s="17" t="str">
        <f t="shared" si="80"/>
        <v>projectName</v>
      </c>
      <c r="X212" s="3" t="str">
        <f t="shared" si="81"/>
        <v>"projectName":"",</v>
      </c>
      <c r="Y212" s="22" t="str">
        <f t="shared" si="82"/>
        <v>public static String PROJECT_NAME="projectName";</v>
      </c>
      <c r="Z212" s="7" t="str">
        <f t="shared" si="83"/>
        <v>private String projectName="";</v>
      </c>
    </row>
    <row r="213" spans="2:26" ht="19.2" x14ac:dyDescent="0.45">
      <c r="B213" s="1" t="s">
        <v>11</v>
      </c>
      <c r="C213" s="1" t="s">
        <v>1</v>
      </c>
      <c r="D213" s="4">
        <v>45</v>
      </c>
      <c r="K213" s="25" t="str">
        <f>CONCATENATE(B213,",")</f>
        <v>FK_USER_ID,</v>
      </c>
      <c r="L213" s="12"/>
      <c r="M213" s="18" t="str">
        <f>CONCATENATE(B213,",")</f>
        <v>FK_USER_ID,</v>
      </c>
      <c r="N213" s="5" t="str">
        <f>CONCATENATE(B213," ",C213,"(",D213,")",",")</f>
        <v>FK_USER_ID VARCHAR(45),</v>
      </c>
      <c r="O213" s="1" t="s">
        <v>10</v>
      </c>
      <c r="P213" t="s">
        <v>12</v>
      </c>
      <c r="R213" t="s">
        <v>349</v>
      </c>
      <c r="W213" s="17" t="str">
        <f t="shared" si="80"/>
        <v>fkUserId</v>
      </c>
      <c r="X213" s="3" t="str">
        <f>CONCATENATE("""",W213,"""",":","""","""",",")</f>
        <v>"fkUserId":"",</v>
      </c>
      <c r="Y213" s="22" t="str">
        <f>CONCATENATE("public static String ",,B213,,"=","""",W213,""";")</f>
        <v>public static String FK_USER_ID="fkUserId";</v>
      </c>
      <c r="Z213" s="7" t="str">
        <f>CONCATENATE("private String ",W213,"=","""""",";")</f>
        <v>private String fkUserId="";</v>
      </c>
    </row>
    <row r="214" spans="2:26" ht="19.2" x14ac:dyDescent="0.45">
      <c r="B214" s="1" t="s">
        <v>347</v>
      </c>
      <c r="C214" s="1" t="s">
        <v>1</v>
      </c>
      <c r="D214" s="4">
        <v>45</v>
      </c>
      <c r="K214" s="25" t="s">
        <v>441</v>
      </c>
      <c r="L214" s="12"/>
      <c r="M214" s="18" t="str">
        <f t="shared" si="79"/>
        <v>USER_NAME,</v>
      </c>
      <c r="N214" s="5" t="str">
        <f t="shared" si="84"/>
        <v>USER_NAME VARCHAR(45),</v>
      </c>
      <c r="O214" s="1" t="s">
        <v>12</v>
      </c>
      <c r="P214" t="s">
        <v>0</v>
      </c>
      <c r="W214" s="17" t="str">
        <f t="shared" si="80"/>
        <v>userName</v>
      </c>
      <c r="X214" s="3" t="str">
        <f t="shared" si="81"/>
        <v>"userName":"",</v>
      </c>
      <c r="Y214" s="22" t="str">
        <f t="shared" si="82"/>
        <v>public static String USER_NAME="userName";</v>
      </c>
      <c r="Z214" s="7" t="str">
        <f t="shared" si="83"/>
        <v>private String userName="";</v>
      </c>
    </row>
    <row r="215" spans="2:26" ht="19.2" x14ac:dyDescent="0.45">
      <c r="B215" s="1" t="s">
        <v>14</v>
      </c>
      <c r="C215" s="1" t="s">
        <v>1</v>
      </c>
      <c r="D215" s="4">
        <v>3000</v>
      </c>
      <c r="I215" t="str">
        <f>I185</f>
        <v>ALTER TABLE TM_PROJECT</v>
      </c>
      <c r="K215" s="25" t="str">
        <f>CONCATENATE(B215,"")</f>
        <v>DESCRIPTION</v>
      </c>
      <c r="L215" s="12"/>
      <c r="M215" s="18" t="str">
        <f t="shared" si="79"/>
        <v>DESCRIPTION,</v>
      </c>
      <c r="N215" s="5" t="str">
        <f t="shared" si="84"/>
        <v>DESCRIPTION VARCHAR(3000),</v>
      </c>
      <c r="O215" s="1" t="s">
        <v>14</v>
      </c>
      <c r="W215" s="17" t="str">
        <f t="shared" si="80"/>
        <v>description</v>
      </c>
      <c r="X215" s="3" t="str">
        <f t="shared" si="81"/>
        <v>"description":"",</v>
      </c>
      <c r="Y215" s="22" t="str">
        <f t="shared" si="82"/>
        <v>public static String DESCRIPTION="description";</v>
      </c>
      <c r="Z215" s="7" t="str">
        <f t="shared" si="83"/>
        <v>private String description="";</v>
      </c>
    </row>
    <row r="216" spans="2:26" ht="19.2" x14ac:dyDescent="0.45">
      <c r="C216" s="14"/>
      <c r="D216" s="9"/>
      <c r="K216" s="29" t="str">
        <f>CONCATENATE(" FROM ",LEFT(B206,LEN(B206)-5)," T")</f>
        <v xml:space="preserve"> FROM TM_PROJECT_PERMISSION T</v>
      </c>
      <c r="M216" s="20"/>
      <c r="W216" s="17"/>
    </row>
    <row r="217" spans="2:26" ht="19.2" x14ac:dyDescent="0.45">
      <c r="C217" s="14"/>
      <c r="D217" s="9"/>
      <c r="K217" s="29"/>
      <c r="M217" s="20"/>
      <c r="W217" s="17"/>
    </row>
    <row r="218" spans="2:26" x14ac:dyDescent="0.3">
      <c r="B218" s="2" t="s">
        <v>292</v>
      </c>
      <c r="I218" t="str">
        <f>CONCATENATE("ALTER TABLE"," ",B218)</f>
        <v>ALTER TABLE TM_PROJECT_LIST</v>
      </c>
      <c r="J218" t="s">
        <v>293</v>
      </c>
      <c r="K218" s="26" t="str">
        <f>CONCATENATE(J218," VIEW ",B218," AS SELECT")</f>
        <v>create OR REPLACE VIEW TM_PROJECT_LIST AS SELECT</v>
      </c>
      <c r="N218" s="5" t="str">
        <f>CONCATENATE("CREATE TABLE ",B218," ","(")</f>
        <v>CREATE TABLE TM_PROJECT_LIST (</v>
      </c>
    </row>
    <row r="219" spans="2:26" ht="19.2" x14ac:dyDescent="0.45">
      <c r="B219" s="1" t="s">
        <v>2</v>
      </c>
      <c r="C219" s="1" t="s">
        <v>1</v>
      </c>
      <c r="D219" s="4">
        <v>30</v>
      </c>
      <c r="E219" s="24" t="s">
        <v>113</v>
      </c>
      <c r="I219" t="str">
        <f>I218</f>
        <v>ALTER TABLE TM_PROJECT_LIST</v>
      </c>
      <c r="K219" s="25" t="str">
        <f t="shared" ref="K219:K227" si="85">CONCATENATE(B219,",")</f>
        <v>ID,</v>
      </c>
      <c r="L219" s="12"/>
      <c r="M219" s="18" t="str">
        <f t="shared" ref="M219:M230" si="86">CONCATENATE(B219,",")</f>
        <v>ID,</v>
      </c>
      <c r="N219" s="5" t="str">
        <f>CONCATENATE(B219," ",C219,"(",D219,") ",E219," ,")</f>
        <v>ID VARCHAR(30) NOT NULL ,</v>
      </c>
      <c r="O219" s="1" t="s">
        <v>2</v>
      </c>
      <c r="P219" s="6"/>
      <c r="Q219" s="6"/>
      <c r="R219" s="6"/>
      <c r="S219" s="6"/>
      <c r="T219" s="6"/>
      <c r="U219" s="6"/>
      <c r="V219" s="6"/>
      <c r="W219" s="17" t="str">
        <f t="shared" ref="W219:W224" si="87">CONCATENATE(,LOWER(O219),UPPER(LEFT(P219,1)),LOWER(RIGHT(P219,LEN(P219)-IF(LEN(P219)&gt;0,1,LEN(P219)))),UPPER(LEFT(Q219,1)),LOWER(RIGHT(Q219,LEN(Q219)-IF(LEN(Q219)&gt;0,1,LEN(Q219)))),UPPER(LEFT(R219,1)),LOWER(RIGHT(R219,LEN(R219)-IF(LEN(R219)&gt;0,1,LEN(R219)))),UPPER(LEFT(S219,1)),LOWER(RIGHT(S219,LEN(S219)-IF(LEN(S219)&gt;0,1,LEN(S219)))),UPPER(LEFT(T219,1)),LOWER(RIGHT(T219,LEN(T219)-IF(LEN(T219)&gt;0,1,LEN(T219)))),UPPER(LEFT(U219,1)),LOWER(RIGHT(U219,LEN(U219)-IF(LEN(U219)&gt;0,1,LEN(U219)))),UPPER(LEFT(V219,1)),LOWER(RIGHT(V219,LEN(V219)-IF(LEN(V219)&gt;0,1,LEN(V219)))))</f>
        <v>id</v>
      </c>
      <c r="X219" s="3" t="str">
        <f t="shared" ref="X219:X230" si="88">CONCATENATE("""",W219,"""",":","""","""",",")</f>
        <v>"id":"",</v>
      </c>
      <c r="Y219" s="22" t="str">
        <f t="shared" ref="Y219:Y230" si="89">CONCATENATE("public static String ",,B219,,"=","""",W219,""";")</f>
        <v>public static String ID="id";</v>
      </c>
      <c r="Z219" s="7" t="str">
        <f t="shared" ref="Z219:Z230" si="90">CONCATENATE("private String ",W219,"=","""""",";")</f>
        <v>private String id="";</v>
      </c>
    </row>
    <row r="220" spans="2:26" ht="19.2" x14ac:dyDescent="0.45">
      <c r="B220" s="1" t="s">
        <v>3</v>
      </c>
      <c r="C220" s="1" t="s">
        <v>1</v>
      </c>
      <c r="D220" s="4">
        <v>10</v>
      </c>
      <c r="I220" t="str">
        <f>I219</f>
        <v>ALTER TABLE TM_PROJECT_LIST</v>
      </c>
      <c r="K220" s="25" t="str">
        <f t="shared" si="85"/>
        <v>STATUS,</v>
      </c>
      <c r="L220" s="12"/>
      <c r="M220" s="18" t="str">
        <f t="shared" si="86"/>
        <v>STATUS,</v>
      </c>
      <c r="N220" s="5" t="str">
        <f t="shared" ref="N220:N230" si="91">CONCATENATE(B220," ",C220,"(",D220,")",",")</f>
        <v>STATUS VARCHAR(10),</v>
      </c>
      <c r="O220" s="1" t="s">
        <v>3</v>
      </c>
      <c r="W220" s="17" t="str">
        <f t="shared" si="87"/>
        <v>status</v>
      </c>
      <c r="X220" s="3" t="str">
        <f t="shared" si="88"/>
        <v>"status":"",</v>
      </c>
      <c r="Y220" s="22" t="str">
        <f t="shared" si="89"/>
        <v>public static String STATUS="status";</v>
      </c>
      <c r="Z220" s="7" t="str">
        <f t="shared" si="90"/>
        <v>private String status="";</v>
      </c>
    </row>
    <row r="221" spans="2:26" ht="19.2" x14ac:dyDescent="0.45">
      <c r="B221" s="1" t="s">
        <v>4</v>
      </c>
      <c r="C221" s="1" t="s">
        <v>1</v>
      </c>
      <c r="D221" s="4">
        <v>30</v>
      </c>
      <c r="I221" t="str">
        <f>I220</f>
        <v>ALTER TABLE TM_PROJECT_LIST</v>
      </c>
      <c r="K221" s="25" t="str">
        <f t="shared" si="85"/>
        <v>INSERT_DATE,</v>
      </c>
      <c r="L221" s="12"/>
      <c r="M221" s="18" t="str">
        <f t="shared" si="86"/>
        <v>INSERT_DATE,</v>
      </c>
      <c r="N221" s="5" t="str">
        <f t="shared" si="91"/>
        <v>INSERT_DATE VARCHAR(30),</v>
      </c>
      <c r="O221" s="1" t="s">
        <v>7</v>
      </c>
      <c r="P221" t="s">
        <v>8</v>
      </c>
      <c r="W221" s="17" t="str">
        <f t="shared" si="87"/>
        <v>insertDate</v>
      </c>
      <c r="X221" s="3" t="str">
        <f t="shared" si="88"/>
        <v>"insertDate":"",</v>
      </c>
      <c r="Y221" s="22" t="str">
        <f t="shared" si="89"/>
        <v>public static String INSERT_DATE="insertDate";</v>
      </c>
      <c r="Z221" s="7" t="str">
        <f t="shared" si="90"/>
        <v>private String insertDate="";</v>
      </c>
    </row>
    <row r="222" spans="2:26" ht="19.2" x14ac:dyDescent="0.45">
      <c r="B222" s="1" t="s">
        <v>5</v>
      </c>
      <c r="C222" s="1" t="s">
        <v>1</v>
      </c>
      <c r="D222" s="4">
        <v>30</v>
      </c>
      <c r="I222" t="str">
        <f>I221</f>
        <v>ALTER TABLE TM_PROJECT_LIST</v>
      </c>
      <c r="K222" s="25" t="str">
        <f t="shared" si="85"/>
        <v>MODIFICATION_DATE,</v>
      </c>
      <c r="L222" s="12"/>
      <c r="M222" s="18" t="str">
        <f t="shared" si="86"/>
        <v>MODIFICATION_DATE,</v>
      </c>
      <c r="N222" s="5" t="str">
        <f t="shared" si="91"/>
        <v>MODIFICATION_DATE VARCHAR(30),</v>
      </c>
      <c r="O222" s="1" t="s">
        <v>9</v>
      </c>
      <c r="P222" t="s">
        <v>8</v>
      </c>
      <c r="W222" s="17" t="str">
        <f t="shared" si="87"/>
        <v>modificationDate</v>
      </c>
      <c r="X222" s="3" t="str">
        <f t="shared" si="88"/>
        <v>"modificationDate":"",</v>
      </c>
      <c r="Y222" s="22" t="str">
        <f t="shared" si="89"/>
        <v>public static String MODIFICATION_DATE="modificationDate";</v>
      </c>
      <c r="Z222" s="7" t="str">
        <f t="shared" si="90"/>
        <v>private String modificationDate="";</v>
      </c>
    </row>
    <row r="223" spans="2:26" ht="19.2" x14ac:dyDescent="0.45">
      <c r="B223" s="1" t="s">
        <v>696</v>
      </c>
      <c r="C223" s="1" t="s">
        <v>1</v>
      </c>
      <c r="D223" s="4">
        <v>300</v>
      </c>
      <c r="I223" t="str">
        <f>I222</f>
        <v>ALTER TABLE TM_PROJECT_LIST</v>
      </c>
      <c r="J223" t="str">
        <f>CONCATENATE(LEFT(CONCATENATE(" ADD "," ",N223,";"),LEN(CONCATENATE(" ADD "," ",N223,";"))-2),";")</f>
        <v xml:space="preserve"> ADD  PROJECT_CODE VARCHAR(300);</v>
      </c>
      <c r="K223" s="25" t="str">
        <f t="shared" si="85"/>
        <v>PROJECT_CODE,</v>
      </c>
      <c r="L223" s="12"/>
      <c r="M223" s="18" t="str">
        <f t="shared" si="86"/>
        <v>PROJECT_CODE,</v>
      </c>
      <c r="N223" s="5" t="str">
        <f t="shared" si="91"/>
        <v>PROJECT_CODE VARCHAR(300),</v>
      </c>
      <c r="O223" s="1" t="s">
        <v>288</v>
      </c>
      <c r="P223" t="s">
        <v>18</v>
      </c>
      <c r="W223" s="17" t="str">
        <f t="shared" si="87"/>
        <v>projectCode</v>
      </c>
      <c r="X223" s="3" t="str">
        <f t="shared" si="88"/>
        <v>"projectCode":"",</v>
      </c>
      <c r="Y223" s="22" t="str">
        <f t="shared" si="89"/>
        <v>public static String PROJECT_CODE="projectCode";</v>
      </c>
      <c r="Z223" s="7" t="str">
        <f t="shared" si="90"/>
        <v>private String projectCode="";</v>
      </c>
    </row>
    <row r="224" spans="2:26" ht="19.2" x14ac:dyDescent="0.45">
      <c r="B224" s="1" t="s">
        <v>287</v>
      </c>
      <c r="C224" s="1" t="s">
        <v>1</v>
      </c>
      <c r="D224" s="4">
        <v>300</v>
      </c>
      <c r="I224">
        <f>I175</f>
        <v>0</v>
      </c>
      <c r="K224" s="25" t="str">
        <f t="shared" si="85"/>
        <v>PROJECT_NAME,</v>
      </c>
      <c r="L224" s="12"/>
      <c r="M224" s="18" t="str">
        <f t="shared" si="86"/>
        <v>PROJECT_NAME,</v>
      </c>
      <c r="N224" s="5" t="str">
        <f t="shared" si="91"/>
        <v>PROJECT_NAME VARCHAR(300),</v>
      </c>
      <c r="O224" s="1" t="s">
        <v>288</v>
      </c>
      <c r="P224" t="s">
        <v>0</v>
      </c>
      <c r="W224" s="17" t="str">
        <f t="shared" si="87"/>
        <v>projectName</v>
      </c>
      <c r="X224" s="3" t="str">
        <f t="shared" si="88"/>
        <v>"projectName":"",</v>
      </c>
      <c r="Y224" s="22" t="str">
        <f t="shared" si="89"/>
        <v>public static String PROJECT_NAME="projectName";</v>
      </c>
      <c r="Z224" s="7" t="str">
        <f t="shared" si="90"/>
        <v>private String projectName="";</v>
      </c>
    </row>
    <row r="225" spans="2:26" ht="19.2" x14ac:dyDescent="0.45">
      <c r="B225" s="1" t="s">
        <v>265</v>
      </c>
      <c r="C225" s="1" t="s">
        <v>1</v>
      </c>
      <c r="D225" s="4">
        <v>20</v>
      </c>
      <c r="J225" s="23"/>
      <c r="K225" s="25" t="str">
        <f t="shared" si="85"/>
        <v>START_DATE,</v>
      </c>
      <c r="L225" s="12"/>
      <c r="M225" s="18" t="str">
        <f t="shared" si="86"/>
        <v>START_DATE,</v>
      </c>
      <c r="N225" s="5" t="str">
        <f t="shared" si="91"/>
        <v>START_DATE VARCHAR(20),</v>
      </c>
      <c r="O225" s="1" t="s">
        <v>289</v>
      </c>
      <c r="P225" t="s">
        <v>8</v>
      </c>
      <c r="W225" s="17" t="str">
        <f t="shared" ref="W225:W230" si="92">CONCATENATE(,LOWER(O225),UPPER(LEFT(P225,1)),LOWER(RIGHT(P225,LEN(P225)-IF(LEN(P225)&gt;0,1,LEN(P225)))),UPPER(LEFT(Q225,1)),LOWER(RIGHT(Q225,LEN(Q225)-IF(LEN(Q225)&gt;0,1,LEN(Q225)))),UPPER(LEFT(R225,1)),LOWER(RIGHT(R225,LEN(R225)-IF(LEN(R225)&gt;0,1,LEN(R225)))),UPPER(LEFT(S225,1)),LOWER(RIGHT(S225,LEN(S225)-IF(LEN(S225)&gt;0,1,LEN(S225)))),UPPER(LEFT(T225,1)),LOWER(RIGHT(T225,LEN(T225)-IF(LEN(T225)&gt;0,1,LEN(T225)))),UPPER(LEFT(U225,1)),LOWER(RIGHT(U225,LEN(U225)-IF(LEN(U225)&gt;0,1,LEN(U225)))),UPPER(LEFT(V225,1)),LOWER(RIGHT(V225,LEN(V225)-IF(LEN(V225)&gt;0,1,LEN(V225)))))</f>
        <v>startDate</v>
      </c>
      <c r="X225" s="3" t="str">
        <f t="shared" si="88"/>
        <v>"startDate":"",</v>
      </c>
      <c r="Y225" s="22" t="str">
        <f t="shared" si="89"/>
        <v>public static String START_DATE="startDate";</v>
      </c>
      <c r="Z225" s="7" t="str">
        <f t="shared" si="90"/>
        <v>private String startDate="";</v>
      </c>
    </row>
    <row r="226" spans="2:26" ht="19.2" x14ac:dyDescent="0.45">
      <c r="B226" s="10" t="s">
        <v>267</v>
      </c>
      <c r="C226" s="1" t="s">
        <v>1</v>
      </c>
      <c r="D226" s="4">
        <v>43</v>
      </c>
      <c r="I226" t="e">
        <f>I169</f>
        <v>#REF!</v>
      </c>
      <c r="K226" s="25" t="str">
        <f t="shared" si="85"/>
        <v>END_DATE,</v>
      </c>
      <c r="L226" s="12"/>
      <c r="M226" s="18" t="str">
        <f t="shared" si="86"/>
        <v>END_DATE,</v>
      </c>
      <c r="N226" s="5" t="str">
        <f t="shared" si="91"/>
        <v>END_DATE VARCHAR(43),</v>
      </c>
      <c r="O226" s="1" t="s">
        <v>290</v>
      </c>
      <c r="P226" t="s">
        <v>8</v>
      </c>
      <c r="W226" s="17" t="str">
        <f t="shared" si="92"/>
        <v>endDate</v>
      </c>
      <c r="X226" s="3" t="str">
        <f t="shared" si="88"/>
        <v>"endDate":"",</v>
      </c>
      <c r="Y226" s="22" t="str">
        <f t="shared" si="89"/>
        <v>public static String END_DATE="endDate";</v>
      </c>
      <c r="Z226" s="7" t="str">
        <f t="shared" si="90"/>
        <v>private String endDate="";</v>
      </c>
    </row>
    <row r="227" spans="2:26" ht="19.2" x14ac:dyDescent="0.45">
      <c r="B227" s="10" t="s">
        <v>291</v>
      </c>
      <c r="C227" s="1" t="s">
        <v>1</v>
      </c>
      <c r="D227" s="4">
        <v>40</v>
      </c>
      <c r="I227" t="e">
        <f>I169</f>
        <v>#REF!</v>
      </c>
      <c r="K227" s="25" t="str">
        <f t="shared" si="85"/>
        <v>FK_NETWORK_ID,</v>
      </c>
      <c r="L227" s="12"/>
      <c r="M227" s="18" t="str">
        <f>CONCATENATE(B227,",")</f>
        <v>FK_NETWORK_ID,</v>
      </c>
      <c r="N227" s="5" t="str">
        <f>CONCATENATE(B227," ",C227,"(",D227,")",",")</f>
        <v>FK_NETWORK_ID VARCHAR(40),</v>
      </c>
      <c r="O227" s="1" t="s">
        <v>10</v>
      </c>
      <c r="P227" t="s">
        <v>281</v>
      </c>
      <c r="Q227" t="s">
        <v>2</v>
      </c>
      <c r="W227" s="17" t="str">
        <f>CONCATENATE(,LOWER(O227),UPPER(LEFT(P227,1)),LOWER(RIGHT(P227,LEN(P227)-IF(LEN(P227)&gt;0,1,LEN(P227)))),UPPER(LEFT(Q227,1)),LOWER(RIGHT(Q227,LEN(Q227)-IF(LEN(Q227)&gt;0,1,LEN(Q227)))),UPPER(LEFT(R227,1)),LOWER(RIGHT(R227,LEN(R227)-IF(LEN(R227)&gt;0,1,LEN(R227)))),UPPER(LEFT(S227,1)),LOWER(RIGHT(S227,LEN(S227)-IF(LEN(S227)&gt;0,1,LEN(S227)))),UPPER(LEFT(T227,1)),LOWER(RIGHT(T227,LEN(T227)-IF(LEN(T227)&gt;0,1,LEN(T227)))),UPPER(LEFT(U227,1)),LOWER(RIGHT(U227,LEN(U227)-IF(LEN(U227)&gt;0,1,LEN(U227)))),UPPER(LEFT(V227,1)),LOWER(RIGHT(V227,LEN(V227)-IF(LEN(V227)&gt;0,1,LEN(V227)))))</f>
        <v>fkNetworkId</v>
      </c>
      <c r="X227" s="3" t="str">
        <f>CONCATENATE("""",W227,"""",":","""","""",",")</f>
        <v>"fkNetworkId":"",</v>
      </c>
      <c r="Y227" s="22" t="str">
        <f>CONCATENATE("public static String ",,B227,,"=","""",W227,""";")</f>
        <v>public static String FK_NETWORK_ID="fkNetworkId";</v>
      </c>
      <c r="Z227" s="7" t="str">
        <f>CONCATENATE("private String ",W227,"=","""""",";")</f>
        <v>private String fkNetworkId="";</v>
      </c>
    </row>
    <row r="228" spans="2:26" ht="19.2" x14ac:dyDescent="0.45">
      <c r="B228" s="10" t="s">
        <v>279</v>
      </c>
      <c r="C228" s="1" t="s">
        <v>1</v>
      </c>
      <c r="D228" s="4">
        <v>40</v>
      </c>
      <c r="I228">
        <f>I170</f>
        <v>0</v>
      </c>
      <c r="K228" s="35" t="s">
        <v>381</v>
      </c>
      <c r="L228" s="12"/>
      <c r="M228" s="18" t="str">
        <f t="shared" si="86"/>
        <v>NETWORK_NAME,</v>
      </c>
      <c r="N228" s="5" t="str">
        <f t="shared" si="91"/>
        <v>NETWORK_NAME VARCHAR(40),</v>
      </c>
      <c r="O228" s="1" t="s">
        <v>281</v>
      </c>
      <c r="P228" t="s">
        <v>0</v>
      </c>
      <c r="W228" s="17" t="str">
        <f t="shared" si="92"/>
        <v>networkName</v>
      </c>
      <c r="X228" s="3" t="str">
        <f t="shared" si="88"/>
        <v>"networkName":"",</v>
      </c>
      <c r="Y228" s="22" t="str">
        <f t="shared" si="89"/>
        <v>public static String NETWORK_NAME="networkName";</v>
      </c>
      <c r="Z228" s="7" t="str">
        <f t="shared" si="90"/>
        <v>private String networkName="";</v>
      </c>
    </row>
    <row r="229" spans="2:26" ht="19.2" x14ac:dyDescent="0.45">
      <c r="B229" s="1" t="s">
        <v>181</v>
      </c>
      <c r="C229" s="1" t="s">
        <v>1</v>
      </c>
      <c r="D229" s="4">
        <v>300</v>
      </c>
      <c r="I229" t="str">
        <f>I200</f>
        <v>ALTER TABLE TM_PROJECT_PERMISSION</v>
      </c>
      <c r="K229" s="25" t="str">
        <f>CONCATENATE(B229,",")</f>
        <v>PURPOSE,</v>
      </c>
      <c r="L229" s="12"/>
      <c r="M229" s="18" t="str">
        <f t="shared" si="86"/>
        <v>PURPOSE,</v>
      </c>
      <c r="N229" s="5" t="str">
        <f t="shared" si="91"/>
        <v>PURPOSE VARCHAR(300),</v>
      </c>
      <c r="O229" s="1" t="s">
        <v>181</v>
      </c>
      <c r="W229" s="17" t="str">
        <f t="shared" si="92"/>
        <v>purpose</v>
      </c>
      <c r="X229" s="3" t="str">
        <f t="shared" si="88"/>
        <v>"purpose":"",</v>
      </c>
      <c r="Y229" s="22" t="str">
        <f t="shared" si="89"/>
        <v>public static String PURPOSE="purpose";</v>
      </c>
      <c r="Z229" s="7" t="str">
        <f t="shared" si="90"/>
        <v>private String purpose="";</v>
      </c>
    </row>
    <row r="230" spans="2:26" ht="19.2" x14ac:dyDescent="0.45">
      <c r="B230" s="1" t="s">
        <v>14</v>
      </c>
      <c r="C230" s="1" t="s">
        <v>1</v>
      </c>
      <c r="D230" s="4">
        <v>3000</v>
      </c>
      <c r="I230" t="e">
        <f>#REF!</f>
        <v>#REF!</v>
      </c>
      <c r="K230" s="25" t="str">
        <f>CONCATENATE(B230,"")</f>
        <v>DESCRIPTION</v>
      </c>
      <c r="L230" s="12"/>
      <c r="M230" s="18" t="str">
        <f t="shared" si="86"/>
        <v>DESCRIPTION,</v>
      </c>
      <c r="N230" s="5" t="str">
        <f t="shared" si="91"/>
        <v>DESCRIPTION VARCHAR(3000),</v>
      </c>
      <c r="O230" s="1" t="s">
        <v>14</v>
      </c>
      <c r="W230" s="17" t="str">
        <f t="shared" si="92"/>
        <v>description</v>
      </c>
      <c r="X230" s="3" t="str">
        <f t="shared" si="88"/>
        <v>"description":"",</v>
      </c>
      <c r="Y230" s="22" t="str">
        <f t="shared" si="89"/>
        <v>public static String DESCRIPTION="description";</v>
      </c>
      <c r="Z230" s="7" t="str">
        <f t="shared" si="90"/>
        <v>private String description="";</v>
      </c>
    </row>
    <row r="231" spans="2:26" x14ac:dyDescent="0.3">
      <c r="K231" s="29" t="str">
        <f>CONCATENATE(" FROM ",LEFT(B218,LEN(B218)-5)," T")</f>
        <v xml:space="preserve"> FROM TM_PROJECT T</v>
      </c>
    </row>
    <row r="232" spans="2:26" x14ac:dyDescent="0.3">
      <c r="K232" s="29"/>
    </row>
    <row r="233" spans="2:26" x14ac:dyDescent="0.3">
      <c r="K233" s="29"/>
    </row>
    <row r="234" spans="2:26" x14ac:dyDescent="0.3">
      <c r="K234" s="29"/>
    </row>
    <row r="235" spans="2:26" x14ac:dyDescent="0.3">
      <c r="K235" s="29"/>
    </row>
    <row r="236" spans="2:26" x14ac:dyDescent="0.3">
      <c r="B236" s="2" t="s">
        <v>294</v>
      </c>
      <c r="I236" t="str">
        <f>CONCATENATE("ALTER TABLE"," ",B236)</f>
        <v>ALTER TABLE TM_PROGRESS</v>
      </c>
      <c r="N236" s="5" t="str">
        <f>CONCATENATE("CREATE TABLE ",B236," ","(")</f>
        <v>CREATE TABLE TM_PROGRESS (</v>
      </c>
    </row>
    <row r="237" spans="2:26" ht="19.2" x14ac:dyDescent="0.45">
      <c r="B237" s="1" t="s">
        <v>2</v>
      </c>
      <c r="C237" s="1" t="s">
        <v>1</v>
      </c>
      <c r="D237" s="4">
        <v>30</v>
      </c>
      <c r="E237" s="24" t="s">
        <v>113</v>
      </c>
      <c r="I237" t="str">
        <f>I236</f>
        <v>ALTER TABLE TM_PROGRESS</v>
      </c>
      <c r="J237" t="str">
        <f>CONCATENATE(LEFT(CONCATENATE(" ADD "," ",N237,";"),LEN(CONCATENATE(" ADD "," ",N237,";"))-2),";")</f>
        <v xml:space="preserve"> ADD  ID VARCHAR(30) NOT NULL ;</v>
      </c>
      <c r="K237" s="21" t="str">
        <f>CONCATENATE(LEFT(CONCATENATE("  ALTER COLUMN  "," ",N237,";"),LEN(CONCATENATE("  ALTER COLUMN  "," ",N237,";"))-2),";")</f>
        <v xml:space="preserve">  ALTER COLUMN   ID VARCHAR(30) NOT NULL ;</v>
      </c>
      <c r="L237" s="12"/>
      <c r="M237" s="18" t="str">
        <f>CONCATENATE(B237,",")</f>
        <v>ID,</v>
      </c>
      <c r="N237" s="5" t="str">
        <f>CONCATENATE(B237," ",C237,"(",D237,") ",E237," ,")</f>
        <v>ID VARCHAR(30) NOT NULL ,</v>
      </c>
      <c r="O237" s="1" t="s">
        <v>2</v>
      </c>
      <c r="P237" s="6"/>
      <c r="Q237" s="6"/>
      <c r="R237" s="6"/>
      <c r="S237" s="6"/>
      <c r="T237" s="6"/>
      <c r="U237" s="6"/>
      <c r="V237" s="6"/>
      <c r="W237" s="17" t="str">
        <f t="shared" ref="W237:W243" si="93">CONCATENATE(,LOWER(O237),UPPER(LEFT(P237,1)),LOWER(RIGHT(P237,LEN(P237)-IF(LEN(P237)&gt;0,1,LEN(P237)))),UPPER(LEFT(Q237,1)),LOWER(RIGHT(Q237,LEN(Q237)-IF(LEN(Q237)&gt;0,1,LEN(Q237)))),UPPER(LEFT(R237,1)),LOWER(RIGHT(R237,LEN(R237)-IF(LEN(R237)&gt;0,1,LEN(R237)))),UPPER(LEFT(S237,1)),LOWER(RIGHT(S237,LEN(S237)-IF(LEN(S237)&gt;0,1,LEN(S237)))),UPPER(LEFT(T237,1)),LOWER(RIGHT(T237,LEN(T237)-IF(LEN(T237)&gt;0,1,LEN(T237)))),UPPER(LEFT(U237,1)),LOWER(RIGHT(U237,LEN(U237)-IF(LEN(U237)&gt;0,1,LEN(U237)))),UPPER(LEFT(V237,1)),LOWER(RIGHT(V237,LEN(V237)-IF(LEN(V237)&gt;0,1,LEN(V237)))))</f>
        <v>id</v>
      </c>
      <c r="X237" s="3" t="str">
        <f t="shared" ref="X237:X243" si="94">CONCATENATE("""",W237,"""",":","""","""",",")</f>
        <v>"id":"",</v>
      </c>
      <c r="Y237" s="22" t="str">
        <f t="shared" ref="Y237:Y243" si="95">CONCATENATE("public static String ",,B237,,"=","""",W237,""";")</f>
        <v>public static String ID="id";</v>
      </c>
      <c r="Z237" s="7" t="str">
        <f t="shared" ref="Z237:Z243" si="96">CONCATENATE("private String ",W237,"=","""""",";")</f>
        <v>private String id="";</v>
      </c>
    </row>
    <row r="238" spans="2:26" ht="19.2" x14ac:dyDescent="0.45">
      <c r="B238" s="1" t="s">
        <v>3</v>
      </c>
      <c r="C238" s="1" t="s">
        <v>1</v>
      </c>
      <c r="D238" s="4">
        <v>10</v>
      </c>
      <c r="I238" t="str">
        <f>I237</f>
        <v>ALTER TABLE TM_PROGRESS</v>
      </c>
      <c r="J238" t="str">
        <f>CONCATENATE(LEFT(CONCATENATE(" ADD "," ",N238,";"),LEN(CONCATENATE(" ADD "," ",N238,";"))-2),";")</f>
        <v xml:space="preserve"> ADD  STATUS VARCHAR(10);</v>
      </c>
      <c r="K238" s="21" t="str">
        <f>CONCATENATE(LEFT(CONCATENATE("  ALTER COLUMN  "," ",N238,";"),LEN(CONCATENATE("  ALTER COLUMN  "," ",N238,";"))-2),";")</f>
        <v xml:space="preserve">  ALTER COLUMN   STATUS VARCHAR(10);</v>
      </c>
      <c r="L238" s="12"/>
      <c r="M238" s="18" t="str">
        <f>CONCATENATE(B238,",")</f>
        <v>STATUS,</v>
      </c>
      <c r="N238" s="5" t="str">
        <f t="shared" ref="N238:N243" si="97">CONCATENATE(B238," ",C238,"(",D238,")",",")</f>
        <v>STATUS VARCHAR(10),</v>
      </c>
      <c r="O238" s="1" t="s">
        <v>3</v>
      </c>
      <c r="W238" s="17" t="str">
        <f t="shared" si="93"/>
        <v>status</v>
      </c>
      <c r="X238" s="3" t="str">
        <f t="shared" si="94"/>
        <v>"status":"",</v>
      </c>
      <c r="Y238" s="22" t="str">
        <f t="shared" si="95"/>
        <v>public static String STATUS="status";</v>
      </c>
      <c r="Z238" s="7" t="str">
        <f t="shared" si="96"/>
        <v>private String status="";</v>
      </c>
    </row>
    <row r="239" spans="2:26" ht="19.2" x14ac:dyDescent="0.45">
      <c r="B239" s="1" t="s">
        <v>4</v>
      </c>
      <c r="C239" s="1" t="s">
        <v>1</v>
      </c>
      <c r="D239" s="4">
        <v>30</v>
      </c>
      <c r="I239" t="str">
        <f>I238</f>
        <v>ALTER TABLE TM_PROGRESS</v>
      </c>
      <c r="J239" t="str">
        <f>CONCATENATE(LEFT(CONCATENATE(" ADD "," ",N239,";"),LEN(CONCATENATE(" ADD "," ",N239,";"))-2),";")</f>
        <v xml:space="preserve"> ADD  INSERT_DATE VARCHAR(30);</v>
      </c>
      <c r="K239" s="21" t="str">
        <f>CONCATENATE(LEFT(CONCATENATE("  ALTER COLUMN  "," ",N239,";"),LEN(CONCATENATE("  ALTER COLUMN  "," ",N239,";"))-2),";")</f>
        <v xml:space="preserve">  ALTER COLUMN   INSERT_DATE VARCHAR(30);</v>
      </c>
      <c r="L239" s="12"/>
      <c r="M239" s="18" t="str">
        <f>CONCATENATE(B239,",")</f>
        <v>INSERT_DATE,</v>
      </c>
      <c r="N239" s="5" t="str">
        <f t="shared" si="97"/>
        <v>INSERT_DATE VARCHAR(30),</v>
      </c>
      <c r="O239" s="1" t="s">
        <v>7</v>
      </c>
      <c r="P239" t="s">
        <v>8</v>
      </c>
      <c r="W239" s="17" t="str">
        <f t="shared" si="93"/>
        <v>insertDate</v>
      </c>
      <c r="X239" s="3" t="str">
        <f t="shared" si="94"/>
        <v>"insertDate":"",</v>
      </c>
      <c r="Y239" s="22" t="str">
        <f t="shared" si="95"/>
        <v>public static String INSERT_DATE="insertDate";</v>
      </c>
      <c r="Z239" s="7" t="str">
        <f t="shared" si="96"/>
        <v>private String insertDate="";</v>
      </c>
    </row>
    <row r="240" spans="2:26" ht="19.2" x14ac:dyDescent="0.45">
      <c r="B240" s="1" t="s">
        <v>5</v>
      </c>
      <c r="C240" s="1" t="s">
        <v>1</v>
      </c>
      <c r="D240" s="4">
        <v>30</v>
      </c>
      <c r="I240" t="str">
        <f>I239</f>
        <v>ALTER TABLE TM_PROGRESS</v>
      </c>
      <c r="J240" t="str">
        <f>CONCATENATE(LEFT(CONCATENATE(" ADD "," ",N240,";"),LEN(CONCATENATE(" ADD "," ",N240,";"))-2),";")</f>
        <v xml:space="preserve"> ADD  MODIFICATION_DATE VARCHAR(30);</v>
      </c>
      <c r="K240" s="21" t="str">
        <f>CONCATENATE(LEFT(CONCATENATE("  ALTER COLUMN  "," ",N240,";"),LEN(CONCATENATE("  ALTER COLUMN  "," ",N240,";"))-2),";")</f>
        <v xml:space="preserve">  ALTER COLUMN   MODIFICATION_DATE VARCHAR(30);</v>
      </c>
      <c r="L240" s="12"/>
      <c r="M240" s="18" t="str">
        <f>CONCATENATE(B240,",")</f>
        <v>MODIFICATION_DATE,</v>
      </c>
      <c r="N240" s="5" t="str">
        <f t="shared" si="97"/>
        <v>MODIFICATION_DATE VARCHAR(30),</v>
      </c>
      <c r="O240" s="1" t="s">
        <v>9</v>
      </c>
      <c r="P240" t="s">
        <v>8</v>
      </c>
      <c r="W240" s="17" t="str">
        <f t="shared" si="93"/>
        <v>modificationDate</v>
      </c>
      <c r="X240" s="3" t="str">
        <f t="shared" si="94"/>
        <v>"modificationDate":"",</v>
      </c>
      <c r="Y240" s="22" t="str">
        <f t="shared" si="95"/>
        <v>public static String MODIFICATION_DATE="modificationDate";</v>
      </c>
      <c r="Z240" s="7" t="str">
        <f t="shared" si="96"/>
        <v>private String modificationDate="";</v>
      </c>
    </row>
    <row r="241" spans="2:26" ht="19.2" x14ac:dyDescent="0.45">
      <c r="B241" s="1" t="s">
        <v>295</v>
      </c>
      <c r="C241" s="1" t="s">
        <v>1</v>
      </c>
      <c r="D241" s="4">
        <v>222</v>
      </c>
      <c r="I241">
        <f>I179</f>
        <v>0</v>
      </c>
      <c r="J241" t="str">
        <f>CONCATENATE(LEFT(CONCATENATE(" ADD "," ",N241,";"),LEN(CONCATENATE(" ADD "," ",N241,";"))-2),";")</f>
        <v xml:space="preserve"> ADD  PROGRESS_CODE VARCHAR(222);</v>
      </c>
      <c r="K241" s="21" t="str">
        <f>CONCATENATE(LEFT(CONCATENATE("  ALTER COLUMN  "," ",N241,";"),LEN(CONCATENATE("  ALTER COLUMN  "," ",N241,";"))-2),";")</f>
        <v xml:space="preserve">  ALTER COLUMN   PROGRESS_CODE VARCHAR(222);</v>
      </c>
      <c r="L241" s="12"/>
      <c r="M241" s="18" t="str">
        <f>CONCATENATE(B241,",")</f>
        <v>PROGRESS_CODE,</v>
      </c>
      <c r="N241" s="5" t="str">
        <f t="shared" si="97"/>
        <v>PROGRESS_CODE VARCHAR(222),</v>
      </c>
      <c r="O241" s="1" t="s">
        <v>297</v>
      </c>
      <c r="P241" t="s">
        <v>18</v>
      </c>
      <c r="W241" s="17" t="str">
        <f t="shared" si="93"/>
        <v>progressCode</v>
      </c>
      <c r="X241" s="3" t="str">
        <f t="shared" si="94"/>
        <v>"progressCode":"",</v>
      </c>
      <c r="Y241" s="22" t="str">
        <f t="shared" si="95"/>
        <v>public static String PROGRESS_CODE="progressCode";</v>
      </c>
      <c r="Z241" s="7" t="str">
        <f t="shared" si="96"/>
        <v>private String progressCode="";</v>
      </c>
    </row>
    <row r="242" spans="2:26" ht="19.2" x14ac:dyDescent="0.45">
      <c r="B242" s="1" t="s">
        <v>296</v>
      </c>
      <c r="C242" s="1" t="s">
        <v>1</v>
      </c>
      <c r="D242" s="4">
        <v>444</v>
      </c>
      <c r="L242" s="12"/>
      <c r="M242" s="18"/>
      <c r="N242" s="5" t="str">
        <f t="shared" si="97"/>
        <v>PROGRESS_NAME VARCHAR(444),</v>
      </c>
      <c r="O242" s="1" t="s">
        <v>297</v>
      </c>
      <c r="P242" t="s">
        <v>0</v>
      </c>
      <c r="W242" s="17" t="str">
        <f t="shared" si="93"/>
        <v>progressName</v>
      </c>
      <c r="X242" s="3" t="str">
        <f t="shared" si="94"/>
        <v>"progressName":"",</v>
      </c>
      <c r="Y242" s="22" t="str">
        <f t="shared" si="95"/>
        <v>public static String PROGRESS_NAME="progressName";</v>
      </c>
      <c r="Z242" s="7" t="str">
        <f t="shared" si="96"/>
        <v>private String progressName="";</v>
      </c>
    </row>
    <row r="243" spans="2:26" ht="19.2" x14ac:dyDescent="0.45">
      <c r="B243" s="1" t="s">
        <v>14</v>
      </c>
      <c r="C243" s="1" t="s">
        <v>1</v>
      </c>
      <c r="D243" s="4">
        <v>3000</v>
      </c>
      <c r="I243">
        <f>I205</f>
        <v>0</v>
      </c>
      <c r="J243" t="str">
        <f>CONCATENATE(LEFT(CONCATENATE(" ADD "," ",N243,";"),LEN(CONCATENATE(" ADD "," ",N243,";"))-2),";")</f>
        <v xml:space="preserve"> ADD  DESCRIPTION VARCHAR(3000);</v>
      </c>
      <c r="K243" s="21" t="str">
        <f>CONCATENATE(LEFT(CONCATENATE("  ALTER COLUMN  "," ",N243,";"),LEN(CONCATENATE("  ALTER COLUMN  "," ",N243,";"))-2),";")</f>
        <v xml:space="preserve">  ALTER COLUMN   DESCRIPTION VARCHAR(3000);</v>
      </c>
      <c r="L243" s="12"/>
      <c r="M243" s="18" t="str">
        <f>CONCATENATE(B243,",")</f>
        <v>DESCRIPTION,</v>
      </c>
      <c r="N243" s="5" t="str">
        <f t="shared" si="97"/>
        <v>DESCRIPTION VARCHAR(3000),</v>
      </c>
      <c r="O243" s="1" t="s">
        <v>14</v>
      </c>
      <c r="W243" s="17" t="str">
        <f t="shared" si="93"/>
        <v>description</v>
      </c>
      <c r="X243" s="3" t="str">
        <f t="shared" si="94"/>
        <v>"description":"",</v>
      </c>
      <c r="Y243" s="22" t="str">
        <f t="shared" si="95"/>
        <v>public static String DESCRIPTION="description";</v>
      </c>
      <c r="Z243" s="7" t="str">
        <f t="shared" si="96"/>
        <v>private String description="";</v>
      </c>
    </row>
    <row r="244" spans="2:26" ht="19.2" x14ac:dyDescent="0.45">
      <c r="C244" s="1"/>
      <c r="D244" s="8"/>
      <c r="M244" s="18"/>
      <c r="N244" s="33" t="s">
        <v>130</v>
      </c>
      <c r="O244" s="1"/>
      <c r="W244" s="17"/>
    </row>
    <row r="245" spans="2:26" ht="19.2" x14ac:dyDescent="0.45">
      <c r="C245" s="1"/>
      <c r="D245" s="8"/>
      <c r="M245" s="18"/>
      <c r="N245" s="31" t="s">
        <v>126</v>
      </c>
      <c r="O245" s="1"/>
      <c r="W245" s="17"/>
    </row>
    <row r="246" spans="2:26" ht="19.2" x14ac:dyDescent="0.45">
      <c r="C246" s="14"/>
      <c r="D246" s="9"/>
      <c r="M246" s="20"/>
      <c r="W246" s="17"/>
    </row>
    <row r="249" spans="2:26" x14ac:dyDescent="0.3">
      <c r="B249" s="2" t="s">
        <v>298</v>
      </c>
      <c r="I249" t="str">
        <f>CONCATENATE("ALTER TABLE"," ",B249)</f>
        <v>ALTER TABLE TM_TASK_STATUS</v>
      </c>
      <c r="N249" s="5" t="str">
        <f>CONCATENATE("CREATE TABLE ",B249," ","(")</f>
        <v>CREATE TABLE TM_TASK_STATUS (</v>
      </c>
    </row>
    <row r="250" spans="2:26" ht="19.2" x14ac:dyDescent="0.45">
      <c r="B250" s="1" t="s">
        <v>2</v>
      </c>
      <c r="C250" s="1" t="s">
        <v>1</v>
      </c>
      <c r="D250" s="4">
        <v>30</v>
      </c>
      <c r="E250" s="24" t="s">
        <v>113</v>
      </c>
      <c r="I250" t="str">
        <f t="shared" ref="I250:I256" si="98">I249</f>
        <v>ALTER TABLE TM_TASK_STATUS</v>
      </c>
      <c r="J250" t="str">
        <f t="shared" ref="J250:J256" si="99">CONCATENATE(LEFT(CONCATENATE(" ADD "," ",N250,";"),LEN(CONCATENATE(" ADD "," ",N250,";"))-2),";")</f>
        <v xml:space="preserve"> ADD  ID VARCHAR(30) NOT NULL ;</v>
      </c>
      <c r="K250" s="21" t="str">
        <f>CONCATENATE(LEFT(CONCATENATE("  ALTER COLUMN  "," ",N250,";"),LEN(CONCATENATE("  ALTER COLUMN  "," ",N250,";"))-2),";")</f>
        <v xml:space="preserve">  ALTER COLUMN   ID VARCHAR(30) NOT NULL ;</v>
      </c>
      <c r="L250" s="12"/>
      <c r="M250" s="18" t="str">
        <f>CONCATENATE(B250,",")</f>
        <v>ID,</v>
      </c>
      <c r="N250" s="5" t="str">
        <f>CONCATENATE(B250," ",C250,"(",D250,") ",E250," ,")</f>
        <v>ID VARCHAR(30) NOT NULL ,</v>
      </c>
      <c r="O250" s="1" t="s">
        <v>2</v>
      </c>
      <c r="P250" s="6"/>
      <c r="Q250" s="6"/>
      <c r="R250" s="6"/>
      <c r="S250" s="6"/>
      <c r="T250" s="6"/>
      <c r="U250" s="6"/>
      <c r="V250" s="6"/>
      <c r="W250" s="17" t="str">
        <f t="shared" ref="W250:W256" si="100">CONCATENATE(,LOWER(O250),UPPER(LEFT(P250,1)),LOWER(RIGHT(P250,LEN(P250)-IF(LEN(P250)&gt;0,1,LEN(P250)))),UPPER(LEFT(Q250,1)),LOWER(RIGHT(Q250,LEN(Q250)-IF(LEN(Q250)&gt;0,1,LEN(Q250)))),UPPER(LEFT(R250,1)),LOWER(RIGHT(R250,LEN(R250)-IF(LEN(R250)&gt;0,1,LEN(R250)))),UPPER(LEFT(S250,1)),LOWER(RIGHT(S250,LEN(S250)-IF(LEN(S250)&gt;0,1,LEN(S250)))),UPPER(LEFT(T250,1)),LOWER(RIGHT(T250,LEN(T250)-IF(LEN(T250)&gt;0,1,LEN(T250)))),UPPER(LEFT(U250,1)),LOWER(RIGHT(U250,LEN(U250)-IF(LEN(U250)&gt;0,1,LEN(U250)))),UPPER(LEFT(V250,1)),LOWER(RIGHT(V250,LEN(V250)-IF(LEN(V250)&gt;0,1,LEN(V250)))))</f>
        <v>id</v>
      </c>
      <c r="X250" s="3" t="str">
        <f t="shared" ref="X250:X256" si="101">CONCATENATE("""",W250,"""",":","""","""",",")</f>
        <v>"id":"",</v>
      </c>
      <c r="Y250" s="22" t="str">
        <f t="shared" ref="Y250:Y256" si="102">CONCATENATE("public static String ",,B250,,"=","""",W250,""";")</f>
        <v>public static String ID="id";</v>
      </c>
      <c r="Z250" s="7" t="str">
        <f t="shared" ref="Z250:Z256" si="103">CONCATENATE("private String ",W250,"=","""""",";")</f>
        <v>private String id="";</v>
      </c>
    </row>
    <row r="251" spans="2:26" ht="19.2" x14ac:dyDescent="0.45">
      <c r="B251" s="1" t="s">
        <v>3</v>
      </c>
      <c r="C251" s="1" t="s">
        <v>1</v>
      </c>
      <c r="D251" s="4">
        <v>10</v>
      </c>
      <c r="I251" t="str">
        <f t="shared" si="98"/>
        <v>ALTER TABLE TM_TASK_STATUS</v>
      </c>
      <c r="J251" t="str">
        <f t="shared" si="99"/>
        <v xml:space="preserve"> ADD  STATUS VARCHAR(10);</v>
      </c>
      <c r="K251" s="21" t="str">
        <f>CONCATENATE(LEFT(CONCATENATE("  ALTER COLUMN  "," ",N251,";"),LEN(CONCATENATE("  ALTER COLUMN  "," ",N251,";"))-2),";")</f>
        <v xml:space="preserve">  ALTER COLUMN   STATUS VARCHAR(10);</v>
      </c>
      <c r="L251" s="12"/>
      <c r="M251" s="18" t="str">
        <f>CONCATENATE(B251,",")</f>
        <v>STATUS,</v>
      </c>
      <c r="N251" s="5" t="str">
        <f t="shared" ref="N251:N256" si="104">CONCATENATE(B251," ",C251,"(",D251,")",",")</f>
        <v>STATUS VARCHAR(10),</v>
      </c>
      <c r="O251" s="1" t="s">
        <v>3</v>
      </c>
      <c r="W251" s="17" t="str">
        <f t="shared" si="100"/>
        <v>status</v>
      </c>
      <c r="X251" s="3" t="str">
        <f t="shared" si="101"/>
        <v>"status":"",</v>
      </c>
      <c r="Y251" s="22" t="str">
        <f t="shared" si="102"/>
        <v>public static String STATUS="status";</v>
      </c>
      <c r="Z251" s="7" t="str">
        <f t="shared" si="103"/>
        <v>private String status="";</v>
      </c>
    </row>
    <row r="252" spans="2:26" ht="19.2" x14ac:dyDescent="0.45">
      <c r="B252" s="1" t="s">
        <v>4</v>
      </c>
      <c r="C252" s="1" t="s">
        <v>1</v>
      </c>
      <c r="D252" s="4">
        <v>30</v>
      </c>
      <c r="I252" t="str">
        <f t="shared" si="98"/>
        <v>ALTER TABLE TM_TASK_STATUS</v>
      </c>
      <c r="J252" t="str">
        <f t="shared" si="99"/>
        <v xml:space="preserve"> ADD  INSERT_DATE VARCHAR(30);</v>
      </c>
      <c r="K252" s="21" t="str">
        <f>CONCATENATE(LEFT(CONCATENATE("  ALTER COLUMN  "," ",N252,";"),LEN(CONCATENATE("  ALTER COLUMN  "," ",N252,";"))-2),";")</f>
        <v xml:space="preserve">  ALTER COLUMN   INSERT_DATE VARCHAR(30);</v>
      </c>
      <c r="L252" s="12"/>
      <c r="M252" s="18" t="str">
        <f>CONCATENATE(B252,",")</f>
        <v>INSERT_DATE,</v>
      </c>
      <c r="N252" s="5" t="str">
        <f t="shared" si="104"/>
        <v>INSERT_DATE VARCHAR(30),</v>
      </c>
      <c r="O252" s="1" t="s">
        <v>7</v>
      </c>
      <c r="P252" t="s">
        <v>8</v>
      </c>
      <c r="W252" s="17" t="str">
        <f t="shared" si="100"/>
        <v>insertDate</v>
      </c>
      <c r="X252" s="3" t="str">
        <f t="shared" si="101"/>
        <v>"insertDate":"",</v>
      </c>
      <c r="Y252" s="22" t="str">
        <f t="shared" si="102"/>
        <v>public static String INSERT_DATE="insertDate";</v>
      </c>
      <c r="Z252" s="7" t="str">
        <f t="shared" si="103"/>
        <v>private String insertDate="";</v>
      </c>
    </row>
    <row r="253" spans="2:26" ht="19.2" x14ac:dyDescent="0.45">
      <c r="B253" s="1" t="s">
        <v>5</v>
      </c>
      <c r="C253" s="1" t="s">
        <v>1</v>
      </c>
      <c r="D253" s="4">
        <v>30</v>
      </c>
      <c r="I253" t="str">
        <f t="shared" si="98"/>
        <v>ALTER TABLE TM_TASK_STATUS</v>
      </c>
      <c r="J253" t="str">
        <f t="shared" si="99"/>
        <v xml:space="preserve"> ADD  MODIFICATION_DATE VARCHAR(30);</v>
      </c>
      <c r="K253" s="21" t="str">
        <f>CONCATENATE(LEFT(CONCATENATE("  ALTER COLUMN  "," ",N253,";"),LEN(CONCATENATE("  ALTER COLUMN  "," ",N253,";"))-2),";")</f>
        <v xml:space="preserve">  ALTER COLUMN   MODIFICATION_DATE VARCHAR(30);</v>
      </c>
      <c r="L253" s="12"/>
      <c r="M253" s="18" t="str">
        <f>CONCATENATE(B253,",")</f>
        <v>MODIFICATION_DATE,</v>
      </c>
      <c r="N253" s="5" t="str">
        <f t="shared" si="104"/>
        <v>MODIFICATION_DATE VARCHAR(30),</v>
      </c>
      <c r="O253" s="1" t="s">
        <v>9</v>
      </c>
      <c r="P253" t="s">
        <v>8</v>
      </c>
      <c r="W253" s="17" t="str">
        <f t="shared" si="100"/>
        <v>modificationDate</v>
      </c>
      <c r="X253" s="3" t="str">
        <f t="shared" si="101"/>
        <v>"modificationDate":"",</v>
      </c>
      <c r="Y253" s="22" t="str">
        <f t="shared" si="102"/>
        <v>public static String MODIFICATION_DATE="modificationDate";</v>
      </c>
      <c r="Z253" s="7" t="str">
        <f t="shared" si="103"/>
        <v>private String modificationDate="";</v>
      </c>
    </row>
    <row r="254" spans="2:26" ht="19.2" x14ac:dyDescent="0.45">
      <c r="B254" s="1" t="s">
        <v>299</v>
      </c>
      <c r="C254" s="1" t="s">
        <v>1</v>
      </c>
      <c r="D254" s="4">
        <v>222</v>
      </c>
      <c r="I254" t="str">
        <f t="shared" si="98"/>
        <v>ALTER TABLE TM_TASK_STATUS</v>
      </c>
      <c r="J254" t="str">
        <f t="shared" si="99"/>
        <v xml:space="preserve"> ADD  STATUS_CODE VARCHAR(222);</v>
      </c>
      <c r="K254" s="21" t="str">
        <f>CONCATENATE(LEFT(CONCATENATE("  ALTER COLUMN  "," ",N254,";"),LEN(CONCATENATE("  ALTER COLUMN  "," ",N254,";"))-2),";")</f>
        <v xml:space="preserve">  ALTER COLUMN   STATUS_CODE VARCHAR(222);</v>
      </c>
      <c r="L254" s="12"/>
      <c r="M254" s="18" t="str">
        <f>CONCATENATE(B254,",")</f>
        <v>STATUS_CODE,</v>
      </c>
      <c r="N254" s="5" t="str">
        <f t="shared" si="104"/>
        <v>STATUS_CODE VARCHAR(222),</v>
      </c>
      <c r="O254" s="1" t="s">
        <v>3</v>
      </c>
      <c r="P254" t="s">
        <v>18</v>
      </c>
      <c r="W254" s="17" t="str">
        <f t="shared" si="100"/>
        <v>statusCode</v>
      </c>
      <c r="X254" s="3" t="str">
        <f t="shared" si="101"/>
        <v>"statusCode":"",</v>
      </c>
      <c r="Y254" s="22" t="str">
        <f t="shared" si="102"/>
        <v>public static String STATUS_CODE="statusCode";</v>
      </c>
      <c r="Z254" s="7" t="str">
        <f t="shared" si="103"/>
        <v>private String statusCode="";</v>
      </c>
    </row>
    <row r="255" spans="2:26" ht="19.2" x14ac:dyDescent="0.45">
      <c r="B255" s="1" t="s">
        <v>300</v>
      </c>
      <c r="C255" s="1" t="s">
        <v>1</v>
      </c>
      <c r="D255" s="4">
        <v>444</v>
      </c>
      <c r="I255" t="str">
        <f t="shared" si="98"/>
        <v>ALTER TABLE TM_TASK_STATUS</v>
      </c>
      <c r="J255" t="str">
        <f t="shared" si="99"/>
        <v xml:space="preserve"> ADD  STATUS_NAME VARCHAR(444);</v>
      </c>
      <c r="L255" s="12"/>
      <c r="M255" s="18"/>
      <c r="N255" s="5" t="str">
        <f t="shared" si="104"/>
        <v>STATUS_NAME VARCHAR(444),</v>
      </c>
      <c r="O255" s="1" t="s">
        <v>3</v>
      </c>
      <c r="P255" t="s">
        <v>0</v>
      </c>
      <c r="W255" s="17" t="str">
        <f t="shared" si="100"/>
        <v>statusName</v>
      </c>
      <c r="X255" s="3" t="str">
        <f t="shared" si="101"/>
        <v>"statusName":"",</v>
      </c>
      <c r="Y255" s="22" t="str">
        <f t="shared" si="102"/>
        <v>public static String STATUS_NAME="statusName";</v>
      </c>
      <c r="Z255" s="7" t="str">
        <f t="shared" si="103"/>
        <v>private String statusName="";</v>
      </c>
    </row>
    <row r="256" spans="2:26" ht="19.2" x14ac:dyDescent="0.45">
      <c r="B256" s="1" t="s">
        <v>14</v>
      </c>
      <c r="C256" s="1" t="s">
        <v>1</v>
      </c>
      <c r="D256" s="4">
        <v>3000</v>
      </c>
      <c r="I256" t="str">
        <f t="shared" si="98"/>
        <v>ALTER TABLE TM_TASK_STATUS</v>
      </c>
      <c r="J256" t="str">
        <f t="shared" si="99"/>
        <v xml:space="preserve"> ADD  DESCRIPTION VARCHAR(3000);</v>
      </c>
      <c r="K256" s="21" t="str">
        <f>CONCATENATE(LEFT(CONCATENATE("  ALTER COLUMN  "," ",N256,";"),LEN(CONCATENATE("  ALTER COLUMN  "," ",N256,";"))-2),";")</f>
        <v xml:space="preserve">  ALTER COLUMN   DESCRIPTION VARCHAR(3000);</v>
      </c>
      <c r="L256" s="12"/>
      <c r="M256" s="18" t="str">
        <f>CONCATENATE(B256,",")</f>
        <v>DESCRIPTION,</v>
      </c>
      <c r="N256" s="5" t="str">
        <f t="shared" si="104"/>
        <v>DESCRIPTION VARCHAR(3000),</v>
      </c>
      <c r="O256" s="1" t="s">
        <v>14</v>
      </c>
      <c r="W256" s="17" t="str">
        <f t="shared" si="100"/>
        <v>description</v>
      </c>
      <c r="X256" s="3" t="str">
        <f t="shared" si="101"/>
        <v>"description":"",</v>
      </c>
      <c r="Y256" s="22" t="str">
        <f t="shared" si="102"/>
        <v>public static String DESCRIPTION="description";</v>
      </c>
      <c r="Z256" s="7" t="str">
        <f t="shared" si="103"/>
        <v>private String description="";</v>
      </c>
    </row>
    <row r="257" spans="2:26" ht="19.2" x14ac:dyDescent="0.45">
      <c r="C257" s="1"/>
      <c r="D257" s="8"/>
      <c r="M257" s="18"/>
      <c r="N257" s="33" t="s">
        <v>130</v>
      </c>
      <c r="O257" s="1"/>
      <c r="W257" s="17"/>
    </row>
    <row r="258" spans="2:26" ht="19.2" x14ac:dyDescent="0.45">
      <c r="C258" s="1"/>
      <c r="D258" s="8"/>
      <c r="M258" s="18"/>
      <c r="N258" s="31" t="s">
        <v>126</v>
      </c>
      <c r="O258" s="1"/>
      <c r="W258" s="17"/>
    </row>
    <row r="259" spans="2:26" ht="19.2" x14ac:dyDescent="0.45">
      <c r="C259" s="14"/>
      <c r="D259" s="9"/>
      <c r="M259" s="20"/>
      <c r="W259" s="17"/>
    </row>
    <row r="261" spans="2:26" x14ac:dyDescent="0.3">
      <c r="B261" s="2" t="s">
        <v>302</v>
      </c>
      <c r="I261" t="str">
        <f>CONCATENATE("ALTER TABLE"," ",B261)</f>
        <v>ALTER TABLE TM_TASK_PRIORITY</v>
      </c>
      <c r="N261" s="5" t="str">
        <f>CONCATENATE("CREATE TABLE ",B261," ","(")</f>
        <v>CREATE TABLE TM_TASK_PRIORITY (</v>
      </c>
    </row>
    <row r="262" spans="2:26" ht="19.2" x14ac:dyDescent="0.45">
      <c r="B262" s="1" t="s">
        <v>2</v>
      </c>
      <c r="C262" s="1" t="s">
        <v>1</v>
      </c>
      <c r="D262" s="4">
        <v>30</v>
      </c>
      <c r="E262" s="24" t="s">
        <v>113</v>
      </c>
      <c r="I262" t="str">
        <f>I261</f>
        <v>ALTER TABLE TM_TASK_PRIORITY</v>
      </c>
      <c r="J262" t="str">
        <f>CONCATENATE(LEFT(CONCATENATE(" ADD "," ",N262,";"),LEN(CONCATENATE(" ADD "," ",N262,";"))-2),";")</f>
        <v xml:space="preserve"> ADD  ID VARCHAR(30) NOT NULL ;</v>
      </c>
      <c r="K262" s="21" t="str">
        <f>CONCATENATE(LEFT(CONCATENATE("  ALTER COLUMN  "," ",N262,";"),LEN(CONCATENATE("  ALTER COLUMN  "," ",N262,";"))-2),";")</f>
        <v xml:space="preserve">  ALTER COLUMN   ID VARCHAR(30) NOT NULL ;</v>
      </c>
      <c r="L262" s="12"/>
      <c r="M262" s="18" t="str">
        <f>CONCATENATE(B262,",")</f>
        <v>ID,</v>
      </c>
      <c r="N262" s="5" t="str">
        <f>CONCATENATE(B262," ",C262,"(",D262,") ",E262," ,")</f>
        <v>ID VARCHAR(30) NOT NULL ,</v>
      </c>
      <c r="O262" s="1" t="s">
        <v>2</v>
      </c>
      <c r="P262" s="6"/>
      <c r="Q262" s="6"/>
      <c r="R262" s="6"/>
      <c r="S262" s="6"/>
      <c r="T262" s="6"/>
      <c r="U262" s="6"/>
      <c r="V262" s="6"/>
      <c r="W262" s="17" t="str">
        <f t="shared" ref="W262:W268" si="105">CONCATENATE(,LOWER(O262),UPPER(LEFT(P262,1)),LOWER(RIGHT(P262,LEN(P262)-IF(LEN(P262)&gt;0,1,LEN(P262)))),UPPER(LEFT(Q262,1)),LOWER(RIGHT(Q262,LEN(Q262)-IF(LEN(Q262)&gt;0,1,LEN(Q262)))),UPPER(LEFT(R262,1)),LOWER(RIGHT(R262,LEN(R262)-IF(LEN(R262)&gt;0,1,LEN(R262)))),UPPER(LEFT(S262,1)),LOWER(RIGHT(S262,LEN(S262)-IF(LEN(S262)&gt;0,1,LEN(S262)))),UPPER(LEFT(T262,1)),LOWER(RIGHT(T262,LEN(T262)-IF(LEN(T262)&gt;0,1,LEN(T262)))),UPPER(LEFT(U262,1)),LOWER(RIGHT(U262,LEN(U262)-IF(LEN(U262)&gt;0,1,LEN(U262)))),UPPER(LEFT(V262,1)),LOWER(RIGHT(V262,LEN(V262)-IF(LEN(V262)&gt;0,1,LEN(V262)))))</f>
        <v>id</v>
      </c>
      <c r="X262" s="3" t="str">
        <f t="shared" ref="X262:X268" si="106">CONCATENATE("""",W262,"""",":","""","""",",")</f>
        <v>"id":"",</v>
      </c>
      <c r="Y262" s="22" t="str">
        <f t="shared" ref="Y262:Y268" si="107">CONCATENATE("public static String ",,B262,,"=","""",W262,""";")</f>
        <v>public static String ID="id";</v>
      </c>
      <c r="Z262" s="7" t="str">
        <f t="shared" ref="Z262:Z268" si="108">CONCATENATE("private String ",W262,"=","""""",";")</f>
        <v>private String id="";</v>
      </c>
    </row>
    <row r="263" spans="2:26" ht="19.2" x14ac:dyDescent="0.45">
      <c r="B263" s="1" t="s">
        <v>3</v>
      </c>
      <c r="C263" s="1" t="s">
        <v>1</v>
      </c>
      <c r="D263" s="4">
        <v>10</v>
      </c>
      <c r="I263" t="str">
        <f>I262</f>
        <v>ALTER TABLE TM_TASK_PRIORITY</v>
      </c>
      <c r="J263" t="str">
        <f>CONCATENATE(LEFT(CONCATENATE(" ADD "," ",N263,";"),LEN(CONCATENATE(" ADD "," ",N263,";"))-2),";")</f>
        <v xml:space="preserve"> ADD  STATUS VARCHAR(10);</v>
      </c>
      <c r="K263" s="21" t="str">
        <f>CONCATENATE(LEFT(CONCATENATE("  ALTER COLUMN  "," ",N263,";"),LEN(CONCATENATE("  ALTER COLUMN  "," ",N263,";"))-2),";")</f>
        <v xml:space="preserve">  ALTER COLUMN   STATUS VARCHAR(10);</v>
      </c>
      <c r="L263" s="12"/>
      <c r="M263" s="18" t="str">
        <f>CONCATENATE(B263,",")</f>
        <v>STATUS,</v>
      </c>
      <c r="N263" s="5" t="str">
        <f t="shared" ref="N263:N268" si="109">CONCATENATE(B263," ",C263,"(",D263,")",",")</f>
        <v>STATUS VARCHAR(10),</v>
      </c>
      <c r="O263" s="1" t="s">
        <v>3</v>
      </c>
      <c r="W263" s="17" t="str">
        <f t="shared" si="105"/>
        <v>status</v>
      </c>
      <c r="X263" s="3" t="str">
        <f t="shared" si="106"/>
        <v>"status":"",</v>
      </c>
      <c r="Y263" s="22" t="str">
        <f t="shared" si="107"/>
        <v>public static String STATUS="status";</v>
      </c>
      <c r="Z263" s="7" t="str">
        <f t="shared" si="108"/>
        <v>private String status="";</v>
      </c>
    </row>
    <row r="264" spans="2:26" ht="19.2" x14ac:dyDescent="0.45">
      <c r="B264" s="1" t="s">
        <v>4</v>
      </c>
      <c r="C264" s="1" t="s">
        <v>1</v>
      </c>
      <c r="D264" s="4">
        <v>30</v>
      </c>
      <c r="I264" t="str">
        <f>I263</f>
        <v>ALTER TABLE TM_TASK_PRIORITY</v>
      </c>
      <c r="J264" t="str">
        <f>CONCATENATE(LEFT(CONCATENATE(" ADD "," ",N264,";"),LEN(CONCATENATE(" ADD "," ",N264,";"))-2),";")</f>
        <v xml:space="preserve"> ADD  INSERT_DATE VARCHAR(30);</v>
      </c>
      <c r="K264" s="21" t="str">
        <f>CONCATENATE(LEFT(CONCATENATE("  ALTER COLUMN  "," ",N264,";"),LEN(CONCATENATE("  ALTER COLUMN  "," ",N264,";"))-2),";")</f>
        <v xml:space="preserve">  ALTER COLUMN   INSERT_DATE VARCHAR(30);</v>
      </c>
      <c r="L264" s="12"/>
      <c r="M264" s="18" t="str">
        <f>CONCATENATE(B264,",")</f>
        <v>INSERT_DATE,</v>
      </c>
      <c r="N264" s="5" t="str">
        <f t="shared" si="109"/>
        <v>INSERT_DATE VARCHAR(30),</v>
      </c>
      <c r="O264" s="1" t="s">
        <v>7</v>
      </c>
      <c r="P264" t="s">
        <v>8</v>
      </c>
      <c r="W264" s="17" t="str">
        <f t="shared" si="105"/>
        <v>insertDate</v>
      </c>
      <c r="X264" s="3" t="str">
        <f t="shared" si="106"/>
        <v>"insertDate":"",</v>
      </c>
      <c r="Y264" s="22" t="str">
        <f t="shared" si="107"/>
        <v>public static String INSERT_DATE="insertDate";</v>
      </c>
      <c r="Z264" s="7" t="str">
        <f t="shared" si="108"/>
        <v>private String insertDate="";</v>
      </c>
    </row>
    <row r="265" spans="2:26" ht="19.2" x14ac:dyDescent="0.45">
      <c r="B265" s="1" t="s">
        <v>5</v>
      </c>
      <c r="C265" s="1" t="s">
        <v>1</v>
      </c>
      <c r="D265" s="4">
        <v>30</v>
      </c>
      <c r="I265" t="str">
        <f>I264</f>
        <v>ALTER TABLE TM_TASK_PRIORITY</v>
      </c>
      <c r="J265" t="str">
        <f>CONCATENATE(LEFT(CONCATENATE(" ADD "," ",N265,";"),LEN(CONCATENATE(" ADD "," ",N265,";"))-2),";")</f>
        <v xml:space="preserve"> ADD  MODIFICATION_DATE VARCHAR(30);</v>
      </c>
      <c r="K265" s="21" t="str">
        <f>CONCATENATE(LEFT(CONCATENATE("  ALTER COLUMN  "," ",N265,";"),LEN(CONCATENATE("  ALTER COLUMN  "," ",N265,";"))-2),";")</f>
        <v xml:space="preserve">  ALTER COLUMN   MODIFICATION_DATE VARCHAR(30);</v>
      </c>
      <c r="L265" s="12"/>
      <c r="M265" s="18" t="str">
        <f>CONCATENATE(B265,",")</f>
        <v>MODIFICATION_DATE,</v>
      </c>
      <c r="N265" s="5" t="str">
        <f t="shared" si="109"/>
        <v>MODIFICATION_DATE VARCHAR(30),</v>
      </c>
      <c r="O265" s="1" t="s">
        <v>9</v>
      </c>
      <c r="P265" t="s">
        <v>8</v>
      </c>
      <c r="W265" s="17" t="str">
        <f t="shared" si="105"/>
        <v>modificationDate</v>
      </c>
      <c r="X265" s="3" t="str">
        <f t="shared" si="106"/>
        <v>"modificationDate":"",</v>
      </c>
      <c r="Y265" s="22" t="str">
        <f t="shared" si="107"/>
        <v>public static String MODIFICATION_DATE="modificationDate";</v>
      </c>
      <c r="Z265" s="7" t="str">
        <f t="shared" si="108"/>
        <v>private String modificationDate="";</v>
      </c>
    </row>
    <row r="266" spans="2:26" ht="19.2" x14ac:dyDescent="0.45">
      <c r="B266" s="1" t="s">
        <v>303</v>
      </c>
      <c r="C266" s="1" t="s">
        <v>1</v>
      </c>
      <c r="D266" s="4">
        <v>222</v>
      </c>
      <c r="I266">
        <f>I228</f>
        <v>0</v>
      </c>
      <c r="J266" t="str">
        <f>CONCATENATE(LEFT(CONCATENATE(" ADD "," ",N266,";"),LEN(CONCATENATE(" ADD "," ",N266,";"))-2),";")</f>
        <v xml:space="preserve"> ADD  PRIORITY_CODE VARCHAR(222);</v>
      </c>
      <c r="K266" s="21" t="str">
        <f>CONCATENATE(LEFT(CONCATENATE("  ALTER COLUMN  "," ",N266,";"),LEN(CONCATENATE("  ALTER COLUMN  "," ",N266,";"))-2),";")</f>
        <v xml:space="preserve">  ALTER COLUMN   PRIORITY_CODE VARCHAR(222);</v>
      </c>
      <c r="L266" s="12"/>
      <c r="M266" s="18" t="str">
        <f>CONCATENATE(B266,",")</f>
        <v>PRIORITY_CODE,</v>
      </c>
      <c r="N266" s="5" t="str">
        <f t="shared" si="109"/>
        <v>PRIORITY_CODE VARCHAR(222),</v>
      </c>
      <c r="O266" s="1" t="s">
        <v>305</v>
      </c>
      <c r="P266" t="s">
        <v>18</v>
      </c>
      <c r="W266" s="17" t="str">
        <f t="shared" si="105"/>
        <v>priorityCode</v>
      </c>
      <c r="X266" s="3" t="str">
        <f t="shared" si="106"/>
        <v>"priorityCode":"",</v>
      </c>
      <c r="Y266" s="22" t="str">
        <f t="shared" si="107"/>
        <v>public static String PRIORITY_CODE="priorityCode";</v>
      </c>
      <c r="Z266" s="7" t="str">
        <f t="shared" si="108"/>
        <v>private String priorityCode="";</v>
      </c>
    </row>
    <row r="267" spans="2:26" ht="19.2" x14ac:dyDescent="0.45">
      <c r="B267" s="1" t="s">
        <v>304</v>
      </c>
      <c r="C267" s="1" t="s">
        <v>1</v>
      </c>
      <c r="D267" s="4">
        <v>444</v>
      </c>
      <c r="L267" s="12"/>
      <c r="M267" s="18"/>
      <c r="N267" s="5" t="str">
        <f t="shared" si="109"/>
        <v>PRIORITY_NAME VARCHAR(444),</v>
      </c>
      <c r="O267" s="1" t="s">
        <v>305</v>
      </c>
      <c r="P267" t="s">
        <v>0</v>
      </c>
      <c r="W267" s="17" t="str">
        <f t="shared" si="105"/>
        <v>priorityName</v>
      </c>
      <c r="X267" s="3" t="str">
        <f t="shared" si="106"/>
        <v>"priorityName":"",</v>
      </c>
      <c r="Y267" s="22" t="str">
        <f t="shared" si="107"/>
        <v>public static String PRIORITY_NAME="priorityName";</v>
      </c>
      <c r="Z267" s="7" t="str">
        <f t="shared" si="108"/>
        <v>private String priorityName="";</v>
      </c>
    </row>
    <row r="268" spans="2:26" ht="19.2" x14ac:dyDescent="0.45">
      <c r="B268" s="1" t="s">
        <v>14</v>
      </c>
      <c r="C268" s="1" t="s">
        <v>1</v>
      </c>
      <c r="D268" s="4">
        <v>3000</v>
      </c>
      <c r="I268">
        <f>I242</f>
        <v>0</v>
      </c>
      <c r="J268" t="str">
        <f>CONCATENATE(LEFT(CONCATENATE(" ADD "," ",N268,";"),LEN(CONCATENATE(" ADD "," ",N268,";"))-2),";")</f>
        <v xml:space="preserve"> ADD  DESCRIPTION VARCHAR(3000);</v>
      </c>
      <c r="K268" s="21" t="str">
        <f>CONCATENATE(LEFT(CONCATENATE("  ALTER COLUMN  "," ",N268,";"),LEN(CONCATENATE("  ALTER COLUMN  "," ",N268,";"))-2),";")</f>
        <v xml:space="preserve">  ALTER COLUMN   DESCRIPTION VARCHAR(3000);</v>
      </c>
      <c r="L268" s="12"/>
      <c r="M268" s="18" t="str">
        <f>CONCATENATE(B268,",")</f>
        <v>DESCRIPTION,</v>
      </c>
      <c r="N268" s="5" t="str">
        <f t="shared" si="109"/>
        <v>DESCRIPTION VARCHAR(3000),</v>
      </c>
      <c r="O268" s="1" t="s">
        <v>14</v>
      </c>
      <c r="W268" s="17" t="str">
        <f t="shared" si="105"/>
        <v>description</v>
      </c>
      <c r="X268" s="3" t="str">
        <f t="shared" si="106"/>
        <v>"description":"",</v>
      </c>
      <c r="Y268" s="22" t="str">
        <f t="shared" si="107"/>
        <v>public static String DESCRIPTION="description";</v>
      </c>
      <c r="Z268" s="7" t="str">
        <f t="shared" si="108"/>
        <v>private String description="";</v>
      </c>
    </row>
    <row r="269" spans="2:26" ht="19.2" x14ac:dyDescent="0.45">
      <c r="C269" s="1"/>
      <c r="D269" s="8"/>
      <c r="M269" s="18"/>
      <c r="N269" s="33" t="s">
        <v>130</v>
      </c>
      <c r="O269" s="1"/>
      <c r="W269" s="17"/>
    </row>
    <row r="270" spans="2:26" ht="19.2" x14ac:dyDescent="0.45">
      <c r="C270" s="1"/>
      <c r="D270" s="8"/>
      <c r="M270" s="18"/>
      <c r="N270" s="31" t="s">
        <v>126</v>
      </c>
      <c r="O270" s="1"/>
      <c r="W270" s="17"/>
    </row>
    <row r="271" spans="2:26" ht="19.2" x14ac:dyDescent="0.45">
      <c r="C271" s="14"/>
      <c r="D271" s="9"/>
      <c r="M271" s="20"/>
      <c r="W271" s="17"/>
    </row>
    <row r="272" spans="2:26" x14ac:dyDescent="0.3">
      <c r="B272" s="2" t="s">
        <v>307</v>
      </c>
      <c r="I272" t="str">
        <f>CONCATENATE("ALTER TABLE"," ",B272)</f>
        <v>ALTER TABLE TM_TASK_CATEGORY</v>
      </c>
      <c r="N272" s="5" t="str">
        <f>CONCATENATE("CREATE TABLE ",B272," ","(")</f>
        <v>CREATE TABLE TM_TASK_CATEGORY (</v>
      </c>
    </row>
    <row r="273" spans="2:26" ht="19.2" x14ac:dyDescent="0.45">
      <c r="B273" s="1" t="s">
        <v>2</v>
      </c>
      <c r="C273" s="1" t="s">
        <v>1</v>
      </c>
      <c r="D273" s="4">
        <v>30</v>
      </c>
      <c r="E273" s="24" t="s">
        <v>113</v>
      </c>
      <c r="I273" t="str">
        <f>I272</f>
        <v>ALTER TABLE TM_TASK_CATEGORY</v>
      </c>
      <c r="J273" t="str">
        <f>CONCATENATE(LEFT(CONCATENATE(" ADD "," ",N273,";"),LEN(CONCATENATE(" ADD "," ",N273,";"))-2),";")</f>
        <v xml:space="preserve"> ADD  ID VARCHAR(30) NOT NULL ;</v>
      </c>
      <c r="K273" s="21" t="str">
        <f>CONCATENATE(LEFT(CONCATENATE("  ALTER COLUMN  "," ",N273,";"),LEN(CONCATENATE("  ALTER COLUMN  "," ",N273,";"))-2),";")</f>
        <v xml:space="preserve">  ALTER COLUMN   ID VARCHAR(30) NOT NULL ;</v>
      </c>
      <c r="L273" s="12"/>
      <c r="M273" s="18" t="str">
        <f>CONCATENATE(B273,",")</f>
        <v>ID,</v>
      </c>
      <c r="N273" s="5" t="str">
        <f>CONCATENATE(B273," ",C273,"(",D273,") ",E273," ,")</f>
        <v>ID VARCHAR(30) NOT NULL ,</v>
      </c>
      <c r="O273" s="1" t="s">
        <v>2</v>
      </c>
      <c r="P273" s="6"/>
      <c r="Q273" s="6"/>
      <c r="R273" s="6"/>
      <c r="S273" s="6"/>
      <c r="T273" s="6"/>
      <c r="U273" s="6"/>
      <c r="V273" s="6"/>
      <c r="W273" s="17" t="str">
        <f t="shared" ref="W273:W279" si="110">CONCATENATE(,LOWER(O273),UPPER(LEFT(P273,1)),LOWER(RIGHT(P273,LEN(P273)-IF(LEN(P273)&gt;0,1,LEN(P273)))),UPPER(LEFT(Q273,1)),LOWER(RIGHT(Q273,LEN(Q273)-IF(LEN(Q273)&gt;0,1,LEN(Q273)))),UPPER(LEFT(R273,1)),LOWER(RIGHT(R273,LEN(R273)-IF(LEN(R273)&gt;0,1,LEN(R273)))),UPPER(LEFT(S273,1)),LOWER(RIGHT(S273,LEN(S273)-IF(LEN(S273)&gt;0,1,LEN(S273)))),UPPER(LEFT(T273,1)),LOWER(RIGHT(T273,LEN(T273)-IF(LEN(T273)&gt;0,1,LEN(T273)))),UPPER(LEFT(U273,1)),LOWER(RIGHT(U273,LEN(U273)-IF(LEN(U273)&gt;0,1,LEN(U273)))),UPPER(LEFT(V273,1)),LOWER(RIGHT(V273,LEN(V273)-IF(LEN(V273)&gt;0,1,LEN(V273)))))</f>
        <v>id</v>
      </c>
      <c r="X273" s="3" t="str">
        <f t="shared" ref="X273:X279" si="111">CONCATENATE("""",W273,"""",":","""","""",",")</f>
        <v>"id":"",</v>
      </c>
      <c r="Y273" s="22" t="str">
        <f t="shared" ref="Y273:Y279" si="112">CONCATENATE("public static String ",,B273,,"=","""",W273,""";")</f>
        <v>public static String ID="id";</v>
      </c>
      <c r="Z273" s="7" t="str">
        <f t="shared" ref="Z273:Z279" si="113">CONCATENATE("private String ",W273,"=","""""",";")</f>
        <v>private String id="";</v>
      </c>
    </row>
    <row r="274" spans="2:26" ht="19.2" x14ac:dyDescent="0.45">
      <c r="B274" s="1" t="s">
        <v>3</v>
      </c>
      <c r="C274" s="1" t="s">
        <v>1</v>
      </c>
      <c r="D274" s="4">
        <v>10</v>
      </c>
      <c r="I274" t="str">
        <f>I273</f>
        <v>ALTER TABLE TM_TASK_CATEGORY</v>
      </c>
      <c r="J274" t="str">
        <f>CONCATENATE(LEFT(CONCATENATE(" ADD "," ",N274,";"),LEN(CONCATENATE(" ADD "," ",N274,";"))-2),";")</f>
        <v xml:space="preserve"> ADD  STATUS VARCHAR(10);</v>
      </c>
      <c r="K274" s="21" t="str">
        <f>CONCATENATE(LEFT(CONCATENATE("  ALTER COLUMN  "," ",N274,";"),LEN(CONCATENATE("  ALTER COLUMN  "," ",N274,";"))-2),";")</f>
        <v xml:space="preserve">  ALTER COLUMN   STATUS VARCHAR(10);</v>
      </c>
      <c r="L274" s="12"/>
      <c r="M274" s="18" t="str">
        <f>CONCATENATE(B274,",")</f>
        <v>STATUS,</v>
      </c>
      <c r="N274" s="5" t="str">
        <f t="shared" ref="N274:N279" si="114">CONCATENATE(B274," ",C274,"(",D274,")",",")</f>
        <v>STATUS VARCHAR(10),</v>
      </c>
      <c r="O274" s="1" t="s">
        <v>3</v>
      </c>
      <c r="W274" s="17" t="str">
        <f t="shared" si="110"/>
        <v>status</v>
      </c>
      <c r="X274" s="3" t="str">
        <f t="shared" si="111"/>
        <v>"status":"",</v>
      </c>
      <c r="Y274" s="22" t="str">
        <f t="shared" si="112"/>
        <v>public static String STATUS="status";</v>
      </c>
      <c r="Z274" s="7" t="str">
        <f t="shared" si="113"/>
        <v>private String status="";</v>
      </c>
    </row>
    <row r="275" spans="2:26" ht="19.2" x14ac:dyDescent="0.45">
      <c r="B275" s="1" t="s">
        <v>4</v>
      </c>
      <c r="C275" s="1" t="s">
        <v>1</v>
      </c>
      <c r="D275" s="4">
        <v>30</v>
      </c>
      <c r="I275" t="str">
        <f>I274</f>
        <v>ALTER TABLE TM_TASK_CATEGORY</v>
      </c>
      <c r="J275" t="str">
        <f>CONCATENATE(LEFT(CONCATENATE(" ADD "," ",N275,";"),LEN(CONCATENATE(" ADD "," ",N275,";"))-2),";")</f>
        <v xml:space="preserve"> ADD  INSERT_DATE VARCHAR(30);</v>
      </c>
      <c r="K275" s="21" t="str">
        <f>CONCATENATE(LEFT(CONCATENATE("  ALTER COLUMN  "," ",N275,";"),LEN(CONCATENATE("  ALTER COLUMN  "," ",N275,";"))-2),";")</f>
        <v xml:space="preserve">  ALTER COLUMN   INSERT_DATE VARCHAR(30);</v>
      </c>
      <c r="L275" s="12"/>
      <c r="M275" s="18" t="str">
        <f>CONCATENATE(B275,",")</f>
        <v>INSERT_DATE,</v>
      </c>
      <c r="N275" s="5" t="str">
        <f t="shared" si="114"/>
        <v>INSERT_DATE VARCHAR(30),</v>
      </c>
      <c r="O275" s="1" t="s">
        <v>7</v>
      </c>
      <c r="P275" t="s">
        <v>8</v>
      </c>
      <c r="W275" s="17" t="str">
        <f t="shared" si="110"/>
        <v>insertDate</v>
      </c>
      <c r="X275" s="3" t="str">
        <f t="shared" si="111"/>
        <v>"insertDate":"",</v>
      </c>
      <c r="Y275" s="22" t="str">
        <f t="shared" si="112"/>
        <v>public static String INSERT_DATE="insertDate";</v>
      </c>
      <c r="Z275" s="7" t="str">
        <f t="shared" si="113"/>
        <v>private String insertDate="";</v>
      </c>
    </row>
    <row r="276" spans="2:26" ht="19.2" x14ac:dyDescent="0.45">
      <c r="B276" s="1" t="s">
        <v>5</v>
      </c>
      <c r="C276" s="1" t="s">
        <v>1</v>
      </c>
      <c r="D276" s="4">
        <v>30</v>
      </c>
      <c r="I276" t="str">
        <f>I275</f>
        <v>ALTER TABLE TM_TASK_CATEGORY</v>
      </c>
      <c r="J276" t="str">
        <f>CONCATENATE(LEFT(CONCATENATE(" ADD "," ",N276,";"),LEN(CONCATENATE(" ADD "," ",N276,";"))-2),";")</f>
        <v xml:space="preserve"> ADD  MODIFICATION_DATE VARCHAR(30);</v>
      </c>
      <c r="K276" s="21" t="str">
        <f>CONCATENATE(LEFT(CONCATENATE("  ALTER COLUMN  "," ",N276,";"),LEN(CONCATENATE("  ALTER COLUMN  "," ",N276,";"))-2),";")</f>
        <v xml:space="preserve">  ALTER COLUMN   MODIFICATION_DATE VARCHAR(30);</v>
      </c>
      <c r="L276" s="12"/>
      <c r="M276" s="18" t="str">
        <f>CONCATENATE(B276,",")</f>
        <v>MODIFICATION_DATE,</v>
      </c>
      <c r="N276" s="5" t="str">
        <f t="shared" si="114"/>
        <v>MODIFICATION_DATE VARCHAR(30),</v>
      </c>
      <c r="O276" s="1" t="s">
        <v>9</v>
      </c>
      <c r="P276" t="s">
        <v>8</v>
      </c>
      <c r="W276" s="17" t="str">
        <f t="shared" si="110"/>
        <v>modificationDate</v>
      </c>
      <c r="X276" s="3" t="str">
        <f t="shared" si="111"/>
        <v>"modificationDate":"",</v>
      </c>
      <c r="Y276" s="22" t="str">
        <f t="shared" si="112"/>
        <v>public static String MODIFICATION_DATE="modificationDate";</v>
      </c>
      <c r="Z276" s="7" t="str">
        <f t="shared" si="113"/>
        <v>private String modificationDate="";</v>
      </c>
    </row>
    <row r="277" spans="2:26" ht="19.2" x14ac:dyDescent="0.45">
      <c r="B277" s="1" t="s">
        <v>308</v>
      </c>
      <c r="C277" s="1" t="s">
        <v>1</v>
      </c>
      <c r="D277" s="4">
        <v>222</v>
      </c>
      <c r="I277" t="str">
        <f>I239</f>
        <v>ALTER TABLE TM_PROGRESS</v>
      </c>
      <c r="J277" t="str">
        <f>CONCATENATE(LEFT(CONCATENATE(" ADD "," ",N277,";"),LEN(CONCATENATE(" ADD "," ",N277,";"))-2),";")</f>
        <v xml:space="preserve"> ADD  CATEGORY_CODE VARCHAR(222);</v>
      </c>
      <c r="K277" s="21" t="str">
        <f>CONCATENATE(LEFT(CONCATENATE("  ALTER COLUMN  "," ",N277,";"),LEN(CONCATENATE("  ALTER COLUMN  "," ",N277,";"))-2),";")</f>
        <v xml:space="preserve">  ALTER COLUMN   CATEGORY_CODE VARCHAR(222);</v>
      </c>
      <c r="L277" s="12"/>
      <c r="M277" s="18" t="str">
        <f>CONCATENATE(B277,",")</f>
        <v>CATEGORY_CODE,</v>
      </c>
      <c r="N277" s="5" t="str">
        <f t="shared" si="114"/>
        <v>CATEGORY_CODE VARCHAR(222),</v>
      </c>
      <c r="O277" s="1" t="s">
        <v>310</v>
      </c>
      <c r="P277" t="s">
        <v>18</v>
      </c>
      <c r="W277" s="17" t="str">
        <f t="shared" si="110"/>
        <v>categoryCode</v>
      </c>
      <c r="X277" s="3" t="str">
        <f t="shared" si="111"/>
        <v>"categoryCode":"",</v>
      </c>
      <c r="Y277" s="22" t="str">
        <f t="shared" si="112"/>
        <v>public static String CATEGORY_CODE="categoryCode";</v>
      </c>
      <c r="Z277" s="7" t="str">
        <f t="shared" si="113"/>
        <v>private String categoryCode="";</v>
      </c>
    </row>
    <row r="278" spans="2:26" ht="19.2" x14ac:dyDescent="0.45">
      <c r="B278" s="1" t="s">
        <v>309</v>
      </c>
      <c r="C278" s="1" t="s">
        <v>1</v>
      </c>
      <c r="D278" s="4">
        <v>444</v>
      </c>
      <c r="L278" s="12"/>
      <c r="M278" s="18"/>
      <c r="N278" s="5" t="str">
        <f t="shared" si="114"/>
        <v>CATEGORY_NAME VARCHAR(444),</v>
      </c>
      <c r="O278" s="1" t="s">
        <v>310</v>
      </c>
      <c r="P278" t="s">
        <v>0</v>
      </c>
      <c r="W278" s="17" t="str">
        <f t="shared" si="110"/>
        <v>categoryName</v>
      </c>
      <c r="X278" s="3" t="str">
        <f t="shared" si="111"/>
        <v>"categoryName":"",</v>
      </c>
      <c r="Y278" s="22" t="str">
        <f t="shared" si="112"/>
        <v>public static String CATEGORY_NAME="categoryName";</v>
      </c>
      <c r="Z278" s="7" t="str">
        <f t="shared" si="113"/>
        <v>private String categoryName="";</v>
      </c>
    </row>
    <row r="279" spans="2:26" ht="19.2" x14ac:dyDescent="0.45">
      <c r="B279" s="1" t="s">
        <v>14</v>
      </c>
      <c r="C279" s="1" t="s">
        <v>1</v>
      </c>
      <c r="D279" s="4">
        <v>3000</v>
      </c>
      <c r="I279" t="str">
        <f>I253</f>
        <v>ALTER TABLE TM_TASK_STATUS</v>
      </c>
      <c r="J279" t="str">
        <f>CONCATENATE(LEFT(CONCATENATE(" ADD "," ",N279,";"),LEN(CONCATENATE(" ADD "," ",N279,";"))-2),";")</f>
        <v xml:space="preserve"> ADD  DESCRIPTION VARCHAR(3000);</v>
      </c>
      <c r="K279" s="21" t="str">
        <f>CONCATENATE(LEFT(CONCATENATE("  ALTER COLUMN  "," ",N279,";"),LEN(CONCATENATE("  ALTER COLUMN  "," ",N279,";"))-2),";")</f>
        <v xml:space="preserve">  ALTER COLUMN   DESCRIPTION VARCHAR(3000);</v>
      </c>
      <c r="L279" s="12"/>
      <c r="M279" s="18" t="str">
        <f>CONCATENATE(B279,",")</f>
        <v>DESCRIPTION,</v>
      </c>
      <c r="N279" s="5" t="str">
        <f t="shared" si="114"/>
        <v>DESCRIPTION VARCHAR(3000),</v>
      </c>
      <c r="O279" s="1" t="s">
        <v>14</v>
      </c>
      <c r="W279" s="17" t="str">
        <f t="shared" si="110"/>
        <v>description</v>
      </c>
      <c r="X279" s="3" t="str">
        <f t="shared" si="111"/>
        <v>"description":"",</v>
      </c>
      <c r="Y279" s="22" t="str">
        <f t="shared" si="112"/>
        <v>public static String DESCRIPTION="description";</v>
      </c>
      <c r="Z279" s="7" t="str">
        <f t="shared" si="113"/>
        <v>private String description="";</v>
      </c>
    </row>
    <row r="280" spans="2:26" ht="19.2" x14ac:dyDescent="0.45">
      <c r="C280" s="1"/>
      <c r="D280" s="8"/>
      <c r="M280" s="18"/>
      <c r="N280" s="33" t="s">
        <v>130</v>
      </c>
      <c r="O280" s="1"/>
      <c r="W280" s="17"/>
    </row>
    <row r="281" spans="2:26" ht="19.2" x14ac:dyDescent="0.45">
      <c r="C281" s="1"/>
      <c r="D281" s="8"/>
      <c r="M281" s="18"/>
      <c r="N281" s="31" t="s">
        <v>126</v>
      </c>
      <c r="O281" s="1"/>
      <c r="W281" s="17"/>
    </row>
    <row r="282" spans="2:26" ht="19.2" x14ac:dyDescent="0.45">
      <c r="C282" s="14"/>
      <c r="D282" s="9"/>
      <c r="M282" s="20"/>
      <c r="W282" s="17"/>
    </row>
    <row r="284" spans="2:26" x14ac:dyDescent="0.3">
      <c r="B284" s="2" t="s">
        <v>317</v>
      </c>
      <c r="I284" t="str">
        <f>CONCATENATE("ALTER TABLE"," ",B284)</f>
        <v>ALTER TABLE TM_TASK_ASSIGNEE</v>
      </c>
      <c r="N284" s="5" t="str">
        <f>CONCATENATE("CREATE TABLE ",B284," ","(")</f>
        <v>CREATE TABLE TM_TASK_ASSIGNEE (</v>
      </c>
    </row>
    <row r="285" spans="2:26" ht="19.2" x14ac:dyDescent="0.45">
      <c r="B285" s="1" t="s">
        <v>2</v>
      </c>
      <c r="C285" s="1" t="s">
        <v>1</v>
      </c>
      <c r="D285" s="4">
        <v>30</v>
      </c>
      <c r="E285" s="24" t="s">
        <v>113</v>
      </c>
      <c r="I285" t="str">
        <f>I284</f>
        <v>ALTER TABLE TM_TASK_ASSIGNEE</v>
      </c>
      <c r="J285" t="str">
        <f>CONCATENATE(LEFT(CONCATENATE(" ADD "," ",N285,";"),LEN(CONCATENATE(" ADD "," ",N285,";"))-2),";")</f>
        <v xml:space="preserve"> ADD  ID VARCHAR(30) NOT NULL ;</v>
      </c>
      <c r="K285" s="21" t="str">
        <f>CONCATENATE(LEFT(CONCATENATE("  ALTER COLUMN  "," ",N285,";"),LEN(CONCATENATE("  ALTER COLUMN  "," ",N285,";"))-2),";")</f>
        <v xml:space="preserve">  ALTER COLUMN   ID VARCHAR(30) NOT NULL ;</v>
      </c>
      <c r="L285" s="12"/>
      <c r="M285" s="18" t="str">
        <f>CONCATENATE(B285,",")</f>
        <v>ID,</v>
      </c>
      <c r="N285" s="5" t="str">
        <f>CONCATENATE(B285," ",C285,"(",D285,") ",E285," ,")</f>
        <v>ID VARCHAR(30) NOT NULL ,</v>
      </c>
      <c r="O285" s="1" t="s">
        <v>2</v>
      </c>
      <c r="P285" s="6"/>
      <c r="Q285" s="6"/>
      <c r="R285" s="6"/>
      <c r="S285" s="6"/>
      <c r="T285" s="6"/>
      <c r="U285" s="6"/>
      <c r="V285" s="6"/>
      <c r="W285" s="17" t="str">
        <f t="shared" ref="W285:W291" si="115">CONCATENATE(,LOWER(O285),UPPER(LEFT(P285,1)),LOWER(RIGHT(P285,LEN(P285)-IF(LEN(P285)&gt;0,1,LEN(P285)))),UPPER(LEFT(Q285,1)),LOWER(RIGHT(Q285,LEN(Q285)-IF(LEN(Q285)&gt;0,1,LEN(Q285)))),UPPER(LEFT(R285,1)),LOWER(RIGHT(R285,LEN(R285)-IF(LEN(R285)&gt;0,1,LEN(R285)))),UPPER(LEFT(S285,1)),LOWER(RIGHT(S285,LEN(S285)-IF(LEN(S285)&gt;0,1,LEN(S285)))),UPPER(LEFT(T285,1)),LOWER(RIGHT(T285,LEN(T285)-IF(LEN(T285)&gt;0,1,LEN(T285)))),UPPER(LEFT(U285,1)),LOWER(RIGHT(U285,LEN(U285)-IF(LEN(U285)&gt;0,1,LEN(U285)))),UPPER(LEFT(V285,1)),LOWER(RIGHT(V285,LEN(V285)-IF(LEN(V285)&gt;0,1,LEN(V285)))))</f>
        <v>id</v>
      </c>
      <c r="X285" s="3" t="str">
        <f t="shared" ref="X285:X291" si="116">CONCATENATE("""",W285,"""",":","""","""",",")</f>
        <v>"id":"",</v>
      </c>
      <c r="Y285" s="22" t="str">
        <f t="shared" ref="Y285:Y291" si="117">CONCATENATE("public static String ",,B285,,"=","""",W285,""";")</f>
        <v>public static String ID="id";</v>
      </c>
      <c r="Z285" s="7" t="str">
        <f t="shared" ref="Z285:Z291" si="118">CONCATENATE("private String ",W285,"=","""""",";")</f>
        <v>private String id="";</v>
      </c>
    </row>
    <row r="286" spans="2:26" ht="19.2" x14ac:dyDescent="0.45">
      <c r="B286" s="1" t="s">
        <v>3</v>
      </c>
      <c r="C286" s="1" t="s">
        <v>1</v>
      </c>
      <c r="D286" s="4">
        <v>10</v>
      </c>
      <c r="I286" t="str">
        <f>I285</f>
        <v>ALTER TABLE TM_TASK_ASSIGNEE</v>
      </c>
      <c r="J286" t="str">
        <f>CONCATENATE(LEFT(CONCATENATE(" ADD "," ",N286,";"),LEN(CONCATENATE(" ADD "," ",N286,";"))-2),";")</f>
        <v xml:space="preserve"> ADD  STATUS VARCHAR(10);</v>
      </c>
      <c r="K286" s="21" t="str">
        <f>CONCATENATE(LEFT(CONCATENATE("  ALTER COLUMN  "," ",N286,";"),LEN(CONCATENATE("  ALTER COLUMN  "," ",N286,";"))-2),";")</f>
        <v xml:space="preserve">  ALTER COLUMN   STATUS VARCHAR(10);</v>
      </c>
      <c r="L286" s="12"/>
      <c r="M286" s="18" t="str">
        <f>CONCATENATE(B286,",")</f>
        <v>STATUS,</v>
      </c>
      <c r="N286" s="5" t="str">
        <f t="shared" ref="N286:N291" si="119">CONCATENATE(B286," ",C286,"(",D286,")",",")</f>
        <v>STATUS VARCHAR(10),</v>
      </c>
      <c r="O286" s="1" t="s">
        <v>3</v>
      </c>
      <c r="W286" s="17" t="str">
        <f t="shared" si="115"/>
        <v>status</v>
      </c>
      <c r="X286" s="3" t="str">
        <f t="shared" si="116"/>
        <v>"status":"",</v>
      </c>
      <c r="Y286" s="22" t="str">
        <f t="shared" si="117"/>
        <v>public static String STATUS="status";</v>
      </c>
      <c r="Z286" s="7" t="str">
        <f t="shared" si="118"/>
        <v>private String status="";</v>
      </c>
    </row>
    <row r="287" spans="2:26" ht="19.2" x14ac:dyDescent="0.45">
      <c r="B287" s="1" t="s">
        <v>4</v>
      </c>
      <c r="C287" s="1" t="s">
        <v>1</v>
      </c>
      <c r="D287" s="4">
        <v>30</v>
      </c>
      <c r="I287" t="str">
        <f>I286</f>
        <v>ALTER TABLE TM_TASK_ASSIGNEE</v>
      </c>
      <c r="J287" t="str">
        <f>CONCATENATE(LEFT(CONCATENATE(" ADD "," ",N287,";"),LEN(CONCATENATE(" ADD "," ",N287,";"))-2),";")</f>
        <v xml:space="preserve"> ADD  INSERT_DATE VARCHAR(30);</v>
      </c>
      <c r="K287" s="21" t="str">
        <f>CONCATENATE(LEFT(CONCATENATE("  ALTER COLUMN  "," ",N287,";"),LEN(CONCATENATE("  ALTER COLUMN  "," ",N287,";"))-2),";")</f>
        <v xml:space="preserve">  ALTER COLUMN   INSERT_DATE VARCHAR(30);</v>
      </c>
      <c r="L287" s="12"/>
      <c r="M287" s="18" t="str">
        <f>CONCATENATE(B287,",")</f>
        <v>INSERT_DATE,</v>
      </c>
      <c r="N287" s="5" t="str">
        <f t="shared" si="119"/>
        <v>INSERT_DATE VARCHAR(30),</v>
      </c>
      <c r="O287" s="1" t="s">
        <v>7</v>
      </c>
      <c r="P287" t="s">
        <v>8</v>
      </c>
      <c r="W287" s="17" t="str">
        <f t="shared" si="115"/>
        <v>insertDate</v>
      </c>
      <c r="X287" s="3" t="str">
        <f t="shared" si="116"/>
        <v>"insertDate":"",</v>
      </c>
      <c r="Y287" s="22" t="str">
        <f t="shared" si="117"/>
        <v>public static String INSERT_DATE="insertDate";</v>
      </c>
      <c r="Z287" s="7" t="str">
        <f t="shared" si="118"/>
        <v>private String insertDate="";</v>
      </c>
    </row>
    <row r="288" spans="2:26" ht="19.2" x14ac:dyDescent="0.45">
      <c r="B288" s="1" t="s">
        <v>5</v>
      </c>
      <c r="C288" s="1" t="s">
        <v>1</v>
      </c>
      <c r="D288" s="4">
        <v>30</v>
      </c>
      <c r="I288" t="str">
        <f>I287</f>
        <v>ALTER TABLE TM_TASK_ASSIGNEE</v>
      </c>
      <c r="J288" t="str">
        <f>CONCATENATE(LEFT(CONCATENATE(" ADD "," ",N288,";"),LEN(CONCATENATE(" ADD "," ",N288,";"))-2),";")</f>
        <v xml:space="preserve"> ADD  MODIFICATION_DATE VARCHAR(30);</v>
      </c>
      <c r="K288" s="21" t="str">
        <f>CONCATENATE(LEFT(CONCATENATE("  ALTER COLUMN  "," ",N288,";"),LEN(CONCATENATE("  ALTER COLUMN  "," ",N288,";"))-2),";")</f>
        <v xml:space="preserve">  ALTER COLUMN   MODIFICATION_DATE VARCHAR(30);</v>
      </c>
      <c r="L288" s="12"/>
      <c r="M288" s="18" t="str">
        <f>CONCATENATE(B288,",")</f>
        <v>MODIFICATION_DATE,</v>
      </c>
      <c r="N288" s="5" t="str">
        <f t="shared" si="119"/>
        <v>MODIFICATION_DATE VARCHAR(30),</v>
      </c>
      <c r="O288" s="1" t="s">
        <v>9</v>
      </c>
      <c r="P288" t="s">
        <v>8</v>
      </c>
      <c r="W288" s="17" t="str">
        <f t="shared" si="115"/>
        <v>modificationDate</v>
      </c>
      <c r="X288" s="3" t="str">
        <f t="shared" si="116"/>
        <v>"modificationDate":"",</v>
      </c>
      <c r="Y288" s="22" t="str">
        <f t="shared" si="117"/>
        <v>public static String MODIFICATION_DATE="modificationDate";</v>
      </c>
      <c r="Z288" s="7" t="str">
        <f t="shared" si="118"/>
        <v>private String modificationDate="";</v>
      </c>
    </row>
    <row r="289" spans="2:26" ht="19.2" x14ac:dyDescent="0.45">
      <c r="B289" s="1" t="s">
        <v>318</v>
      </c>
      <c r="C289" s="1" t="s">
        <v>1</v>
      </c>
      <c r="D289" s="4">
        <v>222</v>
      </c>
      <c r="I289" t="str">
        <f>I251</f>
        <v>ALTER TABLE TM_TASK_STATUS</v>
      </c>
      <c r="J289" t="str">
        <f>CONCATENATE(LEFT(CONCATENATE(" ADD "," ",N289,";"),LEN(CONCATENATE(" ADD "," ",N289,";"))-2),";")</f>
        <v xml:space="preserve"> ADD  FK_TASK_ID VARCHAR(222);</v>
      </c>
      <c r="K289" s="21" t="str">
        <f>CONCATENATE(LEFT(CONCATENATE("  ALTER COLUMN  "," ",N289,";"),LEN(CONCATENATE("  ALTER COLUMN  "," ",N289,";"))-2),";")</f>
        <v xml:space="preserve">  ALTER COLUMN   FK_TASK_ID VARCHAR(222);</v>
      </c>
      <c r="L289" s="12"/>
      <c r="M289" s="18" t="str">
        <f>CONCATENATE(B289,",")</f>
        <v>FK_TASK_ID,</v>
      </c>
      <c r="N289" s="5" t="str">
        <f t="shared" si="119"/>
        <v>FK_TASK_ID VARCHAR(222),</v>
      </c>
      <c r="O289" s="1" t="s">
        <v>10</v>
      </c>
      <c r="P289" t="s">
        <v>311</v>
      </c>
      <c r="Q289" t="s">
        <v>2</v>
      </c>
      <c r="W289" s="17" t="str">
        <f t="shared" si="115"/>
        <v>fkTaskId</v>
      </c>
      <c r="X289" s="3" t="str">
        <f t="shared" si="116"/>
        <v>"fkTaskId":"",</v>
      </c>
      <c r="Y289" s="22" t="str">
        <f t="shared" si="117"/>
        <v>public static String FK_TASK_ID="fkTaskId";</v>
      </c>
      <c r="Z289" s="7" t="str">
        <f t="shared" si="118"/>
        <v>private String fkTaskId="";</v>
      </c>
    </row>
    <row r="290" spans="2:26" ht="19.2" x14ac:dyDescent="0.45">
      <c r="B290" s="1" t="s">
        <v>11</v>
      </c>
      <c r="C290" s="1" t="s">
        <v>1</v>
      </c>
      <c r="D290" s="4">
        <v>444</v>
      </c>
      <c r="L290" s="12"/>
      <c r="M290" s="18"/>
      <c r="N290" s="5" t="str">
        <f t="shared" si="119"/>
        <v>FK_USER_ID VARCHAR(444),</v>
      </c>
      <c r="O290" s="1" t="s">
        <v>10</v>
      </c>
      <c r="P290" t="s">
        <v>12</v>
      </c>
      <c r="Q290" t="s">
        <v>2</v>
      </c>
      <c r="W290" s="17" t="str">
        <f t="shared" si="115"/>
        <v>fkUserId</v>
      </c>
      <c r="X290" s="3" t="str">
        <f t="shared" si="116"/>
        <v>"fkUserId":"",</v>
      </c>
      <c r="Y290" s="22" t="str">
        <f t="shared" si="117"/>
        <v>public static String FK_USER_ID="fkUserId";</v>
      </c>
      <c r="Z290" s="7" t="str">
        <f t="shared" si="118"/>
        <v>private String fkUserId="";</v>
      </c>
    </row>
    <row r="291" spans="2:26" ht="19.2" x14ac:dyDescent="0.45">
      <c r="B291" s="1" t="s">
        <v>14</v>
      </c>
      <c r="C291" s="1" t="s">
        <v>1</v>
      </c>
      <c r="D291" s="4">
        <v>3000</v>
      </c>
      <c r="I291" t="str">
        <f>I265</f>
        <v>ALTER TABLE TM_TASK_PRIORITY</v>
      </c>
      <c r="J291" t="str">
        <f>CONCATENATE(LEFT(CONCATENATE(" ADD "," ",N291,";"),LEN(CONCATENATE(" ADD "," ",N291,";"))-2),";")</f>
        <v xml:space="preserve"> ADD  DESCRIPTION VARCHAR(3000);</v>
      </c>
      <c r="K291" s="21" t="str">
        <f>CONCATENATE(LEFT(CONCATENATE("  ALTER COLUMN  "," ",N291,";"),LEN(CONCATENATE("  ALTER COLUMN  "," ",N291,";"))-2),";")</f>
        <v xml:space="preserve">  ALTER COLUMN   DESCRIPTION VARCHAR(3000);</v>
      </c>
      <c r="L291" s="12"/>
      <c r="M291" s="18" t="str">
        <f>CONCATENATE(B291,",")</f>
        <v>DESCRIPTION,</v>
      </c>
      <c r="N291" s="5" t="str">
        <f t="shared" si="119"/>
        <v>DESCRIPTION VARCHAR(3000),</v>
      </c>
      <c r="O291" s="1" t="s">
        <v>14</v>
      </c>
      <c r="W291" s="17" t="str">
        <f t="shared" si="115"/>
        <v>description</v>
      </c>
      <c r="X291" s="3" t="str">
        <f t="shared" si="116"/>
        <v>"description":"",</v>
      </c>
      <c r="Y291" s="22" t="str">
        <f t="shared" si="117"/>
        <v>public static String DESCRIPTION="description";</v>
      </c>
      <c r="Z291" s="7" t="str">
        <f t="shared" si="118"/>
        <v>private String description="";</v>
      </c>
    </row>
    <row r="292" spans="2:26" ht="19.2" x14ac:dyDescent="0.45">
      <c r="C292" s="1"/>
      <c r="D292" s="8"/>
      <c r="M292" s="18"/>
      <c r="N292" s="33" t="s">
        <v>130</v>
      </c>
      <c r="O292" s="1"/>
      <c r="W292" s="17"/>
    </row>
    <row r="293" spans="2:26" ht="19.2" x14ac:dyDescent="0.45">
      <c r="C293" s="1"/>
      <c r="D293" s="8"/>
      <c r="M293" s="18"/>
      <c r="N293" s="31" t="s">
        <v>126</v>
      </c>
      <c r="O293" s="1"/>
      <c r="W293" s="17"/>
    </row>
    <row r="294" spans="2:26" ht="19.2" x14ac:dyDescent="0.45">
      <c r="C294" s="14"/>
      <c r="D294" s="9"/>
      <c r="M294" s="20"/>
      <c r="W294" s="17"/>
    </row>
    <row r="295" spans="2:26" x14ac:dyDescent="0.3">
      <c r="B295" s="2" t="s">
        <v>319</v>
      </c>
      <c r="I295" t="str">
        <f>CONCATENATE("ALTER TABLE"," ",B295)</f>
        <v>ALTER TABLE TM_TASK_REPORTER</v>
      </c>
      <c r="N295" s="5" t="str">
        <f>CONCATENATE("CREATE TABLE ",B295," ","(")</f>
        <v>CREATE TABLE TM_TASK_REPORTER (</v>
      </c>
    </row>
    <row r="296" spans="2:26" ht="19.2" x14ac:dyDescent="0.45">
      <c r="B296" s="1" t="s">
        <v>2</v>
      </c>
      <c r="C296" s="1" t="s">
        <v>1</v>
      </c>
      <c r="D296" s="4">
        <v>30</v>
      </c>
      <c r="E296" s="24" t="s">
        <v>113</v>
      </c>
      <c r="I296" t="str">
        <f>I295</f>
        <v>ALTER TABLE TM_TASK_REPORTER</v>
      </c>
      <c r="J296" t="str">
        <f>CONCATENATE(LEFT(CONCATENATE(" ADD "," ",N296,";"),LEN(CONCATENATE(" ADD "," ",N296,";"))-2),";")</f>
        <v xml:space="preserve"> ADD  ID VARCHAR(30) NOT NULL ;</v>
      </c>
      <c r="K296" s="21" t="str">
        <f>CONCATENATE(LEFT(CONCATENATE("  ALTER COLUMN  "," ",N296,";"),LEN(CONCATENATE("  ALTER COLUMN  "," ",N296,";"))-2),";")</f>
        <v xml:space="preserve">  ALTER COLUMN   ID VARCHAR(30) NOT NULL ;</v>
      </c>
      <c r="L296" s="12"/>
      <c r="M296" s="18" t="str">
        <f>CONCATENATE(B296,",")</f>
        <v>ID,</v>
      </c>
      <c r="N296" s="5" t="str">
        <f>CONCATENATE(B296," ",C296,"(",D296,") ",E296," ,")</f>
        <v>ID VARCHAR(30) NOT NULL ,</v>
      </c>
      <c r="O296" s="1" t="s">
        <v>2</v>
      </c>
      <c r="P296" s="6"/>
      <c r="Q296" s="6"/>
      <c r="R296" s="6"/>
      <c r="S296" s="6"/>
      <c r="T296" s="6"/>
      <c r="U296" s="6"/>
      <c r="V296" s="6"/>
      <c r="W296" s="17" t="str">
        <f t="shared" ref="W296:W302" si="120">CONCATENATE(,LOWER(O296),UPPER(LEFT(P296,1)),LOWER(RIGHT(P296,LEN(P296)-IF(LEN(P296)&gt;0,1,LEN(P296)))),UPPER(LEFT(Q296,1)),LOWER(RIGHT(Q296,LEN(Q296)-IF(LEN(Q296)&gt;0,1,LEN(Q296)))),UPPER(LEFT(R296,1)),LOWER(RIGHT(R296,LEN(R296)-IF(LEN(R296)&gt;0,1,LEN(R296)))),UPPER(LEFT(S296,1)),LOWER(RIGHT(S296,LEN(S296)-IF(LEN(S296)&gt;0,1,LEN(S296)))),UPPER(LEFT(T296,1)),LOWER(RIGHT(T296,LEN(T296)-IF(LEN(T296)&gt;0,1,LEN(T296)))),UPPER(LEFT(U296,1)),LOWER(RIGHT(U296,LEN(U296)-IF(LEN(U296)&gt;0,1,LEN(U296)))),UPPER(LEFT(V296,1)),LOWER(RIGHT(V296,LEN(V296)-IF(LEN(V296)&gt;0,1,LEN(V296)))))</f>
        <v>id</v>
      </c>
      <c r="X296" s="3" t="str">
        <f t="shared" ref="X296:X302" si="121">CONCATENATE("""",W296,"""",":","""","""",",")</f>
        <v>"id":"",</v>
      </c>
      <c r="Y296" s="22" t="str">
        <f t="shared" ref="Y296:Y302" si="122">CONCATENATE("public static String ",,B296,,"=","""",W296,""";")</f>
        <v>public static String ID="id";</v>
      </c>
      <c r="Z296" s="7" t="str">
        <f t="shared" ref="Z296:Z302" si="123">CONCATENATE("private String ",W296,"=","""""",";")</f>
        <v>private String id="";</v>
      </c>
    </row>
    <row r="297" spans="2:26" ht="19.2" x14ac:dyDescent="0.45">
      <c r="B297" s="1" t="s">
        <v>3</v>
      </c>
      <c r="C297" s="1" t="s">
        <v>1</v>
      </c>
      <c r="D297" s="4">
        <v>10</v>
      </c>
      <c r="I297" t="str">
        <f>I296</f>
        <v>ALTER TABLE TM_TASK_REPORTER</v>
      </c>
      <c r="J297" t="str">
        <f>CONCATENATE(LEFT(CONCATENATE(" ADD "," ",N297,";"),LEN(CONCATENATE(" ADD "," ",N297,";"))-2),";")</f>
        <v xml:space="preserve"> ADD  STATUS VARCHAR(10);</v>
      </c>
      <c r="K297" s="21" t="str">
        <f>CONCATENATE(LEFT(CONCATENATE("  ALTER COLUMN  "," ",N297,";"),LEN(CONCATENATE("  ALTER COLUMN  "," ",N297,";"))-2),";")</f>
        <v xml:space="preserve">  ALTER COLUMN   STATUS VARCHAR(10);</v>
      </c>
      <c r="L297" s="12"/>
      <c r="M297" s="18" t="str">
        <f>CONCATENATE(B297,",")</f>
        <v>STATUS,</v>
      </c>
      <c r="N297" s="5" t="str">
        <f t="shared" ref="N297:N302" si="124">CONCATENATE(B297," ",C297,"(",D297,")",",")</f>
        <v>STATUS VARCHAR(10),</v>
      </c>
      <c r="O297" s="1" t="s">
        <v>3</v>
      </c>
      <c r="W297" s="17" t="str">
        <f t="shared" si="120"/>
        <v>status</v>
      </c>
      <c r="X297" s="3" t="str">
        <f t="shared" si="121"/>
        <v>"status":"",</v>
      </c>
      <c r="Y297" s="22" t="str">
        <f t="shared" si="122"/>
        <v>public static String STATUS="status";</v>
      </c>
      <c r="Z297" s="7" t="str">
        <f t="shared" si="123"/>
        <v>private String status="";</v>
      </c>
    </row>
    <row r="298" spans="2:26" ht="19.2" x14ac:dyDescent="0.45">
      <c r="B298" s="1" t="s">
        <v>4</v>
      </c>
      <c r="C298" s="1" t="s">
        <v>1</v>
      </c>
      <c r="D298" s="4">
        <v>30</v>
      </c>
      <c r="I298" t="str">
        <f>I297</f>
        <v>ALTER TABLE TM_TASK_REPORTER</v>
      </c>
      <c r="J298" t="str">
        <f>CONCATENATE(LEFT(CONCATENATE(" ADD "," ",N298,";"),LEN(CONCATENATE(" ADD "," ",N298,";"))-2),";")</f>
        <v xml:space="preserve"> ADD  INSERT_DATE VARCHAR(30);</v>
      </c>
      <c r="K298" s="21" t="str">
        <f>CONCATENATE(LEFT(CONCATENATE("  ALTER COLUMN  "," ",N298,";"),LEN(CONCATENATE("  ALTER COLUMN  "," ",N298,";"))-2),";")</f>
        <v xml:space="preserve">  ALTER COLUMN   INSERT_DATE VARCHAR(30);</v>
      </c>
      <c r="L298" s="12"/>
      <c r="M298" s="18" t="str">
        <f>CONCATENATE(B298,",")</f>
        <v>INSERT_DATE,</v>
      </c>
      <c r="N298" s="5" t="str">
        <f t="shared" si="124"/>
        <v>INSERT_DATE VARCHAR(30),</v>
      </c>
      <c r="O298" s="1" t="s">
        <v>7</v>
      </c>
      <c r="P298" t="s">
        <v>8</v>
      </c>
      <c r="W298" s="17" t="str">
        <f t="shared" si="120"/>
        <v>insertDate</v>
      </c>
      <c r="X298" s="3" t="str">
        <f t="shared" si="121"/>
        <v>"insertDate":"",</v>
      </c>
      <c r="Y298" s="22" t="str">
        <f t="shared" si="122"/>
        <v>public static String INSERT_DATE="insertDate";</v>
      </c>
      <c r="Z298" s="7" t="str">
        <f t="shared" si="123"/>
        <v>private String insertDate="";</v>
      </c>
    </row>
    <row r="299" spans="2:26" ht="19.2" x14ac:dyDescent="0.45">
      <c r="B299" s="1" t="s">
        <v>5</v>
      </c>
      <c r="C299" s="1" t="s">
        <v>1</v>
      </c>
      <c r="D299" s="4">
        <v>30</v>
      </c>
      <c r="I299" t="str">
        <f>I298</f>
        <v>ALTER TABLE TM_TASK_REPORTER</v>
      </c>
      <c r="J299" t="str">
        <f>CONCATENATE(LEFT(CONCATENATE(" ADD "," ",N299,";"),LEN(CONCATENATE(" ADD "," ",N299,";"))-2),";")</f>
        <v xml:space="preserve"> ADD  MODIFICATION_DATE VARCHAR(30);</v>
      </c>
      <c r="K299" s="21" t="str">
        <f>CONCATENATE(LEFT(CONCATENATE("  ALTER COLUMN  "," ",N299,";"),LEN(CONCATENATE("  ALTER COLUMN  "," ",N299,";"))-2),";")</f>
        <v xml:space="preserve">  ALTER COLUMN   MODIFICATION_DATE VARCHAR(30);</v>
      </c>
      <c r="L299" s="12"/>
      <c r="M299" s="18" t="str">
        <f>CONCATENATE(B299,",")</f>
        <v>MODIFICATION_DATE,</v>
      </c>
      <c r="N299" s="5" t="str">
        <f t="shared" si="124"/>
        <v>MODIFICATION_DATE VARCHAR(30),</v>
      </c>
      <c r="O299" s="1" t="s">
        <v>9</v>
      </c>
      <c r="P299" t="s">
        <v>8</v>
      </c>
      <c r="W299" s="17" t="str">
        <f t="shared" si="120"/>
        <v>modificationDate</v>
      </c>
      <c r="X299" s="3" t="str">
        <f t="shared" si="121"/>
        <v>"modificationDate":"",</v>
      </c>
      <c r="Y299" s="22" t="str">
        <f t="shared" si="122"/>
        <v>public static String MODIFICATION_DATE="modificationDate";</v>
      </c>
      <c r="Z299" s="7" t="str">
        <f t="shared" si="123"/>
        <v>private String modificationDate="";</v>
      </c>
    </row>
    <row r="300" spans="2:26" ht="19.2" x14ac:dyDescent="0.45">
      <c r="B300" s="1" t="s">
        <v>318</v>
      </c>
      <c r="C300" s="1" t="s">
        <v>1</v>
      </c>
      <c r="D300" s="4">
        <v>222</v>
      </c>
      <c r="I300" t="str">
        <f>I262</f>
        <v>ALTER TABLE TM_TASK_PRIORITY</v>
      </c>
      <c r="J300" t="str">
        <f>CONCATENATE(LEFT(CONCATENATE(" ADD "," ",N300,";"),LEN(CONCATENATE(" ADD "," ",N300,";"))-2),";")</f>
        <v xml:space="preserve"> ADD  FK_TASK_ID VARCHAR(222);</v>
      </c>
      <c r="K300" s="21" t="str">
        <f>CONCATENATE(LEFT(CONCATENATE("  ALTER COLUMN  "," ",N300,";"),LEN(CONCATENATE("  ALTER COLUMN  "," ",N300,";"))-2),";")</f>
        <v xml:space="preserve">  ALTER COLUMN   FK_TASK_ID VARCHAR(222);</v>
      </c>
      <c r="L300" s="12"/>
      <c r="M300" s="18" t="str">
        <f>CONCATENATE(B300,",")</f>
        <v>FK_TASK_ID,</v>
      </c>
      <c r="N300" s="5" t="str">
        <f t="shared" si="124"/>
        <v>FK_TASK_ID VARCHAR(222),</v>
      </c>
      <c r="O300" s="1" t="s">
        <v>10</v>
      </c>
      <c r="P300" t="s">
        <v>311</v>
      </c>
      <c r="Q300" t="s">
        <v>2</v>
      </c>
      <c r="W300" s="17" t="str">
        <f t="shared" si="120"/>
        <v>fkTaskId</v>
      </c>
      <c r="X300" s="3" t="str">
        <f t="shared" si="121"/>
        <v>"fkTaskId":"",</v>
      </c>
      <c r="Y300" s="22" t="str">
        <f t="shared" si="122"/>
        <v>public static String FK_TASK_ID="fkTaskId";</v>
      </c>
      <c r="Z300" s="7" t="str">
        <f t="shared" si="123"/>
        <v>private String fkTaskId="";</v>
      </c>
    </row>
    <row r="301" spans="2:26" ht="19.2" x14ac:dyDescent="0.45">
      <c r="B301" s="1" t="s">
        <v>11</v>
      </c>
      <c r="C301" s="1" t="s">
        <v>1</v>
      </c>
      <c r="D301" s="4">
        <v>444</v>
      </c>
      <c r="L301" s="12"/>
      <c r="M301" s="18"/>
      <c r="N301" s="5" t="str">
        <f t="shared" si="124"/>
        <v>FK_USER_ID VARCHAR(444),</v>
      </c>
      <c r="O301" s="1" t="s">
        <v>10</v>
      </c>
      <c r="P301" t="s">
        <v>12</v>
      </c>
      <c r="Q301" t="s">
        <v>2</v>
      </c>
      <c r="W301" s="17" t="str">
        <f t="shared" si="120"/>
        <v>fkUserId</v>
      </c>
      <c r="X301" s="3" t="str">
        <f t="shared" si="121"/>
        <v>"fkUserId":"",</v>
      </c>
      <c r="Y301" s="22" t="str">
        <f t="shared" si="122"/>
        <v>public static String FK_USER_ID="fkUserId";</v>
      </c>
      <c r="Z301" s="7" t="str">
        <f t="shared" si="123"/>
        <v>private String fkUserId="";</v>
      </c>
    </row>
    <row r="302" spans="2:26" ht="19.2" x14ac:dyDescent="0.45">
      <c r="B302" s="1" t="s">
        <v>14</v>
      </c>
      <c r="C302" s="1" t="s">
        <v>1</v>
      </c>
      <c r="D302" s="4">
        <v>3000</v>
      </c>
      <c r="I302" t="str">
        <f>I276</f>
        <v>ALTER TABLE TM_TASK_CATEGORY</v>
      </c>
      <c r="J302" t="str">
        <f>CONCATENATE(LEFT(CONCATENATE(" ADD "," ",N302,";"),LEN(CONCATENATE(" ADD "," ",N302,";"))-2),";")</f>
        <v xml:space="preserve"> ADD  DESCRIPTION VARCHAR(3000);</v>
      </c>
      <c r="K302" s="21" t="str">
        <f>CONCATENATE(LEFT(CONCATENATE("  ALTER COLUMN  "," ",N302,";"),LEN(CONCATENATE("  ALTER COLUMN  "," ",N302,";"))-2),";")</f>
        <v xml:space="preserve">  ALTER COLUMN   DESCRIPTION VARCHAR(3000);</v>
      </c>
      <c r="L302" s="12"/>
      <c r="M302" s="18" t="str">
        <f>CONCATENATE(B302,",")</f>
        <v>DESCRIPTION,</v>
      </c>
      <c r="N302" s="5" t="str">
        <f t="shared" si="124"/>
        <v>DESCRIPTION VARCHAR(3000),</v>
      </c>
      <c r="O302" s="1" t="s">
        <v>14</v>
      </c>
      <c r="W302" s="17" t="str">
        <f t="shared" si="120"/>
        <v>description</v>
      </c>
      <c r="X302" s="3" t="str">
        <f t="shared" si="121"/>
        <v>"description":"",</v>
      </c>
      <c r="Y302" s="22" t="str">
        <f t="shared" si="122"/>
        <v>public static String DESCRIPTION="description";</v>
      </c>
      <c r="Z302" s="7" t="str">
        <f t="shared" si="123"/>
        <v>private String description="";</v>
      </c>
    </row>
    <row r="303" spans="2:26" ht="19.2" x14ac:dyDescent="0.45">
      <c r="C303" s="1"/>
      <c r="D303" s="8"/>
      <c r="M303" s="18"/>
      <c r="N303" s="33" t="s">
        <v>130</v>
      </c>
      <c r="O303" s="1"/>
      <c r="W303" s="17"/>
    </row>
    <row r="304" spans="2:26" ht="19.2" x14ac:dyDescent="0.45">
      <c r="C304" s="14"/>
      <c r="D304" s="9"/>
      <c r="M304" s="20"/>
      <c r="N304" s="33"/>
      <c r="O304" s="14"/>
      <c r="W304" s="17"/>
    </row>
    <row r="305" spans="2:26" x14ac:dyDescent="0.3">
      <c r="B305" s="2" t="s">
        <v>357</v>
      </c>
      <c r="I305" t="str">
        <f>CONCATENATE("ALTER TABLE"," ",B305)</f>
        <v>ALTER TABLE TM_TASK_LABEL</v>
      </c>
      <c r="N305" s="5" t="str">
        <f>CONCATENATE("CREATE TABLE ",B305," ","(")</f>
        <v>CREATE TABLE TM_TASK_LABEL (</v>
      </c>
    </row>
    <row r="306" spans="2:26" ht="19.2" x14ac:dyDescent="0.45">
      <c r="B306" s="1" t="s">
        <v>2</v>
      </c>
      <c r="C306" s="1" t="s">
        <v>1</v>
      </c>
      <c r="D306" s="4">
        <v>30</v>
      </c>
      <c r="E306" s="24" t="s">
        <v>113</v>
      </c>
      <c r="I306" t="str">
        <f t="shared" ref="I306:I313" si="125">I305</f>
        <v>ALTER TABLE TM_TASK_LABEL</v>
      </c>
      <c r="J306" t="str">
        <f t="shared" ref="J306:J313" si="126">CONCATENATE(LEFT(CONCATENATE(" ADD "," ",N306,";"),LEN(CONCATENATE(" ADD "," ",N306,";"))-2),";")</f>
        <v xml:space="preserve"> ADD  ID VARCHAR(30) NOT NULL ;</v>
      </c>
      <c r="K306" s="21" t="str">
        <f t="shared" ref="K306:K313" si="127">CONCATENATE(LEFT(CONCATENATE("  ALTER COLUMN  "," ",N306,";"),LEN(CONCATENATE("  ALTER COLUMN  "," ",N306,";"))-2),";")</f>
        <v xml:space="preserve">  ALTER COLUMN   ID VARCHAR(30) NOT NULL ;</v>
      </c>
      <c r="L306" s="12"/>
      <c r="M306" s="18" t="str">
        <f t="shared" ref="M306:M311" si="128">CONCATENATE(B306,",")</f>
        <v>ID,</v>
      </c>
      <c r="N306" s="5" t="str">
        <f>CONCATENATE(B306," ",C306,"(",D306,") ",E306," ,")</f>
        <v>ID VARCHAR(30) NOT NULL ,</v>
      </c>
      <c r="O306" s="1" t="s">
        <v>2</v>
      </c>
      <c r="P306" s="6"/>
      <c r="Q306" s="6"/>
      <c r="R306" s="6"/>
      <c r="S306" s="6"/>
      <c r="T306" s="6"/>
      <c r="U306" s="6"/>
      <c r="V306" s="6"/>
      <c r="W306" s="17" t="str">
        <f t="shared" ref="W306:W311" si="129">CONCATENATE(,LOWER(O306),UPPER(LEFT(P306,1)),LOWER(RIGHT(P306,LEN(P306)-IF(LEN(P306)&gt;0,1,LEN(P306)))),UPPER(LEFT(Q306,1)),LOWER(RIGHT(Q306,LEN(Q306)-IF(LEN(Q306)&gt;0,1,LEN(Q306)))),UPPER(LEFT(R306,1)),LOWER(RIGHT(R306,LEN(R306)-IF(LEN(R306)&gt;0,1,LEN(R306)))),UPPER(LEFT(S306,1)),LOWER(RIGHT(S306,LEN(S306)-IF(LEN(S306)&gt;0,1,LEN(S306)))),UPPER(LEFT(T306,1)),LOWER(RIGHT(T306,LEN(T306)-IF(LEN(T306)&gt;0,1,LEN(T306)))),UPPER(LEFT(U306,1)),LOWER(RIGHT(U306,LEN(U306)-IF(LEN(U306)&gt;0,1,LEN(U306)))),UPPER(LEFT(V306,1)),LOWER(RIGHT(V306,LEN(V306)-IF(LEN(V306)&gt;0,1,LEN(V306)))))</f>
        <v>id</v>
      </c>
      <c r="X306" s="3" t="str">
        <f t="shared" ref="X306:X311" si="130">CONCATENATE("""",W306,"""",":","""","""",",")</f>
        <v>"id":"",</v>
      </c>
      <c r="Y306" s="22" t="str">
        <f t="shared" ref="Y306:Y311" si="131">CONCATENATE("public static String ",,B306,,"=","""",W306,""";")</f>
        <v>public static String ID="id";</v>
      </c>
      <c r="Z306" s="7" t="str">
        <f t="shared" ref="Z306:Z311" si="132">CONCATENATE("private String ",W306,"=","""""",";")</f>
        <v>private String id="";</v>
      </c>
    </row>
    <row r="307" spans="2:26" ht="19.2" x14ac:dyDescent="0.45">
      <c r="B307" s="1" t="s">
        <v>3</v>
      </c>
      <c r="C307" s="1" t="s">
        <v>1</v>
      </c>
      <c r="D307" s="4">
        <v>10</v>
      </c>
      <c r="I307" t="str">
        <f t="shared" si="125"/>
        <v>ALTER TABLE TM_TASK_LABEL</v>
      </c>
      <c r="J307" t="str">
        <f t="shared" si="126"/>
        <v xml:space="preserve"> ADD  STATUS VARCHAR(10);</v>
      </c>
      <c r="K307" s="21" t="str">
        <f t="shared" si="127"/>
        <v xml:space="preserve">  ALTER COLUMN   STATUS VARCHAR(10);</v>
      </c>
      <c r="L307" s="12"/>
      <c r="M307" s="18" t="str">
        <f t="shared" si="128"/>
        <v>STATUS,</v>
      </c>
      <c r="N307" s="5" t="str">
        <f t="shared" ref="N307:N313" si="133">CONCATENATE(B307," ",C307,"(",D307,")",",")</f>
        <v>STATUS VARCHAR(10),</v>
      </c>
      <c r="O307" s="1" t="s">
        <v>3</v>
      </c>
      <c r="W307" s="17" t="str">
        <f t="shared" si="129"/>
        <v>status</v>
      </c>
      <c r="X307" s="3" t="str">
        <f t="shared" si="130"/>
        <v>"status":"",</v>
      </c>
      <c r="Y307" s="22" t="str">
        <f t="shared" si="131"/>
        <v>public static String STATUS="status";</v>
      </c>
      <c r="Z307" s="7" t="str">
        <f t="shared" si="132"/>
        <v>private String status="";</v>
      </c>
    </row>
    <row r="308" spans="2:26" ht="19.2" x14ac:dyDescent="0.45">
      <c r="B308" s="1" t="s">
        <v>4</v>
      </c>
      <c r="C308" s="1" t="s">
        <v>1</v>
      </c>
      <c r="D308" s="4">
        <v>30</v>
      </c>
      <c r="I308" t="str">
        <f t="shared" si="125"/>
        <v>ALTER TABLE TM_TASK_LABEL</v>
      </c>
      <c r="J308" t="str">
        <f t="shared" si="126"/>
        <v xml:space="preserve"> ADD  INSERT_DATE VARCHAR(30);</v>
      </c>
      <c r="K308" s="21" t="str">
        <f t="shared" si="127"/>
        <v xml:space="preserve">  ALTER COLUMN   INSERT_DATE VARCHAR(30);</v>
      </c>
      <c r="L308" s="12"/>
      <c r="M308" s="18" t="str">
        <f t="shared" si="128"/>
        <v>INSERT_DATE,</v>
      </c>
      <c r="N308" s="5" t="str">
        <f t="shared" si="133"/>
        <v>INSERT_DATE VARCHAR(30),</v>
      </c>
      <c r="O308" s="1" t="s">
        <v>7</v>
      </c>
      <c r="P308" t="s">
        <v>8</v>
      </c>
      <c r="W308" s="17" t="str">
        <f t="shared" si="129"/>
        <v>insertDate</v>
      </c>
      <c r="X308" s="3" t="str">
        <f t="shared" si="130"/>
        <v>"insertDate":"",</v>
      </c>
      <c r="Y308" s="22" t="str">
        <f t="shared" si="131"/>
        <v>public static String INSERT_DATE="insertDate";</v>
      </c>
      <c r="Z308" s="7" t="str">
        <f t="shared" si="132"/>
        <v>private String insertDate="";</v>
      </c>
    </row>
    <row r="309" spans="2:26" ht="19.2" x14ac:dyDescent="0.45">
      <c r="B309" s="1" t="s">
        <v>5</v>
      </c>
      <c r="C309" s="1" t="s">
        <v>1</v>
      </c>
      <c r="D309" s="4">
        <v>30</v>
      </c>
      <c r="I309" t="str">
        <f t="shared" si="125"/>
        <v>ALTER TABLE TM_TASK_LABEL</v>
      </c>
      <c r="J309" t="str">
        <f t="shared" si="126"/>
        <v xml:space="preserve"> ADD  MODIFICATION_DATE VARCHAR(30);</v>
      </c>
      <c r="K309" s="21" t="str">
        <f t="shared" si="127"/>
        <v xml:space="preserve">  ALTER COLUMN   MODIFICATION_DATE VARCHAR(30);</v>
      </c>
      <c r="L309" s="12"/>
      <c r="M309" s="18" t="str">
        <f t="shared" si="128"/>
        <v>MODIFICATION_DATE,</v>
      </c>
      <c r="N309" s="5" t="str">
        <f t="shared" si="133"/>
        <v>MODIFICATION_DATE VARCHAR(30),</v>
      </c>
      <c r="O309" s="1" t="s">
        <v>9</v>
      </c>
      <c r="P309" t="s">
        <v>8</v>
      </c>
      <c r="W309" s="17" t="str">
        <f t="shared" si="129"/>
        <v>modificationDate</v>
      </c>
      <c r="X309" s="3" t="str">
        <f t="shared" si="130"/>
        <v>"modificationDate":"",</v>
      </c>
      <c r="Y309" s="22" t="str">
        <f t="shared" si="131"/>
        <v>public static String MODIFICATION_DATE="modificationDate";</v>
      </c>
      <c r="Z309" s="7" t="str">
        <f t="shared" si="132"/>
        <v>private String modificationDate="";</v>
      </c>
    </row>
    <row r="310" spans="2:26" ht="19.2" x14ac:dyDescent="0.45">
      <c r="B310" s="1" t="s">
        <v>274</v>
      </c>
      <c r="C310" s="1" t="s">
        <v>1</v>
      </c>
      <c r="D310" s="4">
        <v>222</v>
      </c>
      <c r="I310" t="str">
        <f t="shared" si="125"/>
        <v>ALTER TABLE TM_TASK_LABEL</v>
      </c>
      <c r="J310" t="str">
        <f t="shared" si="126"/>
        <v xml:space="preserve"> ADD  FK_PROJECT_ID VARCHAR(222);</v>
      </c>
      <c r="K310" s="21" t="str">
        <f t="shared" si="127"/>
        <v xml:space="preserve">  ALTER COLUMN   FK_PROJECT_ID VARCHAR(222);</v>
      </c>
      <c r="L310" s="12"/>
      <c r="M310" s="18" t="str">
        <f t="shared" si="128"/>
        <v>FK_PROJECT_ID,</v>
      </c>
      <c r="N310" s="5" t="str">
        <f t="shared" si="133"/>
        <v>FK_PROJECT_ID VARCHAR(222),</v>
      </c>
      <c r="O310" s="1" t="s">
        <v>0</v>
      </c>
      <c r="W310" s="17" t="str">
        <f>CONCATENATE(,LOWER(O310),UPPER(LEFT(P310,1)),LOWER(RIGHT(P310,LEN(P310)-IF(LEN(P310)&gt;0,1,LEN(P310)))),UPPER(LEFT(Q310,1)),LOWER(RIGHT(Q310,LEN(Q310)-IF(LEN(Q310)&gt;0,1,LEN(Q310)))),UPPER(LEFT(R310,1)),LOWER(RIGHT(R310,LEN(R310)-IF(LEN(R310)&gt;0,1,LEN(R310)))),UPPER(LEFT(S310,1)),LOWER(RIGHT(S310,LEN(S310)-IF(LEN(S310)&gt;0,1,LEN(S310)))),UPPER(LEFT(T310,1)),LOWER(RIGHT(T310,LEN(T310)-IF(LEN(T310)&gt;0,1,LEN(T310)))),UPPER(LEFT(U310,1)),LOWER(RIGHT(U310,LEN(U310)-IF(LEN(U310)&gt;0,1,LEN(U310)))),UPPER(LEFT(V310,1)),LOWER(RIGHT(V310,LEN(V310)-IF(LEN(V310)&gt;0,1,LEN(V310)))))</f>
        <v>name</v>
      </c>
      <c r="X310" s="3" t="str">
        <f>CONCATENATE("""",W310,"""",":","""","""",",")</f>
        <v>"name":"",</v>
      </c>
      <c r="Y310" s="22" t="str">
        <f>CONCATENATE("public static String ",,B310,,"=","""",W310,""";")</f>
        <v>public static String FK_PROJECT_ID="name";</v>
      </c>
      <c r="Z310" s="7" t="str">
        <f>CONCATENATE("private String ",W310,"=","""""",";")</f>
        <v>private String name="";</v>
      </c>
    </row>
    <row r="311" spans="2:26" ht="19.2" x14ac:dyDescent="0.45">
      <c r="B311" s="1" t="s">
        <v>0</v>
      </c>
      <c r="C311" s="1" t="s">
        <v>1</v>
      </c>
      <c r="D311" s="4">
        <v>222</v>
      </c>
      <c r="I311" t="str">
        <f t="shared" si="125"/>
        <v>ALTER TABLE TM_TASK_LABEL</v>
      </c>
      <c r="J311" t="str">
        <f t="shared" si="126"/>
        <v xml:space="preserve"> ADD  NAME VARCHAR(222);</v>
      </c>
      <c r="K311" s="21" t="str">
        <f t="shared" si="127"/>
        <v xml:space="preserve">  ALTER COLUMN   NAME VARCHAR(222);</v>
      </c>
      <c r="L311" s="12"/>
      <c r="M311" s="18" t="str">
        <f t="shared" si="128"/>
        <v>NAME,</v>
      </c>
      <c r="N311" s="5" t="str">
        <f t="shared" si="133"/>
        <v>NAME VARCHAR(222),</v>
      </c>
      <c r="O311" s="1" t="s">
        <v>0</v>
      </c>
      <c r="W311" s="17" t="str">
        <f t="shared" si="129"/>
        <v>name</v>
      </c>
      <c r="X311" s="3" t="str">
        <f t="shared" si="130"/>
        <v>"name":"",</v>
      </c>
      <c r="Y311" s="22" t="str">
        <f t="shared" si="131"/>
        <v>public static String NAME="name";</v>
      </c>
      <c r="Z311" s="7" t="str">
        <f t="shared" si="132"/>
        <v>private String name="";</v>
      </c>
    </row>
    <row r="312" spans="2:26" ht="19.2" x14ac:dyDescent="0.45">
      <c r="B312" s="1" t="s">
        <v>634</v>
      </c>
      <c r="C312" s="1" t="s">
        <v>1</v>
      </c>
      <c r="D312" s="4">
        <v>20</v>
      </c>
      <c r="I312" t="str">
        <f t="shared" si="125"/>
        <v>ALTER TABLE TM_TASK_LABEL</v>
      </c>
      <c r="J312" t="str">
        <f t="shared" si="126"/>
        <v xml:space="preserve"> ADD  IS_MENU VARCHAR(20);</v>
      </c>
      <c r="K312" s="21" t="str">
        <f t="shared" si="127"/>
        <v xml:space="preserve">  ALTER COLUMN   IS_MENU VARCHAR(20);</v>
      </c>
      <c r="L312" s="12"/>
      <c r="M312" s="18" t="s">
        <v>635</v>
      </c>
      <c r="N312" s="5" t="str">
        <f>CONCATENATE(B312," ",C312,"(",D312,")",",")</f>
        <v>IS_MENU VARCHAR(20),</v>
      </c>
      <c r="O312" s="1" t="s">
        <v>112</v>
      </c>
      <c r="P312" t="s">
        <v>636</v>
      </c>
      <c r="W312" s="17" t="str">
        <f>CONCATENATE(,LOWER(O312),UPPER(LEFT(P312,1)),LOWER(RIGHT(P312,LEN(P312)-IF(LEN(P312)&gt;0,1,LEN(P312)))),UPPER(LEFT(Q312,1)),LOWER(RIGHT(Q312,LEN(Q312)-IF(LEN(Q312)&gt;0,1,LEN(Q312)))),UPPER(LEFT(R312,1)),LOWER(RIGHT(R312,LEN(R312)-IF(LEN(R312)&gt;0,1,LEN(R312)))),UPPER(LEFT(S312,1)),LOWER(RIGHT(S312,LEN(S312)-IF(LEN(S312)&gt;0,1,LEN(S312)))),UPPER(LEFT(T312,1)),LOWER(RIGHT(T312,LEN(T312)-IF(LEN(T312)&gt;0,1,LEN(T312)))),UPPER(LEFT(U312,1)),LOWER(RIGHT(U312,LEN(U312)-IF(LEN(U312)&gt;0,1,LEN(U312)))),UPPER(LEFT(V312,1)),LOWER(RIGHT(V312,LEN(V312)-IF(LEN(V312)&gt;0,1,LEN(V312)))))</f>
        <v>isMenu</v>
      </c>
      <c r="X312" s="3" t="str">
        <f>CONCATENATE("""",W312,"""",":","""","""",",")</f>
        <v>"isMenu":"",</v>
      </c>
      <c r="Y312" s="22" t="str">
        <f>CONCATENATE("public static String ",,B312,,"=","""",W312,""";")</f>
        <v>public static String IS_MENU="isMenu";</v>
      </c>
      <c r="Z312" s="7" t="str">
        <f>CONCATENATE("private String ",W312,"=","""""",";")</f>
        <v>private String isMenu="";</v>
      </c>
    </row>
    <row r="313" spans="2:26" ht="19.2" x14ac:dyDescent="0.45">
      <c r="B313" s="1" t="s">
        <v>358</v>
      </c>
      <c r="C313" s="1" t="s">
        <v>1</v>
      </c>
      <c r="D313" s="4">
        <v>444</v>
      </c>
      <c r="I313" t="str">
        <f t="shared" si="125"/>
        <v>ALTER TABLE TM_TASK_LABEL</v>
      </c>
      <c r="J313" t="str">
        <f t="shared" si="126"/>
        <v xml:space="preserve"> ADD  COLOR VARCHAR(444);</v>
      </c>
      <c r="K313" s="21" t="str">
        <f t="shared" si="127"/>
        <v xml:space="preserve">  ALTER COLUMN   COLOR VARCHAR(444);</v>
      </c>
      <c r="L313" s="12"/>
      <c r="M313" s="18"/>
      <c r="N313" s="5" t="str">
        <f t="shared" si="133"/>
        <v>COLOR VARCHAR(444),</v>
      </c>
      <c r="O313" s="1" t="s">
        <v>358</v>
      </c>
      <c r="W313" s="17" t="str">
        <f>CONCATENATE(,LOWER(O313),UPPER(LEFT(P313,1)),LOWER(RIGHT(P313,LEN(P313)-IF(LEN(P313)&gt;0,1,LEN(P313)))),UPPER(LEFT(Q313,1)),LOWER(RIGHT(Q313,LEN(Q313)-IF(LEN(Q313)&gt;0,1,LEN(Q313)))),UPPER(LEFT(R313,1)),LOWER(RIGHT(R313,LEN(R313)-IF(LEN(R313)&gt;0,1,LEN(R313)))),UPPER(LEFT(S313,1)),LOWER(RIGHT(S313,LEN(S313)-IF(LEN(S313)&gt;0,1,LEN(S313)))),UPPER(LEFT(T313,1)),LOWER(RIGHT(T313,LEN(T313)-IF(LEN(T313)&gt;0,1,LEN(T313)))),UPPER(LEFT(U313,1)),LOWER(RIGHT(U313,LEN(U313)-IF(LEN(U313)&gt;0,1,LEN(U313)))),UPPER(LEFT(V313,1)),LOWER(RIGHT(V313,LEN(V313)-IF(LEN(V313)&gt;0,1,LEN(V313)))))</f>
        <v>color</v>
      </c>
      <c r="X313" s="3" t="str">
        <f>CONCATENATE("""",W313,"""",":","""","""",",")</f>
        <v>"color":"",</v>
      </c>
      <c r="Y313" s="22" t="str">
        <f>CONCATENATE("public static String ",,B313,,"=","""",W313,""";")</f>
        <v>public static String COLOR="color";</v>
      </c>
      <c r="Z313" s="7" t="str">
        <f>CONCATENATE("private String ",W313,"=","""""",";")</f>
        <v>private String color="";</v>
      </c>
    </row>
    <row r="314" spans="2:26" ht="19.2" x14ac:dyDescent="0.45">
      <c r="B314" s="1"/>
      <c r="C314" s="1"/>
      <c r="D314" s="4"/>
      <c r="L314" s="12"/>
      <c r="M314" s="18"/>
      <c r="O314" s="1"/>
      <c r="W314" s="17"/>
    </row>
    <row r="315" spans="2:26" ht="19.2" x14ac:dyDescent="0.45">
      <c r="C315" s="1"/>
      <c r="D315" s="8"/>
      <c r="M315" s="18"/>
      <c r="N315" s="33" t="s">
        <v>130</v>
      </c>
      <c r="O315" s="1"/>
      <c r="W315" s="17"/>
    </row>
    <row r="316" spans="2:26" ht="19.2" x14ac:dyDescent="0.45">
      <c r="C316" s="1"/>
      <c r="D316" s="8"/>
      <c r="M316" s="18"/>
      <c r="N316" s="31" t="s">
        <v>126</v>
      </c>
      <c r="O316" s="1"/>
      <c r="W316" s="17"/>
    </row>
    <row r="317" spans="2:26" ht="19.2" x14ac:dyDescent="0.45">
      <c r="C317" s="14"/>
      <c r="D317" s="9"/>
      <c r="M317" s="20"/>
      <c r="W317" s="17"/>
    </row>
    <row r="318" spans="2:26" ht="19.2" x14ac:dyDescent="0.45">
      <c r="C318" s="1"/>
      <c r="D318" s="8"/>
      <c r="M318" s="18"/>
      <c r="N318" s="31"/>
      <c r="O318" s="1"/>
      <c r="W318" s="17"/>
    </row>
    <row r="319" spans="2:26" x14ac:dyDescent="0.3">
      <c r="B319" s="2" t="s">
        <v>520</v>
      </c>
      <c r="I319" t="str">
        <f>CONCATENATE("ALTER TABLE"," ",B319)</f>
        <v>ALTER TABLE TM_TASK_LABEL_LIST</v>
      </c>
      <c r="J319" t="s">
        <v>293</v>
      </c>
      <c r="K319" s="26" t="str">
        <f>CONCATENATE(J319," VIEW ",B319," AS SELECT")</f>
        <v>create OR REPLACE VIEW TM_TASK_LABEL_LIST AS SELECT</v>
      </c>
      <c r="N319" s="5" t="str">
        <f>CONCATENATE("CREATE TABLE ",B319," ","(")</f>
        <v>CREATE TABLE TM_TASK_LABEL_LIST (</v>
      </c>
    </row>
    <row r="320" spans="2:26" ht="19.2" x14ac:dyDescent="0.45">
      <c r="B320" s="1" t="s">
        <v>2</v>
      </c>
      <c r="C320" s="1" t="s">
        <v>1</v>
      </c>
      <c r="D320" s="4">
        <v>30</v>
      </c>
      <c r="E320" s="24" t="s">
        <v>113</v>
      </c>
      <c r="I320" t="str">
        <f>I319</f>
        <v>ALTER TABLE TM_TASK_LABEL_LIST</v>
      </c>
      <c r="K320" s="25" t="str">
        <f t="shared" ref="K320:K327" si="134">CONCATENATE(B320,",")</f>
        <v>ID,</v>
      </c>
      <c r="L320" s="12"/>
      <c r="M320" s="18" t="str">
        <f t="shared" ref="M320:M325" si="135">CONCATENATE(B320,",")</f>
        <v>ID,</v>
      </c>
      <c r="N320" s="5" t="str">
        <f>CONCATENATE(B320," ",C320,"(",D320,") ",E320," ,")</f>
        <v>ID VARCHAR(30) NOT NULL ,</v>
      </c>
      <c r="O320" s="1" t="s">
        <v>2</v>
      </c>
      <c r="P320" s="6"/>
      <c r="Q320" s="6"/>
      <c r="R320" s="6"/>
      <c r="S320" s="6"/>
      <c r="T320" s="6"/>
      <c r="U320" s="6"/>
      <c r="V320" s="6"/>
      <c r="W320" s="17" t="str">
        <f t="shared" ref="W320:W328" si="136">CONCATENATE(,LOWER(O320),UPPER(LEFT(P320,1)),LOWER(RIGHT(P320,LEN(P320)-IF(LEN(P320)&gt;0,1,LEN(P320)))),UPPER(LEFT(Q320,1)),LOWER(RIGHT(Q320,LEN(Q320)-IF(LEN(Q320)&gt;0,1,LEN(Q320)))),UPPER(LEFT(R320,1)),LOWER(RIGHT(R320,LEN(R320)-IF(LEN(R320)&gt;0,1,LEN(R320)))),UPPER(LEFT(S320,1)),LOWER(RIGHT(S320,LEN(S320)-IF(LEN(S320)&gt;0,1,LEN(S320)))),UPPER(LEFT(T320,1)),LOWER(RIGHT(T320,LEN(T320)-IF(LEN(T320)&gt;0,1,LEN(T320)))),UPPER(LEFT(U320,1)),LOWER(RIGHT(U320,LEN(U320)-IF(LEN(U320)&gt;0,1,LEN(U320)))),UPPER(LEFT(V320,1)),LOWER(RIGHT(V320,LEN(V320)-IF(LEN(V320)&gt;0,1,LEN(V320)))))</f>
        <v>id</v>
      </c>
      <c r="X320" s="3" t="str">
        <f t="shared" ref="X320:X328" si="137">CONCATENATE("""",W320,"""",":","""","""",",")</f>
        <v>"id":"",</v>
      </c>
      <c r="Y320" s="22" t="str">
        <f t="shared" ref="Y320:Y328" si="138">CONCATENATE("public static String ",,B320,,"=","""",W320,""";")</f>
        <v>public static String ID="id";</v>
      </c>
      <c r="Z320" s="7" t="str">
        <f t="shared" ref="Z320:Z328" si="139">CONCATENATE("private String ",W320,"=","""""",";")</f>
        <v>private String id="";</v>
      </c>
    </row>
    <row r="321" spans="2:26" ht="19.2" x14ac:dyDescent="0.45">
      <c r="B321" s="1" t="s">
        <v>3</v>
      </c>
      <c r="C321" s="1" t="s">
        <v>1</v>
      </c>
      <c r="D321" s="4">
        <v>10</v>
      </c>
      <c r="I321" t="str">
        <f>I320</f>
        <v>ALTER TABLE TM_TASK_LABEL_LIST</v>
      </c>
      <c r="K321" s="25" t="str">
        <f t="shared" si="134"/>
        <v>STATUS,</v>
      </c>
      <c r="L321" s="12"/>
      <c r="M321" s="18" t="str">
        <f t="shared" si="135"/>
        <v>STATUS,</v>
      </c>
      <c r="N321" s="5" t="str">
        <f t="shared" ref="N321:N328" si="140">CONCATENATE(B321," ",C321,"(",D321,")",",")</f>
        <v>STATUS VARCHAR(10),</v>
      </c>
      <c r="O321" s="1" t="s">
        <v>3</v>
      </c>
      <c r="W321" s="17" t="str">
        <f t="shared" si="136"/>
        <v>status</v>
      </c>
      <c r="X321" s="3" t="str">
        <f t="shared" si="137"/>
        <v>"status":"",</v>
      </c>
      <c r="Y321" s="22" t="str">
        <f t="shared" si="138"/>
        <v>public static String STATUS="status";</v>
      </c>
      <c r="Z321" s="7" t="str">
        <f t="shared" si="139"/>
        <v>private String status="";</v>
      </c>
    </row>
    <row r="322" spans="2:26" ht="19.2" x14ac:dyDescent="0.45">
      <c r="B322" s="1" t="s">
        <v>4</v>
      </c>
      <c r="C322" s="1" t="s">
        <v>1</v>
      </c>
      <c r="D322" s="4">
        <v>30</v>
      </c>
      <c r="I322" t="str">
        <f>I321</f>
        <v>ALTER TABLE TM_TASK_LABEL_LIST</v>
      </c>
      <c r="K322" s="25" t="str">
        <f t="shared" si="134"/>
        <v>INSERT_DATE,</v>
      </c>
      <c r="L322" s="12"/>
      <c r="M322" s="18" t="str">
        <f t="shared" si="135"/>
        <v>INSERT_DATE,</v>
      </c>
      <c r="N322" s="5" t="str">
        <f t="shared" si="140"/>
        <v>INSERT_DATE VARCHAR(30),</v>
      </c>
      <c r="O322" s="1" t="s">
        <v>7</v>
      </c>
      <c r="P322" t="s">
        <v>8</v>
      </c>
      <c r="W322" s="17" t="str">
        <f t="shared" si="136"/>
        <v>insertDate</v>
      </c>
      <c r="X322" s="3" t="str">
        <f t="shared" si="137"/>
        <v>"insertDate":"",</v>
      </c>
      <c r="Y322" s="22" t="str">
        <f t="shared" si="138"/>
        <v>public static String INSERT_DATE="insertDate";</v>
      </c>
      <c r="Z322" s="7" t="str">
        <f t="shared" si="139"/>
        <v>private String insertDate="";</v>
      </c>
    </row>
    <row r="323" spans="2:26" ht="19.2" x14ac:dyDescent="0.45">
      <c r="B323" s="1" t="s">
        <v>5</v>
      </c>
      <c r="C323" s="1" t="s">
        <v>1</v>
      </c>
      <c r="D323" s="4">
        <v>30</v>
      </c>
      <c r="I323" t="str">
        <f>I322</f>
        <v>ALTER TABLE TM_TASK_LABEL_LIST</v>
      </c>
      <c r="K323" s="25" t="str">
        <f t="shared" si="134"/>
        <v>MODIFICATION_DATE,</v>
      </c>
      <c r="L323" s="12"/>
      <c r="M323" s="18" t="str">
        <f t="shared" si="135"/>
        <v>MODIFICATION_DATE,</v>
      </c>
      <c r="N323" s="5" t="str">
        <f t="shared" si="140"/>
        <v>MODIFICATION_DATE VARCHAR(30),</v>
      </c>
      <c r="O323" s="1" t="s">
        <v>9</v>
      </c>
      <c r="P323" t="s">
        <v>8</v>
      </c>
      <c r="W323" s="17" t="str">
        <f t="shared" si="136"/>
        <v>modificationDate</v>
      </c>
      <c r="X323" s="3" t="str">
        <f t="shared" si="137"/>
        <v>"modificationDate":"",</v>
      </c>
      <c r="Y323" s="22" t="str">
        <f t="shared" si="138"/>
        <v>public static String MODIFICATION_DATE="modificationDate";</v>
      </c>
      <c r="Z323" s="7" t="str">
        <f t="shared" si="139"/>
        <v>private String modificationDate="";</v>
      </c>
    </row>
    <row r="324" spans="2:26" ht="19.2" x14ac:dyDescent="0.45">
      <c r="B324" s="1" t="s">
        <v>274</v>
      </c>
      <c r="C324" s="1" t="s">
        <v>1</v>
      </c>
      <c r="D324" s="4">
        <v>222</v>
      </c>
      <c r="I324">
        <f>I271</f>
        <v>0</v>
      </c>
      <c r="K324" s="25" t="str">
        <f t="shared" si="134"/>
        <v>FK_PROJECT_ID,</v>
      </c>
      <c r="L324" s="12"/>
      <c r="M324" s="18" t="str">
        <f t="shared" si="135"/>
        <v>FK_PROJECT_ID,</v>
      </c>
      <c r="N324" s="5" t="str">
        <f t="shared" si="140"/>
        <v>FK_PROJECT_ID VARCHAR(222),</v>
      </c>
      <c r="O324" s="1" t="s">
        <v>10</v>
      </c>
      <c r="P324" t="s">
        <v>288</v>
      </c>
      <c r="Q324" t="s">
        <v>2</v>
      </c>
      <c r="W324" s="17" t="str">
        <f t="shared" si="136"/>
        <v>fkProjectId</v>
      </c>
      <c r="X324" s="3" t="str">
        <f t="shared" si="137"/>
        <v>"fkProjectId":"",</v>
      </c>
      <c r="Y324" s="22" t="str">
        <f t="shared" si="138"/>
        <v>public static String FK_PROJECT_ID="fkProjectId";</v>
      </c>
      <c r="Z324" s="7" t="str">
        <f t="shared" si="139"/>
        <v>private String fkProjectId="";</v>
      </c>
    </row>
    <row r="325" spans="2:26" ht="19.2" x14ac:dyDescent="0.45">
      <c r="B325" s="1" t="s">
        <v>0</v>
      </c>
      <c r="C325" s="1" t="s">
        <v>1</v>
      </c>
      <c r="D325" s="4">
        <v>222</v>
      </c>
      <c r="I325" t="str">
        <f>I272</f>
        <v>ALTER TABLE TM_TASK_CATEGORY</v>
      </c>
      <c r="J325" s="23"/>
      <c r="K325" s="25" t="str">
        <f t="shared" si="134"/>
        <v>NAME,</v>
      </c>
      <c r="L325" s="12"/>
      <c r="M325" s="18" t="str">
        <f t="shared" si="135"/>
        <v>NAME,</v>
      </c>
      <c r="N325" s="5" t="str">
        <f t="shared" si="140"/>
        <v>NAME VARCHAR(222),</v>
      </c>
      <c r="O325" s="1" t="s">
        <v>0</v>
      </c>
      <c r="W325" s="17" t="str">
        <f t="shared" si="136"/>
        <v>name</v>
      </c>
      <c r="X325" s="3" t="str">
        <f t="shared" si="137"/>
        <v>"name":"",</v>
      </c>
      <c r="Y325" s="22" t="str">
        <f t="shared" si="138"/>
        <v>public static String NAME="name";</v>
      </c>
      <c r="Z325" s="7" t="str">
        <f t="shared" si="139"/>
        <v>private String name="";</v>
      </c>
    </row>
    <row r="326" spans="2:26" ht="19.2" x14ac:dyDescent="0.45">
      <c r="B326" s="1" t="s">
        <v>518</v>
      </c>
      <c r="C326" s="1" t="s">
        <v>1</v>
      </c>
      <c r="D326" s="4">
        <v>3333</v>
      </c>
      <c r="I326">
        <f>I258</f>
        <v>0</v>
      </c>
      <c r="K326" s="25" t="s">
        <v>673</v>
      </c>
      <c r="L326" s="12"/>
      <c r="M326" s="18"/>
      <c r="N326" s="5" t="str">
        <f t="shared" si="140"/>
        <v>BACKLOG_COUNT VARCHAR(3333),</v>
      </c>
      <c r="O326" s="1" t="s">
        <v>354</v>
      </c>
      <c r="P326" t="s">
        <v>214</v>
      </c>
      <c r="W326" s="17" t="str">
        <f t="shared" si="136"/>
        <v>backlogCount</v>
      </c>
      <c r="X326" s="3" t="str">
        <f t="shared" si="137"/>
        <v>"backlogCount":"",</v>
      </c>
      <c r="Y326" s="22" t="str">
        <f t="shared" si="138"/>
        <v>public static String BACKLOG_COUNT="backlogCount";</v>
      </c>
      <c r="Z326" s="7" t="str">
        <f t="shared" si="139"/>
        <v>private String backlogCount="";</v>
      </c>
    </row>
    <row r="327" spans="2:26" ht="19.2" x14ac:dyDescent="0.45">
      <c r="B327" s="1" t="s">
        <v>634</v>
      </c>
      <c r="C327" s="1" t="s">
        <v>1</v>
      </c>
      <c r="D327" s="4">
        <v>20</v>
      </c>
      <c r="I327">
        <f>I326</f>
        <v>0</v>
      </c>
      <c r="J327" t="str">
        <f>CONCATENATE(LEFT(CONCATENATE(" ADD "," ",N327,";"),LEN(CONCATENATE(" ADD "," ",N327,";"))-2),";")</f>
        <v xml:space="preserve"> ADD  IS_MENU VARCHAR(20);</v>
      </c>
      <c r="K327" s="25" t="str">
        <f t="shared" si="134"/>
        <v>IS_MENU,</v>
      </c>
      <c r="L327" s="12"/>
      <c r="M327" s="18" t="s">
        <v>635</v>
      </c>
      <c r="N327" s="5" t="str">
        <f t="shared" si="140"/>
        <v>IS_MENU VARCHAR(20),</v>
      </c>
      <c r="O327" s="1" t="s">
        <v>112</v>
      </c>
      <c r="P327" t="s">
        <v>636</v>
      </c>
      <c r="W327" s="17" t="str">
        <f>CONCATENATE(,LOWER(O327),UPPER(LEFT(P327,1)),LOWER(RIGHT(P327,LEN(P327)-IF(LEN(P327)&gt;0,1,LEN(P327)))),UPPER(LEFT(Q327,1)),LOWER(RIGHT(Q327,LEN(Q327)-IF(LEN(Q327)&gt;0,1,LEN(Q327)))),UPPER(LEFT(R327,1)),LOWER(RIGHT(R327,LEN(R327)-IF(LEN(R327)&gt;0,1,LEN(R327)))),UPPER(LEFT(S327,1)),LOWER(RIGHT(S327,LEN(S327)-IF(LEN(S327)&gt;0,1,LEN(S327)))),UPPER(LEFT(T327,1)),LOWER(RIGHT(T327,LEN(T327)-IF(LEN(T327)&gt;0,1,LEN(T327)))),UPPER(LEFT(U327,1)),LOWER(RIGHT(U327,LEN(U327)-IF(LEN(U327)&gt;0,1,LEN(U327)))),UPPER(LEFT(V327,1)),LOWER(RIGHT(V327,LEN(V327)-IF(LEN(V327)&gt;0,1,LEN(V327)))))</f>
        <v>isMenu</v>
      </c>
      <c r="X327" s="3" t="str">
        <f>CONCATENATE("""",W327,"""",":","""","""",",")</f>
        <v>"isMenu":"",</v>
      </c>
      <c r="Y327" s="22" t="str">
        <f>CONCATENATE("public static String ",,B327,,"=","""",W327,""";")</f>
        <v>public static String IS_MENU="isMenu";</v>
      </c>
      <c r="Z327" s="7" t="str">
        <f>CONCATENATE("private String ",W327,"=","""""",";")</f>
        <v>private String isMenu="";</v>
      </c>
    </row>
    <row r="328" spans="2:26" ht="19.2" x14ac:dyDescent="0.45">
      <c r="B328" s="1" t="s">
        <v>358</v>
      </c>
      <c r="C328" s="1" t="s">
        <v>1</v>
      </c>
      <c r="D328" s="4">
        <v>444</v>
      </c>
      <c r="K328" s="25" t="str">
        <f>CONCATENATE(B328,"")</f>
        <v>COLOR</v>
      </c>
      <c r="L328" s="12"/>
      <c r="M328" s="18"/>
      <c r="N328" s="5" t="str">
        <f t="shared" si="140"/>
        <v>COLOR VARCHAR(444),</v>
      </c>
      <c r="O328" s="1" t="s">
        <v>358</v>
      </c>
      <c r="W328" s="17" t="str">
        <f t="shared" si="136"/>
        <v>color</v>
      </c>
      <c r="X328" s="3" t="str">
        <f t="shared" si="137"/>
        <v>"color":"",</v>
      </c>
      <c r="Y328" s="22" t="str">
        <f t="shared" si="138"/>
        <v>public static String COLOR="color";</v>
      </c>
      <c r="Z328" s="7" t="str">
        <f t="shared" si="139"/>
        <v>private String color="";</v>
      </c>
    </row>
    <row r="329" spans="2:26" ht="19.2" x14ac:dyDescent="0.45">
      <c r="B329" s="1"/>
      <c r="C329" s="1"/>
      <c r="D329" s="4"/>
      <c r="K329" s="29" t="str">
        <f>CONCATENATE(" FROM ",LEFT(B319,LEN(B319)-5)," T")</f>
        <v xml:space="preserve"> FROM TM_TASK_LABEL T</v>
      </c>
      <c r="L329" s="12"/>
      <c r="M329" s="18"/>
      <c r="O329" s="1"/>
      <c r="W329" s="17"/>
    </row>
    <row r="330" spans="2:26" ht="19.2" x14ac:dyDescent="0.45">
      <c r="C330" s="1"/>
      <c r="D330" s="8"/>
      <c r="M330" s="18"/>
      <c r="N330" s="33" t="s">
        <v>130</v>
      </c>
      <c r="O330" s="1"/>
      <c r="W330" s="17"/>
    </row>
    <row r="331" spans="2:26" ht="19.2" x14ac:dyDescent="0.45">
      <c r="C331" s="1"/>
      <c r="D331" s="8"/>
      <c r="M331" s="18"/>
      <c r="N331" s="31" t="s">
        <v>126</v>
      </c>
      <c r="O331" s="1"/>
      <c r="W331" s="17"/>
    </row>
    <row r="332" spans="2:26" ht="19.2" x14ac:dyDescent="0.45">
      <c r="C332" s="14"/>
      <c r="D332" s="9"/>
      <c r="M332" s="20"/>
      <c r="W332" s="17"/>
    </row>
    <row r="333" spans="2:26" ht="19.2" x14ac:dyDescent="0.45">
      <c r="C333" s="1"/>
      <c r="D333" s="8"/>
      <c r="M333" s="18"/>
      <c r="N333" s="31"/>
      <c r="O333" s="1"/>
      <c r="W333" s="17"/>
    </row>
    <row r="334" spans="2:26" x14ac:dyDescent="0.3">
      <c r="B334" s="2" t="s">
        <v>359</v>
      </c>
      <c r="I334" t="str">
        <f>CONCATENATE("ALTER TABLE"," ",B334)</f>
        <v>ALTER TABLE TM_TASK_SPRINT</v>
      </c>
      <c r="N334" s="5" t="str">
        <f>CONCATENATE("CREATE TABLE ",B334," ","(")</f>
        <v>CREATE TABLE TM_TASK_SPRINT (</v>
      </c>
    </row>
    <row r="335" spans="2:26" ht="19.2" x14ac:dyDescent="0.45">
      <c r="B335" s="1" t="s">
        <v>2</v>
      </c>
      <c r="C335" s="1" t="s">
        <v>1</v>
      </c>
      <c r="D335" s="4">
        <v>30</v>
      </c>
      <c r="E335" s="24" t="s">
        <v>113</v>
      </c>
      <c r="I335" t="str">
        <f>I334</f>
        <v>ALTER TABLE TM_TASK_SPRINT</v>
      </c>
      <c r="J335" t="str">
        <f>CONCATENATE(LEFT(CONCATENATE(" ADD "," ",N335,";"),LEN(CONCATENATE(" ADD "," ",N335,";"))-2),";")</f>
        <v xml:space="preserve"> ADD  ID VARCHAR(30) NOT NULL ;</v>
      </c>
      <c r="K335" s="21" t="str">
        <f>CONCATENATE(LEFT(CONCATENATE("  ALTER COLUMN  "," ",N335,";"),LEN(CONCATENATE("  ALTER COLUMN  "," ",N335,";"))-2),";")</f>
        <v xml:space="preserve">  ALTER COLUMN   ID VARCHAR(30) NOT NULL ;</v>
      </c>
      <c r="L335" s="12"/>
      <c r="M335" s="18" t="str">
        <f>CONCATENATE(B335,",")</f>
        <v>ID,</v>
      </c>
      <c r="N335" s="5" t="str">
        <f>CONCATENATE(B335," ",C335,"(",D335,") ",E335," ,")</f>
        <v>ID VARCHAR(30) NOT NULL ,</v>
      </c>
      <c r="O335" s="1" t="s">
        <v>2</v>
      </c>
      <c r="P335" s="6"/>
      <c r="Q335" s="6"/>
      <c r="R335" s="6"/>
      <c r="S335" s="6"/>
      <c r="T335" s="6"/>
      <c r="U335" s="6"/>
      <c r="V335" s="6"/>
      <c r="W335" s="17" t="str">
        <f t="shared" ref="W335:W345" si="141">CONCATENATE(,LOWER(O335),UPPER(LEFT(P335,1)),LOWER(RIGHT(P335,LEN(P335)-IF(LEN(P335)&gt;0,1,LEN(P335)))),UPPER(LEFT(Q335,1)),LOWER(RIGHT(Q335,LEN(Q335)-IF(LEN(Q335)&gt;0,1,LEN(Q335)))),UPPER(LEFT(R335,1)),LOWER(RIGHT(R335,LEN(R335)-IF(LEN(R335)&gt;0,1,LEN(R335)))),UPPER(LEFT(S335,1)),LOWER(RIGHT(S335,LEN(S335)-IF(LEN(S335)&gt;0,1,LEN(S335)))),UPPER(LEFT(T335,1)),LOWER(RIGHT(T335,LEN(T335)-IF(LEN(T335)&gt;0,1,LEN(T335)))),UPPER(LEFT(U335,1)),LOWER(RIGHT(U335,LEN(U335)-IF(LEN(U335)&gt;0,1,LEN(U335)))),UPPER(LEFT(V335,1)),LOWER(RIGHT(V335,LEN(V335)-IF(LEN(V335)&gt;0,1,LEN(V335)))))</f>
        <v>id</v>
      </c>
      <c r="X335" s="3" t="str">
        <f t="shared" ref="X335:X345" si="142">CONCATENATE("""",W335,"""",":","""","""",",")</f>
        <v>"id":"",</v>
      </c>
      <c r="Y335" s="22" t="str">
        <f t="shared" ref="Y335:Y345" si="143">CONCATENATE("public static String ",,B335,,"=","""",W335,""";")</f>
        <v>public static String ID="id";</v>
      </c>
      <c r="Z335" s="7" t="str">
        <f t="shared" ref="Z335:Z345" si="144">CONCATENATE("private String ",W335,"=","""""",";")</f>
        <v>private String id="";</v>
      </c>
    </row>
    <row r="336" spans="2:26" ht="19.2" x14ac:dyDescent="0.45">
      <c r="B336" s="1" t="s">
        <v>3</v>
      </c>
      <c r="C336" s="1" t="s">
        <v>1</v>
      </c>
      <c r="D336" s="4">
        <v>10</v>
      </c>
      <c r="I336" t="str">
        <f>I335</f>
        <v>ALTER TABLE TM_TASK_SPRINT</v>
      </c>
      <c r="J336" t="str">
        <f>CONCATENATE(LEFT(CONCATENATE(" ADD "," ",N336,";"),LEN(CONCATENATE(" ADD "," ",N336,";"))-2),";")</f>
        <v xml:space="preserve"> ADD  STATUS VARCHAR(10);</v>
      </c>
      <c r="K336" s="21" t="str">
        <f>CONCATENATE(LEFT(CONCATENATE("  ALTER COLUMN  "," ",N336,";"),LEN(CONCATENATE("  ALTER COLUMN  "," ",N336,";"))-2),";")</f>
        <v xml:space="preserve">  ALTER COLUMN   STATUS VARCHAR(10);</v>
      </c>
      <c r="L336" s="12"/>
      <c r="M336" s="18" t="str">
        <f>CONCATENATE(B336,",")</f>
        <v>STATUS,</v>
      </c>
      <c r="N336" s="5" t="str">
        <f t="shared" ref="N336:N345" si="145">CONCATENATE(B336," ",C336,"(",D336,")",",")</f>
        <v>STATUS VARCHAR(10),</v>
      </c>
      <c r="O336" s="1" t="s">
        <v>3</v>
      </c>
      <c r="W336" s="17" t="str">
        <f t="shared" si="141"/>
        <v>status</v>
      </c>
      <c r="X336" s="3" t="str">
        <f t="shared" si="142"/>
        <v>"status":"",</v>
      </c>
      <c r="Y336" s="22" t="str">
        <f t="shared" si="143"/>
        <v>public static String STATUS="status";</v>
      </c>
      <c r="Z336" s="7" t="str">
        <f t="shared" si="144"/>
        <v>private String status="";</v>
      </c>
    </row>
    <row r="337" spans="2:26" ht="19.2" x14ac:dyDescent="0.45">
      <c r="B337" s="1" t="s">
        <v>4</v>
      </c>
      <c r="C337" s="1" t="s">
        <v>1</v>
      </c>
      <c r="D337" s="4">
        <v>30</v>
      </c>
      <c r="I337" t="str">
        <f>I336</f>
        <v>ALTER TABLE TM_TASK_SPRINT</v>
      </c>
      <c r="J337" t="str">
        <f>CONCATENATE(LEFT(CONCATENATE(" ADD "," ",N337,";"),LEN(CONCATENATE(" ADD "," ",N337,";"))-2),";")</f>
        <v xml:space="preserve"> ADD  INSERT_DATE VARCHAR(30);</v>
      </c>
      <c r="K337" s="21" t="str">
        <f>CONCATENATE(LEFT(CONCATENATE("  ALTER COLUMN  "," ",N337,";"),LEN(CONCATENATE("  ALTER COLUMN  "," ",N337,";"))-2),";")</f>
        <v xml:space="preserve">  ALTER COLUMN   INSERT_DATE VARCHAR(30);</v>
      </c>
      <c r="L337" s="12"/>
      <c r="M337" s="18" t="str">
        <f>CONCATENATE(B337,",")</f>
        <v>INSERT_DATE,</v>
      </c>
      <c r="N337" s="5" t="str">
        <f t="shared" si="145"/>
        <v>INSERT_DATE VARCHAR(30),</v>
      </c>
      <c r="O337" s="1" t="s">
        <v>7</v>
      </c>
      <c r="P337" t="s">
        <v>8</v>
      </c>
      <c r="W337" s="17" t="str">
        <f t="shared" si="141"/>
        <v>insertDate</v>
      </c>
      <c r="X337" s="3" t="str">
        <f t="shared" si="142"/>
        <v>"insertDate":"",</v>
      </c>
      <c r="Y337" s="22" t="str">
        <f t="shared" si="143"/>
        <v>public static String INSERT_DATE="insertDate";</v>
      </c>
      <c r="Z337" s="7" t="str">
        <f t="shared" si="144"/>
        <v>private String insertDate="";</v>
      </c>
    </row>
    <row r="338" spans="2:26" ht="19.2" x14ac:dyDescent="0.45">
      <c r="B338" s="1" t="s">
        <v>5</v>
      </c>
      <c r="C338" s="1" t="s">
        <v>1</v>
      </c>
      <c r="D338" s="4">
        <v>30</v>
      </c>
      <c r="I338" t="str">
        <f>I337</f>
        <v>ALTER TABLE TM_TASK_SPRINT</v>
      </c>
      <c r="J338" t="str">
        <f>CONCATENATE(LEFT(CONCATENATE(" ADD "," ",N338,";"),LEN(CONCATENATE(" ADD "," ",N338,";"))-2),";")</f>
        <v xml:space="preserve"> ADD  MODIFICATION_DATE VARCHAR(30);</v>
      </c>
      <c r="K338" s="21" t="str">
        <f>CONCATENATE(LEFT(CONCATENATE("  ALTER COLUMN  "," ",N338,";"),LEN(CONCATENATE("  ALTER COLUMN  "," ",N338,";"))-2),";")</f>
        <v xml:space="preserve">  ALTER COLUMN   MODIFICATION_DATE VARCHAR(30);</v>
      </c>
      <c r="L338" s="12"/>
      <c r="M338" s="18" t="str">
        <f>CONCATENATE(B338,",")</f>
        <v>MODIFICATION_DATE,</v>
      </c>
      <c r="N338" s="5" t="str">
        <f t="shared" si="145"/>
        <v>MODIFICATION_DATE VARCHAR(30),</v>
      </c>
      <c r="O338" s="1" t="s">
        <v>9</v>
      </c>
      <c r="P338" t="s">
        <v>8</v>
      </c>
      <c r="W338" s="17" t="str">
        <f t="shared" si="141"/>
        <v>modificationDate</v>
      </c>
      <c r="X338" s="3" t="str">
        <f t="shared" si="142"/>
        <v>"modificationDate":"",</v>
      </c>
      <c r="Y338" s="22" t="str">
        <f t="shared" si="143"/>
        <v>public static String MODIFICATION_DATE="modificationDate";</v>
      </c>
      <c r="Z338" s="7" t="str">
        <f t="shared" si="144"/>
        <v>private String modificationDate="";</v>
      </c>
    </row>
    <row r="339" spans="2:26" ht="19.2" x14ac:dyDescent="0.45">
      <c r="B339" s="1" t="s">
        <v>360</v>
      </c>
      <c r="C339" s="1" t="s">
        <v>1</v>
      </c>
      <c r="D339" s="4">
        <v>500</v>
      </c>
      <c r="I339">
        <f>I271</f>
        <v>0</v>
      </c>
      <c r="J339" t="str">
        <f>CONCATENATE(LEFT(CONCATENATE(" ADD "," ",N339,";"),LEN(CONCATENATE(" ADD "," ",N339,";"))-2),";")</f>
        <v xml:space="preserve"> ADD  SPRINT_NAME VARCHAR(500);</v>
      </c>
      <c r="K339" s="21" t="str">
        <f>CONCATENATE(LEFT(CONCATENATE("  ALTER COLUMN  "," ",N339,";"),LEN(CONCATENATE("  ALTER COLUMN  "," ",N339,";"))-2),";")</f>
        <v xml:space="preserve">  ALTER COLUMN   SPRINT_NAME VARCHAR(500);</v>
      </c>
      <c r="L339" s="12"/>
      <c r="M339" s="18" t="str">
        <f>CONCATENATE(B339,",")</f>
        <v>SPRINT_NAME,</v>
      </c>
      <c r="N339" s="5" t="str">
        <f t="shared" si="145"/>
        <v>SPRINT_NAME VARCHAR(500),</v>
      </c>
      <c r="O339" s="1" t="s">
        <v>366</v>
      </c>
      <c r="P339" t="s">
        <v>0</v>
      </c>
      <c r="W339" s="17" t="str">
        <f t="shared" si="141"/>
        <v>sprintName</v>
      </c>
      <c r="X339" s="3" t="str">
        <f t="shared" si="142"/>
        <v>"sprintName":"",</v>
      </c>
      <c r="Y339" s="22" t="str">
        <f t="shared" si="143"/>
        <v>public static String SPRINT_NAME="sprintName";</v>
      </c>
      <c r="Z339" s="7" t="str">
        <f t="shared" si="144"/>
        <v>private String sprintName="";</v>
      </c>
    </row>
    <row r="340" spans="2:26" ht="19.2" x14ac:dyDescent="0.45">
      <c r="B340" s="1" t="s">
        <v>361</v>
      </c>
      <c r="C340" s="1" t="s">
        <v>1</v>
      </c>
      <c r="D340" s="4">
        <v>32</v>
      </c>
      <c r="L340" s="12"/>
      <c r="M340" s="18"/>
      <c r="N340" s="5" t="str">
        <f t="shared" si="145"/>
        <v>SPRINT_START_DATE VARCHAR(32),</v>
      </c>
      <c r="O340" s="1" t="s">
        <v>366</v>
      </c>
      <c r="P340" t="s">
        <v>289</v>
      </c>
      <c r="Q340" t="s">
        <v>8</v>
      </c>
      <c r="W340" s="17" t="str">
        <f t="shared" si="141"/>
        <v>sprintStartDate</v>
      </c>
      <c r="X340" s="3" t="str">
        <f t="shared" si="142"/>
        <v>"sprintStartDate":"",</v>
      </c>
      <c r="Y340" s="22" t="str">
        <f t="shared" si="143"/>
        <v>public static String SPRINT_START_DATE="sprintStartDate";</v>
      </c>
      <c r="Z340" s="7" t="str">
        <f t="shared" si="144"/>
        <v>private String sprintStartDate="";</v>
      </c>
    </row>
    <row r="341" spans="2:26" ht="19.2" x14ac:dyDescent="0.45">
      <c r="B341" s="1" t="s">
        <v>362</v>
      </c>
      <c r="C341" s="1" t="s">
        <v>1</v>
      </c>
      <c r="D341" s="4">
        <v>32</v>
      </c>
      <c r="I341" t="str">
        <f>I273</f>
        <v>ALTER TABLE TM_TASK_CATEGORY</v>
      </c>
      <c r="J341" t="str">
        <f>CONCATENATE(LEFT(CONCATENATE(" ADD "," ",N341,";"),LEN(CONCATENATE(" ADD "," ",N341,";"))-2),";")</f>
        <v xml:space="preserve"> ADD  SPRINT_END_DATE VARCHAR(32);</v>
      </c>
      <c r="K341" s="21" t="str">
        <f>CONCATENATE(LEFT(CONCATENATE("  ALTER COLUMN  "," ",N341,";"),LEN(CONCATENATE("  ALTER COLUMN  "," ",N341,";"))-2),";")</f>
        <v xml:space="preserve">  ALTER COLUMN   SPRINT_END_DATE VARCHAR(32);</v>
      </c>
      <c r="L341" s="12"/>
      <c r="M341" s="18" t="str">
        <f>CONCATENATE(B341,",")</f>
        <v>SPRINT_END_DATE,</v>
      </c>
      <c r="N341" s="5" t="str">
        <f t="shared" si="145"/>
        <v>SPRINT_END_DATE VARCHAR(32),</v>
      </c>
      <c r="O341" s="1" t="s">
        <v>366</v>
      </c>
      <c r="P341" t="s">
        <v>290</v>
      </c>
      <c r="Q341" t="s">
        <v>8</v>
      </c>
      <c r="W341" s="17" t="str">
        <f t="shared" si="141"/>
        <v>sprintEndDate</v>
      </c>
      <c r="X341" s="3" t="str">
        <f t="shared" si="142"/>
        <v>"sprintEndDate":"",</v>
      </c>
      <c r="Y341" s="22" t="str">
        <f t="shared" si="143"/>
        <v>public static String SPRINT_END_DATE="sprintEndDate";</v>
      </c>
      <c r="Z341" s="7" t="str">
        <f t="shared" si="144"/>
        <v>private String sprintEndDate="";</v>
      </c>
    </row>
    <row r="342" spans="2:26" ht="19.2" x14ac:dyDescent="0.45">
      <c r="B342" s="1" t="s">
        <v>274</v>
      </c>
      <c r="C342" s="1" t="s">
        <v>1</v>
      </c>
      <c r="D342" s="4">
        <v>54</v>
      </c>
      <c r="I342" t="str">
        <f>I274</f>
        <v>ALTER TABLE TM_TASK_CATEGORY</v>
      </c>
      <c r="J342" t="str">
        <f>CONCATENATE(LEFT(CONCATENATE(" ADD "," ",N342,";"),LEN(CONCATENATE(" ADD "," ",N342,";"))-2),";")</f>
        <v xml:space="preserve"> ADD  FK_PROJECT_ID VARCHAR(54);</v>
      </c>
      <c r="L342" s="12"/>
      <c r="M342" s="18"/>
      <c r="N342" s="5" t="str">
        <f t="shared" si="145"/>
        <v>FK_PROJECT_ID VARCHAR(54),</v>
      </c>
      <c r="O342" s="1" t="s">
        <v>10</v>
      </c>
      <c r="P342" t="s">
        <v>288</v>
      </c>
      <c r="Q342" t="s">
        <v>2</v>
      </c>
      <c r="W342" s="17" t="str">
        <f t="shared" si="141"/>
        <v>fkProjectId</v>
      </c>
      <c r="X342" s="3" t="str">
        <f t="shared" si="142"/>
        <v>"fkProjectId":"",</v>
      </c>
      <c r="Y342" s="22" t="str">
        <f t="shared" si="143"/>
        <v>public static String FK_PROJECT_ID="fkProjectId";</v>
      </c>
      <c r="Z342" s="7" t="str">
        <f t="shared" si="144"/>
        <v>private String fkProjectId="";</v>
      </c>
    </row>
    <row r="343" spans="2:26" ht="19.2" x14ac:dyDescent="0.45">
      <c r="B343" s="1" t="s">
        <v>364</v>
      </c>
      <c r="C343" s="1" t="s">
        <v>1</v>
      </c>
      <c r="D343" s="4">
        <v>54</v>
      </c>
      <c r="I343" t="str">
        <f>I275</f>
        <v>ALTER TABLE TM_TASK_CATEGORY</v>
      </c>
      <c r="J343" t="str">
        <f>CONCATENATE(LEFT(CONCATENATE(" ADD "," ",N343,";"),LEN(CONCATENATE(" ADD "," ",N343,";"))-2),";")</f>
        <v xml:space="preserve"> ADD  SPRINT_STATUS VARCHAR(54);</v>
      </c>
      <c r="L343" s="12"/>
      <c r="M343" s="18"/>
      <c r="N343" s="5" t="str">
        <f t="shared" si="145"/>
        <v>SPRINT_STATUS VARCHAR(54),</v>
      </c>
      <c r="O343" s="1" t="s">
        <v>366</v>
      </c>
      <c r="P343" t="s">
        <v>3</v>
      </c>
      <c r="W343" s="17" t="str">
        <f t="shared" si="141"/>
        <v>sprintStatus</v>
      </c>
      <c r="X343" s="3" t="str">
        <f t="shared" si="142"/>
        <v>"sprintStatus":"",</v>
      </c>
      <c r="Y343" s="22" t="str">
        <f t="shared" si="143"/>
        <v>public static String SPRINT_STATUS="sprintStatus";</v>
      </c>
      <c r="Z343" s="7" t="str">
        <f t="shared" si="144"/>
        <v>private String sprintStatus="";</v>
      </c>
    </row>
    <row r="344" spans="2:26" ht="19.2" x14ac:dyDescent="0.45">
      <c r="B344" s="1" t="s">
        <v>365</v>
      </c>
      <c r="C344" s="1" t="s">
        <v>1</v>
      </c>
      <c r="D344" s="4">
        <v>54</v>
      </c>
      <c r="I344" t="str">
        <f>I276</f>
        <v>ALTER TABLE TM_TASK_CATEGORY</v>
      </c>
      <c r="J344" t="str">
        <f>CONCATENATE(LEFT(CONCATENATE(" ADD "," ",N344,";"),LEN(CONCATENATE(" ADD "," ",N344,";"))-2),";")</f>
        <v xml:space="preserve"> ADD  SPRINT_COLOR VARCHAR(54);</v>
      </c>
      <c r="L344" s="12"/>
      <c r="M344" s="18"/>
      <c r="N344" s="5" t="str">
        <f t="shared" si="145"/>
        <v>SPRINT_COLOR VARCHAR(54),</v>
      </c>
      <c r="O344" s="1" t="s">
        <v>366</v>
      </c>
      <c r="P344" t="s">
        <v>358</v>
      </c>
      <c r="W344" s="17" t="str">
        <f t="shared" si="141"/>
        <v>sprintColor</v>
      </c>
      <c r="X344" s="3" t="str">
        <f t="shared" si="142"/>
        <v>"sprintColor":"",</v>
      </c>
      <c r="Y344" s="22" t="str">
        <f t="shared" si="143"/>
        <v>public static String SPRINT_COLOR="sprintColor";</v>
      </c>
      <c r="Z344" s="7" t="str">
        <f t="shared" si="144"/>
        <v>private String sprintColor="";</v>
      </c>
    </row>
    <row r="345" spans="2:26" ht="19.2" x14ac:dyDescent="0.45">
      <c r="B345" s="1" t="s">
        <v>363</v>
      </c>
      <c r="C345" s="1" t="s">
        <v>1</v>
      </c>
      <c r="D345" s="4">
        <v>3333</v>
      </c>
      <c r="I345" t="str">
        <f>I277</f>
        <v>ALTER TABLE TM_PROGRESS</v>
      </c>
      <c r="J345" t="str">
        <f>CONCATENATE(LEFT(CONCATENATE(" ADD "," ",N345,";"),LEN(CONCATENATE(" ADD "," ",N345,";"))-2),";")</f>
        <v xml:space="preserve"> ADD  SPRINT_DESCRIPTION VARCHAR(3333);</v>
      </c>
      <c r="L345" s="12"/>
      <c r="M345" s="18"/>
      <c r="N345" s="5" t="str">
        <f t="shared" si="145"/>
        <v>SPRINT_DESCRIPTION VARCHAR(3333),</v>
      </c>
      <c r="O345" s="1" t="s">
        <v>366</v>
      </c>
      <c r="P345" t="s">
        <v>14</v>
      </c>
      <c r="W345" s="17" t="str">
        <f t="shared" si="141"/>
        <v>sprintDescription</v>
      </c>
      <c r="X345" s="3" t="str">
        <f t="shared" si="142"/>
        <v>"sprintDescription":"",</v>
      </c>
      <c r="Y345" s="22" t="str">
        <f t="shared" si="143"/>
        <v>public static String SPRINT_DESCRIPTION="sprintDescription";</v>
      </c>
      <c r="Z345" s="7" t="str">
        <f t="shared" si="144"/>
        <v>private String sprintDescription="";</v>
      </c>
    </row>
    <row r="346" spans="2:26" ht="19.2" x14ac:dyDescent="0.45">
      <c r="B346" s="1"/>
      <c r="C346" s="1"/>
      <c r="D346" s="4"/>
      <c r="L346" s="12"/>
      <c r="M346" s="18"/>
      <c r="O346" s="1"/>
      <c r="W346" s="17"/>
    </row>
    <row r="347" spans="2:26" ht="19.2" x14ac:dyDescent="0.45">
      <c r="C347" s="1"/>
      <c r="D347" s="8"/>
      <c r="M347" s="18"/>
      <c r="N347" s="33" t="s">
        <v>130</v>
      </c>
      <c r="O347" s="1"/>
      <c r="W347" s="17"/>
    </row>
    <row r="348" spans="2:26" ht="19.2" x14ac:dyDescent="0.45">
      <c r="C348" s="1"/>
      <c r="D348" s="8"/>
      <c r="M348" s="18"/>
      <c r="N348" s="31" t="s">
        <v>126</v>
      </c>
      <c r="O348" s="1"/>
      <c r="W348" s="17"/>
    </row>
    <row r="349" spans="2:26" x14ac:dyDescent="0.3">
      <c r="B349" s="2" t="s">
        <v>517</v>
      </c>
      <c r="I349" t="str">
        <f>CONCATENATE("ALTER TABLE"," ",B349)</f>
        <v>ALTER TABLE TM_TASK_SPRINT_LIST</v>
      </c>
      <c r="J349" t="s">
        <v>293</v>
      </c>
      <c r="K349" s="26" t="str">
        <f>CONCATENATE(J349," VIEW ",B349," AS SELECT")</f>
        <v>create OR REPLACE VIEW TM_TASK_SPRINT_LIST AS SELECT</v>
      </c>
      <c r="N349" s="5" t="str">
        <f>CONCATENATE("CREATE TABLE ",B349," ","(")</f>
        <v>CREATE TABLE TM_TASK_SPRINT_LIST (</v>
      </c>
    </row>
    <row r="350" spans="2:26" ht="19.2" x14ac:dyDescent="0.45">
      <c r="B350" s="1" t="s">
        <v>2</v>
      </c>
      <c r="C350" s="1" t="s">
        <v>1</v>
      </c>
      <c r="D350" s="4">
        <v>30</v>
      </c>
      <c r="E350" s="24" t="s">
        <v>113</v>
      </c>
      <c r="I350" t="str">
        <f>I349</f>
        <v>ALTER TABLE TM_TASK_SPRINT_LIST</v>
      </c>
      <c r="K350" s="25" t="str">
        <f t="shared" ref="K350:K356" si="146">CONCATENATE(B350,",")</f>
        <v>ID,</v>
      </c>
      <c r="L350" s="12"/>
      <c r="M350" s="18" t="str">
        <f>CONCATENATE(B350,",")</f>
        <v>ID,</v>
      </c>
      <c r="N350" s="5" t="str">
        <f>CONCATENATE(B350," ",C350,"(",D350,") ",E350," ,")</f>
        <v>ID VARCHAR(30) NOT NULL ,</v>
      </c>
      <c r="O350" s="1" t="s">
        <v>2</v>
      </c>
      <c r="P350" s="6"/>
      <c r="Q350" s="6"/>
      <c r="R350" s="6"/>
      <c r="S350" s="6"/>
      <c r="T350" s="6"/>
      <c r="U350" s="6"/>
      <c r="V350" s="6"/>
      <c r="W350" s="17" t="str">
        <f t="shared" ref="W350:W361" si="147">CONCATENATE(,LOWER(O350),UPPER(LEFT(P350,1)),LOWER(RIGHT(P350,LEN(P350)-IF(LEN(P350)&gt;0,1,LEN(P350)))),UPPER(LEFT(Q350,1)),LOWER(RIGHT(Q350,LEN(Q350)-IF(LEN(Q350)&gt;0,1,LEN(Q350)))),UPPER(LEFT(R350,1)),LOWER(RIGHT(R350,LEN(R350)-IF(LEN(R350)&gt;0,1,LEN(R350)))),UPPER(LEFT(S350,1)),LOWER(RIGHT(S350,LEN(S350)-IF(LEN(S350)&gt;0,1,LEN(S350)))),UPPER(LEFT(T350,1)),LOWER(RIGHT(T350,LEN(T350)-IF(LEN(T350)&gt;0,1,LEN(T350)))),UPPER(LEFT(U350,1)),LOWER(RIGHT(U350,LEN(U350)-IF(LEN(U350)&gt;0,1,LEN(U350)))),UPPER(LEFT(V350,1)),LOWER(RIGHT(V350,LEN(V350)-IF(LEN(V350)&gt;0,1,LEN(V350)))))</f>
        <v>id</v>
      </c>
      <c r="X350" s="3" t="str">
        <f t="shared" ref="X350:X361" si="148">CONCATENATE("""",W350,"""",":","""","""",",")</f>
        <v>"id":"",</v>
      </c>
      <c r="Y350" s="22" t="str">
        <f t="shared" ref="Y350:Y361" si="149">CONCATENATE("public static String ",,B350,,"=","""",W350,""";")</f>
        <v>public static String ID="id";</v>
      </c>
      <c r="Z350" s="7" t="str">
        <f t="shared" ref="Z350:Z361" si="150">CONCATENATE("private String ",W350,"=","""""",";")</f>
        <v>private String id="";</v>
      </c>
    </row>
    <row r="351" spans="2:26" ht="19.2" x14ac:dyDescent="0.45">
      <c r="B351" s="1" t="s">
        <v>3</v>
      </c>
      <c r="C351" s="1" t="s">
        <v>1</v>
      </c>
      <c r="D351" s="4">
        <v>10</v>
      </c>
      <c r="I351" t="str">
        <f>I350</f>
        <v>ALTER TABLE TM_TASK_SPRINT_LIST</v>
      </c>
      <c r="K351" s="25" t="str">
        <f t="shared" si="146"/>
        <v>STATUS,</v>
      </c>
      <c r="L351" s="12"/>
      <c r="M351" s="18" t="str">
        <f>CONCATENATE(B351,",")</f>
        <v>STATUS,</v>
      </c>
      <c r="N351" s="5" t="str">
        <f t="shared" ref="N351:N361" si="151">CONCATENATE(B351," ",C351,"(",D351,")",",")</f>
        <v>STATUS VARCHAR(10),</v>
      </c>
      <c r="O351" s="1" t="s">
        <v>3</v>
      </c>
      <c r="W351" s="17" t="str">
        <f t="shared" si="147"/>
        <v>status</v>
      </c>
      <c r="X351" s="3" t="str">
        <f t="shared" si="148"/>
        <v>"status":"",</v>
      </c>
      <c r="Y351" s="22" t="str">
        <f t="shared" si="149"/>
        <v>public static String STATUS="status";</v>
      </c>
      <c r="Z351" s="7" t="str">
        <f t="shared" si="150"/>
        <v>private String status="";</v>
      </c>
    </row>
    <row r="352" spans="2:26" ht="19.2" x14ac:dyDescent="0.45">
      <c r="B352" s="1" t="s">
        <v>4</v>
      </c>
      <c r="C352" s="1" t="s">
        <v>1</v>
      </c>
      <c r="D352" s="4">
        <v>30</v>
      </c>
      <c r="I352" t="str">
        <f>I351</f>
        <v>ALTER TABLE TM_TASK_SPRINT_LIST</v>
      </c>
      <c r="K352" s="25" t="str">
        <f t="shared" si="146"/>
        <v>INSERT_DATE,</v>
      </c>
      <c r="L352" s="12"/>
      <c r="M352" s="18" t="str">
        <f>CONCATENATE(B352,",")</f>
        <v>INSERT_DATE,</v>
      </c>
      <c r="N352" s="5" t="str">
        <f t="shared" si="151"/>
        <v>INSERT_DATE VARCHAR(30),</v>
      </c>
      <c r="O352" s="1" t="s">
        <v>7</v>
      </c>
      <c r="P352" t="s">
        <v>8</v>
      </c>
      <c r="W352" s="17" t="str">
        <f t="shared" si="147"/>
        <v>insertDate</v>
      </c>
      <c r="X352" s="3" t="str">
        <f t="shared" si="148"/>
        <v>"insertDate":"",</v>
      </c>
      <c r="Y352" s="22" t="str">
        <f t="shared" si="149"/>
        <v>public static String INSERT_DATE="insertDate";</v>
      </c>
      <c r="Z352" s="7" t="str">
        <f t="shared" si="150"/>
        <v>private String insertDate="";</v>
      </c>
    </row>
    <row r="353" spans="2:26" ht="19.2" x14ac:dyDescent="0.45">
      <c r="B353" s="1" t="s">
        <v>5</v>
      </c>
      <c r="C353" s="1" t="s">
        <v>1</v>
      </c>
      <c r="D353" s="4">
        <v>30</v>
      </c>
      <c r="I353" t="str">
        <f>I352</f>
        <v>ALTER TABLE TM_TASK_SPRINT_LIST</v>
      </c>
      <c r="K353" s="25" t="str">
        <f t="shared" si="146"/>
        <v>MODIFICATION_DATE,</v>
      </c>
      <c r="L353" s="12"/>
      <c r="M353" s="18" t="str">
        <f>CONCATENATE(B353,",")</f>
        <v>MODIFICATION_DATE,</v>
      </c>
      <c r="N353" s="5" t="str">
        <f t="shared" si="151"/>
        <v>MODIFICATION_DATE VARCHAR(30),</v>
      </c>
      <c r="O353" s="1" t="s">
        <v>9</v>
      </c>
      <c r="P353" t="s">
        <v>8</v>
      </c>
      <c r="W353" s="17" t="str">
        <f t="shared" si="147"/>
        <v>modificationDate</v>
      </c>
      <c r="X353" s="3" t="str">
        <f t="shared" si="148"/>
        <v>"modificationDate":"",</v>
      </c>
      <c r="Y353" s="22" t="str">
        <f t="shared" si="149"/>
        <v>public static String MODIFICATION_DATE="modificationDate";</v>
      </c>
      <c r="Z353" s="7" t="str">
        <f t="shared" si="150"/>
        <v>private String modificationDate="";</v>
      </c>
    </row>
    <row r="354" spans="2:26" ht="19.2" x14ac:dyDescent="0.45">
      <c r="B354" s="1" t="s">
        <v>360</v>
      </c>
      <c r="C354" s="1" t="s">
        <v>1</v>
      </c>
      <c r="D354" s="4">
        <v>500</v>
      </c>
      <c r="I354" t="str">
        <f>I286</f>
        <v>ALTER TABLE TM_TASK_ASSIGNEE</v>
      </c>
      <c r="K354" s="25" t="str">
        <f t="shared" si="146"/>
        <v>SPRINT_NAME,</v>
      </c>
      <c r="L354" s="12"/>
      <c r="M354" s="18" t="str">
        <f>CONCATENATE(B354,",")</f>
        <v>SPRINT_NAME,</v>
      </c>
      <c r="N354" s="5" t="str">
        <f t="shared" si="151"/>
        <v>SPRINT_NAME VARCHAR(500),</v>
      </c>
      <c r="O354" s="1" t="s">
        <v>366</v>
      </c>
      <c r="P354" t="s">
        <v>0</v>
      </c>
      <c r="W354" s="17" t="str">
        <f t="shared" si="147"/>
        <v>sprintName</v>
      </c>
      <c r="X354" s="3" t="str">
        <f t="shared" si="148"/>
        <v>"sprintName":"",</v>
      </c>
      <c r="Y354" s="22" t="str">
        <f t="shared" si="149"/>
        <v>public static String SPRINT_NAME="sprintName";</v>
      </c>
      <c r="Z354" s="7" t="str">
        <f t="shared" si="150"/>
        <v>private String sprintName="";</v>
      </c>
    </row>
    <row r="355" spans="2:26" ht="19.2" x14ac:dyDescent="0.45">
      <c r="B355" s="1" t="s">
        <v>361</v>
      </c>
      <c r="C355" s="1" t="s">
        <v>1</v>
      </c>
      <c r="D355" s="4">
        <v>32</v>
      </c>
      <c r="J355" s="23"/>
      <c r="K355" s="25" t="str">
        <f t="shared" si="146"/>
        <v>SPRINT_START_DATE,</v>
      </c>
      <c r="L355" s="12"/>
      <c r="M355" s="18"/>
      <c r="N355" s="5" t="str">
        <f t="shared" si="151"/>
        <v>SPRINT_START_DATE VARCHAR(32),</v>
      </c>
      <c r="O355" s="1" t="s">
        <v>366</v>
      </c>
      <c r="P355" t="s">
        <v>289</v>
      </c>
      <c r="Q355" t="s">
        <v>8</v>
      </c>
      <c r="W355" s="17" t="str">
        <f t="shared" si="147"/>
        <v>sprintStartDate</v>
      </c>
      <c r="X355" s="3" t="str">
        <f t="shared" si="148"/>
        <v>"sprintStartDate":"",</v>
      </c>
      <c r="Y355" s="22" t="str">
        <f t="shared" si="149"/>
        <v>public static String SPRINT_START_DATE="sprintStartDate";</v>
      </c>
      <c r="Z355" s="7" t="str">
        <f t="shared" si="150"/>
        <v>private String sprintStartDate="";</v>
      </c>
    </row>
    <row r="356" spans="2:26" ht="19.2" x14ac:dyDescent="0.45">
      <c r="B356" s="1" t="s">
        <v>362</v>
      </c>
      <c r="C356" s="1" t="s">
        <v>1</v>
      </c>
      <c r="D356" s="4">
        <v>32</v>
      </c>
      <c r="I356" t="str">
        <f>I288</f>
        <v>ALTER TABLE TM_TASK_ASSIGNEE</v>
      </c>
      <c r="J356" s="23"/>
      <c r="K356" s="25" t="str">
        <f t="shared" si="146"/>
        <v>SPRINT_END_DATE,</v>
      </c>
      <c r="L356" s="12"/>
      <c r="M356" s="18" t="str">
        <f>CONCATENATE(B356,",")</f>
        <v>SPRINT_END_DATE,</v>
      </c>
      <c r="N356" s="5" t="str">
        <f t="shared" si="151"/>
        <v>SPRINT_END_DATE VARCHAR(32),</v>
      </c>
      <c r="O356" s="1" t="s">
        <v>366</v>
      </c>
      <c r="P356" t="s">
        <v>290</v>
      </c>
      <c r="Q356" t="s">
        <v>8</v>
      </c>
      <c r="W356" s="17" t="str">
        <f t="shared" si="147"/>
        <v>sprintEndDate</v>
      </c>
      <c r="X356" s="3" t="str">
        <f t="shared" si="148"/>
        <v>"sprintEndDate":"",</v>
      </c>
      <c r="Y356" s="22" t="str">
        <f t="shared" si="149"/>
        <v>public static String SPRINT_END_DATE="sprintEndDate";</v>
      </c>
      <c r="Z356" s="7" t="str">
        <f t="shared" si="150"/>
        <v>private String sprintEndDate="";</v>
      </c>
    </row>
    <row r="357" spans="2:26" ht="19.2" x14ac:dyDescent="0.45">
      <c r="B357" s="1" t="s">
        <v>274</v>
      </c>
      <c r="C357" s="1" t="s">
        <v>1</v>
      </c>
      <c r="D357" s="4">
        <v>54</v>
      </c>
      <c r="I357" t="str">
        <f>I289</f>
        <v>ALTER TABLE TM_TASK_STATUS</v>
      </c>
      <c r="J357" s="23"/>
      <c r="K357" s="25" t="str">
        <f>CONCATENATE(B357,",")</f>
        <v>FK_PROJECT_ID,</v>
      </c>
      <c r="L357" s="12"/>
      <c r="M357" s="18"/>
      <c r="N357" s="5" t="str">
        <f t="shared" si="151"/>
        <v>FK_PROJECT_ID VARCHAR(54),</v>
      </c>
      <c r="O357" s="1" t="s">
        <v>10</v>
      </c>
      <c r="P357" t="s">
        <v>288</v>
      </c>
      <c r="Q357" t="s">
        <v>2</v>
      </c>
      <c r="W357" s="17" t="str">
        <f t="shared" si="147"/>
        <v>fkProjectId</v>
      </c>
      <c r="X357" s="3" t="str">
        <f t="shared" si="148"/>
        <v>"fkProjectId":"",</v>
      </c>
      <c r="Y357" s="22" t="str">
        <f t="shared" si="149"/>
        <v>public static String FK_PROJECT_ID="fkProjectId";</v>
      </c>
      <c r="Z357" s="7" t="str">
        <f t="shared" si="150"/>
        <v>private String fkProjectId="";</v>
      </c>
    </row>
    <row r="358" spans="2:26" ht="19.2" x14ac:dyDescent="0.45">
      <c r="B358" s="1" t="s">
        <v>364</v>
      </c>
      <c r="C358" s="1" t="s">
        <v>1</v>
      </c>
      <c r="D358" s="4">
        <v>54</v>
      </c>
      <c r="I358">
        <f>I290</f>
        <v>0</v>
      </c>
      <c r="K358" s="25" t="str">
        <f>CONCATENATE(B358,",")</f>
        <v>SPRINT_STATUS,</v>
      </c>
      <c r="L358" s="12"/>
      <c r="M358" s="18"/>
      <c r="N358" s="5" t="str">
        <f t="shared" si="151"/>
        <v>SPRINT_STATUS VARCHAR(54),</v>
      </c>
      <c r="O358" s="1" t="s">
        <v>366</v>
      </c>
      <c r="P358" t="s">
        <v>3</v>
      </c>
      <c r="W358" s="17" t="str">
        <f t="shared" si="147"/>
        <v>sprintStatus</v>
      </c>
      <c r="X358" s="3" t="str">
        <f t="shared" si="148"/>
        <v>"sprintStatus":"",</v>
      </c>
      <c r="Y358" s="22" t="str">
        <f t="shared" si="149"/>
        <v>public static String SPRINT_STATUS="sprintStatus";</v>
      </c>
      <c r="Z358" s="7" t="str">
        <f t="shared" si="150"/>
        <v>private String sprintStatus="";</v>
      </c>
    </row>
    <row r="359" spans="2:26" ht="19.2" x14ac:dyDescent="0.45">
      <c r="B359" s="1" t="s">
        <v>365</v>
      </c>
      <c r="C359" s="1" t="s">
        <v>1</v>
      </c>
      <c r="D359" s="4">
        <v>54</v>
      </c>
      <c r="I359" t="str">
        <f>I291</f>
        <v>ALTER TABLE TM_TASK_PRIORITY</v>
      </c>
      <c r="K359" s="25" t="str">
        <f>CONCATENATE(B359,",")</f>
        <v>SPRINT_COLOR,</v>
      </c>
      <c r="L359" s="12"/>
      <c r="M359" s="18"/>
      <c r="N359" s="5" t="str">
        <f t="shared" si="151"/>
        <v>SPRINT_COLOR VARCHAR(54),</v>
      </c>
      <c r="O359" s="1" t="s">
        <v>366</v>
      </c>
      <c r="P359" t="s">
        <v>358</v>
      </c>
      <c r="W359" s="17" t="str">
        <f t="shared" si="147"/>
        <v>sprintColor</v>
      </c>
      <c r="X359" s="3" t="str">
        <f t="shared" si="148"/>
        <v>"sprintColor":"",</v>
      </c>
      <c r="Y359" s="22" t="str">
        <f t="shared" si="149"/>
        <v>public static String SPRINT_COLOR="sprintColor";</v>
      </c>
      <c r="Z359" s="7" t="str">
        <f t="shared" si="150"/>
        <v>private String sprintColor="";</v>
      </c>
    </row>
    <row r="360" spans="2:26" ht="19.2" x14ac:dyDescent="0.45">
      <c r="B360" s="1" t="s">
        <v>518</v>
      </c>
      <c r="C360" s="1" t="s">
        <v>1</v>
      </c>
      <c r="D360" s="4">
        <v>3333</v>
      </c>
      <c r="I360" t="str">
        <f>I291</f>
        <v>ALTER TABLE TM_TASK_PRIORITY</v>
      </c>
      <c r="K360" s="25" t="s">
        <v>519</v>
      </c>
      <c r="L360" s="12"/>
      <c r="M360" s="18"/>
      <c r="N360" s="5" t="str">
        <f>CONCATENATE(B360," ",C360,"(",D360,")",",")</f>
        <v>BACKLOG_COUNT VARCHAR(3333),</v>
      </c>
      <c r="O360" s="1" t="s">
        <v>354</v>
      </c>
      <c r="P360" t="s">
        <v>214</v>
      </c>
      <c r="W360" s="17" t="str">
        <f>CONCATENATE(,LOWER(O360),UPPER(LEFT(P360,1)),LOWER(RIGHT(P360,LEN(P360)-IF(LEN(P360)&gt;0,1,LEN(P360)))),UPPER(LEFT(Q360,1)),LOWER(RIGHT(Q360,LEN(Q360)-IF(LEN(Q360)&gt;0,1,LEN(Q360)))),UPPER(LEFT(R360,1)),LOWER(RIGHT(R360,LEN(R360)-IF(LEN(R360)&gt;0,1,LEN(R360)))),UPPER(LEFT(S360,1)),LOWER(RIGHT(S360,LEN(S360)-IF(LEN(S360)&gt;0,1,LEN(S360)))),UPPER(LEFT(T360,1)),LOWER(RIGHT(T360,LEN(T360)-IF(LEN(T360)&gt;0,1,LEN(T360)))),UPPER(LEFT(U360,1)),LOWER(RIGHT(U360,LEN(U360)-IF(LEN(U360)&gt;0,1,LEN(U360)))),UPPER(LEFT(V360,1)),LOWER(RIGHT(V360,LEN(V360)-IF(LEN(V360)&gt;0,1,LEN(V360)))))</f>
        <v>backlogCount</v>
      </c>
      <c r="X360" s="3" t="str">
        <f>CONCATENATE("""",W360,"""",":","""","""",",")</f>
        <v>"backlogCount":"",</v>
      </c>
      <c r="Y360" s="22" t="str">
        <f>CONCATENATE("public static String ",,B360,,"=","""",W360,""";")</f>
        <v>public static String BACKLOG_COUNT="backlogCount";</v>
      </c>
      <c r="Z360" s="7" t="str">
        <f>CONCATENATE("private String ",W360,"=","""""",";")</f>
        <v>private String backlogCount="";</v>
      </c>
    </row>
    <row r="361" spans="2:26" ht="19.2" x14ac:dyDescent="0.45">
      <c r="B361" s="1" t="s">
        <v>363</v>
      </c>
      <c r="C361" s="1" t="s">
        <v>1</v>
      </c>
      <c r="D361" s="4">
        <v>3333</v>
      </c>
      <c r="I361">
        <f>I292</f>
        <v>0</v>
      </c>
      <c r="K361" s="25" t="str">
        <f>CONCATENATE(B361,"")</f>
        <v>SPRINT_DESCRIPTION</v>
      </c>
      <c r="L361" s="12"/>
      <c r="M361" s="18"/>
      <c r="N361" s="5" t="str">
        <f t="shared" si="151"/>
        <v>SPRINT_DESCRIPTION VARCHAR(3333),</v>
      </c>
      <c r="O361" s="1" t="s">
        <v>366</v>
      </c>
      <c r="P361" t="s">
        <v>14</v>
      </c>
      <c r="W361" s="17" t="str">
        <f t="shared" si="147"/>
        <v>sprintDescription</v>
      </c>
      <c r="X361" s="3" t="str">
        <f t="shared" si="148"/>
        <v>"sprintDescription":"",</v>
      </c>
      <c r="Y361" s="22" t="str">
        <f t="shared" si="149"/>
        <v>public static String SPRINT_DESCRIPTION="sprintDescription";</v>
      </c>
      <c r="Z361" s="7" t="str">
        <f t="shared" si="150"/>
        <v>private String sprintDescription="";</v>
      </c>
    </row>
    <row r="362" spans="2:26" ht="19.2" x14ac:dyDescent="0.45">
      <c r="B362" s="1"/>
      <c r="C362" s="1"/>
      <c r="D362" s="4"/>
      <c r="K362" s="29" t="str">
        <f>CONCATENATE(" FROM ",LEFT(B349,LEN(B349)-5)," T")</f>
        <v xml:space="preserve"> FROM TM_TASK_SPRINT T</v>
      </c>
      <c r="L362" s="12"/>
      <c r="M362" s="18"/>
      <c r="O362" s="1"/>
      <c r="W362" s="17"/>
    </row>
    <row r="363" spans="2:26" ht="19.2" x14ac:dyDescent="0.45">
      <c r="C363" s="1"/>
      <c r="D363" s="8"/>
      <c r="K363" s="25" t="str">
        <f>CONCATENATE(B363,"")</f>
        <v/>
      </c>
      <c r="M363" s="18"/>
      <c r="N363" s="33" t="s">
        <v>130</v>
      </c>
      <c r="O363" s="1"/>
      <c r="W363" s="17"/>
    </row>
    <row r="364" spans="2:26" ht="19.2" x14ac:dyDescent="0.45">
      <c r="C364" s="1"/>
      <c r="D364" s="8"/>
      <c r="M364" s="18"/>
      <c r="N364" s="31" t="s">
        <v>126</v>
      </c>
      <c r="O364" s="1"/>
      <c r="W364" s="17"/>
    </row>
    <row r="365" spans="2:26" ht="19.2" x14ac:dyDescent="0.45">
      <c r="C365" s="14"/>
      <c r="D365" s="9"/>
      <c r="M365" s="20"/>
      <c r="W365" s="17"/>
    </row>
    <row r="366" spans="2:26" ht="19.2" x14ac:dyDescent="0.45">
      <c r="C366" s="1"/>
      <c r="D366" s="8"/>
      <c r="M366" s="18"/>
      <c r="N366" s="31"/>
      <c r="O366" s="1"/>
      <c r="W366" s="17"/>
    </row>
    <row r="367" spans="2:26" ht="19.2" x14ac:dyDescent="0.45">
      <c r="C367" s="14"/>
      <c r="D367" s="9"/>
      <c r="M367" s="20"/>
      <c r="W367" s="17"/>
    </row>
    <row r="368" spans="2:26" x14ac:dyDescent="0.3">
      <c r="B368" s="2" t="s">
        <v>320</v>
      </c>
      <c r="I368" t="str">
        <f>CONCATENATE("ALTER TABLE"," ",B368)</f>
        <v>ALTER TABLE TM_TASK_FILE</v>
      </c>
      <c r="N368" s="5" t="str">
        <f>CONCATENATE("CREATE TABLE ",B368," ","(")</f>
        <v>CREATE TABLE TM_TASK_FILE (</v>
      </c>
    </row>
    <row r="369" spans="2:26" ht="19.2" x14ac:dyDescent="0.45">
      <c r="B369" s="1" t="s">
        <v>2</v>
      </c>
      <c r="C369" s="1" t="s">
        <v>1</v>
      </c>
      <c r="D369" s="4">
        <v>30</v>
      </c>
      <c r="E369" s="24" t="s">
        <v>113</v>
      </c>
      <c r="I369" t="str">
        <f t="shared" ref="I369:I376" si="152">I368</f>
        <v>ALTER TABLE TM_TASK_FILE</v>
      </c>
      <c r="J369" t="str">
        <f t="shared" ref="J369:J377" si="153">CONCATENATE(LEFT(CONCATENATE(" ADD "," ",N369,";"),LEN(CONCATENATE(" ADD "," ",N369,";"))-2),";")</f>
        <v xml:space="preserve"> ADD  ID VARCHAR(30) NOT NULL ;</v>
      </c>
      <c r="K369" s="21" t="str">
        <f t="shared" ref="K369:K375" si="154">CONCATENATE(LEFT(CONCATENATE("  ALTER COLUMN  "," ",N369,";"),LEN(CONCATENATE("  ALTER COLUMN  "," ",N369,";"))-2),";")</f>
        <v xml:space="preserve">  ALTER COLUMN   ID VARCHAR(30) NOT NULL ;</v>
      </c>
      <c r="L369" s="12"/>
      <c r="M369" s="18" t="str">
        <f>CONCATENATE(B369,",")</f>
        <v>ID,</v>
      </c>
      <c r="N369" s="5" t="str">
        <f>CONCATENATE(B369," ",C369,"(",D369,") ",E369," ,")</f>
        <v>ID VARCHAR(30) NOT NULL ,</v>
      </c>
      <c r="O369" s="1" t="s">
        <v>2</v>
      </c>
      <c r="P369" s="6"/>
      <c r="Q369" s="6"/>
      <c r="R369" s="6"/>
      <c r="S369" s="6"/>
      <c r="T369" s="6"/>
      <c r="U369" s="6"/>
      <c r="V369" s="6"/>
      <c r="W369" s="17" t="str">
        <f t="shared" ref="W369:W377" si="155">CONCATENATE(,LOWER(O369),UPPER(LEFT(P369,1)),LOWER(RIGHT(P369,LEN(P369)-IF(LEN(P369)&gt;0,1,LEN(P369)))),UPPER(LEFT(Q369,1)),LOWER(RIGHT(Q369,LEN(Q369)-IF(LEN(Q369)&gt;0,1,LEN(Q369)))),UPPER(LEFT(R369,1)),LOWER(RIGHT(R369,LEN(R369)-IF(LEN(R369)&gt;0,1,LEN(R369)))),UPPER(LEFT(S369,1)),LOWER(RIGHT(S369,LEN(S369)-IF(LEN(S369)&gt;0,1,LEN(S369)))),UPPER(LEFT(T369,1)),LOWER(RIGHT(T369,LEN(T369)-IF(LEN(T369)&gt;0,1,LEN(T369)))),UPPER(LEFT(U369,1)),LOWER(RIGHT(U369,LEN(U369)-IF(LEN(U369)&gt;0,1,LEN(U369)))),UPPER(LEFT(V369,1)),LOWER(RIGHT(V369,LEN(V369)-IF(LEN(V369)&gt;0,1,LEN(V369)))))</f>
        <v>id</v>
      </c>
      <c r="X369" s="3" t="str">
        <f t="shared" ref="X369:X377" si="156">CONCATENATE("""",W369,"""",":","""","""",",")</f>
        <v>"id":"",</v>
      </c>
      <c r="Y369" s="22" t="str">
        <f t="shared" ref="Y369:Y377" si="157">CONCATENATE("public static String ",,B369,,"=","""",W369,""";")</f>
        <v>public static String ID="id";</v>
      </c>
      <c r="Z369" s="7" t="str">
        <f t="shared" ref="Z369:Z377" si="158">CONCATENATE("private String ",W369,"=","""""",";")</f>
        <v>private String id="";</v>
      </c>
    </row>
    <row r="370" spans="2:26" ht="19.2" x14ac:dyDescent="0.45">
      <c r="B370" s="1" t="s">
        <v>3</v>
      </c>
      <c r="C370" s="1" t="s">
        <v>1</v>
      </c>
      <c r="D370" s="4">
        <v>10</v>
      </c>
      <c r="I370" t="str">
        <f t="shared" si="152"/>
        <v>ALTER TABLE TM_TASK_FILE</v>
      </c>
      <c r="J370" t="str">
        <f t="shared" si="153"/>
        <v xml:space="preserve"> ADD  STATUS VARCHAR(10);</v>
      </c>
      <c r="K370" s="21" t="str">
        <f t="shared" si="154"/>
        <v xml:space="preserve">  ALTER COLUMN   STATUS VARCHAR(10);</v>
      </c>
      <c r="L370" s="12"/>
      <c r="M370" s="18" t="str">
        <f>CONCATENATE(B370,",")</f>
        <v>STATUS,</v>
      </c>
      <c r="N370" s="5" t="str">
        <f t="shared" ref="N370:N377" si="159">CONCATENATE(B370," ",C370,"(",D370,")",",")</f>
        <v>STATUS VARCHAR(10),</v>
      </c>
      <c r="O370" s="1" t="s">
        <v>3</v>
      </c>
      <c r="W370" s="17" t="str">
        <f t="shared" si="155"/>
        <v>status</v>
      </c>
      <c r="X370" s="3" t="str">
        <f t="shared" si="156"/>
        <v>"status":"",</v>
      </c>
      <c r="Y370" s="22" t="str">
        <f t="shared" si="157"/>
        <v>public static String STATUS="status";</v>
      </c>
      <c r="Z370" s="7" t="str">
        <f t="shared" si="158"/>
        <v>private String status="";</v>
      </c>
    </row>
    <row r="371" spans="2:26" ht="19.2" x14ac:dyDescent="0.45">
      <c r="B371" s="1" t="s">
        <v>4</v>
      </c>
      <c r="C371" s="1" t="s">
        <v>1</v>
      </c>
      <c r="D371" s="4">
        <v>30</v>
      </c>
      <c r="I371" t="str">
        <f t="shared" si="152"/>
        <v>ALTER TABLE TM_TASK_FILE</v>
      </c>
      <c r="J371" t="str">
        <f t="shared" si="153"/>
        <v xml:space="preserve"> ADD  INSERT_DATE VARCHAR(30);</v>
      </c>
      <c r="K371" s="21" t="str">
        <f t="shared" si="154"/>
        <v xml:space="preserve">  ALTER COLUMN   INSERT_DATE VARCHAR(30);</v>
      </c>
      <c r="L371" s="12"/>
      <c r="M371" s="18" t="str">
        <f>CONCATENATE(B371,",")</f>
        <v>INSERT_DATE,</v>
      </c>
      <c r="N371" s="5" t="str">
        <f t="shared" si="159"/>
        <v>INSERT_DATE VARCHAR(30),</v>
      </c>
      <c r="O371" s="1" t="s">
        <v>7</v>
      </c>
      <c r="P371" t="s">
        <v>8</v>
      </c>
      <c r="W371" s="17" t="str">
        <f t="shared" si="155"/>
        <v>insertDate</v>
      </c>
      <c r="X371" s="3" t="str">
        <f t="shared" si="156"/>
        <v>"insertDate":"",</v>
      </c>
      <c r="Y371" s="22" t="str">
        <f t="shared" si="157"/>
        <v>public static String INSERT_DATE="insertDate";</v>
      </c>
      <c r="Z371" s="7" t="str">
        <f t="shared" si="158"/>
        <v>private String insertDate="";</v>
      </c>
    </row>
    <row r="372" spans="2:26" ht="19.2" x14ac:dyDescent="0.45">
      <c r="B372" s="1" t="s">
        <v>5</v>
      </c>
      <c r="C372" s="1" t="s">
        <v>1</v>
      </c>
      <c r="D372" s="4">
        <v>30</v>
      </c>
      <c r="I372" t="str">
        <f t="shared" si="152"/>
        <v>ALTER TABLE TM_TASK_FILE</v>
      </c>
      <c r="J372" t="str">
        <f t="shared" si="153"/>
        <v xml:space="preserve"> ADD  MODIFICATION_DATE VARCHAR(30);</v>
      </c>
      <c r="K372" s="21" t="str">
        <f t="shared" si="154"/>
        <v xml:space="preserve">  ALTER COLUMN   MODIFICATION_DATE VARCHAR(30);</v>
      </c>
      <c r="L372" s="12"/>
      <c r="M372" s="18" t="str">
        <f>CONCATENATE(B372,",")</f>
        <v>MODIFICATION_DATE,</v>
      </c>
      <c r="N372" s="5" t="str">
        <f t="shared" si="159"/>
        <v>MODIFICATION_DATE VARCHAR(30),</v>
      </c>
      <c r="O372" s="1" t="s">
        <v>9</v>
      </c>
      <c r="P372" t="s">
        <v>8</v>
      </c>
      <c r="W372" s="17" t="str">
        <f t="shared" si="155"/>
        <v>modificationDate</v>
      </c>
      <c r="X372" s="3" t="str">
        <f t="shared" si="156"/>
        <v>"modificationDate":"",</v>
      </c>
      <c r="Y372" s="22" t="str">
        <f t="shared" si="157"/>
        <v>public static String MODIFICATION_DATE="modificationDate";</v>
      </c>
      <c r="Z372" s="7" t="str">
        <f t="shared" si="158"/>
        <v>private String modificationDate="";</v>
      </c>
    </row>
    <row r="373" spans="2:26" ht="19.2" x14ac:dyDescent="0.45">
      <c r="B373" s="1" t="s">
        <v>318</v>
      </c>
      <c r="C373" s="1" t="s">
        <v>1</v>
      </c>
      <c r="D373" s="4">
        <v>222</v>
      </c>
      <c r="I373" t="str">
        <f t="shared" si="152"/>
        <v>ALTER TABLE TM_TASK_FILE</v>
      </c>
      <c r="J373" t="str">
        <f t="shared" si="153"/>
        <v xml:space="preserve"> ADD  FK_TASK_ID VARCHAR(222);</v>
      </c>
      <c r="K373" s="21" t="str">
        <f t="shared" si="154"/>
        <v xml:space="preserve">  ALTER COLUMN   FK_TASK_ID VARCHAR(222);</v>
      </c>
      <c r="L373" s="12"/>
      <c r="M373" s="18" t="str">
        <f>CONCATENATE(B373,",")</f>
        <v>FK_TASK_ID,</v>
      </c>
      <c r="N373" s="5" t="str">
        <f t="shared" si="159"/>
        <v>FK_TASK_ID VARCHAR(222),</v>
      </c>
      <c r="O373" s="1" t="s">
        <v>10</v>
      </c>
      <c r="P373" t="s">
        <v>311</v>
      </c>
      <c r="Q373" t="s">
        <v>2</v>
      </c>
      <c r="W373" s="17" t="str">
        <f t="shared" si="155"/>
        <v>fkTaskId</v>
      </c>
      <c r="X373" s="3" t="str">
        <f t="shared" si="156"/>
        <v>"fkTaskId":"",</v>
      </c>
      <c r="Y373" s="22" t="str">
        <f t="shared" si="157"/>
        <v>public static String FK_TASK_ID="fkTaskId";</v>
      </c>
      <c r="Z373" s="7" t="str">
        <f t="shared" si="158"/>
        <v>private String fkTaskId="";</v>
      </c>
    </row>
    <row r="374" spans="2:26" ht="19.2" x14ac:dyDescent="0.45">
      <c r="B374" s="1" t="s">
        <v>322</v>
      </c>
      <c r="C374" s="1" t="s">
        <v>1</v>
      </c>
      <c r="D374" s="4">
        <v>444</v>
      </c>
      <c r="I374" t="str">
        <f t="shared" si="152"/>
        <v>ALTER TABLE TM_TASK_FILE</v>
      </c>
      <c r="J374" t="str">
        <f t="shared" si="153"/>
        <v xml:space="preserve"> ADD  FK_COMMENT_ID VARCHAR(444);</v>
      </c>
      <c r="K374" s="21" t="str">
        <f t="shared" si="154"/>
        <v xml:space="preserve">  ALTER COLUMN   FK_COMMENT_ID VARCHAR(444);</v>
      </c>
      <c r="L374" s="12"/>
      <c r="M374" s="18"/>
      <c r="N374" s="5" t="str">
        <f>CONCATENATE(B374," ",C374,"(",D374,")",",")</f>
        <v>FK_COMMENT_ID VARCHAR(444),</v>
      </c>
      <c r="O374" s="1" t="s">
        <v>10</v>
      </c>
      <c r="P374" t="s">
        <v>323</v>
      </c>
      <c r="Q374" t="s">
        <v>2</v>
      </c>
      <c r="W374" s="17" t="str">
        <f>CONCATENATE(,LOWER(O374),UPPER(LEFT(P374,1)),LOWER(RIGHT(P374,LEN(P374)-IF(LEN(P374)&gt;0,1,LEN(P374)))),UPPER(LEFT(Q374,1)),LOWER(RIGHT(Q374,LEN(Q374)-IF(LEN(Q374)&gt;0,1,LEN(Q374)))),UPPER(LEFT(R374,1)),LOWER(RIGHT(R374,LEN(R374)-IF(LEN(R374)&gt;0,1,LEN(R374)))),UPPER(LEFT(S374,1)),LOWER(RIGHT(S374,LEN(S374)-IF(LEN(S374)&gt;0,1,LEN(S374)))),UPPER(LEFT(T374,1)),LOWER(RIGHT(T374,LEN(T374)-IF(LEN(T374)&gt;0,1,LEN(T374)))),UPPER(LEFT(U374,1)),LOWER(RIGHT(U374,LEN(U374)-IF(LEN(U374)&gt;0,1,LEN(U374)))),UPPER(LEFT(V374,1)),LOWER(RIGHT(V374,LEN(V374)-IF(LEN(V374)&gt;0,1,LEN(V374)))))</f>
        <v>fkCommentId</v>
      </c>
      <c r="X374" s="3" t="str">
        <f>CONCATENATE("""",W374,"""",":","""","""",",")</f>
        <v>"fkCommentId":"",</v>
      </c>
      <c r="Y374" s="22" t="str">
        <f>CONCATENATE("public static String ",,B374,,"=","""",W374,""";")</f>
        <v>public static String FK_COMMENT_ID="fkCommentId";</v>
      </c>
      <c r="Z374" s="7" t="str">
        <f>CONCATENATE("private String ",W374,"=","""""",";")</f>
        <v>private String fkCommentId="";</v>
      </c>
    </row>
    <row r="375" spans="2:26" ht="19.2" x14ac:dyDescent="0.45">
      <c r="B375" s="1" t="s">
        <v>734</v>
      </c>
      <c r="C375" s="1" t="s">
        <v>1</v>
      </c>
      <c r="D375" s="4">
        <v>20</v>
      </c>
      <c r="I375" t="str">
        <f t="shared" si="152"/>
        <v>ALTER TABLE TM_TASK_FILE</v>
      </c>
      <c r="J375" t="str">
        <f t="shared" si="153"/>
        <v xml:space="preserve"> ADD  IS_PINNED VARCHAR(20);</v>
      </c>
      <c r="K375" s="21" t="str">
        <f t="shared" si="154"/>
        <v xml:space="preserve">  ALTER COLUMN   IS_PINNED VARCHAR(20);</v>
      </c>
      <c r="L375" s="12"/>
      <c r="M375" s="18"/>
      <c r="N375" s="5" t="str">
        <f>CONCATENATE(B375," ",C375,"(",D375,")",",")</f>
        <v>IS_PINNED VARCHAR(20),</v>
      </c>
      <c r="O375" s="1" t="s">
        <v>112</v>
      </c>
      <c r="P375" t="s">
        <v>735</v>
      </c>
      <c r="W375" s="17" t="str">
        <f>CONCATENATE(,LOWER(O375),UPPER(LEFT(P375,1)),LOWER(RIGHT(P375,LEN(P375)-IF(LEN(P375)&gt;0,1,LEN(P375)))),UPPER(LEFT(Q375,1)),LOWER(RIGHT(Q375,LEN(Q375)-IF(LEN(Q375)&gt;0,1,LEN(Q375)))),UPPER(LEFT(R375,1)),LOWER(RIGHT(R375,LEN(R375)-IF(LEN(R375)&gt;0,1,LEN(R375)))),UPPER(LEFT(S375,1)),LOWER(RIGHT(S375,LEN(S375)-IF(LEN(S375)&gt;0,1,LEN(S375)))),UPPER(LEFT(T375,1)),LOWER(RIGHT(T375,LEN(T375)-IF(LEN(T375)&gt;0,1,LEN(T375)))),UPPER(LEFT(U375,1)),LOWER(RIGHT(U375,LEN(U375)-IF(LEN(U375)&gt;0,1,LEN(U375)))),UPPER(LEFT(V375,1)),LOWER(RIGHT(V375,LEN(V375)-IF(LEN(V375)&gt;0,1,LEN(V375)))))</f>
        <v>isPinned</v>
      </c>
      <c r="X375" s="3" t="str">
        <f>CONCATENATE("""",W375,"""",":","""","""",",")</f>
        <v>"isPinned":"",</v>
      </c>
      <c r="Y375" s="22" t="str">
        <f>CONCATENATE("public static String ",,B375,,"=","""",W375,""";")</f>
        <v>public static String IS_PINNED="isPinned";</v>
      </c>
      <c r="Z375" s="7" t="str">
        <f>CONCATENATE("private String ",W375,"=","""""",";")</f>
        <v>private String isPinned="";</v>
      </c>
    </row>
    <row r="376" spans="2:26" ht="19.2" x14ac:dyDescent="0.45">
      <c r="B376" s="1" t="s">
        <v>321</v>
      </c>
      <c r="C376" s="1" t="s">
        <v>1</v>
      </c>
      <c r="D376" s="4">
        <v>444</v>
      </c>
      <c r="I376" t="str">
        <f t="shared" si="152"/>
        <v>ALTER TABLE TM_TASK_FILE</v>
      </c>
      <c r="J376" t="str">
        <f t="shared" si="153"/>
        <v xml:space="preserve"> ADD  FILE_URL VARCHAR(444);</v>
      </c>
      <c r="L376" s="12"/>
      <c r="M376" s="18"/>
      <c r="N376" s="5" t="str">
        <f t="shared" si="159"/>
        <v>FILE_URL VARCHAR(444),</v>
      </c>
      <c r="O376" s="1" t="s">
        <v>324</v>
      </c>
      <c r="P376" t="s">
        <v>325</v>
      </c>
      <c r="W376" s="17" t="str">
        <f t="shared" si="155"/>
        <v>fileUrl</v>
      </c>
      <c r="X376" s="3" t="str">
        <f t="shared" si="156"/>
        <v>"fileUrl":"",</v>
      </c>
      <c r="Y376" s="22" t="str">
        <f t="shared" si="157"/>
        <v>public static String FILE_URL="fileUrl";</v>
      </c>
      <c r="Z376" s="7" t="str">
        <f t="shared" si="158"/>
        <v>private String fileUrl="";</v>
      </c>
    </row>
    <row r="377" spans="2:26" ht="19.2" x14ac:dyDescent="0.45">
      <c r="B377" s="1" t="s">
        <v>14</v>
      </c>
      <c r="C377" s="1" t="s">
        <v>1</v>
      </c>
      <c r="D377" s="4">
        <v>3000</v>
      </c>
      <c r="I377" t="str">
        <f>I287</f>
        <v>ALTER TABLE TM_TASK_ASSIGNEE</v>
      </c>
      <c r="J377" t="str">
        <f t="shared" si="153"/>
        <v xml:space="preserve"> ADD  DESCRIPTION VARCHAR(3000);</v>
      </c>
      <c r="K377" s="21" t="str">
        <f>CONCATENATE(LEFT(CONCATENATE("  ALTER COLUMN  "," ",N377,";"),LEN(CONCATENATE("  ALTER COLUMN  "," ",N377,";"))-2),";")</f>
        <v xml:space="preserve">  ALTER COLUMN   DESCRIPTION VARCHAR(3000);</v>
      </c>
      <c r="L377" s="12"/>
      <c r="M377" s="18" t="str">
        <f>CONCATENATE(B377,",")</f>
        <v>DESCRIPTION,</v>
      </c>
      <c r="N377" s="5" t="str">
        <f t="shared" si="159"/>
        <v>DESCRIPTION VARCHAR(3000),</v>
      </c>
      <c r="O377" s="1" t="s">
        <v>14</v>
      </c>
      <c r="W377" s="17" t="str">
        <f t="shared" si="155"/>
        <v>description</v>
      </c>
      <c r="X377" s="3" t="str">
        <f t="shared" si="156"/>
        <v>"description":"",</v>
      </c>
      <c r="Y377" s="22" t="str">
        <f t="shared" si="157"/>
        <v>public static String DESCRIPTION="description";</v>
      </c>
      <c r="Z377" s="7" t="str">
        <f t="shared" si="158"/>
        <v>private String description="";</v>
      </c>
    </row>
    <row r="378" spans="2:26" ht="19.2" x14ac:dyDescent="0.45">
      <c r="C378" s="1"/>
      <c r="D378" s="8"/>
      <c r="M378" s="18"/>
      <c r="N378" s="33" t="s">
        <v>130</v>
      </c>
      <c r="O378" s="1"/>
      <c r="W378" s="17"/>
    </row>
    <row r="379" spans="2:26" ht="19.2" x14ac:dyDescent="0.45">
      <c r="C379" s="1"/>
      <c r="D379" s="8"/>
      <c r="M379" s="18"/>
      <c r="N379" s="31" t="s">
        <v>126</v>
      </c>
      <c r="O379" s="1"/>
      <c r="W379" s="17"/>
    </row>
    <row r="380" spans="2:26" ht="19.2" x14ac:dyDescent="0.45">
      <c r="C380" s="14"/>
      <c r="D380" s="9"/>
      <c r="M380" s="20"/>
      <c r="W380" s="17"/>
    </row>
    <row r="381" spans="2:26" x14ac:dyDescent="0.3">
      <c r="B381" s="2" t="s">
        <v>326</v>
      </c>
      <c r="I381" t="str">
        <f>CONCATENATE("ALTER TABLE"," ",B381)</f>
        <v>ALTER TABLE TM_TASK_COMMENT</v>
      </c>
      <c r="N381" s="5" t="str">
        <f>CONCATENATE("CREATE TABLE ",B381," ","(")</f>
        <v>CREATE TABLE TM_TASK_COMMENT (</v>
      </c>
    </row>
    <row r="382" spans="2:26" ht="19.2" x14ac:dyDescent="0.45">
      <c r="B382" s="1" t="s">
        <v>2</v>
      </c>
      <c r="C382" s="1" t="s">
        <v>1</v>
      </c>
      <c r="D382" s="4">
        <v>30</v>
      </c>
      <c r="E382" s="24" t="s">
        <v>113</v>
      </c>
      <c r="I382" t="str">
        <f>I381</f>
        <v>ALTER TABLE TM_TASK_COMMENT</v>
      </c>
      <c r="J382" t="str">
        <f>CONCATENATE(LEFT(CONCATENATE(" ADD "," ",N382,";"),LEN(CONCATENATE(" ADD "," ",N382,";"))-2),";")</f>
        <v xml:space="preserve"> ADD  ID VARCHAR(30) NOT NULL ;</v>
      </c>
      <c r="K382" s="21" t="str">
        <f>CONCATENATE(LEFT(CONCATENATE("  ALTER COLUMN  "," ",N382,";"),LEN(CONCATENATE("  ALTER COLUMN  "," ",N382,";"))-2),";")</f>
        <v xml:space="preserve">  ALTER COLUMN   ID VARCHAR(30) NOT NULL ;</v>
      </c>
      <c r="L382" s="12"/>
      <c r="M382" s="18" t="str">
        <f>CONCATENATE(B382,",")</f>
        <v>ID,</v>
      </c>
      <c r="N382" s="5" t="str">
        <f>CONCATENATE(B382," ",C382,"(",D382,") ",E382," ,")</f>
        <v>ID VARCHAR(30) NOT NULL ,</v>
      </c>
      <c r="O382" s="1" t="s">
        <v>2</v>
      </c>
      <c r="P382" s="6"/>
      <c r="Q382" s="6"/>
      <c r="R382" s="6"/>
      <c r="S382" s="6"/>
      <c r="T382" s="6"/>
      <c r="U382" s="6"/>
      <c r="V382" s="6"/>
      <c r="W382" s="17" t="str">
        <f t="shared" ref="W382:W390" si="160">CONCATENATE(,LOWER(O382),UPPER(LEFT(P382,1)),LOWER(RIGHT(P382,LEN(P382)-IF(LEN(P382)&gt;0,1,LEN(P382)))),UPPER(LEFT(Q382,1)),LOWER(RIGHT(Q382,LEN(Q382)-IF(LEN(Q382)&gt;0,1,LEN(Q382)))),UPPER(LEFT(R382,1)),LOWER(RIGHT(R382,LEN(R382)-IF(LEN(R382)&gt;0,1,LEN(R382)))),UPPER(LEFT(S382,1)),LOWER(RIGHT(S382,LEN(S382)-IF(LEN(S382)&gt;0,1,LEN(S382)))),UPPER(LEFT(T382,1)),LOWER(RIGHT(T382,LEN(T382)-IF(LEN(T382)&gt;0,1,LEN(T382)))),UPPER(LEFT(U382,1)),LOWER(RIGHT(U382,LEN(U382)-IF(LEN(U382)&gt;0,1,LEN(U382)))),UPPER(LEFT(V382,1)),LOWER(RIGHT(V382,LEN(V382)-IF(LEN(V382)&gt;0,1,LEN(V382)))))</f>
        <v>id</v>
      </c>
      <c r="X382" s="3" t="str">
        <f t="shared" ref="X382:X390" si="161">CONCATENATE("""",W382,"""",":","""","""",",")</f>
        <v>"id":"",</v>
      </c>
      <c r="Y382" s="22" t="str">
        <f t="shared" ref="Y382:Y390" si="162">CONCATENATE("public static String ",,B382,,"=","""",W382,""";")</f>
        <v>public static String ID="id";</v>
      </c>
      <c r="Z382" s="7" t="str">
        <f t="shared" ref="Z382:Z390" si="163">CONCATENATE("private String ",W382,"=","""""",";")</f>
        <v>private String id="";</v>
      </c>
    </row>
    <row r="383" spans="2:26" ht="19.2" x14ac:dyDescent="0.45">
      <c r="B383" s="1" t="s">
        <v>3</v>
      </c>
      <c r="C383" s="1" t="s">
        <v>1</v>
      </c>
      <c r="D383" s="4">
        <v>10</v>
      </c>
      <c r="I383" t="str">
        <f t="shared" ref="I383:I391" si="164">I382</f>
        <v>ALTER TABLE TM_TASK_COMMENT</v>
      </c>
      <c r="J383" t="str">
        <f t="shared" ref="J383:J394" si="165">CONCATENATE(LEFT(CONCATENATE(" ADD "," ",N383,";"),LEN(CONCATENATE(" ADD "," ",N383,";"))-2),";")</f>
        <v xml:space="preserve"> ADD  STATUS VARCHAR(10);</v>
      </c>
      <c r="K383" s="21" t="str">
        <f>CONCATENATE(LEFT(CONCATENATE("  ALTER COLUMN  "," ",N383,";"),LEN(CONCATENATE("  ALTER COLUMN  "," ",N383,";"))-2),";")</f>
        <v xml:space="preserve">  ALTER COLUMN   STATUS VARCHAR(10);</v>
      </c>
      <c r="L383" s="12"/>
      <c r="M383" s="18" t="str">
        <f>CONCATENATE(B383,",")</f>
        <v>STATUS,</v>
      </c>
      <c r="N383" s="5" t="str">
        <f t="shared" ref="N383:N390" si="166">CONCATENATE(B383," ",C383,"(",D383,")",",")</f>
        <v>STATUS VARCHAR(10),</v>
      </c>
      <c r="O383" s="1" t="s">
        <v>3</v>
      </c>
      <c r="W383" s="17" t="str">
        <f t="shared" si="160"/>
        <v>status</v>
      </c>
      <c r="X383" s="3" t="str">
        <f t="shared" si="161"/>
        <v>"status":"",</v>
      </c>
      <c r="Y383" s="22" t="str">
        <f t="shared" si="162"/>
        <v>public static String STATUS="status";</v>
      </c>
      <c r="Z383" s="7" t="str">
        <f t="shared" si="163"/>
        <v>private String status="";</v>
      </c>
    </row>
    <row r="384" spans="2:26" ht="19.2" x14ac:dyDescent="0.45">
      <c r="B384" s="1" t="s">
        <v>4</v>
      </c>
      <c r="C384" s="1" t="s">
        <v>1</v>
      </c>
      <c r="D384" s="4">
        <v>30</v>
      </c>
      <c r="I384" t="str">
        <f t="shared" si="164"/>
        <v>ALTER TABLE TM_TASK_COMMENT</v>
      </c>
      <c r="J384" t="str">
        <f t="shared" si="165"/>
        <v xml:space="preserve"> ADD  INSERT_DATE VARCHAR(30);</v>
      </c>
      <c r="K384" s="21" t="str">
        <f>CONCATENATE(LEFT(CONCATENATE("  ALTER COLUMN  "," ",N384,";"),LEN(CONCATENATE("  ALTER COLUMN  "," ",N384,";"))-2),";")</f>
        <v xml:space="preserve">  ALTER COLUMN   INSERT_DATE VARCHAR(30);</v>
      </c>
      <c r="L384" s="12"/>
      <c r="M384" s="18" t="str">
        <f>CONCATENATE(B384,",")</f>
        <v>INSERT_DATE,</v>
      </c>
      <c r="N384" s="5" t="str">
        <f t="shared" si="166"/>
        <v>INSERT_DATE VARCHAR(30),</v>
      </c>
      <c r="O384" s="1" t="s">
        <v>7</v>
      </c>
      <c r="P384" t="s">
        <v>8</v>
      </c>
      <c r="W384" s="17" t="str">
        <f t="shared" si="160"/>
        <v>insertDate</v>
      </c>
      <c r="X384" s="3" t="str">
        <f t="shared" si="161"/>
        <v>"insertDate":"",</v>
      </c>
      <c r="Y384" s="22" t="str">
        <f t="shared" si="162"/>
        <v>public static String INSERT_DATE="insertDate";</v>
      </c>
      <c r="Z384" s="7" t="str">
        <f t="shared" si="163"/>
        <v>private String insertDate="";</v>
      </c>
    </row>
    <row r="385" spans="2:26" ht="19.2" x14ac:dyDescent="0.45">
      <c r="B385" s="1" t="s">
        <v>5</v>
      </c>
      <c r="C385" s="1" t="s">
        <v>1</v>
      </c>
      <c r="D385" s="4">
        <v>30</v>
      </c>
      <c r="I385" t="str">
        <f t="shared" si="164"/>
        <v>ALTER TABLE TM_TASK_COMMENT</v>
      </c>
      <c r="J385" t="str">
        <f t="shared" si="165"/>
        <v xml:space="preserve"> ADD  MODIFICATION_DATE VARCHAR(30);</v>
      </c>
      <c r="K385" s="21" t="str">
        <f>CONCATENATE(LEFT(CONCATENATE("  ALTER COLUMN  "," ",N385,";"),LEN(CONCATENATE("  ALTER COLUMN  "," ",N385,";"))-2),";")</f>
        <v xml:space="preserve">  ALTER COLUMN   MODIFICATION_DATE VARCHAR(30);</v>
      </c>
      <c r="L385" s="12"/>
      <c r="M385" s="18" t="str">
        <f>CONCATENATE(B385,",")</f>
        <v>MODIFICATION_DATE,</v>
      </c>
      <c r="N385" s="5" t="str">
        <f t="shared" si="166"/>
        <v>MODIFICATION_DATE VARCHAR(30),</v>
      </c>
      <c r="O385" s="1" t="s">
        <v>9</v>
      </c>
      <c r="P385" t="s">
        <v>8</v>
      </c>
      <c r="W385" s="17" t="str">
        <f t="shared" si="160"/>
        <v>modificationDate</v>
      </c>
      <c r="X385" s="3" t="str">
        <f t="shared" si="161"/>
        <v>"modificationDate":"",</v>
      </c>
      <c r="Y385" s="22" t="str">
        <f t="shared" si="162"/>
        <v>public static String MODIFICATION_DATE="modificationDate";</v>
      </c>
      <c r="Z385" s="7" t="str">
        <f t="shared" si="163"/>
        <v>private String modificationDate="";</v>
      </c>
    </row>
    <row r="386" spans="2:26" ht="19.2" x14ac:dyDescent="0.45">
      <c r="B386" s="1" t="s">
        <v>367</v>
      </c>
      <c r="C386" s="1" t="s">
        <v>1</v>
      </c>
      <c r="D386" s="4">
        <v>222</v>
      </c>
      <c r="I386" t="str">
        <f t="shared" si="164"/>
        <v>ALTER TABLE TM_TASK_COMMENT</v>
      </c>
      <c r="J386" t="str">
        <f t="shared" si="165"/>
        <v xml:space="preserve"> ADD  FK_BACKLOG_ID VARCHAR(222);</v>
      </c>
      <c r="K386" s="21" t="str">
        <f>CONCATENATE(LEFT(CONCATENATE("  ALTER COLUMN  "," ",N386,";"),LEN(CONCATENATE("  ALTER COLUMN  "," ",N386,";"))-2),";")</f>
        <v xml:space="preserve">  ALTER COLUMN   FK_BACKLOG_ID VARCHAR(222);</v>
      </c>
      <c r="L386" s="12"/>
      <c r="M386" s="18" t="str">
        <f>CONCATENATE(B386,",")</f>
        <v>FK_BACKLOG_ID,</v>
      </c>
      <c r="N386" s="5" t="str">
        <f t="shared" si="166"/>
        <v>FK_BACKLOG_ID VARCHAR(222),</v>
      </c>
      <c r="O386" s="1" t="s">
        <v>10</v>
      </c>
      <c r="P386" t="s">
        <v>354</v>
      </c>
      <c r="Q386" t="s">
        <v>2</v>
      </c>
      <c r="W386" s="17" t="str">
        <f t="shared" si="160"/>
        <v>fkBacklogId</v>
      </c>
      <c r="X386" s="3" t="str">
        <f t="shared" si="161"/>
        <v>"fkBacklogId":"",</v>
      </c>
      <c r="Y386" s="22" t="str">
        <f t="shared" si="162"/>
        <v>public static String FK_BACKLOG_ID="fkBacklogId";</v>
      </c>
      <c r="Z386" s="7" t="str">
        <f t="shared" si="163"/>
        <v>private String fkBacklogId="";</v>
      </c>
    </row>
    <row r="387" spans="2:26" ht="19.2" x14ac:dyDescent="0.45">
      <c r="B387" s="1" t="s">
        <v>11</v>
      </c>
      <c r="C387" s="1" t="s">
        <v>1</v>
      </c>
      <c r="D387" s="4">
        <v>444</v>
      </c>
      <c r="I387" t="str">
        <f t="shared" si="164"/>
        <v>ALTER TABLE TM_TASK_COMMENT</v>
      </c>
      <c r="J387" t="str">
        <f t="shared" si="165"/>
        <v xml:space="preserve"> ADD  FK_USER_ID VARCHAR(444);</v>
      </c>
      <c r="L387" s="12"/>
      <c r="M387" s="18"/>
      <c r="N387" s="5" t="str">
        <f t="shared" si="166"/>
        <v>FK_USER_ID VARCHAR(444),</v>
      </c>
      <c r="O387" s="1" t="s">
        <v>10</v>
      </c>
      <c r="P387" t="s">
        <v>12</v>
      </c>
      <c r="Q387" t="s">
        <v>2</v>
      </c>
      <c r="W387" s="17" t="str">
        <f t="shared" si="160"/>
        <v>fkUserId</v>
      </c>
      <c r="X387" s="3" t="str">
        <f t="shared" si="161"/>
        <v>"fkUserId":"",</v>
      </c>
      <c r="Y387" s="22" t="str">
        <f t="shared" si="162"/>
        <v>public static String FK_USER_ID="fkUserId";</v>
      </c>
      <c r="Z387" s="7" t="str">
        <f t="shared" si="163"/>
        <v>private String fkUserId="";</v>
      </c>
    </row>
    <row r="388" spans="2:26" ht="19.2" x14ac:dyDescent="0.45">
      <c r="B388" s="1" t="s">
        <v>323</v>
      </c>
      <c r="C388" s="1" t="s">
        <v>1</v>
      </c>
      <c r="D388" s="4">
        <v>3000</v>
      </c>
      <c r="I388" t="str">
        <f t="shared" si="164"/>
        <v>ALTER TABLE TM_TASK_COMMENT</v>
      </c>
      <c r="J388" t="str">
        <f t="shared" si="165"/>
        <v xml:space="preserve"> ADD  COMMENT VARCHAR(3000);</v>
      </c>
      <c r="L388" s="12"/>
      <c r="M388" s="18"/>
      <c r="N388" s="5" t="str">
        <f t="shared" si="166"/>
        <v>COMMENT VARCHAR(3000),</v>
      </c>
      <c r="O388" s="1" t="s">
        <v>323</v>
      </c>
      <c r="W388" s="17" t="str">
        <f t="shared" si="160"/>
        <v>comment</v>
      </c>
      <c r="X388" s="3" t="str">
        <f t="shared" si="161"/>
        <v>"comment":"",</v>
      </c>
      <c r="Y388" s="22" t="str">
        <f t="shared" si="162"/>
        <v>public static String COMMENT="comment";</v>
      </c>
      <c r="Z388" s="7" t="str">
        <f t="shared" si="163"/>
        <v>private String comment="";</v>
      </c>
    </row>
    <row r="389" spans="2:26" ht="19.2" x14ac:dyDescent="0.45">
      <c r="B389" s="1" t="s">
        <v>327</v>
      </c>
      <c r="C389" s="1" t="s">
        <v>1</v>
      </c>
      <c r="D389" s="4">
        <v>30</v>
      </c>
      <c r="I389" t="str">
        <f t="shared" si="164"/>
        <v>ALTER TABLE TM_TASK_COMMENT</v>
      </c>
      <c r="J389" t="str">
        <f t="shared" si="165"/>
        <v xml:space="preserve"> ADD  COMMENT_DATE VARCHAR(30);</v>
      </c>
      <c r="K389" s="21" t="str">
        <f>CONCATENATE(LEFT(CONCATENATE("  ALTER COLUMN  "," ",N389,";"),LEN(CONCATENATE("  ALTER COLUMN  "," ",N389,";"))-2),";")</f>
        <v xml:space="preserve">  ALTER COLUMN   COMMENT_DATE VARCHAR(30);</v>
      </c>
      <c r="L389" s="12"/>
      <c r="M389" s="18" t="str">
        <f>CONCATENATE(B389,",")</f>
        <v>COMMENT_DATE,</v>
      </c>
      <c r="N389" s="5" t="str">
        <f>CONCATENATE(B389," ",C389,"(",D389,")",",")</f>
        <v>COMMENT_DATE VARCHAR(30),</v>
      </c>
      <c r="O389" s="1" t="s">
        <v>323</v>
      </c>
      <c r="P389" t="s">
        <v>8</v>
      </c>
      <c r="W389" s="17" t="str">
        <f>CONCATENATE(,LOWER(O389),UPPER(LEFT(P389,1)),LOWER(RIGHT(P389,LEN(P389)-IF(LEN(P389)&gt;0,1,LEN(P389)))),UPPER(LEFT(Q389,1)),LOWER(RIGHT(Q389,LEN(Q389)-IF(LEN(Q389)&gt;0,1,LEN(Q389)))),UPPER(LEFT(R389,1)),LOWER(RIGHT(R389,LEN(R389)-IF(LEN(R389)&gt;0,1,LEN(R389)))),UPPER(LEFT(S389,1)),LOWER(RIGHT(S389,LEN(S389)-IF(LEN(S389)&gt;0,1,LEN(S389)))),UPPER(LEFT(T389,1)),LOWER(RIGHT(T389,LEN(T389)-IF(LEN(T389)&gt;0,1,LEN(T389)))),UPPER(LEFT(U389,1)),LOWER(RIGHT(U389,LEN(U389)-IF(LEN(U389)&gt;0,1,LEN(U389)))),UPPER(LEFT(V389,1)),LOWER(RIGHT(V389,LEN(V389)-IF(LEN(V389)&gt;0,1,LEN(V389)))))</f>
        <v>commentDate</v>
      </c>
      <c r="X389" s="3" t="str">
        <f>CONCATENATE("""",W389,"""",":","""","""",",")</f>
        <v>"commentDate":"",</v>
      </c>
      <c r="Y389" s="22" t="str">
        <f>CONCATENATE("public static String ",,B389,,"=","""",W389,""";")</f>
        <v>public static String COMMENT_DATE="commentDate";</v>
      </c>
      <c r="Z389" s="7" t="str">
        <f>CONCATENATE("private String ",W389,"=","""""",";")</f>
        <v>private String commentDate="";</v>
      </c>
    </row>
    <row r="390" spans="2:26" ht="19.2" x14ac:dyDescent="0.45">
      <c r="B390" s="1" t="s">
        <v>368</v>
      </c>
      <c r="C390" s="1" t="s">
        <v>1</v>
      </c>
      <c r="D390" s="4">
        <v>30</v>
      </c>
      <c r="I390" t="str">
        <f t="shared" si="164"/>
        <v>ALTER TABLE TM_TASK_COMMENT</v>
      </c>
      <c r="J390" t="str">
        <f t="shared" si="165"/>
        <v xml:space="preserve"> ADD  COMMENT_TIME VARCHAR(30);</v>
      </c>
      <c r="K390" s="21" t="str">
        <f>CONCATENATE(LEFT(CONCATENATE("  ALTER COLUMN  "," ",N390,";"),LEN(CONCATENATE("  ALTER COLUMN  "," ",N390,";"))-2),";")</f>
        <v xml:space="preserve">  ALTER COLUMN   COMMENT_TIME VARCHAR(30);</v>
      </c>
      <c r="L390" s="12"/>
      <c r="M390" s="18" t="str">
        <f>CONCATENATE(B390,",")</f>
        <v>COMMENT_TIME,</v>
      </c>
      <c r="N390" s="5" t="str">
        <f t="shared" si="166"/>
        <v>COMMENT_TIME VARCHAR(30),</v>
      </c>
      <c r="O390" s="1" t="s">
        <v>323</v>
      </c>
      <c r="P390" t="s">
        <v>133</v>
      </c>
      <c r="W390" s="17" t="str">
        <f t="shared" si="160"/>
        <v>commentTime</v>
      </c>
      <c r="X390" s="3" t="str">
        <f t="shared" si="161"/>
        <v>"commentTime":"",</v>
      </c>
      <c r="Y390" s="22" t="str">
        <f t="shared" si="162"/>
        <v>public static String COMMENT_TIME="commentTime";</v>
      </c>
      <c r="Z390" s="7" t="str">
        <f t="shared" si="163"/>
        <v>private String commentTime="";</v>
      </c>
    </row>
    <row r="391" spans="2:26" ht="19.2" x14ac:dyDescent="0.45">
      <c r="B391" s="1" t="s">
        <v>421</v>
      </c>
      <c r="C391" s="1" t="s">
        <v>1</v>
      </c>
      <c r="D391" s="4">
        <v>444</v>
      </c>
      <c r="I391" t="str">
        <f t="shared" si="164"/>
        <v>ALTER TABLE TM_TASK_COMMENT</v>
      </c>
      <c r="J391" t="str">
        <f t="shared" si="165"/>
        <v xml:space="preserve"> ADD  COMMENT_TYPE VARCHAR(444);</v>
      </c>
      <c r="L391" s="12"/>
      <c r="M391" s="18"/>
      <c r="N391" s="5" t="str">
        <f t="shared" ref="N391:N409" si="167">CONCATENATE(B391," ",C391,"(",D391,")",",")</f>
        <v>COMMENT_TYPE VARCHAR(444),</v>
      </c>
      <c r="O391" s="1" t="s">
        <v>323</v>
      </c>
      <c r="P391" t="s">
        <v>51</v>
      </c>
      <c r="W391" s="17" t="str">
        <f t="shared" ref="W391:W409" si="168">CONCATENATE(,LOWER(O391),UPPER(LEFT(P391,1)),LOWER(RIGHT(P391,LEN(P391)-IF(LEN(P391)&gt;0,1,LEN(P391)))),UPPER(LEFT(Q391,1)),LOWER(RIGHT(Q391,LEN(Q391)-IF(LEN(Q391)&gt;0,1,LEN(Q391)))),UPPER(LEFT(R391,1)),LOWER(RIGHT(R391,LEN(R391)-IF(LEN(R391)&gt;0,1,LEN(R391)))),UPPER(LEFT(S391,1)),LOWER(RIGHT(S391,LEN(S391)-IF(LEN(S391)&gt;0,1,LEN(S391)))),UPPER(LEFT(T391,1)),LOWER(RIGHT(T391,LEN(T391)-IF(LEN(T391)&gt;0,1,LEN(T391)))),UPPER(LEFT(U391,1)),LOWER(RIGHT(U391,LEN(U391)-IF(LEN(U391)&gt;0,1,LEN(U391)))),UPPER(LEFT(V391,1)),LOWER(RIGHT(V391,LEN(V391)-IF(LEN(V391)&gt;0,1,LEN(V391)))))</f>
        <v>commentType</v>
      </c>
      <c r="X391" s="3" t="str">
        <f t="shared" ref="X391:X409" si="169">CONCATENATE("""",W391,"""",":","""","""",",")</f>
        <v>"commentType":"",</v>
      </c>
      <c r="Y391" s="22" t="str">
        <f t="shared" ref="Y391:Y409" si="170">CONCATENATE("public static String ",,B391,,"=","""",W391,""";")</f>
        <v>public static String COMMENT_TYPE="commentType";</v>
      </c>
      <c r="Z391" s="7" t="str">
        <f t="shared" ref="Z391:Z409" si="171">CONCATENATE("private String ",W391,"=","""""",";")</f>
        <v>private String commentType="";</v>
      </c>
    </row>
    <row r="392" spans="2:26" ht="19.2" x14ac:dyDescent="0.45">
      <c r="B392" s="1" t="s">
        <v>318</v>
      </c>
      <c r="C392" s="1" t="s">
        <v>1</v>
      </c>
      <c r="D392" s="4">
        <v>222</v>
      </c>
      <c r="I392" t="str">
        <f>I390</f>
        <v>ALTER TABLE TM_TASK_COMMENT</v>
      </c>
      <c r="J392" t="str">
        <f t="shared" si="165"/>
        <v xml:space="preserve"> ADD  FK_TASK_ID VARCHAR(222);</v>
      </c>
      <c r="K392" s="21" t="str">
        <f t="shared" ref="K392:K399" si="172">CONCATENATE(LEFT(CONCATENATE("  ALTER COLUMN  "," ",N392,";"),LEN(CONCATENATE("  ALTER COLUMN  "," ",N392,";"))-2),";")</f>
        <v xml:space="preserve">  ALTER COLUMN   FK_TASK_ID VARCHAR(222);</v>
      </c>
      <c r="L392" s="12"/>
      <c r="M392" s="18" t="str">
        <f>CONCATENATE(B392,",")</f>
        <v>FK_TASK_ID,</v>
      </c>
      <c r="N392" s="5" t="str">
        <f t="shared" si="167"/>
        <v>FK_TASK_ID VARCHAR(222),</v>
      </c>
      <c r="O392" s="1" t="s">
        <v>10</v>
      </c>
      <c r="P392" t="s">
        <v>311</v>
      </c>
      <c r="Q392" t="s">
        <v>2</v>
      </c>
      <c r="W392" s="17" t="str">
        <f t="shared" si="168"/>
        <v>fkTaskId</v>
      </c>
      <c r="X392" s="3" t="str">
        <f t="shared" si="169"/>
        <v>"fkTaskId":"",</v>
      </c>
      <c r="Y392" s="22" t="str">
        <f t="shared" si="170"/>
        <v>public static String FK_TASK_ID="fkTaskId";</v>
      </c>
      <c r="Z392" s="7" t="str">
        <f t="shared" si="171"/>
        <v>private String fkTaskId="";</v>
      </c>
    </row>
    <row r="393" spans="2:26" ht="19.2" x14ac:dyDescent="0.45">
      <c r="B393" s="1" t="s">
        <v>545</v>
      </c>
      <c r="C393" s="1" t="s">
        <v>1</v>
      </c>
      <c r="D393" s="4">
        <v>222</v>
      </c>
      <c r="I393" t="str">
        <f>I389</f>
        <v>ALTER TABLE TM_TASK_COMMENT</v>
      </c>
      <c r="J393" t="str">
        <f>CONCATENATE(LEFT(CONCATENATE(" ADD "," ",N393,";"),LEN(CONCATENATE(" ADD "," ",N393,";"))-2),";")</f>
        <v xml:space="preserve"> ADD  IS_BUG VARCHAR(222);</v>
      </c>
      <c r="K393" s="21" t="str">
        <f t="shared" si="172"/>
        <v xml:space="preserve">  ALTER COLUMN   IS_BUG VARCHAR(222);</v>
      </c>
      <c r="L393" s="12"/>
      <c r="M393" s="18" t="str">
        <f>CONCATENATE(B393,",")</f>
        <v>IS_BUG,</v>
      </c>
      <c r="N393" s="5" t="str">
        <f t="shared" si="167"/>
        <v>IS_BUG VARCHAR(222),</v>
      </c>
      <c r="O393" s="1" t="s">
        <v>112</v>
      </c>
      <c r="P393" t="s">
        <v>409</v>
      </c>
      <c r="W393" s="17" t="str">
        <f t="shared" si="168"/>
        <v>isBug</v>
      </c>
      <c r="X393" s="3" t="str">
        <f t="shared" si="169"/>
        <v>"isBug":"",</v>
      </c>
      <c r="Y393" s="22" t="str">
        <f t="shared" si="170"/>
        <v>public static String IS_BUG="isBug";</v>
      </c>
      <c r="Z393" s="7" t="str">
        <f t="shared" si="171"/>
        <v>private String isBug="";</v>
      </c>
    </row>
    <row r="394" spans="2:26" ht="19.2" x14ac:dyDescent="0.45">
      <c r="B394" s="1" t="s">
        <v>546</v>
      </c>
      <c r="C394" s="1" t="s">
        <v>1</v>
      </c>
      <c r="D394" s="4">
        <v>222</v>
      </c>
      <c r="I394" t="str">
        <f>I390</f>
        <v>ALTER TABLE TM_TASK_COMMENT</v>
      </c>
      <c r="J394" t="str">
        <f t="shared" si="165"/>
        <v xml:space="preserve"> ADD  IS_REQUEST VARCHAR(222);</v>
      </c>
      <c r="K394" s="21" t="str">
        <f t="shared" si="172"/>
        <v xml:space="preserve">  ALTER COLUMN   IS_REQUEST VARCHAR(222);</v>
      </c>
      <c r="L394" s="12"/>
      <c r="M394" s="18" t="str">
        <f>CONCATENATE(B394,",")</f>
        <v>IS_REQUEST,</v>
      </c>
      <c r="N394" s="5" t="str">
        <f t="shared" si="167"/>
        <v>IS_REQUEST VARCHAR(222),</v>
      </c>
      <c r="O394" s="1" t="s">
        <v>112</v>
      </c>
      <c r="P394" t="s">
        <v>547</v>
      </c>
      <c r="W394" s="17" t="str">
        <f t="shared" si="168"/>
        <v>isRequest</v>
      </c>
      <c r="X394" s="3" t="str">
        <f t="shared" si="169"/>
        <v>"isRequest":"",</v>
      </c>
      <c r="Y394" s="22" t="str">
        <f t="shared" si="170"/>
        <v>public static String IS_REQUEST="isRequest";</v>
      </c>
      <c r="Z394" s="7" t="str">
        <f t="shared" si="171"/>
        <v>private String isRequest="";</v>
      </c>
    </row>
    <row r="395" spans="2:26" ht="19.2" x14ac:dyDescent="0.45">
      <c r="B395" s="1" t="s">
        <v>544</v>
      </c>
      <c r="C395" s="1" t="s">
        <v>1</v>
      </c>
      <c r="D395" s="4">
        <v>222</v>
      </c>
      <c r="I395" t="str">
        <f>I391</f>
        <v>ALTER TABLE TM_TASK_COMMENT</v>
      </c>
      <c r="J395" t="str">
        <f>CONCATENATE(LEFT(CONCATENATE(" ADD "," ",N395,";"),LEN(CONCATENATE(" ADD "," ",N395,";"))-2),";")</f>
        <v xml:space="preserve"> ADD  IS_SUBTASK VARCHAR(222);</v>
      </c>
      <c r="K395" s="21" t="str">
        <f t="shared" si="172"/>
        <v xml:space="preserve">  ALTER COLUMN   IS_SUBTASK VARCHAR(222);</v>
      </c>
      <c r="L395" s="12"/>
      <c r="M395" s="18" t="str">
        <f>CONCATENATE(B395,",")</f>
        <v>IS_SUBTASK,</v>
      </c>
      <c r="N395" s="5" t="str">
        <f t="shared" si="167"/>
        <v>IS_SUBTASK VARCHAR(222),</v>
      </c>
      <c r="O395" s="1" t="s">
        <v>112</v>
      </c>
      <c r="P395" t="s">
        <v>548</v>
      </c>
      <c r="W395" s="17" t="str">
        <f t="shared" si="168"/>
        <v>isSubtask</v>
      </c>
      <c r="X395" s="3" t="str">
        <f t="shared" si="169"/>
        <v>"isSubtask":"",</v>
      </c>
      <c r="Y395" s="22" t="str">
        <f t="shared" si="170"/>
        <v>public static String IS_SUBTASK="isSubtask";</v>
      </c>
      <c r="Z395" s="7" t="str">
        <f t="shared" si="171"/>
        <v>private String isSubtask="";</v>
      </c>
    </row>
    <row r="396" spans="2:26" ht="19.2" x14ac:dyDescent="0.45">
      <c r="B396" s="1" t="s">
        <v>620</v>
      </c>
      <c r="C396" s="1" t="s">
        <v>1</v>
      </c>
      <c r="D396" s="4">
        <v>444</v>
      </c>
      <c r="I396" t="str">
        <f>I392</f>
        <v>ALTER TABLE TM_TASK_COMMENT</v>
      </c>
      <c r="J396" t="str">
        <f>CONCATENATE(LEFT(CONCATENATE(" ADD "," ",N396,";"),LEN(CONCATENATE(" ADD "," ",N396,";"))-2),";")</f>
        <v xml:space="preserve"> ADD  IS_NOTIFIED_BUG VARCHAR(444);</v>
      </c>
      <c r="K396" s="21" t="str">
        <f t="shared" si="172"/>
        <v xml:space="preserve">  ALTER COLUMN   IS_NOTIFIED_BUG VARCHAR(444);</v>
      </c>
      <c r="L396" s="12"/>
      <c r="M396" s="18"/>
      <c r="N396" s="5" t="str">
        <f>CONCATENATE(B396," ",C396,"(",D396,")",",")</f>
        <v>IS_NOTIFIED_BUG VARCHAR(444),</v>
      </c>
      <c r="O396" s="1" t="s">
        <v>112</v>
      </c>
      <c r="P396" t="s">
        <v>574</v>
      </c>
      <c r="Q396" t="s">
        <v>409</v>
      </c>
      <c r="W396" s="17" t="str">
        <f>CONCATENATE(,LOWER(O396),UPPER(LEFT(P396,1)),LOWER(RIGHT(P396,LEN(P396)-IF(LEN(P396)&gt;0,1,LEN(P396)))),UPPER(LEFT(Q396,1)),LOWER(RIGHT(Q396,LEN(Q396)-IF(LEN(Q396)&gt;0,1,LEN(Q396)))),UPPER(LEFT(R396,1)),LOWER(RIGHT(R396,LEN(R396)-IF(LEN(R396)&gt;0,1,LEN(R396)))),UPPER(LEFT(S396,1)),LOWER(RIGHT(S396,LEN(S396)-IF(LEN(S396)&gt;0,1,LEN(S396)))),UPPER(LEFT(T396,1)),LOWER(RIGHT(T396,LEN(T396)-IF(LEN(T396)&gt;0,1,LEN(T396)))),UPPER(LEFT(U396,1)),LOWER(RIGHT(U396,LEN(U396)-IF(LEN(U396)&gt;0,1,LEN(U396)))),UPPER(LEFT(V396,1)),LOWER(RIGHT(V396,LEN(V396)-IF(LEN(V396)&gt;0,1,LEN(V396)))))</f>
        <v>isNotifiedBug</v>
      </c>
      <c r="X396" s="3" t="str">
        <f>CONCATENATE("""",W396,"""",":","""","""",",")</f>
        <v>"isNotifiedBug":"",</v>
      </c>
      <c r="Y396" s="22" t="str">
        <f>CONCATENATE("public static String ",,B396,,"=","""",W396,""";")</f>
        <v>public static String IS_NOTIFIED_BUG="isNotifiedBug";</v>
      </c>
      <c r="Z396" s="7" t="str">
        <f>CONCATENATE("private String ",W396,"=","""""",";")</f>
        <v>private String isNotifiedBug="";</v>
      </c>
    </row>
    <row r="397" spans="2:26" ht="19.2" x14ac:dyDescent="0.45">
      <c r="B397" s="1" t="s">
        <v>689</v>
      </c>
      <c r="C397" s="1" t="s">
        <v>1</v>
      </c>
      <c r="D397" s="4">
        <v>444</v>
      </c>
      <c r="I397" t="str">
        <f>I393</f>
        <v>ALTER TABLE TM_TASK_COMMENT</v>
      </c>
      <c r="J397" t="str">
        <f>CONCATENATE(LEFT(CONCATENATE(" ADD "," ",N397,";"),LEN(CONCATENATE(" ADD "," ",N397,";"))-2),";")</f>
        <v xml:space="preserve"> ADD  IS_NOTIFIED_REQUEST VARCHAR(444);</v>
      </c>
      <c r="K397" s="21" t="str">
        <f t="shared" si="172"/>
        <v xml:space="preserve">  ALTER COLUMN   IS_NOTIFIED_REQUEST VARCHAR(444);</v>
      </c>
      <c r="L397" s="12"/>
      <c r="M397" s="18"/>
      <c r="N397" s="5" t="str">
        <f>CONCATENATE(B397," ",C397,"(",D397,")",",")</f>
        <v>IS_NOTIFIED_REQUEST VARCHAR(444),</v>
      </c>
      <c r="O397" s="1" t="s">
        <v>112</v>
      </c>
      <c r="P397" t="s">
        <v>574</v>
      </c>
      <c r="Q397" t="s">
        <v>547</v>
      </c>
      <c r="W397" s="17" t="str">
        <f>CONCATENATE(,LOWER(O397),UPPER(LEFT(P397,1)),LOWER(RIGHT(P397,LEN(P397)-IF(LEN(P397)&gt;0,1,LEN(P397)))),UPPER(LEFT(Q397,1)),LOWER(RIGHT(Q397,LEN(Q397)-IF(LEN(Q397)&gt;0,1,LEN(Q397)))),UPPER(LEFT(R397,1)),LOWER(RIGHT(R397,LEN(R397)-IF(LEN(R397)&gt;0,1,LEN(R397)))),UPPER(LEFT(S397,1)),LOWER(RIGHT(S397,LEN(S397)-IF(LEN(S397)&gt;0,1,LEN(S397)))),UPPER(LEFT(T397,1)),LOWER(RIGHT(T397,LEN(T397)-IF(LEN(T397)&gt;0,1,LEN(T397)))),UPPER(LEFT(U397,1)),LOWER(RIGHT(U397,LEN(U397)-IF(LEN(U397)&gt;0,1,LEN(U397)))),UPPER(LEFT(V397,1)),LOWER(RIGHT(V397,LEN(V397)-IF(LEN(V397)&gt;0,1,LEN(V397)))))</f>
        <v>isNotifiedRequest</v>
      </c>
      <c r="X397" s="3" t="str">
        <f>CONCATENATE("""",W397,"""",":","""","""",",")</f>
        <v>"isNotifiedRequest":"",</v>
      </c>
      <c r="Y397" s="22" t="str">
        <f>CONCATENATE("public static String ",,B397,,"=","""",W397,""";")</f>
        <v>public static String IS_NOTIFIED_REQUEST="isNotifiedRequest";</v>
      </c>
      <c r="Z397" s="7" t="str">
        <f>CONCATENATE("private String ",W397,"=","""""",";")</f>
        <v>private String isNotifiedRequest="";</v>
      </c>
    </row>
    <row r="398" spans="2:26" ht="19.2" x14ac:dyDescent="0.45">
      <c r="B398" s="1" t="s">
        <v>400</v>
      </c>
      <c r="C398" s="1" t="s">
        <v>1</v>
      </c>
      <c r="D398" s="4">
        <v>50</v>
      </c>
      <c r="I398" t="str">
        <f>I392</f>
        <v>ALTER TABLE TM_TASK_COMMENT</v>
      </c>
      <c r="J398" t="str">
        <f t="shared" ref="J398:J408" si="173">CONCATENATE(LEFT(CONCATENATE(" ADD "," ",N398,";"),LEN(CONCATENATE(" ADD "," ",N398,";"))-2),";")</f>
        <v xml:space="preserve"> ADD  ESTIMATED_HOURS VARCHAR(50);</v>
      </c>
      <c r="K398" s="21" t="str">
        <f t="shared" si="172"/>
        <v xml:space="preserve">  ALTER COLUMN   ESTIMATED_HOURS VARCHAR(50);</v>
      </c>
      <c r="L398" s="12"/>
      <c r="M398" s="18" t="str">
        <f>CONCATENATE(B398,",")</f>
        <v>ESTIMATED_HOURS,</v>
      </c>
      <c r="N398" s="5" t="str">
        <f t="shared" si="167"/>
        <v>ESTIMATED_HOURS VARCHAR(50),</v>
      </c>
      <c r="O398" s="1" t="s">
        <v>405</v>
      </c>
      <c r="P398" t="s">
        <v>406</v>
      </c>
      <c r="W398" s="17" t="str">
        <f t="shared" si="168"/>
        <v>estimatedHours</v>
      </c>
      <c r="X398" s="3" t="str">
        <f t="shared" si="169"/>
        <v>"estimatedHours":"",</v>
      </c>
      <c r="Y398" s="22" t="str">
        <f t="shared" si="170"/>
        <v>public static String ESTIMATED_HOURS="estimatedHours";</v>
      </c>
      <c r="Z398" s="7" t="str">
        <f t="shared" si="171"/>
        <v>private String estimatedHours="";</v>
      </c>
    </row>
    <row r="399" spans="2:26" ht="19.2" x14ac:dyDescent="0.45">
      <c r="B399" s="1" t="s">
        <v>401</v>
      </c>
      <c r="C399" s="1" t="s">
        <v>1</v>
      </c>
      <c r="D399" s="4">
        <v>50</v>
      </c>
      <c r="I399" t="str">
        <f>I393</f>
        <v>ALTER TABLE TM_TASK_COMMENT</v>
      </c>
      <c r="J399" t="str">
        <f t="shared" si="173"/>
        <v xml:space="preserve"> ADD  SPENT_HOURS VARCHAR(50);</v>
      </c>
      <c r="K399" s="21" t="str">
        <f t="shared" si="172"/>
        <v xml:space="preserve">  ALTER COLUMN   SPENT_HOURS VARCHAR(50);</v>
      </c>
      <c r="L399" s="12"/>
      <c r="M399" s="18" t="str">
        <f>CONCATENATE(B399,",")</f>
        <v>SPENT_HOURS,</v>
      </c>
      <c r="N399" s="5" t="str">
        <f t="shared" si="167"/>
        <v>SPENT_HOURS VARCHAR(50),</v>
      </c>
      <c r="O399" s="1" t="s">
        <v>407</v>
      </c>
      <c r="P399" t="s">
        <v>406</v>
      </c>
      <c r="W399" s="17" t="str">
        <f t="shared" si="168"/>
        <v>spentHours</v>
      </c>
      <c r="X399" s="3" t="str">
        <f t="shared" si="169"/>
        <v>"spentHours":"",</v>
      </c>
      <c r="Y399" s="22" t="str">
        <f t="shared" si="170"/>
        <v>public static String SPENT_HOURS="spentHours";</v>
      </c>
      <c r="Z399" s="7" t="str">
        <f t="shared" si="171"/>
        <v>private String spentHours="";</v>
      </c>
    </row>
    <row r="400" spans="2:26" ht="19.2" x14ac:dyDescent="0.45">
      <c r="B400" s="8" t="s">
        <v>275</v>
      </c>
      <c r="C400" s="1" t="s">
        <v>1</v>
      </c>
      <c r="D400" s="12">
        <v>40</v>
      </c>
      <c r="I400" t="str">
        <f>I394</f>
        <v>ALTER TABLE TM_TASK_COMMENT</v>
      </c>
      <c r="J400" t="str">
        <f t="shared" si="173"/>
        <v xml:space="preserve"> ADD  UPDATED_BY VARCHAR(40);</v>
      </c>
      <c r="L400" s="14"/>
      <c r="M400" s="18" t="str">
        <f t="shared" ref="M400:M405" si="174">CONCATENATE(B400,",")</f>
        <v>UPDATED_BY,</v>
      </c>
      <c r="N400" s="5" t="str">
        <f t="shared" si="167"/>
        <v>UPDATED_BY VARCHAR(40),</v>
      </c>
      <c r="O400" s="1" t="s">
        <v>315</v>
      </c>
      <c r="P400" t="s">
        <v>128</v>
      </c>
      <c r="W400" s="17" t="str">
        <f t="shared" si="168"/>
        <v>updatedBy</v>
      </c>
      <c r="X400" s="3" t="str">
        <f t="shared" si="169"/>
        <v>"updatedBy":"",</v>
      </c>
      <c r="Y400" s="22" t="str">
        <f t="shared" si="170"/>
        <v>public static String UPDATED_BY="updatedBy";</v>
      </c>
      <c r="Z400" s="7" t="str">
        <f t="shared" si="171"/>
        <v>private String updatedBy="";</v>
      </c>
    </row>
    <row r="401" spans="2:26" ht="19.2" x14ac:dyDescent="0.45">
      <c r="B401" s="8" t="s">
        <v>276</v>
      </c>
      <c r="C401" s="1" t="s">
        <v>1</v>
      </c>
      <c r="D401" s="12">
        <v>42</v>
      </c>
      <c r="I401" t="str">
        <f>I393</f>
        <v>ALTER TABLE TM_TASK_COMMENT</v>
      </c>
      <c r="J401" t="str">
        <f>CONCATENATE(LEFT(CONCATENATE(" ADD "," ",N401,";"),LEN(CONCATENATE(" ADD "," ",N401,";"))-2),";")</f>
        <v xml:space="preserve"> ADD  LAST_UPDATED_DATE VARCHAR(42);</v>
      </c>
      <c r="L401" s="14"/>
      <c r="M401" s="18" t="str">
        <f>CONCATENATE(B401,",")</f>
        <v>LAST_UPDATED_DATE,</v>
      </c>
      <c r="N401" s="5" t="str">
        <f>CONCATENATE(B401," ",C401,"(",D401,")",",")</f>
        <v>LAST_UPDATED_DATE VARCHAR(42),</v>
      </c>
      <c r="O401" s="1" t="s">
        <v>316</v>
      </c>
      <c r="P401" t="s">
        <v>315</v>
      </c>
      <c r="Q401" t="s">
        <v>8</v>
      </c>
      <c r="W401" s="17" t="str">
        <f>CONCATENATE(,LOWER(O401),UPPER(LEFT(P401,1)),LOWER(RIGHT(P401,LEN(P401)-IF(LEN(P401)&gt;0,1,LEN(P401)))),UPPER(LEFT(Q401,1)),LOWER(RIGHT(Q401,LEN(Q401)-IF(LEN(Q401)&gt;0,1,LEN(Q401)))),UPPER(LEFT(R401,1)),LOWER(RIGHT(R401,LEN(R401)-IF(LEN(R401)&gt;0,1,LEN(R401)))),UPPER(LEFT(S401,1)),LOWER(RIGHT(S401,LEN(S401)-IF(LEN(S401)&gt;0,1,LEN(S401)))),UPPER(LEFT(T401,1)),LOWER(RIGHT(T401,LEN(T401)-IF(LEN(T401)&gt;0,1,LEN(T401)))),UPPER(LEFT(U401,1)),LOWER(RIGHT(U401,LEN(U401)-IF(LEN(U401)&gt;0,1,LEN(U401)))),UPPER(LEFT(V401,1)),LOWER(RIGHT(V401,LEN(V401)-IF(LEN(V401)&gt;0,1,LEN(V401)))))</f>
        <v>lastUpdatedDate</v>
      </c>
      <c r="X401" s="3" t="str">
        <f>CONCATENATE("""",W401,"""",":","""","""",",")</f>
        <v>"lastUpdatedDate":"",</v>
      </c>
      <c r="Y401" s="22" t="str">
        <f>CONCATENATE("public static String ",,B401,,"=","""",W401,""";")</f>
        <v>public static String LAST_UPDATED_DATE="lastUpdatedDate";</v>
      </c>
      <c r="Z401" s="7" t="str">
        <f>CONCATENATE("private String ",W401,"=","""""",";")</f>
        <v>private String lastUpdatedDate="";</v>
      </c>
    </row>
    <row r="402" spans="2:26" ht="19.2" x14ac:dyDescent="0.45">
      <c r="B402" s="8" t="s">
        <v>277</v>
      </c>
      <c r="C402" s="1" t="s">
        <v>1</v>
      </c>
      <c r="D402" s="12">
        <v>111</v>
      </c>
      <c r="I402" t="str">
        <f>I396</f>
        <v>ALTER TABLE TM_TASK_COMMENT</v>
      </c>
      <c r="J402" t="str">
        <f>CONCATENATE(LEFT(CONCATENATE(" ADD "," ",N402,";"),LEN(CONCATENATE(" ADD "," ",N402,";"))-2),";")</f>
        <v xml:space="preserve"> ADD  LAST_UPDATED_TIME VARCHAR(111);</v>
      </c>
      <c r="L402" s="14"/>
      <c r="M402" s="18" t="str">
        <f>CONCATENATE(B402,",")</f>
        <v>LAST_UPDATED_TIME,</v>
      </c>
      <c r="N402" s="5" t="str">
        <f>CONCATENATE(B402," ",C402,"(",D402,")",",")</f>
        <v>LAST_UPDATED_TIME VARCHAR(111),</v>
      </c>
      <c r="O402" s="1" t="s">
        <v>316</v>
      </c>
      <c r="P402" t="s">
        <v>315</v>
      </c>
      <c r="Q402" t="s">
        <v>133</v>
      </c>
      <c r="W402" s="17" t="str">
        <f>CONCATENATE(,LOWER(O402),UPPER(LEFT(P402,1)),LOWER(RIGHT(P402,LEN(P402)-IF(LEN(P402)&gt;0,1,LEN(P402)))),UPPER(LEFT(Q402,1)),LOWER(RIGHT(Q402,LEN(Q402)-IF(LEN(Q402)&gt;0,1,LEN(Q402)))),UPPER(LEFT(R402,1)),LOWER(RIGHT(R402,LEN(R402)-IF(LEN(R402)&gt;0,1,LEN(R402)))),UPPER(LEFT(S402,1)),LOWER(RIGHT(S402,LEN(S402)-IF(LEN(S402)&gt;0,1,LEN(S402)))),UPPER(LEFT(T402,1)),LOWER(RIGHT(T402,LEN(T402)-IF(LEN(T402)&gt;0,1,LEN(T402)))),UPPER(LEFT(U402,1)),LOWER(RIGHT(U402,LEN(U402)-IF(LEN(U402)&gt;0,1,LEN(U402)))),UPPER(LEFT(V402,1)),LOWER(RIGHT(V402,LEN(V402)-IF(LEN(V402)&gt;0,1,LEN(V402)))))</f>
        <v>lastUpdatedTime</v>
      </c>
      <c r="X402" s="3" t="str">
        <f>CONCATENATE("""",W402,"""",":","""","""",",")</f>
        <v>"lastUpdatedTime":"",</v>
      </c>
      <c r="Y402" s="22" t="str">
        <f>CONCATENATE("public static String ",,B402,,"=","""",W402,""";")</f>
        <v>public static String LAST_UPDATED_TIME="lastUpdatedTime";</v>
      </c>
      <c r="Z402" s="7" t="str">
        <f>CONCATENATE("private String ",W402,"=","""""",";")</f>
        <v>private String lastUpdatedTime="";</v>
      </c>
    </row>
    <row r="403" spans="2:26" ht="19.2" x14ac:dyDescent="0.45">
      <c r="B403" s="8" t="s">
        <v>706</v>
      </c>
      <c r="C403" s="1" t="s">
        <v>1</v>
      </c>
      <c r="D403" s="12">
        <v>111</v>
      </c>
      <c r="I403" t="str">
        <f>I395</f>
        <v>ALTER TABLE TM_TASK_COMMENT</v>
      </c>
      <c r="J403" t="str">
        <f t="shared" si="173"/>
        <v xml:space="preserve"> ADD  COMMENT_JIRA_ID VARCHAR(111);</v>
      </c>
      <c r="L403" s="14"/>
      <c r="M403" s="18" t="str">
        <f t="shared" si="174"/>
        <v>COMMENT_JIRA_ID,</v>
      </c>
      <c r="N403" s="5" t="str">
        <f t="shared" si="167"/>
        <v>COMMENT_JIRA_ID VARCHAR(111),</v>
      </c>
      <c r="O403" s="1" t="s">
        <v>323</v>
      </c>
      <c r="P403" t="s">
        <v>699</v>
      </c>
      <c r="Q403" t="s">
        <v>2</v>
      </c>
      <c r="W403" s="17" t="str">
        <f t="shared" si="168"/>
        <v>commentJiraId</v>
      </c>
      <c r="X403" s="3" t="str">
        <f t="shared" si="169"/>
        <v>"commentJiraId":"",</v>
      </c>
      <c r="Y403" s="22" t="str">
        <f t="shared" si="170"/>
        <v>public static String COMMENT_JIRA_ID="commentJiraId";</v>
      </c>
      <c r="Z403" s="7" t="str">
        <f t="shared" si="171"/>
        <v>private String commentJiraId="";</v>
      </c>
    </row>
    <row r="404" spans="2:26" ht="19.2" x14ac:dyDescent="0.45">
      <c r="B404" s="8" t="s">
        <v>707</v>
      </c>
      <c r="C404" s="1" t="s">
        <v>1</v>
      </c>
      <c r="D404" s="12">
        <v>111</v>
      </c>
      <c r="I404" t="str">
        <f>I398</f>
        <v>ALTER TABLE TM_TASK_COMMENT</v>
      </c>
      <c r="J404" t="str">
        <f t="shared" si="173"/>
        <v xml:space="preserve"> ADD  COMMENT_JIRA_KEY VARCHAR(111);</v>
      </c>
      <c r="L404" s="14"/>
      <c r="M404" s="18" t="str">
        <f t="shared" si="174"/>
        <v>COMMENT_JIRA_KEY,</v>
      </c>
      <c r="N404" s="5" t="str">
        <f t="shared" si="167"/>
        <v>COMMENT_JIRA_KEY VARCHAR(111),</v>
      </c>
      <c r="O404" s="1" t="s">
        <v>323</v>
      </c>
      <c r="P404" t="s">
        <v>699</v>
      </c>
      <c r="Q404" t="s">
        <v>43</v>
      </c>
      <c r="W404" s="17" t="str">
        <f t="shared" si="168"/>
        <v>commentJiraKey</v>
      </c>
      <c r="X404" s="3" t="str">
        <f t="shared" si="169"/>
        <v>"commentJiraKey":"",</v>
      </c>
      <c r="Y404" s="22" t="str">
        <f t="shared" si="170"/>
        <v>public static String COMMENT_JIRA_KEY="commentJiraKey";</v>
      </c>
      <c r="Z404" s="7" t="str">
        <f t="shared" si="171"/>
        <v>private String commentJiraKey="";</v>
      </c>
    </row>
    <row r="405" spans="2:26" ht="19.2" x14ac:dyDescent="0.45">
      <c r="B405" s="8" t="s">
        <v>265</v>
      </c>
      <c r="C405" s="1" t="s">
        <v>1</v>
      </c>
      <c r="D405" s="12">
        <v>42</v>
      </c>
      <c r="I405" t="str">
        <f>I399</f>
        <v>ALTER TABLE TM_TASK_COMMENT</v>
      </c>
      <c r="J405" t="str">
        <f t="shared" si="173"/>
        <v xml:space="preserve"> ADD  START_DATE VARCHAR(42);</v>
      </c>
      <c r="L405" s="14"/>
      <c r="M405" s="18" t="str">
        <f t="shared" si="174"/>
        <v>START_DATE,</v>
      </c>
      <c r="N405" s="5" t="str">
        <f t="shared" si="167"/>
        <v>START_DATE VARCHAR(42),</v>
      </c>
      <c r="O405" s="1" t="s">
        <v>289</v>
      </c>
      <c r="P405" t="s">
        <v>8</v>
      </c>
      <c r="W405" s="17" t="str">
        <f t="shared" si="168"/>
        <v>startDate</v>
      </c>
      <c r="X405" s="3" t="str">
        <f t="shared" si="169"/>
        <v>"startDate":"",</v>
      </c>
      <c r="Y405" s="22" t="str">
        <f t="shared" si="170"/>
        <v>public static String START_DATE="startDate";</v>
      </c>
      <c r="Z405" s="7" t="str">
        <f t="shared" si="171"/>
        <v>private String startDate="";</v>
      </c>
    </row>
    <row r="406" spans="2:26" ht="19.2" x14ac:dyDescent="0.45">
      <c r="B406" s="8" t="s">
        <v>266</v>
      </c>
      <c r="C406" s="1" t="s">
        <v>1</v>
      </c>
      <c r="D406" s="12">
        <v>42</v>
      </c>
      <c r="I406" t="str">
        <f>I400</f>
        <v>ALTER TABLE TM_TASK_COMMENT</v>
      </c>
      <c r="J406" t="str">
        <f t="shared" si="173"/>
        <v xml:space="preserve"> ADD  START_TIME VARCHAR(42);</v>
      </c>
      <c r="L406" s="14"/>
      <c r="M406" s="18" t="str">
        <f>CONCATENATE(B406,",")</f>
        <v>START_TIME,</v>
      </c>
      <c r="N406" s="5" t="str">
        <f t="shared" si="167"/>
        <v>START_TIME VARCHAR(42),</v>
      </c>
      <c r="O406" s="1" t="s">
        <v>289</v>
      </c>
      <c r="P406" t="s">
        <v>133</v>
      </c>
      <c r="W406" s="17" t="str">
        <f t="shared" si="168"/>
        <v>startTime</v>
      </c>
      <c r="X406" s="3" t="str">
        <f t="shared" si="169"/>
        <v>"startTime":"",</v>
      </c>
      <c r="Y406" s="22" t="str">
        <f t="shared" si="170"/>
        <v>public static String START_TIME="startTime";</v>
      </c>
      <c r="Z406" s="7" t="str">
        <f t="shared" si="171"/>
        <v>private String startTime="";</v>
      </c>
    </row>
    <row r="407" spans="2:26" ht="19.2" x14ac:dyDescent="0.45">
      <c r="B407" s="8" t="s">
        <v>629</v>
      </c>
      <c r="C407" s="1" t="s">
        <v>1</v>
      </c>
      <c r="D407" s="12">
        <v>42</v>
      </c>
      <c r="I407" t="str">
        <f>I403</f>
        <v>ALTER TABLE TM_TASK_COMMENT</v>
      </c>
      <c r="J407" t="str">
        <f t="shared" si="173"/>
        <v xml:space="preserve"> ADD  START_TYPE VARCHAR(42);</v>
      </c>
      <c r="L407" s="14"/>
      <c r="M407" s="18" t="str">
        <f>CONCATENATE(B407,",")</f>
        <v>START_TYPE,</v>
      </c>
      <c r="N407" s="5" t="str">
        <f t="shared" si="167"/>
        <v>START_TYPE VARCHAR(42),</v>
      </c>
      <c r="O407" s="1" t="s">
        <v>289</v>
      </c>
      <c r="P407" t="s">
        <v>51</v>
      </c>
      <c r="W407" s="17" t="str">
        <f t="shared" si="168"/>
        <v>startType</v>
      </c>
      <c r="X407" s="3" t="str">
        <f t="shared" si="169"/>
        <v>"startType":"",</v>
      </c>
      <c r="Y407" s="22" t="str">
        <f t="shared" si="170"/>
        <v>public static String START_TYPE="startType";</v>
      </c>
      <c r="Z407" s="7" t="str">
        <f t="shared" si="171"/>
        <v>private String startType="";</v>
      </c>
    </row>
    <row r="408" spans="2:26" ht="19.2" x14ac:dyDescent="0.45">
      <c r="B408" s="8" t="s">
        <v>686</v>
      </c>
      <c r="C408" s="1" t="s">
        <v>1</v>
      </c>
      <c r="D408" s="12">
        <v>42</v>
      </c>
      <c r="I408" t="str">
        <f>I404</f>
        <v>ALTER TABLE TM_TASK_COMMENT</v>
      </c>
      <c r="J408" t="str">
        <f t="shared" si="173"/>
        <v xml:space="preserve"> ADD  COMMENT_STATUS VARCHAR(42);</v>
      </c>
      <c r="L408" s="14"/>
      <c r="M408" s="18" t="str">
        <f>CONCATENATE(B408,",")</f>
        <v>COMMENT_STATUS,</v>
      </c>
      <c r="N408" s="5" t="str">
        <f t="shared" si="167"/>
        <v>COMMENT_STATUS VARCHAR(42),</v>
      </c>
      <c r="O408" s="1" t="s">
        <v>323</v>
      </c>
      <c r="P408" t="s">
        <v>3</v>
      </c>
      <c r="W408" s="17" t="str">
        <f t="shared" si="168"/>
        <v>commentStatus</v>
      </c>
      <c r="X408" s="3" t="str">
        <f t="shared" si="169"/>
        <v>"commentStatus":"",</v>
      </c>
      <c r="Y408" s="22" t="str">
        <f t="shared" si="170"/>
        <v>public static String COMMENT_STATUS="commentStatus";</v>
      </c>
      <c r="Z408" s="7" t="str">
        <f t="shared" si="171"/>
        <v>private String commentStatus="";</v>
      </c>
    </row>
    <row r="409" spans="2:26" ht="19.2" x14ac:dyDescent="0.45">
      <c r="B409" s="1" t="s">
        <v>328</v>
      </c>
      <c r="C409" s="1" t="s">
        <v>1</v>
      </c>
      <c r="D409" s="4">
        <v>444</v>
      </c>
      <c r="L409" s="12"/>
      <c r="M409" s="18"/>
      <c r="N409" s="5" t="str">
        <f t="shared" si="167"/>
        <v>FK_PARENT_COMMENT_ID VARCHAR(444),</v>
      </c>
      <c r="O409" s="1" t="s">
        <v>10</v>
      </c>
      <c r="P409" t="s">
        <v>131</v>
      </c>
      <c r="Q409" t="s">
        <v>323</v>
      </c>
      <c r="R409" t="s">
        <v>329</v>
      </c>
      <c r="W409" s="17" t="str">
        <f t="shared" si="168"/>
        <v>fkParentCommentİd</v>
      </c>
      <c r="X409" s="3" t="str">
        <f t="shared" si="169"/>
        <v>"fkParentCommentİd":"",</v>
      </c>
      <c r="Y409" s="22" t="str">
        <f t="shared" si="170"/>
        <v>public static String FK_PARENT_COMMENT_ID="fkParentCommentİd";</v>
      </c>
      <c r="Z409" s="7" t="str">
        <f t="shared" si="171"/>
        <v>private String fkParentCommentİd="";</v>
      </c>
    </row>
    <row r="410" spans="2:26" ht="19.2" x14ac:dyDescent="0.45">
      <c r="C410" s="1"/>
      <c r="D410" s="8"/>
      <c r="M410" s="18"/>
      <c r="N410" s="33" t="s">
        <v>130</v>
      </c>
      <c r="O410" s="1"/>
      <c r="W410" s="17"/>
    </row>
    <row r="411" spans="2:26" ht="19.2" x14ac:dyDescent="0.45">
      <c r="C411" s="1"/>
      <c r="D411" s="8"/>
      <c r="M411" s="18"/>
      <c r="N411" s="31" t="s">
        <v>126</v>
      </c>
      <c r="O411" s="1"/>
      <c r="W411" s="17"/>
    </row>
    <row r="412" spans="2:26" ht="19.2" x14ac:dyDescent="0.45">
      <c r="C412" s="14"/>
      <c r="D412" s="9"/>
      <c r="M412" s="20"/>
      <c r="W412" s="17"/>
    </row>
    <row r="413" spans="2:26" x14ac:dyDescent="0.3">
      <c r="B413" s="2" t="s">
        <v>369</v>
      </c>
      <c r="I413" t="str">
        <f>CONCATENATE("ALTER TABLE"," ",B413)</f>
        <v>ALTER TABLE TM_TASK_COMMENT_LIST</v>
      </c>
      <c r="J413" t="s">
        <v>293</v>
      </c>
      <c r="K413" s="26" t="str">
        <f>CONCATENATE(J413," VIEW ",B413," AS SELECT")</f>
        <v>create OR REPLACE VIEW TM_TASK_COMMENT_LIST AS SELECT</v>
      </c>
      <c r="N413" s="5" t="str">
        <f>CONCATENATE("CREATE TABLE ",B413," ","(")</f>
        <v>CREATE TABLE TM_TASK_COMMENT_LIST (</v>
      </c>
    </row>
    <row r="414" spans="2:26" ht="19.2" x14ac:dyDescent="0.45">
      <c r="B414" s="1" t="s">
        <v>2</v>
      </c>
      <c r="C414" s="1" t="s">
        <v>1</v>
      </c>
      <c r="D414" s="4">
        <v>30</v>
      </c>
      <c r="E414" s="24" t="s">
        <v>113</v>
      </c>
      <c r="I414" t="str">
        <f>I413</f>
        <v>ALTER TABLE TM_TASK_COMMENT_LIST</v>
      </c>
      <c r="K414" s="25" t="str">
        <f t="shared" ref="K414:K441" si="175">CONCATENATE(B414,",")</f>
        <v>ID,</v>
      </c>
      <c r="L414" s="12"/>
      <c r="M414" s="18" t="str">
        <f>CONCATENATE(B414,",")</f>
        <v>ID,</v>
      </c>
      <c r="N414" s="5" t="str">
        <f>CONCATENATE(B414," ",C414,"(",D414,") ",E414," ,")</f>
        <v>ID VARCHAR(30) NOT NULL ,</v>
      </c>
      <c r="O414" s="1" t="s">
        <v>2</v>
      </c>
      <c r="P414" s="6"/>
      <c r="Q414" s="6"/>
      <c r="R414" s="6"/>
      <c r="S414" s="6"/>
      <c r="T414" s="6"/>
      <c r="U414" s="6"/>
      <c r="V414" s="6"/>
      <c r="W414" s="17" t="str">
        <f t="shared" ref="W414:W424" si="176">CONCATENATE(,LOWER(O414),UPPER(LEFT(P414,1)),LOWER(RIGHT(P414,LEN(P414)-IF(LEN(P414)&gt;0,1,LEN(P414)))),UPPER(LEFT(Q414,1)),LOWER(RIGHT(Q414,LEN(Q414)-IF(LEN(Q414)&gt;0,1,LEN(Q414)))),UPPER(LEFT(R414,1)),LOWER(RIGHT(R414,LEN(R414)-IF(LEN(R414)&gt;0,1,LEN(R414)))),UPPER(LEFT(S414,1)),LOWER(RIGHT(S414,LEN(S414)-IF(LEN(S414)&gt;0,1,LEN(S414)))),UPPER(LEFT(T414,1)),LOWER(RIGHT(T414,LEN(T414)-IF(LEN(T414)&gt;0,1,LEN(T414)))),UPPER(LEFT(U414,1)),LOWER(RIGHT(U414,LEN(U414)-IF(LEN(U414)&gt;0,1,LEN(U414)))),UPPER(LEFT(V414,1)),LOWER(RIGHT(V414,LEN(V414)-IF(LEN(V414)&gt;0,1,LEN(V414)))))</f>
        <v>id</v>
      </c>
      <c r="X414" s="3" t="str">
        <f t="shared" ref="X414:X424" si="177">CONCATENATE("""",W414,"""",":","""","""",",")</f>
        <v>"id":"",</v>
      </c>
      <c r="Y414" s="22" t="str">
        <f t="shared" ref="Y414:Y424" si="178">CONCATENATE("public static String ",,B414,,"=","""",W414,""";")</f>
        <v>public static String ID="id";</v>
      </c>
      <c r="Z414" s="7" t="str">
        <f t="shared" ref="Z414:Z424" si="179">CONCATENATE("private String ",W414,"=","""""",";")</f>
        <v>private String id="";</v>
      </c>
    </row>
    <row r="415" spans="2:26" ht="19.2" x14ac:dyDescent="0.45">
      <c r="B415" s="1" t="s">
        <v>3</v>
      </c>
      <c r="C415" s="1" t="s">
        <v>1</v>
      </c>
      <c r="D415" s="4">
        <v>10</v>
      </c>
      <c r="I415" t="str">
        <f>I414</f>
        <v>ALTER TABLE TM_TASK_COMMENT_LIST</v>
      </c>
      <c r="K415" s="25" t="str">
        <f t="shared" si="175"/>
        <v>STATUS,</v>
      </c>
      <c r="L415" s="12"/>
      <c r="M415" s="18" t="str">
        <f>CONCATENATE(B415,",")</f>
        <v>STATUS,</v>
      </c>
      <c r="N415" s="5" t="str">
        <f t="shared" ref="N415:N424" si="180">CONCATENATE(B415," ",C415,"(",D415,")",",")</f>
        <v>STATUS VARCHAR(10),</v>
      </c>
      <c r="O415" s="1" t="s">
        <v>3</v>
      </c>
      <c r="W415" s="17" t="str">
        <f t="shared" si="176"/>
        <v>status</v>
      </c>
      <c r="X415" s="3" t="str">
        <f t="shared" si="177"/>
        <v>"status":"",</v>
      </c>
      <c r="Y415" s="22" t="str">
        <f t="shared" si="178"/>
        <v>public static String STATUS="status";</v>
      </c>
      <c r="Z415" s="7" t="str">
        <f t="shared" si="179"/>
        <v>private String status="";</v>
      </c>
    </row>
    <row r="416" spans="2:26" ht="19.2" x14ac:dyDescent="0.45">
      <c r="B416" s="1" t="s">
        <v>4</v>
      </c>
      <c r="C416" s="1" t="s">
        <v>1</v>
      </c>
      <c r="D416" s="4">
        <v>30</v>
      </c>
      <c r="I416" t="str">
        <f>I415</f>
        <v>ALTER TABLE TM_TASK_COMMENT_LIST</v>
      </c>
      <c r="K416" s="25" t="str">
        <f t="shared" si="175"/>
        <v>INSERT_DATE,</v>
      </c>
      <c r="L416" s="12"/>
      <c r="M416" s="18" t="str">
        <f>CONCATENATE(B416,",")</f>
        <v>INSERT_DATE,</v>
      </c>
      <c r="N416" s="5" t="str">
        <f t="shared" si="180"/>
        <v>INSERT_DATE VARCHAR(30),</v>
      </c>
      <c r="O416" s="1" t="s">
        <v>7</v>
      </c>
      <c r="P416" t="s">
        <v>8</v>
      </c>
      <c r="W416" s="17" t="str">
        <f t="shared" si="176"/>
        <v>insertDate</v>
      </c>
      <c r="X416" s="3" t="str">
        <f t="shared" si="177"/>
        <v>"insertDate":"",</v>
      </c>
      <c r="Y416" s="22" t="str">
        <f t="shared" si="178"/>
        <v>public static String INSERT_DATE="insertDate";</v>
      </c>
      <c r="Z416" s="7" t="str">
        <f t="shared" si="179"/>
        <v>private String insertDate="";</v>
      </c>
    </row>
    <row r="417" spans="2:26" ht="19.2" x14ac:dyDescent="0.45">
      <c r="B417" s="1" t="s">
        <v>5</v>
      </c>
      <c r="C417" s="1" t="s">
        <v>1</v>
      </c>
      <c r="D417" s="4">
        <v>30</v>
      </c>
      <c r="I417" t="str">
        <f>I416</f>
        <v>ALTER TABLE TM_TASK_COMMENT_LIST</v>
      </c>
      <c r="K417" s="25" t="str">
        <f t="shared" si="175"/>
        <v>MODIFICATION_DATE,</v>
      </c>
      <c r="L417" s="12"/>
      <c r="M417" s="18" t="str">
        <f>CONCATENATE(B417,",")</f>
        <v>MODIFICATION_DATE,</v>
      </c>
      <c r="N417" s="5" t="str">
        <f t="shared" si="180"/>
        <v>MODIFICATION_DATE VARCHAR(30),</v>
      </c>
      <c r="O417" s="1" t="s">
        <v>9</v>
      </c>
      <c r="P417" t="s">
        <v>8</v>
      </c>
      <c r="W417" s="17" t="str">
        <f t="shared" si="176"/>
        <v>modificationDate</v>
      </c>
      <c r="X417" s="3" t="str">
        <f t="shared" si="177"/>
        <v>"modificationDate":"",</v>
      </c>
      <c r="Y417" s="22" t="str">
        <f t="shared" si="178"/>
        <v>public static String MODIFICATION_DATE="modificationDate";</v>
      </c>
      <c r="Z417" s="7" t="str">
        <f t="shared" si="179"/>
        <v>private String modificationDate="";</v>
      </c>
    </row>
    <row r="418" spans="2:26" ht="19.2" x14ac:dyDescent="0.45">
      <c r="B418" s="1" t="s">
        <v>367</v>
      </c>
      <c r="C418" s="1" t="s">
        <v>1</v>
      </c>
      <c r="D418" s="4">
        <v>222</v>
      </c>
      <c r="I418" t="str">
        <f>I299</f>
        <v>ALTER TABLE TM_TASK_REPORTER</v>
      </c>
      <c r="K418" s="25" t="str">
        <f t="shared" si="175"/>
        <v>FK_BACKLOG_ID,</v>
      </c>
      <c r="L418" s="12"/>
      <c r="M418" s="18" t="str">
        <f>CONCATENATE(B418,",")</f>
        <v>FK_BACKLOG_ID,</v>
      </c>
      <c r="N418" s="5" t="str">
        <f t="shared" si="180"/>
        <v>FK_BACKLOG_ID VARCHAR(222),</v>
      </c>
      <c r="O418" s="1" t="s">
        <v>10</v>
      </c>
      <c r="P418" t="s">
        <v>354</v>
      </c>
      <c r="Q418" t="s">
        <v>2</v>
      </c>
      <c r="W418" s="17" t="str">
        <f t="shared" si="176"/>
        <v>fkBacklogId</v>
      </c>
      <c r="X418" s="3" t="str">
        <f t="shared" si="177"/>
        <v>"fkBacklogId":"",</v>
      </c>
      <c r="Y418" s="22" t="str">
        <f t="shared" si="178"/>
        <v>public static String FK_BACKLOG_ID="fkBacklogId";</v>
      </c>
      <c r="Z418" s="7" t="str">
        <f t="shared" si="179"/>
        <v>private String fkBacklogId="";</v>
      </c>
    </row>
    <row r="419" spans="2:26" ht="19.2" x14ac:dyDescent="0.45">
      <c r="B419" s="1" t="s">
        <v>21</v>
      </c>
      <c r="C419" s="1" t="s">
        <v>1</v>
      </c>
      <c r="D419" s="4">
        <v>444</v>
      </c>
      <c r="J419" s="23"/>
      <c r="K419" s="25" t="s">
        <v>370</v>
      </c>
      <c r="L419" s="12"/>
      <c r="M419" s="18"/>
      <c r="N419" s="5" t="str">
        <f>CONCATENATE(B419," ",C419,"(",D419,")",",")</f>
        <v>USERNAME VARCHAR(444),</v>
      </c>
      <c r="O419" s="1" t="s">
        <v>21</v>
      </c>
      <c r="W419" s="17" t="str">
        <f>CONCATENATE(,LOWER(O419),UPPER(LEFT(P419,1)),LOWER(RIGHT(P419,LEN(P419)-IF(LEN(P419)&gt;0,1,LEN(P419)))),UPPER(LEFT(Q419,1)),LOWER(RIGHT(Q419,LEN(Q419)-IF(LEN(Q419)&gt;0,1,LEN(Q419)))),UPPER(LEFT(R419,1)),LOWER(RIGHT(R419,LEN(R419)-IF(LEN(R419)&gt;0,1,LEN(R419)))),UPPER(LEFT(S419,1)),LOWER(RIGHT(S419,LEN(S419)-IF(LEN(S419)&gt;0,1,LEN(S419)))),UPPER(LEFT(T419,1)),LOWER(RIGHT(T419,LEN(T419)-IF(LEN(T419)&gt;0,1,LEN(T419)))),UPPER(LEFT(U419,1)),LOWER(RIGHT(U419,LEN(U419)-IF(LEN(U419)&gt;0,1,LEN(U419)))),UPPER(LEFT(V419,1)),LOWER(RIGHT(V419,LEN(V419)-IF(LEN(V419)&gt;0,1,LEN(V419)))))</f>
        <v>username</v>
      </c>
      <c r="X419" s="3" t="str">
        <f>CONCATENATE("""",W419,"""",":","""","""",",")</f>
        <v>"username":"",</v>
      </c>
      <c r="Y419" s="22" t="str">
        <f>CONCATENATE("public static String ",,B419,,"=","""",W419,""";")</f>
        <v>public static String USERNAME="username";</v>
      </c>
      <c r="Z419" s="7" t="str">
        <f>CONCATENATE("private String ",W419,"=","""""",";")</f>
        <v>private String username="";</v>
      </c>
    </row>
    <row r="420" spans="2:26" ht="19.2" x14ac:dyDescent="0.45">
      <c r="B420" s="1" t="s">
        <v>371</v>
      </c>
      <c r="C420" s="1" t="s">
        <v>1</v>
      </c>
      <c r="D420" s="4">
        <v>444</v>
      </c>
      <c r="J420" s="23"/>
      <c r="K420" s="25" t="s">
        <v>437</v>
      </c>
      <c r="L420" s="12"/>
      <c r="M420" s="18"/>
      <c r="N420" s="5" t="str">
        <f>CONCATENATE(B420," ",C420,"(",D420,")",",")</f>
        <v>AVATAR_URL VARCHAR(444),</v>
      </c>
      <c r="O420" s="1" t="s">
        <v>372</v>
      </c>
      <c r="P420" t="s">
        <v>325</v>
      </c>
      <c r="W420" s="17" t="str">
        <f>CONCATENATE(,LOWER(O420),UPPER(LEFT(P420,1)),LOWER(RIGHT(P420,LEN(P420)-IF(LEN(P420)&gt;0,1,LEN(P420)))),UPPER(LEFT(Q420,1)),LOWER(RIGHT(Q420,LEN(Q420)-IF(LEN(Q420)&gt;0,1,LEN(Q420)))),UPPER(LEFT(R420,1)),LOWER(RIGHT(R420,LEN(R420)-IF(LEN(R420)&gt;0,1,LEN(R420)))),UPPER(LEFT(S420,1)),LOWER(RIGHT(S420,LEN(S420)-IF(LEN(S420)&gt;0,1,LEN(S420)))),UPPER(LEFT(T420,1)),LOWER(RIGHT(T420,LEN(T420)-IF(LEN(T420)&gt;0,1,LEN(T420)))),UPPER(LEFT(U420,1)),LOWER(RIGHT(U420,LEN(U420)-IF(LEN(U420)&gt;0,1,LEN(U420)))),UPPER(LEFT(V420,1)),LOWER(RIGHT(V420,LEN(V420)-IF(LEN(V420)&gt;0,1,LEN(V420)))))</f>
        <v>avatarUrl</v>
      </c>
      <c r="X420" s="3" t="str">
        <f>CONCATENATE("""",W420,"""",":","""","""",",")</f>
        <v>"avatarUrl":"",</v>
      </c>
      <c r="Y420" s="22" t="str">
        <f>CONCATENATE("public static String ",,B420,,"=","""",W420,""";")</f>
        <v>public static String AVATAR_URL="avatarUrl";</v>
      </c>
      <c r="Z420" s="7" t="str">
        <f>CONCATENATE("private String ",W420,"=","""""",";")</f>
        <v>private String avatarUrl="";</v>
      </c>
    </row>
    <row r="421" spans="2:26" ht="19.2" x14ac:dyDescent="0.45">
      <c r="B421" s="1" t="s">
        <v>11</v>
      </c>
      <c r="C421" s="1" t="s">
        <v>1</v>
      </c>
      <c r="D421" s="4">
        <v>444</v>
      </c>
      <c r="J421" s="23"/>
      <c r="K421" s="25" t="str">
        <f t="shared" si="175"/>
        <v>FK_USER_ID,</v>
      </c>
      <c r="L421" s="12"/>
      <c r="M421" s="18"/>
      <c r="N421" s="5" t="str">
        <f t="shared" si="180"/>
        <v>FK_USER_ID VARCHAR(444),</v>
      </c>
      <c r="O421" s="1" t="s">
        <v>10</v>
      </c>
      <c r="P421" t="s">
        <v>12</v>
      </c>
      <c r="Q421" t="s">
        <v>2</v>
      </c>
      <c r="W421" s="17" t="str">
        <f t="shared" si="176"/>
        <v>fkUserId</v>
      </c>
      <c r="X421" s="3" t="str">
        <f t="shared" si="177"/>
        <v>"fkUserId":"",</v>
      </c>
      <c r="Y421" s="22" t="str">
        <f t="shared" si="178"/>
        <v>public static String FK_USER_ID="fkUserId";</v>
      </c>
      <c r="Z421" s="7" t="str">
        <f t="shared" si="179"/>
        <v>private String fkUserId="";</v>
      </c>
    </row>
    <row r="422" spans="2:26" ht="19.2" x14ac:dyDescent="0.45">
      <c r="B422" s="1" t="s">
        <v>323</v>
      </c>
      <c r="C422" s="1" t="s">
        <v>1</v>
      </c>
      <c r="D422" s="4">
        <v>3000</v>
      </c>
      <c r="K422" s="25" t="str">
        <f t="shared" si="175"/>
        <v>COMMENT,</v>
      </c>
      <c r="L422" s="12"/>
      <c r="M422" s="18"/>
      <c r="N422" s="5" t="str">
        <f t="shared" si="180"/>
        <v>COMMENT VARCHAR(3000),</v>
      </c>
      <c r="O422" s="1" t="s">
        <v>323</v>
      </c>
      <c r="W422" s="17" t="str">
        <f t="shared" si="176"/>
        <v>comment</v>
      </c>
      <c r="X422" s="3" t="str">
        <f t="shared" si="177"/>
        <v>"comment":"",</v>
      </c>
      <c r="Y422" s="22" t="str">
        <f t="shared" si="178"/>
        <v>public static String COMMENT="comment";</v>
      </c>
      <c r="Z422" s="7" t="str">
        <f t="shared" si="179"/>
        <v>private String comment="";</v>
      </c>
    </row>
    <row r="423" spans="2:26" ht="19.2" x14ac:dyDescent="0.45">
      <c r="B423" s="1" t="s">
        <v>327</v>
      </c>
      <c r="C423" s="1" t="s">
        <v>1</v>
      </c>
      <c r="D423" s="4">
        <v>30</v>
      </c>
      <c r="I423" t="str">
        <f>I306</f>
        <v>ALTER TABLE TM_TASK_LABEL</v>
      </c>
      <c r="K423" s="25" t="str">
        <f t="shared" si="175"/>
        <v>COMMENT_DATE,</v>
      </c>
      <c r="L423" s="12"/>
      <c r="M423" s="18" t="str">
        <f>CONCATENATE(B423,",")</f>
        <v>COMMENT_DATE,</v>
      </c>
      <c r="N423" s="5" t="str">
        <f t="shared" si="180"/>
        <v>COMMENT_DATE VARCHAR(30),</v>
      </c>
      <c r="O423" s="1" t="s">
        <v>323</v>
      </c>
      <c r="P423" t="s">
        <v>8</v>
      </c>
      <c r="W423" s="17" t="str">
        <f t="shared" si="176"/>
        <v>commentDate</v>
      </c>
      <c r="X423" s="3" t="str">
        <f t="shared" si="177"/>
        <v>"commentDate":"",</v>
      </c>
      <c r="Y423" s="22" t="str">
        <f t="shared" si="178"/>
        <v>public static String COMMENT_DATE="commentDate";</v>
      </c>
      <c r="Z423" s="7" t="str">
        <f t="shared" si="179"/>
        <v>private String commentDate="";</v>
      </c>
    </row>
    <row r="424" spans="2:26" ht="19.2" x14ac:dyDescent="0.45">
      <c r="B424" s="1" t="s">
        <v>368</v>
      </c>
      <c r="C424" s="1" t="s">
        <v>1</v>
      </c>
      <c r="D424" s="4">
        <v>30</v>
      </c>
      <c r="I424" t="str">
        <f>I307</f>
        <v>ALTER TABLE TM_TASK_LABEL</v>
      </c>
      <c r="K424" s="25" t="str">
        <f t="shared" si="175"/>
        <v>COMMENT_TIME,</v>
      </c>
      <c r="L424" s="12"/>
      <c r="M424" s="18" t="str">
        <f>CONCATENATE(B424,",")</f>
        <v>COMMENT_TIME,</v>
      </c>
      <c r="N424" s="5" t="str">
        <f t="shared" si="180"/>
        <v>COMMENT_TIME VARCHAR(30),</v>
      </c>
      <c r="O424" s="1" t="s">
        <v>323</v>
      </c>
      <c r="P424" t="s">
        <v>133</v>
      </c>
      <c r="W424" s="17" t="str">
        <f t="shared" si="176"/>
        <v>commentTime</v>
      </c>
      <c r="X424" s="3" t="str">
        <f t="shared" si="177"/>
        <v>"commentTime":"",</v>
      </c>
      <c r="Y424" s="22" t="str">
        <f t="shared" si="178"/>
        <v>public static String COMMENT_TIME="commentTime";</v>
      </c>
      <c r="Z424" s="7" t="str">
        <f t="shared" si="179"/>
        <v>private String commentTime="";</v>
      </c>
    </row>
    <row r="425" spans="2:26" ht="19.2" x14ac:dyDescent="0.45">
      <c r="B425" s="1" t="s">
        <v>421</v>
      </c>
      <c r="C425" s="1" t="s">
        <v>1</v>
      </c>
      <c r="D425" s="4">
        <v>444</v>
      </c>
      <c r="I425" t="str">
        <f>I424</f>
        <v>ALTER TABLE TM_TASK_LABEL</v>
      </c>
      <c r="J425" t="str">
        <f>CONCATENATE(LEFT(CONCATENATE(" ADD "," ",N425,";"),LEN(CONCATENATE(" ADD "," ",N425,";"))-2),";")</f>
        <v xml:space="preserve"> ADD  COMMENT_TYPE VARCHAR(444);</v>
      </c>
      <c r="K425" s="25" t="str">
        <f t="shared" si="175"/>
        <v>COMMENT_TYPE,</v>
      </c>
      <c r="L425" s="12"/>
      <c r="M425" s="18"/>
      <c r="N425" s="5" t="str">
        <f t="shared" ref="N425:N430" si="181">CONCATENATE(B425," ",C425,"(",D425,")",",")</f>
        <v>COMMENT_TYPE VARCHAR(444),</v>
      </c>
      <c r="O425" s="1" t="s">
        <v>323</v>
      </c>
      <c r="P425" t="s">
        <v>51</v>
      </c>
      <c r="W425" s="17" t="str">
        <f t="shared" ref="W425:W430" si="182">CONCATENATE(,LOWER(O425),UPPER(LEFT(P425,1)),LOWER(RIGHT(P425,LEN(P425)-IF(LEN(P425)&gt;0,1,LEN(P425)))),UPPER(LEFT(Q425,1)),LOWER(RIGHT(Q425,LEN(Q425)-IF(LEN(Q425)&gt;0,1,LEN(Q425)))),UPPER(LEFT(R425,1)),LOWER(RIGHT(R425,LEN(R425)-IF(LEN(R425)&gt;0,1,LEN(R425)))),UPPER(LEFT(S425,1)),LOWER(RIGHT(S425,LEN(S425)-IF(LEN(S425)&gt;0,1,LEN(S425)))),UPPER(LEFT(T425,1)),LOWER(RIGHT(T425,LEN(T425)-IF(LEN(T425)&gt;0,1,LEN(T425)))),UPPER(LEFT(U425,1)),LOWER(RIGHT(U425,LEN(U425)-IF(LEN(U425)&gt;0,1,LEN(U425)))),UPPER(LEFT(V425,1)),LOWER(RIGHT(V425,LEN(V425)-IF(LEN(V425)&gt;0,1,LEN(V425)))))</f>
        <v>commentType</v>
      </c>
      <c r="X425" s="3" t="str">
        <f t="shared" ref="X425:X430" si="183">CONCATENATE("""",W425,"""",":","""","""",",")</f>
        <v>"commentType":"",</v>
      </c>
      <c r="Y425" s="22" t="str">
        <f t="shared" ref="Y425:Y430" si="184">CONCATENATE("public static String ",,B425,,"=","""",W425,""";")</f>
        <v>public static String COMMENT_TYPE="commentType";</v>
      </c>
      <c r="Z425" s="7" t="str">
        <f t="shared" ref="Z425:Z430" si="185">CONCATENATE("private String ",W425,"=","""""",";")</f>
        <v>private String commentType="";</v>
      </c>
    </row>
    <row r="426" spans="2:26" ht="19.2" x14ac:dyDescent="0.45">
      <c r="B426" s="1" t="s">
        <v>318</v>
      </c>
      <c r="C426" s="1" t="s">
        <v>1</v>
      </c>
      <c r="D426" s="4">
        <v>222</v>
      </c>
      <c r="I426" t="str">
        <f>I424</f>
        <v>ALTER TABLE TM_TASK_LABEL</v>
      </c>
      <c r="J426" t="str">
        <f>CONCATENATE(LEFT(CONCATENATE(" ADD "," ",N426,";"),LEN(CONCATENATE(" ADD "," ",N426,";"))-2),";")</f>
        <v xml:space="preserve"> ADD  FK_TASK_ID VARCHAR(222);</v>
      </c>
      <c r="K426" s="25" t="str">
        <f t="shared" si="175"/>
        <v>FK_TASK_ID,</v>
      </c>
      <c r="L426" s="12"/>
      <c r="M426" s="18" t="str">
        <f>CONCATENATE(B426,",")</f>
        <v>FK_TASK_ID,</v>
      </c>
      <c r="N426" s="5" t="str">
        <f t="shared" si="181"/>
        <v>FK_TASK_ID VARCHAR(222),</v>
      </c>
      <c r="O426" s="1" t="s">
        <v>10</v>
      </c>
      <c r="P426" t="s">
        <v>311</v>
      </c>
      <c r="Q426" t="s">
        <v>2</v>
      </c>
      <c r="W426" s="17" t="str">
        <f t="shared" si="182"/>
        <v>fkTaskId</v>
      </c>
      <c r="X426" s="3" t="str">
        <f t="shared" si="183"/>
        <v>"fkTaskId":"",</v>
      </c>
      <c r="Y426" s="22" t="str">
        <f t="shared" si="184"/>
        <v>public static String FK_TASK_ID="fkTaskId";</v>
      </c>
      <c r="Z426" s="7" t="str">
        <f t="shared" si="185"/>
        <v>private String fkTaskId="";</v>
      </c>
    </row>
    <row r="427" spans="2:26" ht="19.2" x14ac:dyDescent="0.45">
      <c r="B427" s="1" t="s">
        <v>545</v>
      </c>
      <c r="C427" s="1" t="s">
        <v>1</v>
      </c>
      <c r="D427" s="4">
        <v>222</v>
      </c>
      <c r="I427" t="str">
        <f>I423</f>
        <v>ALTER TABLE TM_TASK_LABEL</v>
      </c>
      <c r="J427" t="str">
        <f>CONCATENATE(LEFT(CONCATENATE(" ADD "," ",N427,";"),LEN(CONCATENATE(" ADD "," ",N427,";"))-2),";")</f>
        <v xml:space="preserve"> ADD  IS_BUG VARCHAR(222);</v>
      </c>
      <c r="K427" s="25" t="str">
        <f t="shared" si="175"/>
        <v>IS_BUG,</v>
      </c>
      <c r="L427" s="12"/>
      <c r="M427" s="18" t="str">
        <f>CONCATENATE(B427,",")</f>
        <v>IS_BUG,</v>
      </c>
      <c r="N427" s="5" t="str">
        <f t="shared" si="181"/>
        <v>IS_BUG VARCHAR(222),</v>
      </c>
      <c r="O427" s="1" t="s">
        <v>112</v>
      </c>
      <c r="P427" t="s">
        <v>409</v>
      </c>
      <c r="W427" s="17" t="str">
        <f t="shared" si="182"/>
        <v>isBug</v>
      </c>
      <c r="X427" s="3" t="str">
        <f t="shared" si="183"/>
        <v>"isBug":"",</v>
      </c>
      <c r="Y427" s="22" t="str">
        <f t="shared" si="184"/>
        <v>public static String IS_BUG="isBug";</v>
      </c>
      <c r="Z427" s="7" t="str">
        <f t="shared" si="185"/>
        <v>private String isBug="";</v>
      </c>
    </row>
    <row r="428" spans="2:26" ht="19.2" x14ac:dyDescent="0.45">
      <c r="B428" s="1" t="s">
        <v>546</v>
      </c>
      <c r="C428" s="1" t="s">
        <v>1</v>
      </c>
      <c r="D428" s="4">
        <v>222</v>
      </c>
      <c r="I428" t="str">
        <f>I424</f>
        <v>ALTER TABLE TM_TASK_LABEL</v>
      </c>
      <c r="J428" t="str">
        <f>CONCATENATE(LEFT(CONCATENATE(" ADD "," ",N428,";"),LEN(CONCATENATE(" ADD "," ",N428,";"))-2),";")</f>
        <v xml:space="preserve"> ADD  IS_REQUEST VARCHAR(222);</v>
      </c>
      <c r="K428" s="25" t="str">
        <f t="shared" si="175"/>
        <v>IS_REQUEST,</v>
      </c>
      <c r="L428" s="12"/>
      <c r="M428" s="18" t="str">
        <f>CONCATENATE(B428,",")</f>
        <v>IS_REQUEST,</v>
      </c>
      <c r="N428" s="5" t="str">
        <f t="shared" si="181"/>
        <v>IS_REQUEST VARCHAR(222),</v>
      </c>
      <c r="O428" s="1" t="s">
        <v>112</v>
      </c>
      <c r="P428" t="s">
        <v>547</v>
      </c>
      <c r="W428" s="17" t="str">
        <f t="shared" si="182"/>
        <v>isRequest</v>
      </c>
      <c r="X428" s="3" t="str">
        <f t="shared" si="183"/>
        <v>"isRequest":"",</v>
      </c>
      <c r="Y428" s="22" t="str">
        <f t="shared" si="184"/>
        <v>public static String IS_REQUEST="isRequest";</v>
      </c>
      <c r="Z428" s="7" t="str">
        <f t="shared" si="185"/>
        <v>private String isRequest="";</v>
      </c>
    </row>
    <row r="429" spans="2:26" ht="19.2" x14ac:dyDescent="0.45">
      <c r="B429" s="1" t="s">
        <v>544</v>
      </c>
      <c r="C429" s="1" t="s">
        <v>1</v>
      </c>
      <c r="D429" s="4">
        <v>222</v>
      </c>
      <c r="I429" t="str">
        <f>I425</f>
        <v>ALTER TABLE TM_TASK_LABEL</v>
      </c>
      <c r="J429" t="str">
        <f>CONCATENATE(LEFT(CONCATENATE(" ADD "," ",N429,";"),LEN(CONCATENATE(" ADD "," ",N429,";"))-2),";")</f>
        <v xml:space="preserve"> ADD  IS_SUBTASK VARCHAR(222);</v>
      </c>
      <c r="K429" s="25" t="str">
        <f t="shared" si="175"/>
        <v>IS_SUBTASK,</v>
      </c>
      <c r="L429" s="12"/>
      <c r="M429" s="18" t="str">
        <f>CONCATENATE(B429,",")</f>
        <v>IS_SUBTASK,</v>
      </c>
      <c r="N429" s="5" t="str">
        <f t="shared" si="181"/>
        <v>IS_SUBTASK VARCHAR(222),</v>
      </c>
      <c r="O429" s="1" t="s">
        <v>112</v>
      </c>
      <c r="P429" t="s">
        <v>548</v>
      </c>
      <c r="W429" s="17" t="str">
        <f t="shared" si="182"/>
        <v>isSubtask</v>
      </c>
      <c r="X429" s="3" t="str">
        <f t="shared" si="183"/>
        <v>"isSubtask":"",</v>
      </c>
      <c r="Y429" s="22" t="str">
        <f t="shared" si="184"/>
        <v>public static String IS_SUBTASK="isSubtask";</v>
      </c>
      <c r="Z429" s="7" t="str">
        <f t="shared" si="185"/>
        <v>private String isSubtask="";</v>
      </c>
    </row>
    <row r="430" spans="2:26" ht="19.2" x14ac:dyDescent="0.45">
      <c r="B430" s="1" t="s">
        <v>620</v>
      </c>
      <c r="C430" s="1" t="s">
        <v>1</v>
      </c>
      <c r="D430" s="4">
        <v>444</v>
      </c>
      <c r="K430" s="25" t="str">
        <f t="shared" si="175"/>
        <v>IS_NOTIFIED_BUG,</v>
      </c>
      <c r="L430" s="12"/>
      <c r="M430" s="18"/>
      <c r="N430" s="5" t="str">
        <f t="shared" si="181"/>
        <v>IS_NOTIFIED_BUG VARCHAR(444),</v>
      </c>
      <c r="O430" s="1" t="s">
        <v>10</v>
      </c>
      <c r="P430" t="s">
        <v>131</v>
      </c>
      <c r="Q430" t="s">
        <v>323</v>
      </c>
      <c r="R430" t="s">
        <v>329</v>
      </c>
      <c r="W430" s="17" t="str">
        <f t="shared" si="182"/>
        <v>fkParentCommentİd</v>
      </c>
      <c r="X430" s="3" t="str">
        <f t="shared" si="183"/>
        <v>"fkParentCommentİd":"",</v>
      </c>
      <c r="Y430" s="22" t="str">
        <f t="shared" si="184"/>
        <v>public static String IS_NOTIFIED_BUG="fkParentCommentİd";</v>
      </c>
      <c r="Z430" s="7" t="str">
        <f t="shared" si="185"/>
        <v>private String fkParentCommentİd="";</v>
      </c>
    </row>
    <row r="431" spans="2:26" ht="19.2" x14ac:dyDescent="0.45">
      <c r="B431" s="1" t="s">
        <v>400</v>
      </c>
      <c r="C431" s="1" t="s">
        <v>1</v>
      </c>
      <c r="D431" s="4">
        <v>50</v>
      </c>
      <c r="I431" t="str">
        <f>I427</f>
        <v>ALTER TABLE TM_TASK_LABEL</v>
      </c>
      <c r="J431" t="str">
        <f t="shared" ref="J431:J441" si="186">CONCATENATE(LEFT(CONCATENATE(" ADD "," ",N431,";"),LEN(CONCATENATE(" ADD "," ",N431,";"))-2),";")</f>
        <v xml:space="preserve"> ADD  ESTIMATED_HOURS VARCHAR(50);</v>
      </c>
      <c r="K431" s="25" t="str">
        <f t="shared" si="175"/>
        <v>ESTIMATED_HOURS,</v>
      </c>
      <c r="L431" s="12"/>
      <c r="M431" s="18" t="str">
        <f>CONCATENATE(B431,",")</f>
        <v>ESTIMATED_HOURS,</v>
      </c>
      <c r="N431" s="5" t="str">
        <f t="shared" ref="N431:N441" si="187">CONCATENATE(B431," ",C431,"(",D431,")",",")</f>
        <v>ESTIMATED_HOURS VARCHAR(50),</v>
      </c>
      <c r="O431" s="1" t="s">
        <v>405</v>
      </c>
      <c r="P431" t="s">
        <v>406</v>
      </c>
      <c r="W431" s="17" t="str">
        <f t="shared" ref="W431:W441" si="188">CONCATENATE(,LOWER(O431),UPPER(LEFT(P431,1)),LOWER(RIGHT(P431,LEN(P431)-IF(LEN(P431)&gt;0,1,LEN(P431)))),UPPER(LEFT(Q431,1)),LOWER(RIGHT(Q431,LEN(Q431)-IF(LEN(Q431)&gt;0,1,LEN(Q431)))),UPPER(LEFT(R431,1)),LOWER(RIGHT(R431,LEN(R431)-IF(LEN(R431)&gt;0,1,LEN(R431)))),UPPER(LEFT(S431,1)),LOWER(RIGHT(S431,LEN(S431)-IF(LEN(S431)&gt;0,1,LEN(S431)))),UPPER(LEFT(T431,1)),LOWER(RIGHT(T431,LEN(T431)-IF(LEN(T431)&gt;0,1,LEN(T431)))),UPPER(LEFT(U431,1)),LOWER(RIGHT(U431,LEN(U431)-IF(LEN(U431)&gt;0,1,LEN(U431)))),UPPER(LEFT(V431,1)),LOWER(RIGHT(V431,LEN(V431)-IF(LEN(V431)&gt;0,1,LEN(V431)))))</f>
        <v>estimatedHours</v>
      </c>
      <c r="X431" s="3" t="str">
        <f t="shared" ref="X431:X441" si="189">CONCATENATE("""",W431,"""",":","""","""",",")</f>
        <v>"estimatedHours":"",</v>
      </c>
      <c r="Y431" s="22" t="str">
        <f t="shared" ref="Y431:Y441" si="190">CONCATENATE("public static String ",,B431,,"=","""",W431,""";")</f>
        <v>public static String ESTIMATED_HOURS="estimatedHours";</v>
      </c>
      <c r="Z431" s="7" t="str">
        <f t="shared" ref="Z431:Z441" si="191">CONCATENATE("private String ",W431,"=","""""",";")</f>
        <v>private String estimatedHours="";</v>
      </c>
    </row>
    <row r="432" spans="2:26" ht="19.2" x14ac:dyDescent="0.45">
      <c r="B432" s="1" t="s">
        <v>401</v>
      </c>
      <c r="C432" s="1" t="s">
        <v>1</v>
      </c>
      <c r="D432" s="4">
        <v>50</v>
      </c>
      <c r="I432" t="str">
        <f>I428</f>
        <v>ALTER TABLE TM_TASK_LABEL</v>
      </c>
      <c r="J432" t="str">
        <f t="shared" si="186"/>
        <v xml:space="preserve"> ADD  SPENT_HOURS VARCHAR(50);</v>
      </c>
      <c r="K432" s="25" t="str">
        <f t="shared" si="175"/>
        <v>SPENT_HOURS,</v>
      </c>
      <c r="L432" s="12"/>
      <c r="M432" s="18" t="str">
        <f>CONCATENATE(B432,",")</f>
        <v>SPENT_HOURS,</v>
      </c>
      <c r="N432" s="5" t="str">
        <f t="shared" si="187"/>
        <v>SPENT_HOURS VARCHAR(50),</v>
      </c>
      <c r="O432" s="1" t="s">
        <v>407</v>
      </c>
      <c r="P432" t="s">
        <v>406</v>
      </c>
      <c r="W432" s="17" t="str">
        <f t="shared" si="188"/>
        <v>spentHours</v>
      </c>
      <c r="X432" s="3" t="str">
        <f t="shared" si="189"/>
        <v>"spentHours":"",</v>
      </c>
      <c r="Y432" s="22" t="str">
        <f t="shared" si="190"/>
        <v>public static String SPENT_HOURS="spentHours";</v>
      </c>
      <c r="Z432" s="7" t="str">
        <f t="shared" si="191"/>
        <v>private String spentHours="";</v>
      </c>
    </row>
    <row r="433" spans="2:26" ht="19.2" x14ac:dyDescent="0.45">
      <c r="B433" s="8" t="s">
        <v>275</v>
      </c>
      <c r="C433" s="1" t="s">
        <v>1</v>
      </c>
      <c r="D433" s="12">
        <v>40</v>
      </c>
      <c r="I433" t="str">
        <f>I429</f>
        <v>ALTER TABLE TM_TASK_LABEL</v>
      </c>
      <c r="J433" t="str">
        <f t="shared" si="186"/>
        <v xml:space="preserve"> ADD  UPDATED_BY VARCHAR(40);</v>
      </c>
      <c r="K433" s="25" t="str">
        <f t="shared" si="175"/>
        <v>UPDATED_BY,</v>
      </c>
      <c r="L433" s="14"/>
      <c r="M433" s="18" t="str">
        <f t="shared" ref="M433:M438" si="192">CONCATENATE(B433,",")</f>
        <v>UPDATED_BY,</v>
      </c>
      <c r="N433" s="5" t="str">
        <f t="shared" si="187"/>
        <v>UPDATED_BY VARCHAR(40),</v>
      </c>
      <c r="O433" s="1" t="s">
        <v>315</v>
      </c>
      <c r="P433" t="s">
        <v>128</v>
      </c>
      <c r="W433" s="17" t="str">
        <f t="shared" si="188"/>
        <v>updatedBy</v>
      </c>
      <c r="X433" s="3" t="str">
        <f t="shared" si="189"/>
        <v>"updatedBy":"",</v>
      </c>
      <c r="Y433" s="22" t="str">
        <f t="shared" si="190"/>
        <v>public static String UPDATED_BY="updatedBy";</v>
      </c>
      <c r="Z433" s="7" t="str">
        <f t="shared" si="191"/>
        <v>private String updatedBy="";</v>
      </c>
    </row>
    <row r="434" spans="2:26" ht="19.2" x14ac:dyDescent="0.45">
      <c r="B434" s="8" t="s">
        <v>276</v>
      </c>
      <c r="C434" s="1" t="s">
        <v>1</v>
      </c>
      <c r="D434" s="12">
        <v>42</v>
      </c>
      <c r="I434">
        <f>I430</f>
        <v>0</v>
      </c>
      <c r="J434" t="str">
        <f t="shared" si="186"/>
        <v xml:space="preserve"> ADD  LAST_UPDATED_DATE VARCHAR(42);</v>
      </c>
      <c r="K434" s="25" t="str">
        <f t="shared" si="175"/>
        <v>LAST_UPDATED_DATE,</v>
      </c>
      <c r="L434" s="14"/>
      <c r="M434" s="18" t="str">
        <f t="shared" si="192"/>
        <v>LAST_UPDATED_DATE,</v>
      </c>
      <c r="N434" s="5" t="str">
        <f t="shared" si="187"/>
        <v>LAST_UPDATED_DATE VARCHAR(42),</v>
      </c>
      <c r="O434" s="1" t="s">
        <v>316</v>
      </c>
      <c r="P434" t="s">
        <v>315</v>
      </c>
      <c r="Q434" t="s">
        <v>8</v>
      </c>
      <c r="W434" s="17" t="str">
        <f t="shared" si="188"/>
        <v>lastUpdatedDate</v>
      </c>
      <c r="X434" s="3" t="str">
        <f t="shared" si="189"/>
        <v>"lastUpdatedDate":"",</v>
      </c>
      <c r="Y434" s="22" t="str">
        <f t="shared" si="190"/>
        <v>public static String LAST_UPDATED_DATE="lastUpdatedDate";</v>
      </c>
      <c r="Z434" s="7" t="str">
        <f t="shared" si="191"/>
        <v>private String lastUpdatedDate="";</v>
      </c>
    </row>
    <row r="435" spans="2:26" ht="19.2" x14ac:dyDescent="0.45">
      <c r="B435" s="8" t="s">
        <v>277</v>
      </c>
      <c r="C435" s="1" t="s">
        <v>1</v>
      </c>
      <c r="D435" s="12">
        <v>42</v>
      </c>
      <c r="I435" t="str">
        <f>I431</f>
        <v>ALTER TABLE TM_TASK_LABEL</v>
      </c>
      <c r="J435" t="str">
        <f t="shared" si="186"/>
        <v xml:space="preserve"> ADD  LAST_UPDATED_TIME VARCHAR(42);</v>
      </c>
      <c r="K435" s="25" t="str">
        <f t="shared" si="175"/>
        <v>LAST_UPDATED_TIME,</v>
      </c>
      <c r="L435" s="14"/>
      <c r="M435" s="18" t="str">
        <f t="shared" si="192"/>
        <v>LAST_UPDATED_TIME,</v>
      </c>
      <c r="N435" s="5" t="str">
        <f t="shared" si="187"/>
        <v>LAST_UPDATED_TIME VARCHAR(42),</v>
      </c>
      <c r="O435" s="1" t="s">
        <v>316</v>
      </c>
      <c r="P435" t="s">
        <v>315</v>
      </c>
      <c r="Q435" t="s">
        <v>133</v>
      </c>
      <c r="W435" s="17" t="str">
        <f t="shared" si="188"/>
        <v>lastUpdatedTime</v>
      </c>
      <c r="X435" s="3" t="str">
        <f t="shared" si="189"/>
        <v>"lastUpdatedTime":"",</v>
      </c>
      <c r="Y435" s="22" t="str">
        <f t="shared" si="190"/>
        <v>public static String LAST_UPDATED_TIME="lastUpdatedTime";</v>
      </c>
      <c r="Z435" s="7" t="str">
        <f t="shared" si="191"/>
        <v>private String lastUpdatedTime="";</v>
      </c>
    </row>
    <row r="436" spans="2:26" ht="19.2" x14ac:dyDescent="0.45">
      <c r="B436" s="8" t="s">
        <v>706</v>
      </c>
      <c r="C436" s="1" t="s">
        <v>1</v>
      </c>
      <c r="D436" s="12">
        <v>111</v>
      </c>
      <c r="I436" t="str">
        <f>I428</f>
        <v>ALTER TABLE TM_TASK_LABEL</v>
      </c>
      <c r="J436" t="str">
        <f t="shared" si="186"/>
        <v xml:space="preserve"> ADD  COMMENT_JIRA_ID VARCHAR(111);</v>
      </c>
      <c r="K436" s="25" t="str">
        <f t="shared" si="175"/>
        <v>COMMENT_JIRA_ID,</v>
      </c>
      <c r="L436" s="14"/>
      <c r="M436" s="18" t="str">
        <f t="shared" si="192"/>
        <v>COMMENT_JIRA_ID,</v>
      </c>
      <c r="N436" s="5" t="str">
        <f t="shared" si="187"/>
        <v>COMMENT_JIRA_ID VARCHAR(111),</v>
      </c>
      <c r="O436" s="1" t="s">
        <v>323</v>
      </c>
      <c r="P436" t="s">
        <v>699</v>
      </c>
      <c r="Q436" t="s">
        <v>2</v>
      </c>
      <c r="W436" s="17" t="str">
        <f t="shared" si="188"/>
        <v>commentJiraId</v>
      </c>
      <c r="X436" s="3" t="str">
        <f t="shared" si="189"/>
        <v>"commentJiraId":"",</v>
      </c>
      <c r="Y436" s="22" t="str">
        <f t="shared" si="190"/>
        <v>public static String COMMENT_JIRA_ID="commentJiraId";</v>
      </c>
      <c r="Z436" s="7" t="str">
        <f t="shared" si="191"/>
        <v>private String commentJiraId="";</v>
      </c>
    </row>
    <row r="437" spans="2:26" ht="19.2" x14ac:dyDescent="0.45">
      <c r="B437" s="8" t="s">
        <v>707</v>
      </c>
      <c r="C437" s="1" t="s">
        <v>1</v>
      </c>
      <c r="D437" s="12">
        <v>111</v>
      </c>
      <c r="I437" t="str">
        <f>I431</f>
        <v>ALTER TABLE TM_TASK_LABEL</v>
      </c>
      <c r="J437" t="str">
        <f t="shared" si="186"/>
        <v xml:space="preserve"> ADD  COMMENT_JIRA_KEY VARCHAR(111);</v>
      </c>
      <c r="K437" s="25" t="str">
        <f t="shared" si="175"/>
        <v>COMMENT_JIRA_KEY,</v>
      </c>
      <c r="L437" s="14"/>
      <c r="M437" s="18" t="str">
        <f t="shared" si="192"/>
        <v>COMMENT_JIRA_KEY,</v>
      </c>
      <c r="N437" s="5" t="str">
        <f t="shared" si="187"/>
        <v>COMMENT_JIRA_KEY VARCHAR(111),</v>
      </c>
      <c r="O437" s="1" t="s">
        <v>323</v>
      </c>
      <c r="P437" t="s">
        <v>699</v>
      </c>
      <c r="Q437" t="s">
        <v>43</v>
      </c>
      <c r="W437" s="17" t="str">
        <f t="shared" si="188"/>
        <v>commentJiraKey</v>
      </c>
      <c r="X437" s="3" t="str">
        <f t="shared" si="189"/>
        <v>"commentJiraKey":"",</v>
      </c>
      <c r="Y437" s="22" t="str">
        <f t="shared" si="190"/>
        <v>public static String COMMENT_JIRA_KEY="commentJiraKey";</v>
      </c>
      <c r="Z437" s="7" t="str">
        <f t="shared" si="191"/>
        <v>private String commentJiraKey="";</v>
      </c>
    </row>
    <row r="438" spans="2:26" ht="19.2" x14ac:dyDescent="0.45">
      <c r="B438" s="8" t="s">
        <v>265</v>
      </c>
      <c r="C438" s="1" t="s">
        <v>1</v>
      </c>
      <c r="D438" s="12">
        <v>42</v>
      </c>
      <c r="I438" t="str">
        <f>I432</f>
        <v>ALTER TABLE TM_TASK_LABEL</v>
      </c>
      <c r="J438" t="str">
        <f t="shared" si="186"/>
        <v xml:space="preserve"> ADD  START_DATE VARCHAR(42);</v>
      </c>
      <c r="K438" s="25" t="str">
        <f t="shared" si="175"/>
        <v>START_DATE,</v>
      </c>
      <c r="L438" s="14"/>
      <c r="M438" s="18" t="str">
        <f t="shared" si="192"/>
        <v>START_DATE,</v>
      </c>
      <c r="N438" s="5" t="str">
        <f t="shared" si="187"/>
        <v>START_DATE VARCHAR(42),</v>
      </c>
      <c r="O438" s="1" t="s">
        <v>289</v>
      </c>
      <c r="P438" t="s">
        <v>8</v>
      </c>
      <c r="W438" s="17" t="str">
        <f t="shared" si="188"/>
        <v>startDate</v>
      </c>
      <c r="X438" s="3" t="str">
        <f t="shared" si="189"/>
        <v>"startDate":"",</v>
      </c>
      <c r="Y438" s="22" t="str">
        <f t="shared" si="190"/>
        <v>public static String START_DATE="startDate";</v>
      </c>
      <c r="Z438" s="7" t="str">
        <f t="shared" si="191"/>
        <v>private String startDate="";</v>
      </c>
    </row>
    <row r="439" spans="2:26" ht="19.2" x14ac:dyDescent="0.45">
      <c r="B439" s="8" t="s">
        <v>266</v>
      </c>
      <c r="C439" s="1" t="s">
        <v>1</v>
      </c>
      <c r="D439" s="12">
        <v>42</v>
      </c>
      <c r="I439" t="str">
        <f>I433</f>
        <v>ALTER TABLE TM_TASK_LABEL</v>
      </c>
      <c r="J439" t="str">
        <f t="shared" si="186"/>
        <v xml:space="preserve"> ADD  START_TIME VARCHAR(42);</v>
      </c>
      <c r="K439" s="25" t="str">
        <f t="shared" si="175"/>
        <v>START_TIME,</v>
      </c>
      <c r="L439" s="14"/>
      <c r="M439" s="18" t="str">
        <f>CONCATENATE(B439,",")</f>
        <v>START_TIME,</v>
      </c>
      <c r="N439" s="5" t="str">
        <f t="shared" si="187"/>
        <v>START_TIME VARCHAR(42),</v>
      </c>
      <c r="O439" s="1" t="s">
        <v>289</v>
      </c>
      <c r="P439" t="s">
        <v>133</v>
      </c>
      <c r="W439" s="17" t="str">
        <f t="shared" si="188"/>
        <v>startTime</v>
      </c>
      <c r="X439" s="3" t="str">
        <f t="shared" si="189"/>
        <v>"startTime":"",</v>
      </c>
      <c r="Y439" s="22" t="str">
        <f t="shared" si="190"/>
        <v>public static String START_TIME="startTime";</v>
      </c>
      <c r="Z439" s="7" t="str">
        <f t="shared" si="191"/>
        <v>private String startTime="";</v>
      </c>
    </row>
    <row r="440" spans="2:26" ht="19.2" x14ac:dyDescent="0.45">
      <c r="B440" s="8" t="s">
        <v>629</v>
      </c>
      <c r="C440" s="1" t="s">
        <v>1</v>
      </c>
      <c r="D440" s="12">
        <v>42</v>
      </c>
      <c r="I440">
        <f>I434</f>
        <v>0</v>
      </c>
      <c r="J440" t="str">
        <f t="shared" si="186"/>
        <v xml:space="preserve"> ADD  START_TYPE VARCHAR(42);</v>
      </c>
      <c r="K440" s="25" t="str">
        <f t="shared" si="175"/>
        <v>START_TYPE,</v>
      </c>
      <c r="L440" s="14"/>
      <c r="M440" s="18" t="str">
        <f>CONCATENATE(B440,",")</f>
        <v>START_TYPE,</v>
      </c>
      <c r="N440" s="5" t="str">
        <f t="shared" si="187"/>
        <v>START_TYPE VARCHAR(42),</v>
      </c>
      <c r="O440" s="1" t="s">
        <v>289</v>
      </c>
      <c r="P440" t="s">
        <v>51</v>
      </c>
      <c r="W440" s="17" t="str">
        <f t="shared" si="188"/>
        <v>startType</v>
      </c>
      <c r="X440" s="3" t="str">
        <f t="shared" si="189"/>
        <v>"startType":"",</v>
      </c>
      <c r="Y440" s="22" t="str">
        <f t="shared" si="190"/>
        <v>public static String START_TYPE="startType";</v>
      </c>
      <c r="Z440" s="7" t="str">
        <f t="shared" si="191"/>
        <v>private String startType="";</v>
      </c>
    </row>
    <row r="441" spans="2:26" ht="19.2" x14ac:dyDescent="0.45">
      <c r="B441" s="8" t="s">
        <v>686</v>
      </c>
      <c r="C441" s="1" t="s">
        <v>1</v>
      </c>
      <c r="D441" s="12">
        <v>42</v>
      </c>
      <c r="I441" t="str">
        <f>I435</f>
        <v>ALTER TABLE TM_TASK_LABEL</v>
      </c>
      <c r="J441" t="str">
        <f t="shared" si="186"/>
        <v xml:space="preserve"> ADD  COMMENT_STATUS VARCHAR(42);</v>
      </c>
      <c r="K441" s="25" t="str">
        <f t="shared" si="175"/>
        <v>COMMENT_STATUS,</v>
      </c>
      <c r="L441" s="14"/>
      <c r="M441" s="18" t="str">
        <f>CONCATENATE(B441,",")</f>
        <v>COMMENT_STATUS,</v>
      </c>
      <c r="N441" s="5" t="str">
        <f t="shared" si="187"/>
        <v>COMMENT_STATUS VARCHAR(42),</v>
      </c>
      <c r="O441" s="1" t="s">
        <v>323</v>
      </c>
      <c r="P441" t="s">
        <v>3</v>
      </c>
      <c r="W441" s="17" t="str">
        <f t="shared" si="188"/>
        <v>commentStatus</v>
      </c>
      <c r="X441" s="3" t="str">
        <f t="shared" si="189"/>
        <v>"commentStatus":"",</v>
      </c>
      <c r="Y441" s="22" t="str">
        <f t="shared" si="190"/>
        <v>public static String COMMENT_STATUS="commentStatus";</v>
      </c>
      <c r="Z441" s="7" t="str">
        <f t="shared" si="191"/>
        <v>private String commentStatus="";</v>
      </c>
    </row>
    <row r="442" spans="2:26" ht="19.2" x14ac:dyDescent="0.45">
      <c r="B442" s="1" t="s">
        <v>328</v>
      </c>
      <c r="C442" s="1" t="s">
        <v>1</v>
      </c>
      <c r="D442" s="4">
        <v>444</v>
      </c>
      <c r="K442" s="25" t="str">
        <f>CONCATENATE(B442,"")</f>
        <v>FK_PARENT_COMMENT_ID</v>
      </c>
      <c r="L442" s="12"/>
      <c r="M442" s="18"/>
      <c r="N442" s="5" t="str">
        <f>CONCATENATE(B442," ",C442,"(",D442,")",",")</f>
        <v>FK_PARENT_COMMENT_ID VARCHAR(444),</v>
      </c>
      <c r="O442" s="1" t="s">
        <v>10</v>
      </c>
      <c r="P442" t="s">
        <v>131</v>
      </c>
      <c r="Q442" t="s">
        <v>323</v>
      </c>
      <c r="R442" t="s">
        <v>329</v>
      </c>
      <c r="W442" s="17" t="str">
        <f>CONCATENATE(,LOWER(O442),UPPER(LEFT(P442,1)),LOWER(RIGHT(P442,LEN(P442)-IF(LEN(P442)&gt;0,1,LEN(P442)))),UPPER(LEFT(Q442,1)),LOWER(RIGHT(Q442,LEN(Q442)-IF(LEN(Q442)&gt;0,1,LEN(Q442)))),UPPER(LEFT(R442,1)),LOWER(RIGHT(R442,LEN(R442)-IF(LEN(R442)&gt;0,1,LEN(R442)))),UPPER(LEFT(S442,1)),LOWER(RIGHT(S442,LEN(S442)-IF(LEN(S442)&gt;0,1,LEN(S442)))),UPPER(LEFT(T442,1)),LOWER(RIGHT(T442,LEN(T442)-IF(LEN(T442)&gt;0,1,LEN(T442)))),UPPER(LEFT(U442,1)),LOWER(RIGHT(U442,LEN(U442)-IF(LEN(U442)&gt;0,1,LEN(U442)))),UPPER(LEFT(V442,1)),LOWER(RIGHT(V442,LEN(V442)-IF(LEN(V442)&gt;0,1,LEN(V442)))))</f>
        <v>fkParentCommentİd</v>
      </c>
      <c r="X442" s="3" t="str">
        <f>CONCATENATE("""",W442,"""",":","""","""",",")</f>
        <v>"fkParentCommentİd":"",</v>
      </c>
      <c r="Y442" s="22" t="str">
        <f>CONCATENATE("public static String ",,B442,,"=","""",W442,""";")</f>
        <v>public static String FK_PARENT_COMMENT_ID="fkParentCommentİd";</v>
      </c>
      <c r="Z442" s="7" t="str">
        <f>CONCATENATE("private String ",W442,"=","""""",";")</f>
        <v>private String fkParentCommentİd="";</v>
      </c>
    </row>
    <row r="443" spans="2:26" ht="19.2" x14ac:dyDescent="0.45">
      <c r="C443" s="1"/>
      <c r="D443" s="8"/>
      <c r="K443" s="29" t="str">
        <f>CONCATENATE(" FROM ",LEFT(B413,LEN(B413)-5)," T")</f>
        <v xml:space="preserve"> FROM TM_TASK_COMMENT T</v>
      </c>
      <c r="M443" s="18"/>
      <c r="N443" s="33" t="s">
        <v>130</v>
      </c>
      <c r="O443" s="1"/>
      <c r="W443" s="17"/>
    </row>
    <row r="444" spans="2:26" ht="19.2" x14ac:dyDescent="0.45">
      <c r="C444" s="1"/>
      <c r="D444" s="8"/>
      <c r="M444" s="18"/>
      <c r="N444" s="31" t="s">
        <v>126</v>
      </c>
      <c r="O444" s="1"/>
      <c r="W444" s="17"/>
    </row>
    <row r="445" spans="2:26" x14ac:dyDescent="0.3">
      <c r="K445" s="29"/>
    </row>
    <row r="446" spans="2:26" x14ac:dyDescent="0.3">
      <c r="K446" s="29"/>
    </row>
    <row r="447" spans="2:26" x14ac:dyDescent="0.3">
      <c r="B447" s="2" t="s">
        <v>260</v>
      </c>
      <c r="I447" t="str">
        <f>CONCATENATE("ALTER TABLE"," ",B447)</f>
        <v>ALTER TABLE TM_TASK</v>
      </c>
      <c r="N447" s="5" t="str">
        <f>CONCATENATE("CREATE TABLE ",B447," ","(")</f>
        <v>CREATE TABLE TM_TASK (</v>
      </c>
    </row>
    <row r="448" spans="2:26" ht="19.2" x14ac:dyDescent="0.45">
      <c r="B448" s="1" t="s">
        <v>2</v>
      </c>
      <c r="C448" s="1" t="s">
        <v>1</v>
      </c>
      <c r="D448" s="4">
        <v>30</v>
      </c>
      <c r="E448" s="24" t="s">
        <v>113</v>
      </c>
      <c r="I448" t="str">
        <f>I447</f>
        <v>ALTER TABLE TM_TASK</v>
      </c>
      <c r="J448" t="str">
        <f>CONCATENATE(LEFT(CONCATENATE(" ADD "," ",N448,";"),LEN(CONCATENATE(" ADD "," ",N448,";"))-2),";")</f>
        <v xml:space="preserve"> ADD  ID VARCHAR(30) NOT NULL ;</v>
      </c>
      <c r="K448" s="21" t="str">
        <f>CONCATENATE(LEFT(CONCATENATE("  ALTER COLUMN  "," ",N448,";"),LEN(CONCATENATE("  ALTER COLUMN  "," ",N448,";"))-2),";")</f>
        <v xml:space="preserve">  ALTER COLUMN   ID VARCHAR(30) NOT NULL ;</v>
      </c>
      <c r="L448" s="12"/>
      <c r="M448" s="18" t="str">
        <f>CONCATENATE(B448,",")</f>
        <v>ID,</v>
      </c>
      <c r="N448" s="5" t="str">
        <f>CONCATENATE(B448," ",C448,"(",D448,") ",E448," ,")</f>
        <v>ID VARCHAR(30) NOT NULL ,</v>
      </c>
      <c r="O448" s="1" t="s">
        <v>2</v>
      </c>
      <c r="P448" s="6"/>
      <c r="Q448" s="6"/>
      <c r="R448" s="6"/>
      <c r="S448" s="6"/>
      <c r="T448" s="6"/>
      <c r="U448" s="6"/>
      <c r="V448" s="6"/>
      <c r="W448" s="17" t="str">
        <f t="shared" ref="W448:W478" si="193">CONCATENATE(,LOWER(O448),UPPER(LEFT(P448,1)),LOWER(RIGHT(P448,LEN(P448)-IF(LEN(P448)&gt;0,1,LEN(P448)))),UPPER(LEFT(Q448,1)),LOWER(RIGHT(Q448,LEN(Q448)-IF(LEN(Q448)&gt;0,1,LEN(Q448)))),UPPER(LEFT(R448,1)),LOWER(RIGHT(R448,LEN(R448)-IF(LEN(R448)&gt;0,1,LEN(R448)))),UPPER(LEFT(S448,1)),LOWER(RIGHT(S448,LEN(S448)-IF(LEN(S448)&gt;0,1,LEN(S448)))),UPPER(LEFT(T448,1)),LOWER(RIGHT(T448,LEN(T448)-IF(LEN(T448)&gt;0,1,LEN(T448)))),UPPER(LEFT(U448,1)),LOWER(RIGHT(U448,LEN(U448)-IF(LEN(U448)&gt;0,1,LEN(U448)))),UPPER(LEFT(V448,1)),LOWER(RIGHT(V448,LEN(V448)-IF(LEN(V448)&gt;0,1,LEN(V448)))))</f>
        <v>id</v>
      </c>
      <c r="X448" s="3" t="str">
        <f>CONCATENATE("""",W448,"""",":","""","""",",")</f>
        <v>"id":"",</v>
      </c>
      <c r="Y448" s="22" t="str">
        <f>CONCATENATE("public static String ",,B448,,"=","""",W448,""";")</f>
        <v>public static String ID="id";</v>
      </c>
      <c r="Z448" s="7" t="str">
        <f>CONCATENATE("private String ",W448,"=","""""",";")</f>
        <v>private String id="";</v>
      </c>
    </row>
    <row r="449" spans="2:26" ht="19.2" x14ac:dyDescent="0.45">
      <c r="B449" s="1" t="s">
        <v>3</v>
      </c>
      <c r="C449" s="1" t="s">
        <v>1</v>
      </c>
      <c r="D449" s="4">
        <v>10</v>
      </c>
      <c r="I449" t="str">
        <f t="shared" ref="I449:I477" si="194">I448</f>
        <v>ALTER TABLE TM_TASK</v>
      </c>
      <c r="J449" t="str">
        <f>CONCATENATE(LEFT(CONCATENATE(" ADD "," ",N449,";"),LEN(CONCATENATE(" ADD "," ",N449,";"))-2),";")</f>
        <v xml:space="preserve"> ADD  STATUS VARCHAR(10);</v>
      </c>
      <c r="K449" s="21" t="str">
        <f>CONCATENATE(LEFT(CONCATENATE("  ALTER COLUMN  "," ",N449,";"),LEN(CONCATENATE("  ALTER COLUMN  "," ",N449,";"))-2),";")</f>
        <v xml:space="preserve">  ALTER COLUMN   STATUS VARCHAR(10);</v>
      </c>
      <c r="L449" s="12"/>
      <c r="M449" s="18" t="str">
        <f>CONCATENATE(B449,",")</f>
        <v>STATUS,</v>
      </c>
      <c r="N449" s="5" t="str">
        <f t="shared" ref="N449:N478" si="195">CONCATENATE(B449," ",C449,"(",D449,")",",")</f>
        <v>STATUS VARCHAR(10),</v>
      </c>
      <c r="O449" s="1" t="s">
        <v>3</v>
      </c>
      <c r="W449" s="17" t="str">
        <f t="shared" si="193"/>
        <v>status</v>
      </c>
      <c r="X449" s="3" t="str">
        <f>CONCATENATE("""",W449,"""",":","""","""",",")</f>
        <v>"status":"",</v>
      </c>
      <c r="Y449" s="22" t="str">
        <f>CONCATENATE("public static String ",,B449,,"=","""",W449,""";")</f>
        <v>public static String STATUS="status";</v>
      </c>
      <c r="Z449" s="7" t="str">
        <f>CONCATENATE("private String ",W449,"=","""""",";")</f>
        <v>private String status="";</v>
      </c>
    </row>
    <row r="450" spans="2:26" ht="19.2" x14ac:dyDescent="0.45">
      <c r="B450" s="1" t="s">
        <v>4</v>
      </c>
      <c r="C450" s="1" t="s">
        <v>1</v>
      </c>
      <c r="D450" s="4">
        <v>20</v>
      </c>
      <c r="I450" t="str">
        <f t="shared" si="194"/>
        <v>ALTER TABLE TM_TASK</v>
      </c>
      <c r="J450" t="str">
        <f>CONCATENATE(LEFT(CONCATENATE(" ADD "," ",N450,";"),LEN(CONCATENATE(" ADD "," ",N450,";"))-2),";")</f>
        <v xml:space="preserve"> ADD  INSERT_DATE VARCHAR(20);</v>
      </c>
      <c r="K450" s="21" t="str">
        <f>CONCATENATE(LEFT(CONCATENATE("  ALTER COLUMN  "," ",N450,";"),LEN(CONCATENATE("  ALTER COLUMN  "," ",N450,";"))-2),";")</f>
        <v xml:space="preserve">  ALTER COLUMN   INSERT_DATE VARCHAR(20);</v>
      </c>
      <c r="L450" s="12"/>
      <c r="M450" s="18" t="str">
        <f>CONCATENATE(B450,",")</f>
        <v>INSERT_DATE,</v>
      </c>
      <c r="N450" s="5" t="str">
        <f t="shared" si="195"/>
        <v>INSERT_DATE VARCHAR(20),</v>
      </c>
      <c r="O450" s="1" t="s">
        <v>7</v>
      </c>
      <c r="P450" t="s">
        <v>8</v>
      </c>
      <c r="W450" s="17" t="str">
        <f t="shared" si="193"/>
        <v>insertDate</v>
      </c>
      <c r="X450" s="3" t="str">
        <f t="shared" ref="X450:X478" si="196">CONCATENATE("""",W450,"""",":","""","""",",")</f>
        <v>"insertDate":"",</v>
      </c>
      <c r="Y450" s="22" t="str">
        <f t="shared" ref="Y450:Y478" si="197">CONCATENATE("public static String ",,B450,,"=","""",W450,""";")</f>
        <v>public static String INSERT_DATE="insertDate";</v>
      </c>
      <c r="Z450" s="7" t="str">
        <f t="shared" ref="Z450:Z478" si="198">CONCATENATE("private String ",W450,"=","""""",";")</f>
        <v>private String insertDate="";</v>
      </c>
    </row>
    <row r="451" spans="2:26" ht="19.2" x14ac:dyDescent="0.45">
      <c r="B451" s="1" t="s">
        <v>5</v>
      </c>
      <c r="C451" s="1" t="s">
        <v>1</v>
      </c>
      <c r="D451" s="4">
        <v>20</v>
      </c>
      <c r="I451" t="str">
        <f t="shared" si="194"/>
        <v>ALTER TABLE TM_TASK</v>
      </c>
      <c r="J451" t="str">
        <f>CONCATENATE(LEFT(CONCATENATE(" ADD "," ",N451,";"),LEN(CONCATENATE(" ADD "," ",N451,";"))-2),";")</f>
        <v xml:space="preserve"> ADD  MODIFICATION_DATE VARCHAR(20);</v>
      </c>
      <c r="K451" s="21" t="str">
        <f>CONCATENATE(LEFT(CONCATENATE("  ALTER COLUMN  "," ",N451,";"),LEN(CONCATENATE("  ALTER COLUMN  "," ",N451,";"))-2),";")</f>
        <v xml:space="preserve">  ALTER COLUMN   MODIFICATION_DATE VARCHAR(20);</v>
      </c>
      <c r="L451" s="12"/>
      <c r="M451" s="18" t="str">
        <f>CONCATENATE(B451,",")</f>
        <v>MODIFICATION_DATE,</v>
      </c>
      <c r="N451" s="5" t="str">
        <f t="shared" si="195"/>
        <v>MODIFICATION_DATE VARCHAR(20),</v>
      </c>
      <c r="O451" s="1" t="s">
        <v>9</v>
      </c>
      <c r="P451" t="s">
        <v>8</v>
      </c>
      <c r="W451" s="17" t="str">
        <f t="shared" si="193"/>
        <v>modificationDate</v>
      </c>
      <c r="X451" s="3" t="str">
        <f t="shared" si="196"/>
        <v>"modificationDate":"",</v>
      </c>
      <c r="Y451" s="22" t="str">
        <f t="shared" si="197"/>
        <v>public static String MODIFICATION_DATE="modificationDate";</v>
      </c>
      <c r="Z451" s="7" t="str">
        <f t="shared" si="198"/>
        <v>private String modificationDate="";</v>
      </c>
    </row>
    <row r="452" spans="2:26" ht="19.2" x14ac:dyDescent="0.45">
      <c r="B452" s="1" t="s">
        <v>0</v>
      </c>
      <c r="C452" s="1" t="s">
        <v>1</v>
      </c>
      <c r="D452" s="4">
        <v>400</v>
      </c>
      <c r="I452" t="str">
        <f t="shared" si="194"/>
        <v>ALTER TABLE TM_TASK</v>
      </c>
      <c r="J452" t="str">
        <f>CONCATENATE(LEFT(CONCATENATE(" ADD "," ",N452,";"),LEN(CONCATENATE(" ADD "," ",N452,";"))-2),";")</f>
        <v xml:space="preserve"> ADD  NAME VARCHAR(400);</v>
      </c>
      <c r="K452" s="21" t="str">
        <f>CONCATENATE(LEFT(CONCATENATE("  ALTER COLUMN  "," ",N452,";"),LEN(CONCATENATE("  ALTER COLUMN  "," ",N452,";"))-2),";")</f>
        <v xml:space="preserve">  ALTER COLUMN   NAME VARCHAR(400);</v>
      </c>
      <c r="L452" s="12"/>
      <c r="M452" s="18" t="str">
        <f>CONCATENATE(B452,",")</f>
        <v>NAME,</v>
      </c>
      <c r="N452" s="5" t="str">
        <f t="shared" si="195"/>
        <v>NAME VARCHAR(400),</v>
      </c>
      <c r="O452" s="1" t="s">
        <v>0</v>
      </c>
      <c r="W452" s="17" t="str">
        <f t="shared" si="193"/>
        <v>name</v>
      </c>
      <c r="X452" s="3" t="str">
        <f t="shared" si="196"/>
        <v>"name":"",</v>
      </c>
      <c r="Y452" s="22" t="str">
        <f t="shared" si="197"/>
        <v>public static String NAME="name";</v>
      </c>
      <c r="Z452" s="7" t="str">
        <f t="shared" si="198"/>
        <v>private String name="";</v>
      </c>
    </row>
    <row r="453" spans="2:26" ht="19.2" x14ac:dyDescent="0.45">
      <c r="B453" s="1" t="s">
        <v>261</v>
      </c>
      <c r="C453" s="1" t="s">
        <v>1</v>
      </c>
      <c r="D453" s="4">
        <v>40</v>
      </c>
      <c r="I453" t="str">
        <f t="shared" si="194"/>
        <v>ALTER TABLE TM_TASK</v>
      </c>
      <c r="L453" s="12"/>
      <c r="M453" s="18"/>
      <c r="N453" s="5" t="str">
        <f t="shared" si="195"/>
        <v>FK_PARENT_TASK_ID VARCHAR(40),</v>
      </c>
      <c r="O453" s="1" t="s">
        <v>10</v>
      </c>
      <c r="P453" t="s">
        <v>131</v>
      </c>
      <c r="Q453" t="s">
        <v>311</v>
      </c>
      <c r="R453" t="s">
        <v>2</v>
      </c>
      <c r="W453" s="17" t="str">
        <f t="shared" si="193"/>
        <v>fkParentTaskId</v>
      </c>
      <c r="X453" s="3" t="str">
        <f t="shared" si="196"/>
        <v>"fkParentTaskId":"",</v>
      </c>
      <c r="Y453" s="22" t="str">
        <f t="shared" si="197"/>
        <v>public static String FK_PARENT_TASK_ID="fkParentTaskId";</v>
      </c>
      <c r="Z453" s="7" t="str">
        <f t="shared" si="198"/>
        <v>private String fkParentTaskId="";</v>
      </c>
    </row>
    <row r="454" spans="2:26" ht="19.2" x14ac:dyDescent="0.45">
      <c r="B454" s="10" t="s">
        <v>262</v>
      </c>
      <c r="C454" s="1" t="s">
        <v>1</v>
      </c>
      <c r="D454" s="4">
        <v>40</v>
      </c>
      <c r="I454" t="str">
        <f t="shared" si="194"/>
        <v>ALTER TABLE TM_TASK</v>
      </c>
      <c r="J454" t="str">
        <f>CONCATENATE(LEFT(CONCATENATE(" ADD "," ",N454,";"),LEN(CONCATENATE(" ADD "," ",N454,";"))-2),";")</f>
        <v xml:space="preserve"> ADD  CREATED_BY VARCHAR(40);</v>
      </c>
      <c r="K454" s="21" t="str">
        <f>CONCATENATE(LEFT(CONCATENATE("  ALTER COLUMN  "," ",N454,";"),LEN(CONCATENATE("  ALTER COLUMN  "," ",N454,";"))-2),";")</f>
        <v xml:space="preserve">  ALTER COLUMN   CREATED_BY VARCHAR(40);</v>
      </c>
      <c r="L454" s="12"/>
      <c r="M454" s="18" t="str">
        <f>CONCATENATE(B453,",")</f>
        <v>FK_PARENT_TASK_ID,</v>
      </c>
      <c r="N454" s="5" t="str">
        <f t="shared" si="195"/>
        <v>CREATED_BY VARCHAR(40),</v>
      </c>
      <c r="O454" s="1" t="s">
        <v>282</v>
      </c>
      <c r="P454" t="s">
        <v>128</v>
      </c>
      <c r="W454" s="17" t="str">
        <f t="shared" si="193"/>
        <v>createdBy</v>
      </c>
      <c r="X454" s="3" t="str">
        <f t="shared" si="196"/>
        <v>"createdBy":"",</v>
      </c>
      <c r="Y454" s="22" t="str">
        <f t="shared" si="197"/>
        <v>public static String CREATED_BY="createdBy";</v>
      </c>
      <c r="Z454" s="7" t="str">
        <f t="shared" si="198"/>
        <v>private String createdBy="";</v>
      </c>
    </row>
    <row r="455" spans="2:26" ht="19.2" x14ac:dyDescent="0.45">
      <c r="B455" s="1" t="s">
        <v>263</v>
      </c>
      <c r="C455" s="1" t="s">
        <v>1</v>
      </c>
      <c r="D455" s="4">
        <v>40</v>
      </c>
      <c r="I455" t="str">
        <f t="shared" si="194"/>
        <v>ALTER TABLE TM_TASK</v>
      </c>
      <c r="J455" t="str">
        <f>CONCATENATE(LEFT(CONCATENATE(" ADD "," ",N455,";"),LEN(CONCATENATE(" ADD "," ",N455,";"))-2),";")</f>
        <v xml:space="preserve"> ADD  CREATED_DATE VARCHAR(40);</v>
      </c>
      <c r="K455" s="21" t="str">
        <f>CONCATENATE(LEFT(CONCATENATE("  ALTER COLUMN  "," ",N455,";"),LEN(CONCATENATE("  ALTER COLUMN  "," ",N455,";"))-2),";")</f>
        <v xml:space="preserve">  ALTER COLUMN   CREATED_DATE VARCHAR(40);</v>
      </c>
      <c r="L455" s="12"/>
      <c r="M455" s="18" t="str">
        <f>CONCATENATE(B455,",")</f>
        <v>CREATED_DATE,</v>
      </c>
      <c r="N455" s="5" t="str">
        <f t="shared" si="195"/>
        <v>CREATED_DATE VARCHAR(40),</v>
      </c>
      <c r="O455" s="1" t="s">
        <v>282</v>
      </c>
      <c r="P455" t="s">
        <v>8</v>
      </c>
      <c r="W455" s="17" t="str">
        <f t="shared" si="193"/>
        <v>createdDate</v>
      </c>
      <c r="X455" s="3" t="str">
        <f t="shared" si="196"/>
        <v>"createdDate":"",</v>
      </c>
      <c r="Y455" s="22" t="str">
        <f t="shared" si="197"/>
        <v>public static String CREATED_DATE="createdDate";</v>
      </c>
      <c r="Z455" s="7" t="str">
        <f t="shared" si="198"/>
        <v>private String createdDate="";</v>
      </c>
    </row>
    <row r="456" spans="2:26" ht="19.2" x14ac:dyDescent="0.45">
      <c r="B456" s="1" t="s">
        <v>264</v>
      </c>
      <c r="C456" s="1" t="s">
        <v>1</v>
      </c>
      <c r="D456" s="4">
        <v>40</v>
      </c>
      <c r="I456" t="str">
        <f t="shared" si="194"/>
        <v>ALTER TABLE TM_TASK</v>
      </c>
      <c r="L456" s="12"/>
      <c r="M456" s="18"/>
      <c r="N456" s="5" t="str">
        <f t="shared" si="195"/>
        <v>CREATED_TIME VARCHAR(40),</v>
      </c>
      <c r="O456" s="1" t="s">
        <v>282</v>
      </c>
      <c r="P456" t="s">
        <v>133</v>
      </c>
      <c r="W456" s="17" t="str">
        <f t="shared" si="193"/>
        <v>createdTime</v>
      </c>
      <c r="X456" s="3" t="str">
        <f t="shared" si="196"/>
        <v>"createdTime":"",</v>
      </c>
      <c r="Y456" s="22" t="str">
        <f t="shared" si="197"/>
        <v>public static String CREATED_TIME="createdTime";</v>
      </c>
      <c r="Z456" s="7" t="str">
        <f t="shared" si="198"/>
        <v>private String createdTime="";</v>
      </c>
    </row>
    <row r="457" spans="2:26" ht="19.2" x14ac:dyDescent="0.45">
      <c r="B457" s="1" t="s">
        <v>265</v>
      </c>
      <c r="C457" s="1" t="s">
        <v>1</v>
      </c>
      <c r="D457" s="4">
        <v>50</v>
      </c>
      <c r="I457" t="str">
        <f t="shared" si="194"/>
        <v>ALTER TABLE TM_TASK</v>
      </c>
      <c r="J457" t="str">
        <f>CONCATENATE(LEFT(CONCATENATE(" ADD "," ",N457,";"),LEN(CONCATENATE(" ADD "," ",N457,";"))-2),";")</f>
        <v xml:space="preserve"> ADD  START_DATE VARCHAR(50);</v>
      </c>
      <c r="K457" s="21" t="str">
        <f>CONCATENATE(LEFT(CONCATENATE("  ALTER COLUMN  "," ",N457,";"),LEN(CONCATENATE("  ALTER COLUMN  "," ",N457,";"))-2),";")</f>
        <v xml:space="preserve">  ALTER COLUMN   START_DATE VARCHAR(50);</v>
      </c>
      <c r="L457" s="12"/>
      <c r="M457" s="18" t="str">
        <f>CONCATENATE(B457,",")</f>
        <v>START_DATE,</v>
      </c>
      <c r="N457" s="5" t="str">
        <f t="shared" si="195"/>
        <v>START_DATE VARCHAR(50),</v>
      </c>
      <c r="O457" s="1" t="s">
        <v>289</v>
      </c>
      <c r="P457" t="s">
        <v>8</v>
      </c>
      <c r="W457" s="17" t="str">
        <f t="shared" si="193"/>
        <v>startDate</v>
      </c>
      <c r="X457" s="3" t="str">
        <f t="shared" si="196"/>
        <v>"startDate":"",</v>
      </c>
      <c r="Y457" s="22" t="str">
        <f t="shared" si="197"/>
        <v>public static String START_DATE="startDate";</v>
      </c>
      <c r="Z457" s="7" t="str">
        <f t="shared" si="198"/>
        <v>private String startDate="";</v>
      </c>
    </row>
    <row r="458" spans="2:26" ht="19.2" x14ac:dyDescent="0.45">
      <c r="B458" s="1" t="s">
        <v>266</v>
      </c>
      <c r="C458" s="1" t="s">
        <v>1</v>
      </c>
      <c r="D458" s="4">
        <v>50</v>
      </c>
      <c r="I458" t="str">
        <f t="shared" si="194"/>
        <v>ALTER TABLE TM_TASK</v>
      </c>
      <c r="J458" t="str">
        <f>CONCATENATE(LEFT(CONCATENATE(" ADD "," ",N458,";"),LEN(CONCATENATE(" ADD "," ",N458,";"))-2),";")</f>
        <v xml:space="preserve"> ADD  START_TIME VARCHAR(50);</v>
      </c>
      <c r="K458" s="21" t="str">
        <f>CONCATENATE(LEFT(CONCATENATE("  ALTER COLUMN  "," ",N458,";"),LEN(CONCATENATE("  ALTER COLUMN  "," ",N458,";"))-2),";")</f>
        <v xml:space="preserve">  ALTER COLUMN   START_TIME VARCHAR(50);</v>
      </c>
      <c r="L458" s="12"/>
      <c r="M458" s="18" t="str">
        <f>CONCATENATE(B458,",")</f>
        <v>START_TIME,</v>
      </c>
      <c r="N458" s="5" t="str">
        <f t="shared" si="195"/>
        <v>START_TIME VARCHAR(50),</v>
      </c>
      <c r="O458" s="1" t="s">
        <v>289</v>
      </c>
      <c r="P458" t="s">
        <v>133</v>
      </c>
      <c r="W458" s="17" t="str">
        <f t="shared" si="193"/>
        <v>startTime</v>
      </c>
      <c r="X458" s="3" t="str">
        <f t="shared" si="196"/>
        <v>"startTime":"",</v>
      </c>
      <c r="Y458" s="22" t="str">
        <f t="shared" si="197"/>
        <v>public static String START_TIME="startTime";</v>
      </c>
      <c r="Z458" s="7" t="str">
        <f t="shared" si="198"/>
        <v>private String startTime="";</v>
      </c>
    </row>
    <row r="459" spans="2:26" ht="19.2" x14ac:dyDescent="0.45">
      <c r="B459" s="1" t="s">
        <v>267</v>
      </c>
      <c r="C459" s="1" t="s">
        <v>1</v>
      </c>
      <c r="D459" s="4">
        <v>40</v>
      </c>
      <c r="I459" t="str">
        <f t="shared" si="194"/>
        <v>ALTER TABLE TM_TASK</v>
      </c>
      <c r="L459" s="12"/>
      <c r="M459" s="18"/>
      <c r="N459" s="5" t="str">
        <f t="shared" si="195"/>
        <v>END_DATE VARCHAR(40),</v>
      </c>
      <c r="O459" s="1" t="s">
        <v>290</v>
      </c>
      <c r="P459" t="s">
        <v>8</v>
      </c>
      <c r="W459" s="17" t="str">
        <f t="shared" si="193"/>
        <v>endDate</v>
      </c>
      <c r="X459" s="3" t="str">
        <f t="shared" si="196"/>
        <v>"endDate":"",</v>
      </c>
      <c r="Y459" s="22" t="str">
        <f t="shared" si="197"/>
        <v>public static String END_DATE="endDate";</v>
      </c>
      <c r="Z459" s="7" t="str">
        <f t="shared" si="198"/>
        <v>private String endDate="";</v>
      </c>
    </row>
    <row r="460" spans="2:26" ht="19.2" x14ac:dyDescent="0.45">
      <c r="B460" s="1" t="s">
        <v>268</v>
      </c>
      <c r="C460" s="1" t="s">
        <v>1</v>
      </c>
      <c r="D460" s="4">
        <v>40</v>
      </c>
      <c r="I460" t="str">
        <f>I459</f>
        <v>ALTER TABLE TM_TASK</v>
      </c>
      <c r="J460" t="str">
        <f>CONCATENATE(LEFT(CONCATENATE(" ADD "," ",N460,";"),LEN(CONCATENATE(" ADD "," ",N460,";"))-2),";")</f>
        <v xml:space="preserve"> ADD  END_TIME VARCHAR(40);</v>
      </c>
      <c r="K460" s="21" t="str">
        <f>CONCATENATE(LEFT(CONCATENATE("  ALTER COLUMN  "," ",N460,";"),LEN(CONCATENATE("  ALTER COLUMN  "," ",N460,";"))-2),";")</f>
        <v xml:space="preserve">  ALTER COLUMN   END_TIME VARCHAR(40);</v>
      </c>
      <c r="L460" s="12"/>
      <c r="M460" s="18" t="str">
        <f>CONCATENATE(B460,",")</f>
        <v>END_TIME,</v>
      </c>
      <c r="N460" s="5" t="str">
        <f t="shared" si="195"/>
        <v>END_TIME VARCHAR(40),</v>
      </c>
      <c r="O460" s="1" t="s">
        <v>290</v>
      </c>
      <c r="P460" t="s">
        <v>133</v>
      </c>
      <c r="W460" s="17" t="str">
        <f t="shared" si="193"/>
        <v>endTime</v>
      </c>
      <c r="X460" s="3" t="str">
        <f t="shared" si="196"/>
        <v>"endTime":"",</v>
      </c>
      <c r="Y460" s="22" t="str">
        <f t="shared" si="197"/>
        <v>public static String END_TIME="endTime";</v>
      </c>
      <c r="Z460" s="7" t="str">
        <f t="shared" si="198"/>
        <v>private String endTime="";</v>
      </c>
    </row>
    <row r="461" spans="2:26" ht="19.2" x14ac:dyDescent="0.45">
      <c r="B461" s="1" t="s">
        <v>269</v>
      </c>
      <c r="C461" s="1" t="s">
        <v>1</v>
      </c>
      <c r="D461" s="4">
        <v>40</v>
      </c>
      <c r="I461" t="str">
        <f t="shared" si="194"/>
        <v>ALTER TABLE TM_TASK</v>
      </c>
      <c r="J461" t="str">
        <f>CONCATENATE(LEFT(CONCATENATE(" ADD "," ",N461,";"),LEN(CONCATENATE(" ADD "," ",N461,";"))-2),";")</f>
        <v xml:space="preserve"> ADD  FINISH_DATE VARCHAR(40);</v>
      </c>
      <c r="K461" s="21" t="str">
        <f>CONCATENATE(LEFT(CONCATENATE("  ALTER COLUMN  "," ",N461,";"),LEN(CONCATENATE("  ALTER COLUMN  "," ",N461,";"))-2),";")</f>
        <v xml:space="preserve">  ALTER COLUMN   FINISH_DATE VARCHAR(40);</v>
      </c>
      <c r="L461" s="12"/>
      <c r="M461" s="18" t="str">
        <f>CONCATENATE(B461,",")</f>
        <v>FINISH_DATE,</v>
      </c>
      <c r="N461" s="5" t="str">
        <f t="shared" si="195"/>
        <v>FINISH_DATE VARCHAR(40),</v>
      </c>
      <c r="O461" s="1" t="s">
        <v>312</v>
      </c>
      <c r="P461" t="s">
        <v>8</v>
      </c>
      <c r="W461" s="17" t="str">
        <f t="shared" si="193"/>
        <v>finishDate</v>
      </c>
      <c r="X461" s="3" t="str">
        <f t="shared" si="196"/>
        <v>"finishDate":"",</v>
      </c>
      <c r="Y461" s="22" t="str">
        <f t="shared" si="197"/>
        <v>public static String FINISH_DATE="finishDate";</v>
      </c>
      <c r="Z461" s="7" t="str">
        <f t="shared" si="198"/>
        <v>private String finishDate="";</v>
      </c>
    </row>
    <row r="462" spans="2:26" ht="19.2" x14ac:dyDescent="0.45">
      <c r="B462" s="1" t="s">
        <v>270</v>
      </c>
      <c r="C462" s="1" t="s">
        <v>1</v>
      </c>
      <c r="D462" s="4">
        <v>40</v>
      </c>
      <c r="I462" t="str">
        <f t="shared" si="194"/>
        <v>ALTER TABLE TM_TASK</v>
      </c>
      <c r="L462" s="12"/>
      <c r="M462" s="18" t="str">
        <f>CONCATENATE(B462,",")</f>
        <v>FINISH_TIME,</v>
      </c>
      <c r="N462" s="5" t="str">
        <f t="shared" si="195"/>
        <v>FINISH_TIME VARCHAR(40),</v>
      </c>
      <c r="O462" s="1" t="s">
        <v>312</v>
      </c>
      <c r="P462" t="s">
        <v>133</v>
      </c>
      <c r="W462" s="17" t="str">
        <f t="shared" si="193"/>
        <v>finishTime</v>
      </c>
      <c r="X462" s="3" t="str">
        <f t="shared" si="196"/>
        <v>"finishTime":"",</v>
      </c>
      <c r="Y462" s="22" t="str">
        <f t="shared" si="197"/>
        <v>public static String FINISH_TIME="finishTime";</v>
      </c>
      <c r="Z462" s="7" t="str">
        <f t="shared" si="198"/>
        <v>private String finishTime="";</v>
      </c>
    </row>
    <row r="463" spans="2:26" ht="19.2" x14ac:dyDescent="0.45">
      <c r="B463" s="1" t="s">
        <v>271</v>
      </c>
      <c r="C463" s="1" t="s">
        <v>1</v>
      </c>
      <c r="D463" s="4">
        <v>30</v>
      </c>
      <c r="I463" t="str">
        <f t="shared" si="194"/>
        <v>ALTER TABLE TM_TASK</v>
      </c>
      <c r="J463" t="str">
        <f>CONCATENATE(LEFT(CONCATENATE(" ADD "," ",N463,";"),LEN(CONCATENATE(" ADD "," ",N463,";"))-2),";")</f>
        <v xml:space="preserve"> ADD  COMPLETED_DURATION VARCHAR(30);</v>
      </c>
      <c r="K463" s="21" t="str">
        <f>CONCATENATE(LEFT(CONCATENATE("  ALTER COLUMN  "," ",N463,";"),LEN(CONCATENATE("  ALTER COLUMN  "," ",N463,";"))-2),";")</f>
        <v xml:space="preserve">  ALTER COLUMN   COMPLETED_DURATION VARCHAR(30);</v>
      </c>
      <c r="L463" s="12"/>
      <c r="M463" s="18" t="str">
        <f>CONCATENATE(B463,",")</f>
        <v>COMPLETED_DURATION,</v>
      </c>
      <c r="N463" s="5" t="str">
        <f t="shared" si="195"/>
        <v>COMPLETED_DURATION VARCHAR(30),</v>
      </c>
      <c r="O463" s="1" t="s">
        <v>313</v>
      </c>
      <c r="P463" t="s">
        <v>314</v>
      </c>
      <c r="W463" s="17" t="str">
        <f t="shared" si="193"/>
        <v>completedDuration</v>
      </c>
      <c r="X463" s="3" t="str">
        <f t="shared" si="196"/>
        <v>"completedDuration":"",</v>
      </c>
      <c r="Y463" s="22" t="str">
        <f t="shared" si="197"/>
        <v>public static String COMPLETED_DURATION="completedDuration";</v>
      </c>
      <c r="Z463" s="7" t="str">
        <f t="shared" si="198"/>
        <v>private String completedDuration="";</v>
      </c>
    </row>
    <row r="464" spans="2:26" ht="19.2" x14ac:dyDescent="0.45">
      <c r="B464" s="8" t="s">
        <v>14</v>
      </c>
      <c r="C464" s="1" t="s">
        <v>1</v>
      </c>
      <c r="D464" s="4">
        <v>2000</v>
      </c>
      <c r="I464" t="str">
        <f t="shared" si="194"/>
        <v>ALTER TABLE TM_TASK</v>
      </c>
      <c r="J464" t="str">
        <f>CONCATENATE(LEFT(CONCATENATE(" ADD "," ",N464,";"),LEN(CONCATENATE(" ADD "," ",N464,";"))-2),";")</f>
        <v xml:space="preserve"> ADD  DESCRIPTION VARCHAR(2000);</v>
      </c>
      <c r="K464" s="21" t="str">
        <f>CONCATENATE(LEFT(CONCATENATE("  ALTER COLUMN  "," ",N464,";"),LEN(CONCATENATE("  ALTER COLUMN  "," ",N464,";"))-2),";")</f>
        <v xml:space="preserve">  ALTER COLUMN   DESCRIPTION VARCHAR(2000);</v>
      </c>
      <c r="L464" s="14"/>
      <c r="M464" s="18" t="str">
        <f t="shared" ref="M464:M478" si="199">CONCATENATE(B464,",")</f>
        <v>DESCRIPTION,</v>
      </c>
      <c r="N464" s="5" t="str">
        <f t="shared" si="195"/>
        <v>DESCRIPTION VARCHAR(2000),</v>
      </c>
      <c r="O464" s="1" t="s">
        <v>14</v>
      </c>
      <c r="W464" s="17" t="str">
        <f t="shared" si="193"/>
        <v>description</v>
      </c>
      <c r="X464" s="3" t="str">
        <f t="shared" si="196"/>
        <v>"description":"",</v>
      </c>
      <c r="Y464" s="22" t="str">
        <f t="shared" si="197"/>
        <v>public static String DESCRIPTION="description";</v>
      </c>
      <c r="Z464" s="7" t="str">
        <f t="shared" si="198"/>
        <v>private String description="";</v>
      </c>
    </row>
    <row r="465" spans="2:26" ht="19.2" x14ac:dyDescent="0.45">
      <c r="B465" s="8" t="s">
        <v>272</v>
      </c>
      <c r="C465" s="1" t="s">
        <v>1</v>
      </c>
      <c r="D465" s="12">
        <v>40</v>
      </c>
      <c r="I465" t="str">
        <f t="shared" si="194"/>
        <v>ALTER TABLE TM_TASK</v>
      </c>
      <c r="L465" s="14"/>
      <c r="M465" s="18" t="str">
        <f t="shared" si="199"/>
        <v>FK_TASK_TYPE_ID,</v>
      </c>
      <c r="N465" s="5" t="str">
        <f t="shared" si="195"/>
        <v>FK_TASK_TYPE_ID VARCHAR(40),</v>
      </c>
      <c r="O465" s="1" t="s">
        <v>10</v>
      </c>
      <c r="P465" t="s">
        <v>311</v>
      </c>
      <c r="Q465" t="s">
        <v>51</v>
      </c>
      <c r="R465" t="s">
        <v>2</v>
      </c>
      <c r="W465" s="17" t="str">
        <f t="shared" si="193"/>
        <v>fkTaskTypeId</v>
      </c>
      <c r="X465" s="3" t="str">
        <f t="shared" si="196"/>
        <v>"fkTaskTypeId":"",</v>
      </c>
      <c r="Y465" s="22" t="str">
        <f t="shared" si="197"/>
        <v>public static String FK_TASK_TYPE_ID="fkTaskTypeId";</v>
      </c>
      <c r="Z465" s="7" t="str">
        <f t="shared" si="198"/>
        <v>private String fkTaskTypeId="";</v>
      </c>
    </row>
    <row r="466" spans="2:26" ht="19.2" x14ac:dyDescent="0.45">
      <c r="B466" s="8" t="s">
        <v>273</v>
      </c>
      <c r="C466" s="1" t="s">
        <v>1</v>
      </c>
      <c r="D466" s="12">
        <v>40</v>
      </c>
      <c r="I466" t="str">
        <f t="shared" si="194"/>
        <v>ALTER TABLE TM_TASK</v>
      </c>
      <c r="L466" s="14"/>
      <c r="M466" s="18" t="str">
        <f t="shared" si="199"/>
        <v>FK_TASK_STATUS_ID,</v>
      </c>
      <c r="N466" s="5" t="str">
        <f t="shared" si="195"/>
        <v>FK_TASK_STATUS_ID VARCHAR(40),</v>
      </c>
      <c r="O466" s="1" t="s">
        <v>10</v>
      </c>
      <c r="P466" t="s">
        <v>311</v>
      </c>
      <c r="Q466" t="s">
        <v>3</v>
      </c>
      <c r="R466" t="s">
        <v>2</v>
      </c>
      <c r="W466" s="17" t="str">
        <f t="shared" si="193"/>
        <v>fkTaskStatusId</v>
      </c>
      <c r="X466" s="3" t="str">
        <f t="shared" si="196"/>
        <v>"fkTaskStatusId":"",</v>
      </c>
      <c r="Y466" s="22" t="str">
        <f t="shared" si="197"/>
        <v>public static String FK_TASK_STATUS_ID="fkTaskStatusId";</v>
      </c>
      <c r="Z466" s="7" t="str">
        <f t="shared" si="198"/>
        <v>private String fkTaskStatusId="";</v>
      </c>
    </row>
    <row r="467" spans="2:26" ht="19.2" x14ac:dyDescent="0.45">
      <c r="B467" s="8" t="s">
        <v>274</v>
      </c>
      <c r="C467" s="1" t="s">
        <v>1</v>
      </c>
      <c r="D467" s="12">
        <v>40</v>
      </c>
      <c r="I467" t="str">
        <f t="shared" si="194"/>
        <v>ALTER TABLE TM_TASK</v>
      </c>
      <c r="L467" s="14"/>
      <c r="M467" s="18" t="str">
        <f t="shared" si="199"/>
        <v>FK_PROJECT_ID,</v>
      </c>
      <c r="N467" s="5" t="str">
        <f t="shared" si="195"/>
        <v>FK_PROJECT_ID VARCHAR(40),</v>
      </c>
      <c r="O467" s="1" t="s">
        <v>10</v>
      </c>
      <c r="P467" t="s">
        <v>288</v>
      </c>
      <c r="Q467" t="s">
        <v>2</v>
      </c>
      <c r="W467" s="17" t="str">
        <f t="shared" si="193"/>
        <v>fkProjectId</v>
      </c>
      <c r="X467" s="3" t="str">
        <f t="shared" si="196"/>
        <v>"fkProjectId":"",</v>
      </c>
      <c r="Y467" s="22" t="str">
        <f t="shared" si="197"/>
        <v>public static String FK_PROJECT_ID="fkProjectId";</v>
      </c>
      <c r="Z467" s="7" t="str">
        <f t="shared" si="198"/>
        <v>private String fkProjectId="";</v>
      </c>
    </row>
    <row r="468" spans="2:26" ht="19.2" x14ac:dyDescent="0.45">
      <c r="B468" s="8" t="s">
        <v>275</v>
      </c>
      <c r="C468" s="1" t="s">
        <v>1</v>
      </c>
      <c r="D468" s="12">
        <v>40</v>
      </c>
      <c r="I468" t="str">
        <f t="shared" si="194"/>
        <v>ALTER TABLE TM_TASK</v>
      </c>
      <c r="L468" s="14"/>
      <c r="M468" s="18" t="str">
        <f t="shared" si="199"/>
        <v>UPDATED_BY,</v>
      </c>
      <c r="N468" s="5" t="str">
        <f t="shared" si="195"/>
        <v>UPDATED_BY VARCHAR(40),</v>
      </c>
      <c r="O468" s="1" t="s">
        <v>315</v>
      </c>
      <c r="P468" t="s">
        <v>128</v>
      </c>
      <c r="W468" s="17" t="str">
        <f t="shared" si="193"/>
        <v>updatedBy</v>
      </c>
      <c r="X468" s="3" t="str">
        <f t="shared" si="196"/>
        <v>"updatedBy":"",</v>
      </c>
      <c r="Y468" s="22" t="str">
        <f t="shared" si="197"/>
        <v>public static String UPDATED_BY="updatedBy";</v>
      </c>
      <c r="Z468" s="7" t="str">
        <f t="shared" si="198"/>
        <v>private String updatedBy="";</v>
      </c>
    </row>
    <row r="469" spans="2:26" ht="19.2" x14ac:dyDescent="0.45">
      <c r="B469" s="8" t="s">
        <v>276</v>
      </c>
      <c r="C469" s="1" t="s">
        <v>1</v>
      </c>
      <c r="D469" s="12">
        <v>42</v>
      </c>
      <c r="I469" t="str">
        <f t="shared" si="194"/>
        <v>ALTER TABLE TM_TASK</v>
      </c>
      <c r="L469" s="14"/>
      <c r="M469" s="18" t="str">
        <f t="shared" si="199"/>
        <v>LAST_UPDATED_DATE,</v>
      </c>
      <c r="N469" s="5" t="str">
        <f t="shared" si="195"/>
        <v>LAST_UPDATED_DATE VARCHAR(42),</v>
      </c>
      <c r="O469" s="1" t="s">
        <v>316</v>
      </c>
      <c r="P469" t="s">
        <v>315</v>
      </c>
      <c r="Q469" t="s">
        <v>8</v>
      </c>
      <c r="W469" s="17" t="str">
        <f t="shared" si="193"/>
        <v>lastUpdatedDate</v>
      </c>
      <c r="X469" s="3" t="str">
        <f t="shared" si="196"/>
        <v>"lastUpdatedDate":"",</v>
      </c>
      <c r="Y469" s="22" t="str">
        <f t="shared" si="197"/>
        <v>public static String LAST_UPDATED_DATE="lastUpdatedDate";</v>
      </c>
      <c r="Z469" s="7" t="str">
        <f t="shared" si="198"/>
        <v>private String lastUpdatedDate="";</v>
      </c>
    </row>
    <row r="470" spans="2:26" ht="19.2" x14ac:dyDescent="0.45">
      <c r="B470" s="8" t="s">
        <v>277</v>
      </c>
      <c r="C470" s="1" t="s">
        <v>1</v>
      </c>
      <c r="D470" s="12">
        <v>42</v>
      </c>
      <c r="I470" t="str">
        <f t="shared" si="194"/>
        <v>ALTER TABLE TM_TASK</v>
      </c>
      <c r="L470" s="14"/>
      <c r="M470" s="18" t="str">
        <f t="shared" si="199"/>
        <v>LAST_UPDATED_TIME,</v>
      </c>
      <c r="N470" s="5" t="str">
        <f t="shared" si="195"/>
        <v>LAST_UPDATED_TIME VARCHAR(42),</v>
      </c>
      <c r="O470" s="1" t="s">
        <v>316</v>
      </c>
      <c r="P470" t="s">
        <v>315</v>
      </c>
      <c r="Q470" t="s">
        <v>133</v>
      </c>
      <c r="W470" s="17" t="str">
        <f t="shared" si="193"/>
        <v>lastUpdatedTime</v>
      </c>
      <c r="X470" s="3" t="str">
        <f t="shared" si="196"/>
        <v>"lastUpdatedTime":"",</v>
      </c>
      <c r="Y470" s="22" t="str">
        <f t="shared" si="197"/>
        <v>public static String LAST_UPDATED_TIME="lastUpdatedTime";</v>
      </c>
      <c r="Z470" s="7" t="str">
        <f t="shared" si="198"/>
        <v>private String lastUpdatedTime="";</v>
      </c>
    </row>
    <row r="471" spans="2:26" ht="19.2" x14ac:dyDescent="0.45">
      <c r="B471" s="8" t="s">
        <v>258</v>
      </c>
      <c r="C471" s="1" t="s">
        <v>1</v>
      </c>
      <c r="D471" s="12">
        <v>30</v>
      </c>
      <c r="I471" t="str">
        <f>I470</f>
        <v>ALTER TABLE TM_TASK</v>
      </c>
      <c r="L471" s="14"/>
      <c r="M471" s="18" t="str">
        <f t="shared" si="199"/>
        <v>ORDER_NO,</v>
      </c>
      <c r="N471" s="5" t="str">
        <f t="shared" si="195"/>
        <v>ORDER_NO VARCHAR(30),</v>
      </c>
      <c r="O471" s="1" t="s">
        <v>259</v>
      </c>
      <c r="P471" t="s">
        <v>173</v>
      </c>
      <c r="W471" s="17" t="str">
        <f t="shared" si="193"/>
        <v>orderNo</v>
      </c>
      <c r="X471" s="3" t="str">
        <f t="shared" si="196"/>
        <v>"orderNo":"",</v>
      </c>
      <c r="Y471" s="22" t="str">
        <f t="shared" si="197"/>
        <v>public static String ORDER_NO="orderNo";</v>
      </c>
      <c r="Z471" s="7" t="str">
        <f t="shared" si="198"/>
        <v>private String orderNo="";</v>
      </c>
    </row>
    <row r="472" spans="2:26" ht="19.2" x14ac:dyDescent="0.45">
      <c r="B472" s="8" t="s">
        <v>301</v>
      </c>
      <c r="C472" s="1" t="s">
        <v>1</v>
      </c>
      <c r="D472" s="8">
        <v>43</v>
      </c>
      <c r="I472" t="str">
        <f t="shared" si="194"/>
        <v>ALTER TABLE TM_TASK</v>
      </c>
      <c r="M472" s="18" t="str">
        <f t="shared" ref="M472:M477" si="200">CONCATENATE(B472,",")</f>
        <v>FK_PRIORITY_ID,</v>
      </c>
      <c r="N472" s="5" t="str">
        <f>CONCATENATE(B472," ",C472,"(",D472,")",",")</f>
        <v>FK_PRIORITY_ID VARCHAR(43),</v>
      </c>
      <c r="O472" s="1" t="s">
        <v>10</v>
      </c>
      <c r="P472" t="s">
        <v>305</v>
      </c>
      <c r="Q472" t="s">
        <v>2</v>
      </c>
      <c r="W472" s="17" t="str">
        <f t="shared" si="193"/>
        <v>fkPriorityId</v>
      </c>
      <c r="X472" s="3" t="str">
        <f t="shared" si="196"/>
        <v>"fkPriorityId":"",</v>
      </c>
      <c r="Y472" s="22" t="str">
        <f t="shared" si="197"/>
        <v>public static String FK_PRIORITY_ID="fkPriorityId";</v>
      </c>
      <c r="Z472" s="7" t="str">
        <f t="shared" si="198"/>
        <v>private String fkPriorityId="";</v>
      </c>
    </row>
    <row r="473" spans="2:26" ht="19.2" x14ac:dyDescent="0.45">
      <c r="B473" s="8" t="s">
        <v>333</v>
      </c>
      <c r="C473" s="1" t="s">
        <v>1</v>
      </c>
      <c r="D473" s="8">
        <v>43</v>
      </c>
      <c r="I473" t="str">
        <f t="shared" si="194"/>
        <v>ALTER TABLE TM_TASK</v>
      </c>
      <c r="M473" s="18" t="str">
        <f t="shared" si="200"/>
        <v>FK_PROGRESS_ID,</v>
      </c>
      <c r="N473" s="5" t="str">
        <f>CONCATENATE(B473," ",C473,"(",D473,")",",")</f>
        <v>FK_PROGRESS_ID VARCHAR(43),</v>
      </c>
      <c r="O473" s="1" t="s">
        <v>10</v>
      </c>
      <c r="P473" t="s">
        <v>297</v>
      </c>
      <c r="Q473" t="s">
        <v>2</v>
      </c>
      <c r="W473" s="17" t="str">
        <f t="shared" si="193"/>
        <v>fkProgressId</v>
      </c>
      <c r="X473" s="3" t="str">
        <f t="shared" si="196"/>
        <v>"fkProgressId":"",</v>
      </c>
      <c r="Y473" s="22" t="str">
        <f t="shared" si="197"/>
        <v>public static String FK_PROGRESS_ID="fkProgressId";</v>
      </c>
      <c r="Z473" s="7" t="str">
        <f t="shared" si="198"/>
        <v>private String fkProgressId="";</v>
      </c>
    </row>
    <row r="474" spans="2:26" ht="19.2" x14ac:dyDescent="0.45">
      <c r="B474" s="1" t="s">
        <v>829</v>
      </c>
      <c r="C474" s="1" t="s">
        <v>701</v>
      </c>
      <c r="D474" s="4"/>
      <c r="I474" t="str">
        <f t="shared" si="194"/>
        <v>ALTER TABLE TM_TASK</v>
      </c>
      <c r="J474" t="str">
        <f>CONCATENATE(LEFT(CONCATENATE(" ADD "," ",N474,";"),LEN(CONCATENATE(" ADD "," ",N474,";"))-2),";")</f>
        <v xml:space="preserve"> ADD  ESTIMATED_COUNTER TEXT;</v>
      </c>
      <c r="K474" s="21" t="str">
        <f>CONCATENATE(LEFT(CONCATENATE("  ALTER COLUMN  "," ",N474,";"),LEN(CONCATENATE("  ALTER COLUMN  "," ",N474,";"))-2),";")</f>
        <v xml:space="preserve">  ALTER COLUMN   ESTIMATED_COUNTER TEXT;</v>
      </c>
      <c r="L474" s="12"/>
      <c r="M474" s="18" t="str">
        <f t="shared" si="200"/>
        <v>ESTIMATED_COUNTER,</v>
      </c>
      <c r="N474" s="5" t="str">
        <f>CONCATENATE(B474," ",C474,"",D474,"",",")</f>
        <v>ESTIMATED_COUNTER TEXT,</v>
      </c>
      <c r="O474" s="1" t="s">
        <v>405</v>
      </c>
      <c r="P474" t="s">
        <v>834</v>
      </c>
      <c r="W474" s="17" t="str">
        <f>CONCATENATE(,LOWER(O474),UPPER(LEFT(P474,1)),LOWER(RIGHT(P474,LEN(P474)-IF(LEN(P474)&gt;0,1,LEN(P474)))),UPPER(LEFT(Q474,1)),LOWER(RIGHT(Q474,LEN(Q474)-IF(LEN(Q474)&gt;0,1,LEN(Q474)))),UPPER(LEFT(R474,1)),LOWER(RIGHT(R474,LEN(R474)-IF(LEN(R474)&gt;0,1,LEN(R474)))),UPPER(LEFT(S474,1)),LOWER(RIGHT(S474,LEN(S474)-IF(LEN(S474)&gt;0,1,LEN(S474)))),UPPER(LEFT(T474,1)),LOWER(RIGHT(T474,LEN(T474)-IF(LEN(T474)&gt;0,1,LEN(T474)))),UPPER(LEFT(U474,1)),LOWER(RIGHT(U474,LEN(U474)-IF(LEN(U474)&gt;0,1,LEN(U474)))),UPPER(LEFT(V474,1)),LOWER(RIGHT(V474,LEN(V474)-IF(LEN(V474)&gt;0,1,LEN(V474)))))</f>
        <v>estimatedCounter</v>
      </c>
      <c r="X474" s="3" t="str">
        <f>CONCATENATE("""",W474,"""",":","""","""",",")</f>
        <v>"estimatedCounter":"",</v>
      </c>
      <c r="Y474" s="22" t="str">
        <f>CONCATENATE("public static String ",,B474,,"=","""",W474,""";")</f>
        <v>public static String ESTIMATED_COUNTER="estimatedCounter";</v>
      </c>
      <c r="Z474" s="7" t="str">
        <f>CONCATENATE("private String ",W474,"=","""""",";")</f>
        <v>private String estimatedCounter="";</v>
      </c>
    </row>
    <row r="475" spans="2:26" ht="19.2" x14ac:dyDescent="0.45">
      <c r="B475" s="1" t="s">
        <v>830</v>
      </c>
      <c r="C475" s="1" t="s">
        <v>701</v>
      </c>
      <c r="D475" s="4"/>
      <c r="I475" t="str">
        <f t="shared" si="194"/>
        <v>ALTER TABLE TM_TASK</v>
      </c>
      <c r="J475" t="str">
        <f>CONCATENATE(LEFT(CONCATENATE(" ADD "," ",N475,";"),LEN(CONCATENATE(" ADD "," ",N475,";"))-2),";")</f>
        <v xml:space="preserve"> ADD  EXECUTED_COUNTER TEXT;</v>
      </c>
      <c r="K475" s="21" t="str">
        <f>CONCATENATE(LEFT(CONCATENATE("  ALTER COLUMN  "," ",N475,";"),LEN(CONCATENATE("  ALTER COLUMN  "," ",N475,";"))-2),";")</f>
        <v xml:space="preserve">  ALTER COLUMN   EXECUTED_COUNTER TEXT;</v>
      </c>
      <c r="L475" s="12"/>
      <c r="M475" s="18" t="str">
        <f t="shared" si="200"/>
        <v>EXECUTED_COUNTER,</v>
      </c>
      <c r="N475" s="5" t="str">
        <f>CONCATENATE(B475," ",C475,"",D475,"",",")</f>
        <v>EXECUTED_COUNTER TEXT,</v>
      </c>
      <c r="O475" s="1" t="s">
        <v>833</v>
      </c>
      <c r="P475" t="s">
        <v>834</v>
      </c>
      <c r="W475" s="17" t="str">
        <f>CONCATENATE(,LOWER(O475),UPPER(LEFT(P475,1)),LOWER(RIGHT(P475,LEN(P475)-IF(LEN(P475)&gt;0,1,LEN(P475)))),UPPER(LEFT(Q475,1)),LOWER(RIGHT(Q475,LEN(Q475)-IF(LEN(Q475)&gt;0,1,LEN(Q475)))),UPPER(LEFT(R475,1)),LOWER(RIGHT(R475,LEN(R475)-IF(LEN(R475)&gt;0,1,LEN(R475)))),UPPER(LEFT(S475,1)),LOWER(RIGHT(S475,LEN(S475)-IF(LEN(S475)&gt;0,1,LEN(S475)))),UPPER(LEFT(T475,1)),LOWER(RIGHT(T475,LEN(T475)-IF(LEN(T475)&gt;0,1,LEN(T475)))),UPPER(LEFT(U475,1)),LOWER(RIGHT(U475,LEN(U475)-IF(LEN(U475)&gt;0,1,LEN(U475)))),UPPER(LEFT(V475,1)),LOWER(RIGHT(V475,LEN(V475)-IF(LEN(V475)&gt;0,1,LEN(V475)))))</f>
        <v>executedCounter</v>
      </c>
      <c r="X475" s="3" t="str">
        <f>CONCATENATE("""",W475,"""",":","""","""",",")</f>
        <v>"executedCounter":"",</v>
      </c>
      <c r="Y475" s="22" t="str">
        <f>CONCATENATE("public static String ",,B475,,"=","""",W475,""";")</f>
        <v>public static String EXECUTED_COUNTER="executedCounter";</v>
      </c>
      <c r="Z475" s="7" t="str">
        <f>CONCATENATE("private String ",W475,"=","""""",";")</f>
        <v>private String executedCounter="";</v>
      </c>
    </row>
    <row r="476" spans="2:26" ht="19.2" x14ac:dyDescent="0.45">
      <c r="B476" s="1" t="s">
        <v>831</v>
      </c>
      <c r="C476" s="1" t="s">
        <v>701</v>
      </c>
      <c r="D476" s="4"/>
      <c r="I476" t="str">
        <f t="shared" si="194"/>
        <v>ALTER TABLE TM_TASK</v>
      </c>
      <c r="J476" t="str">
        <f>CONCATENATE(LEFT(CONCATENATE(" ADD "," ",N476,";"),LEN(CONCATENATE(" ADD "," ",N476,";"))-2),";")</f>
        <v xml:space="preserve"> ADD  ESTIMATED_BUDGET TEXT;</v>
      </c>
      <c r="K476" s="21" t="str">
        <f>CONCATENATE(LEFT(CONCATENATE("  ALTER COLUMN  "," ",N476,";"),LEN(CONCATENATE("  ALTER COLUMN  "," ",N476,";"))-2),";")</f>
        <v xml:space="preserve">  ALTER COLUMN   ESTIMATED_BUDGET TEXT;</v>
      </c>
      <c r="L476" s="12"/>
      <c r="M476" s="18" t="str">
        <f t="shared" si="200"/>
        <v>ESTIMATED_BUDGET,</v>
      </c>
      <c r="N476" s="5" t="str">
        <f>CONCATENATE(B476," ",C476,"",D476,"",",")</f>
        <v>ESTIMATED_BUDGET TEXT,</v>
      </c>
      <c r="O476" s="1" t="s">
        <v>405</v>
      </c>
      <c r="P476" t="s">
        <v>835</v>
      </c>
      <c r="W476" s="17" t="str">
        <f>CONCATENATE(,LOWER(O476),UPPER(LEFT(P476,1)),LOWER(RIGHT(P476,LEN(P476)-IF(LEN(P476)&gt;0,1,LEN(P476)))),UPPER(LEFT(Q476,1)),LOWER(RIGHT(Q476,LEN(Q476)-IF(LEN(Q476)&gt;0,1,LEN(Q476)))),UPPER(LEFT(R476,1)),LOWER(RIGHT(R476,LEN(R476)-IF(LEN(R476)&gt;0,1,LEN(R476)))),UPPER(LEFT(S476,1)),LOWER(RIGHT(S476,LEN(S476)-IF(LEN(S476)&gt;0,1,LEN(S476)))),UPPER(LEFT(T476,1)),LOWER(RIGHT(T476,LEN(T476)-IF(LEN(T476)&gt;0,1,LEN(T476)))),UPPER(LEFT(U476,1)),LOWER(RIGHT(U476,LEN(U476)-IF(LEN(U476)&gt;0,1,LEN(U476)))),UPPER(LEFT(V476,1)),LOWER(RIGHT(V476,LEN(V476)-IF(LEN(V476)&gt;0,1,LEN(V476)))))</f>
        <v>estimatedBudget</v>
      </c>
      <c r="X476" s="3" t="str">
        <f>CONCATENATE("""",W476,"""",":","""","""",",")</f>
        <v>"estimatedBudget":"",</v>
      </c>
      <c r="Y476" s="22" t="str">
        <f>CONCATENATE("public static String ",,B476,,"=","""",W476,""";")</f>
        <v>public static String ESTIMATED_BUDGET="estimatedBudget";</v>
      </c>
      <c r="Z476" s="7" t="str">
        <f>CONCATENATE("private String ",W476,"=","""""",";")</f>
        <v>private String estimatedBudget="";</v>
      </c>
    </row>
    <row r="477" spans="2:26" ht="19.2" x14ac:dyDescent="0.45">
      <c r="B477" s="1" t="s">
        <v>832</v>
      </c>
      <c r="C477" s="1" t="s">
        <v>701</v>
      </c>
      <c r="D477" s="4"/>
      <c r="I477" t="str">
        <f t="shared" si="194"/>
        <v>ALTER TABLE TM_TASK</v>
      </c>
      <c r="J477" t="str">
        <f>CONCATENATE(LEFT(CONCATENATE(" ADD "," ",N477,";"),LEN(CONCATENATE(" ADD "," ",N477,";"))-2),";")</f>
        <v xml:space="preserve"> ADD  SPENT_BUDGET TEXT;</v>
      </c>
      <c r="K477" s="21" t="str">
        <f>CONCATENATE(LEFT(CONCATENATE("  ALTER COLUMN  "," ",N477,";"),LEN(CONCATENATE("  ALTER COLUMN  "," ",N477,";"))-2),";")</f>
        <v xml:space="preserve">  ALTER COLUMN   SPENT_BUDGET TEXT;</v>
      </c>
      <c r="L477" s="12"/>
      <c r="M477" s="18" t="str">
        <f t="shared" si="200"/>
        <v>SPENT_BUDGET,</v>
      </c>
      <c r="N477" s="5" t="str">
        <f>CONCATENATE(B477," ",C477,"",D477,"",",")</f>
        <v>SPENT_BUDGET TEXT,</v>
      </c>
      <c r="O477" s="1" t="s">
        <v>407</v>
      </c>
      <c r="P477" t="s">
        <v>835</v>
      </c>
      <c r="W477" s="17" t="str">
        <f>CONCATENATE(,LOWER(O477),UPPER(LEFT(P477,1)),LOWER(RIGHT(P477,LEN(P477)-IF(LEN(P477)&gt;0,1,LEN(P477)))),UPPER(LEFT(Q477,1)),LOWER(RIGHT(Q477,LEN(Q477)-IF(LEN(Q477)&gt;0,1,LEN(Q477)))),UPPER(LEFT(R477,1)),LOWER(RIGHT(R477,LEN(R477)-IF(LEN(R477)&gt;0,1,LEN(R477)))),UPPER(LEFT(S477,1)),LOWER(RIGHT(S477,LEN(S477)-IF(LEN(S477)&gt;0,1,LEN(S477)))),UPPER(LEFT(T477,1)),LOWER(RIGHT(T477,LEN(T477)-IF(LEN(T477)&gt;0,1,LEN(T477)))),UPPER(LEFT(U477,1)),LOWER(RIGHT(U477,LEN(U477)-IF(LEN(U477)&gt;0,1,LEN(U477)))),UPPER(LEFT(V477,1)),LOWER(RIGHT(V477,LEN(V477)-IF(LEN(V477)&gt;0,1,LEN(V477)))))</f>
        <v>spentBudget</v>
      </c>
      <c r="X477" s="3" t="str">
        <f>CONCATENATE("""",W477,"""",":","""","""",",")</f>
        <v>"spentBudget":"",</v>
      </c>
      <c r="Y477" s="22" t="str">
        <f>CONCATENATE("public static String ",,B477,,"=","""",W477,""";")</f>
        <v>public static String SPENT_BUDGET="spentBudget";</v>
      </c>
      <c r="Z477" s="7" t="str">
        <f>CONCATENATE("private String ",W477,"=","""""",";")</f>
        <v>private String spentBudget="";</v>
      </c>
    </row>
    <row r="478" spans="2:26" ht="19.2" x14ac:dyDescent="0.45">
      <c r="B478" s="8" t="s">
        <v>306</v>
      </c>
      <c r="C478" s="1" t="s">
        <v>1</v>
      </c>
      <c r="D478" s="8">
        <v>43</v>
      </c>
      <c r="I478" t="str">
        <f>I464</f>
        <v>ALTER TABLE TM_TASK</v>
      </c>
      <c r="M478" s="18" t="str">
        <f t="shared" si="199"/>
        <v>FK_TASK_CATEGORY_ID,</v>
      </c>
      <c r="N478" s="5" t="str">
        <f t="shared" si="195"/>
        <v>FK_TASK_CATEGORY_ID VARCHAR(43),</v>
      </c>
      <c r="O478" s="1" t="s">
        <v>10</v>
      </c>
      <c r="P478" t="s">
        <v>311</v>
      </c>
      <c r="Q478" t="s">
        <v>310</v>
      </c>
      <c r="R478" t="s">
        <v>2</v>
      </c>
      <c r="W478" s="17" t="str">
        <f t="shared" si="193"/>
        <v>fkTaskCategoryId</v>
      </c>
      <c r="X478" s="3" t="str">
        <f t="shared" si="196"/>
        <v>"fkTaskCategoryId":"",</v>
      </c>
      <c r="Y478" s="22" t="str">
        <f t="shared" si="197"/>
        <v>public static String FK_TASK_CATEGORY_ID="fkTaskCategoryId";</v>
      </c>
      <c r="Z478" s="7" t="str">
        <f t="shared" si="198"/>
        <v>private String fkTaskCategoryId="";</v>
      </c>
    </row>
    <row r="479" spans="2:26" ht="19.2" x14ac:dyDescent="0.45">
      <c r="C479" s="1"/>
      <c r="D479" s="8"/>
      <c r="M479" s="18"/>
      <c r="N479" s="33" t="s">
        <v>130</v>
      </c>
      <c r="O479" s="1"/>
      <c r="W479" s="17"/>
    </row>
    <row r="480" spans="2:26" ht="19.2" x14ac:dyDescent="0.45">
      <c r="C480" s="1"/>
      <c r="D480" s="8"/>
      <c r="M480" s="18"/>
      <c r="N480" s="31" t="s">
        <v>126</v>
      </c>
      <c r="O480" s="1"/>
      <c r="W480" s="17"/>
    </row>
    <row r="481" spans="2:26" x14ac:dyDescent="0.3">
      <c r="B481" s="2" t="s">
        <v>330</v>
      </c>
      <c r="I481" t="str">
        <f>CONCATENATE("ALTER TABLE"," ",B481)</f>
        <v>ALTER TABLE TM_TASK_LIST</v>
      </c>
      <c r="J481" t="s">
        <v>293</v>
      </c>
      <c r="K481" s="26" t="str">
        <f>CONCATENATE(J481," VIEW ",B481," AS SELECT")</f>
        <v>create OR REPLACE VIEW TM_TASK_LIST AS SELECT</v>
      </c>
      <c r="N481" s="5" t="str">
        <f>CONCATENATE("CREATE TABLE ",B481," ","(")</f>
        <v>CREATE TABLE TM_TASK_LIST (</v>
      </c>
    </row>
    <row r="482" spans="2:26" ht="19.2" x14ac:dyDescent="0.45">
      <c r="B482" s="1" t="s">
        <v>2</v>
      </c>
      <c r="C482" s="1" t="s">
        <v>1</v>
      </c>
      <c r="D482" s="4">
        <v>30</v>
      </c>
      <c r="E482" s="24" t="s">
        <v>113</v>
      </c>
      <c r="I482" t="str">
        <f>I481</f>
        <v>ALTER TABLE TM_TASK_LIST</v>
      </c>
      <c r="K482" s="25" t="str">
        <f>CONCATENATE(B482,",")</f>
        <v>ID,</v>
      </c>
      <c r="L482" s="12"/>
      <c r="M482" s="18" t="str">
        <f>CONCATENATE(B482,",")</f>
        <v>ID,</v>
      </c>
      <c r="N482" s="5" t="str">
        <f>CONCATENATE(B482," ",C482,"(",D482,") ",E482," ,")</f>
        <v>ID VARCHAR(30) NOT NULL ,</v>
      </c>
      <c r="O482" s="1" t="s">
        <v>2</v>
      </c>
      <c r="P482" s="6"/>
      <c r="Q482" s="6"/>
      <c r="R482" s="6"/>
      <c r="S482" s="6"/>
      <c r="T482" s="6"/>
      <c r="U482" s="6"/>
      <c r="V482" s="6"/>
      <c r="W482" s="17" t="str">
        <f t="shared" ref="W482:W512" si="201">CONCATENATE(,LOWER(O482),UPPER(LEFT(P482,1)),LOWER(RIGHT(P482,LEN(P482)-IF(LEN(P482)&gt;0,1,LEN(P482)))),UPPER(LEFT(Q482,1)),LOWER(RIGHT(Q482,LEN(Q482)-IF(LEN(Q482)&gt;0,1,LEN(Q482)))),UPPER(LEFT(R482,1)),LOWER(RIGHT(R482,LEN(R482)-IF(LEN(R482)&gt;0,1,LEN(R482)))),UPPER(LEFT(S482,1)),LOWER(RIGHT(S482,LEN(S482)-IF(LEN(S482)&gt;0,1,LEN(S482)))),UPPER(LEFT(T482,1)),LOWER(RIGHT(T482,LEN(T482)-IF(LEN(T482)&gt;0,1,LEN(T482)))),UPPER(LEFT(U482,1)),LOWER(RIGHT(U482,LEN(U482)-IF(LEN(U482)&gt;0,1,LEN(U482)))),UPPER(LEFT(V482,1)),LOWER(RIGHT(V482,LEN(V482)-IF(LEN(V482)&gt;0,1,LEN(V482)))))</f>
        <v>id</v>
      </c>
      <c r="X482" s="3" t="str">
        <f t="shared" ref="X482:X512" si="202">CONCATENATE("""",W482,"""",":","""","""",",")</f>
        <v>"id":"",</v>
      </c>
      <c r="Y482" s="22" t="str">
        <f t="shared" ref="Y482:Y512" si="203">CONCATENATE("public static String ",,B482,,"=","""",W482,""";")</f>
        <v>public static String ID="id";</v>
      </c>
      <c r="Z482" s="7" t="str">
        <f t="shared" ref="Z482:Z512" si="204">CONCATENATE("private String ",W482,"=","""""",";")</f>
        <v>private String id="";</v>
      </c>
    </row>
    <row r="483" spans="2:26" ht="19.2" x14ac:dyDescent="0.45">
      <c r="B483" s="1" t="s">
        <v>3</v>
      </c>
      <c r="C483" s="1" t="s">
        <v>1</v>
      </c>
      <c r="D483" s="4">
        <v>10</v>
      </c>
      <c r="I483" t="str">
        <f>I482</f>
        <v>ALTER TABLE TM_TASK_LIST</v>
      </c>
      <c r="K483" s="25" t="str">
        <f>CONCATENATE(B483,",")</f>
        <v>STATUS,</v>
      </c>
      <c r="L483" s="12"/>
      <c r="M483" s="18" t="str">
        <f>CONCATENATE(B483,",")</f>
        <v>STATUS,</v>
      </c>
      <c r="N483" s="5" t="str">
        <f t="shared" ref="N483:N512" si="205">CONCATENATE(B483," ",C483,"(",D483,")",",")</f>
        <v>STATUS VARCHAR(10),</v>
      </c>
      <c r="O483" s="1" t="s">
        <v>3</v>
      </c>
      <c r="W483" s="17" t="str">
        <f t="shared" si="201"/>
        <v>status</v>
      </c>
      <c r="X483" s="3" t="str">
        <f t="shared" si="202"/>
        <v>"status":"",</v>
      </c>
      <c r="Y483" s="22" t="str">
        <f t="shared" si="203"/>
        <v>public static String STATUS="status";</v>
      </c>
      <c r="Z483" s="7" t="str">
        <f t="shared" si="204"/>
        <v>private String status="";</v>
      </c>
    </row>
    <row r="484" spans="2:26" ht="19.2" x14ac:dyDescent="0.45">
      <c r="B484" s="1" t="s">
        <v>4</v>
      </c>
      <c r="C484" s="1" t="s">
        <v>1</v>
      </c>
      <c r="D484" s="4">
        <v>20</v>
      </c>
      <c r="I484" t="str">
        <f>I483</f>
        <v>ALTER TABLE TM_TASK_LIST</v>
      </c>
      <c r="K484" s="25" t="str">
        <f t="shared" ref="K484:K491" si="206">CONCATENATE(B484,",")</f>
        <v>INSERT_DATE,</v>
      </c>
      <c r="L484" s="12"/>
      <c r="M484" s="18" t="str">
        <f>CONCATENATE(B484,",")</f>
        <v>INSERT_DATE,</v>
      </c>
      <c r="N484" s="5" t="str">
        <f t="shared" si="205"/>
        <v>INSERT_DATE VARCHAR(20),</v>
      </c>
      <c r="O484" s="1" t="s">
        <v>7</v>
      </c>
      <c r="P484" t="s">
        <v>8</v>
      </c>
      <c r="W484" s="17" t="str">
        <f t="shared" si="201"/>
        <v>insertDate</v>
      </c>
      <c r="X484" s="3" t="str">
        <f t="shared" si="202"/>
        <v>"insertDate":"",</v>
      </c>
      <c r="Y484" s="22" t="str">
        <f t="shared" si="203"/>
        <v>public static String INSERT_DATE="insertDate";</v>
      </c>
      <c r="Z484" s="7" t="str">
        <f t="shared" si="204"/>
        <v>private String insertDate="";</v>
      </c>
    </row>
    <row r="485" spans="2:26" ht="19.2" x14ac:dyDescent="0.45">
      <c r="B485" s="1" t="s">
        <v>5</v>
      </c>
      <c r="C485" s="1" t="s">
        <v>1</v>
      </c>
      <c r="D485" s="4">
        <v>20</v>
      </c>
      <c r="I485" t="str">
        <f>I484</f>
        <v>ALTER TABLE TM_TASK_LIST</v>
      </c>
      <c r="K485" s="25" t="str">
        <f t="shared" si="206"/>
        <v>MODIFICATION_DATE,</v>
      </c>
      <c r="L485" s="12"/>
      <c r="M485" s="18" t="str">
        <f>CONCATENATE(B485,",")</f>
        <v>MODIFICATION_DATE,</v>
      </c>
      <c r="N485" s="5" t="str">
        <f t="shared" si="205"/>
        <v>MODIFICATION_DATE VARCHAR(20),</v>
      </c>
      <c r="O485" s="1" t="s">
        <v>9</v>
      </c>
      <c r="P485" t="s">
        <v>8</v>
      </c>
      <c r="W485" s="17" t="str">
        <f t="shared" si="201"/>
        <v>modificationDate</v>
      </c>
      <c r="X485" s="3" t="str">
        <f t="shared" si="202"/>
        <v>"modificationDate":"",</v>
      </c>
      <c r="Y485" s="22" t="str">
        <f t="shared" si="203"/>
        <v>public static String MODIFICATION_DATE="modificationDate";</v>
      </c>
      <c r="Z485" s="7" t="str">
        <f t="shared" si="204"/>
        <v>private String modificationDate="";</v>
      </c>
    </row>
    <row r="486" spans="2:26" ht="19.2" x14ac:dyDescent="0.45">
      <c r="B486" s="1" t="s">
        <v>0</v>
      </c>
      <c r="C486" s="1" t="s">
        <v>1</v>
      </c>
      <c r="D486" s="4">
        <v>400</v>
      </c>
      <c r="I486" t="e">
        <f>I176</f>
        <v>#REF!</v>
      </c>
      <c r="K486" s="25" t="str">
        <f t="shared" si="206"/>
        <v>NAME,</v>
      </c>
      <c r="L486" s="12"/>
      <c r="M486" s="18" t="str">
        <f>CONCATENATE(B486,",")</f>
        <v>NAME,</v>
      </c>
      <c r="N486" s="5" t="str">
        <f t="shared" si="205"/>
        <v>NAME VARCHAR(400),</v>
      </c>
      <c r="O486" s="1" t="s">
        <v>0</v>
      </c>
      <c r="W486" s="17" t="str">
        <f t="shared" si="201"/>
        <v>name</v>
      </c>
      <c r="X486" s="3" t="str">
        <f t="shared" si="202"/>
        <v>"name":"",</v>
      </c>
      <c r="Y486" s="22" t="str">
        <f t="shared" si="203"/>
        <v>public static String NAME="name";</v>
      </c>
      <c r="Z486" s="7" t="str">
        <f t="shared" si="204"/>
        <v>private String name="";</v>
      </c>
    </row>
    <row r="487" spans="2:26" ht="19.2" x14ac:dyDescent="0.45">
      <c r="B487" s="1" t="s">
        <v>261</v>
      </c>
      <c r="C487" s="1" t="s">
        <v>1</v>
      </c>
      <c r="D487" s="4">
        <v>40</v>
      </c>
      <c r="J487" s="23"/>
      <c r="K487" s="25" t="str">
        <f t="shared" si="206"/>
        <v>FK_PARENT_TASK_ID,</v>
      </c>
      <c r="L487" s="12"/>
      <c r="M487" s="18"/>
      <c r="N487" s="5" t="str">
        <f t="shared" si="205"/>
        <v>FK_PARENT_TASK_ID VARCHAR(40),</v>
      </c>
      <c r="O487" s="1" t="s">
        <v>10</v>
      </c>
      <c r="P487" t="s">
        <v>131</v>
      </c>
      <c r="Q487" t="s">
        <v>311</v>
      </c>
      <c r="R487" t="s">
        <v>2</v>
      </c>
      <c r="W487" s="17" t="str">
        <f t="shared" si="201"/>
        <v>fkParentTaskId</v>
      </c>
      <c r="X487" s="3" t="str">
        <f t="shared" si="202"/>
        <v>"fkParentTaskId":"",</v>
      </c>
      <c r="Y487" s="22" t="str">
        <f t="shared" si="203"/>
        <v>public static String FK_PARENT_TASK_ID="fkParentTaskId";</v>
      </c>
      <c r="Z487" s="7" t="str">
        <f t="shared" si="204"/>
        <v>private String fkParentTaskId="";</v>
      </c>
    </row>
    <row r="488" spans="2:26" ht="19.2" x14ac:dyDescent="0.45">
      <c r="B488" s="10" t="s">
        <v>262</v>
      </c>
      <c r="C488" s="1" t="s">
        <v>1</v>
      </c>
      <c r="D488" s="4">
        <v>40</v>
      </c>
      <c r="I488">
        <f>I175</f>
        <v>0</v>
      </c>
      <c r="K488" s="25" t="str">
        <f>CONCATENATE(B488,",")</f>
        <v>CREATED_BY,</v>
      </c>
      <c r="L488" s="12"/>
      <c r="M488" s="18" t="str">
        <f>CONCATENATE(B486,",")</f>
        <v>NAME,</v>
      </c>
      <c r="N488" s="5" t="str">
        <f>CONCATENATE(B488," ",C488,"(",D488,")",",")</f>
        <v>CREATED_BY VARCHAR(40),</v>
      </c>
      <c r="O488" s="1" t="s">
        <v>282</v>
      </c>
      <c r="P488" t="s">
        <v>128</v>
      </c>
      <c r="W488" s="17" t="str">
        <f>CONCATENATE(,LOWER(O488),UPPER(LEFT(P488,1)),LOWER(RIGHT(P488,LEN(P488)-IF(LEN(P488)&gt;0,1,LEN(P488)))),UPPER(LEFT(Q488,1)),LOWER(RIGHT(Q488,LEN(Q488)-IF(LEN(Q488)&gt;0,1,LEN(Q488)))),UPPER(LEFT(R488,1)),LOWER(RIGHT(R488,LEN(R488)-IF(LEN(R488)&gt;0,1,LEN(R488)))),UPPER(LEFT(S488,1)),LOWER(RIGHT(S488,LEN(S488)-IF(LEN(S488)&gt;0,1,LEN(S488)))),UPPER(LEFT(T488,1)),LOWER(RIGHT(T488,LEN(T488)-IF(LEN(T488)&gt;0,1,LEN(T488)))),UPPER(LEFT(U488,1)),LOWER(RIGHT(U488,LEN(U488)-IF(LEN(U488)&gt;0,1,LEN(U488)))),UPPER(LEFT(V488,1)),LOWER(RIGHT(V488,LEN(V488)-IF(LEN(V488)&gt;0,1,LEN(V488)))))</f>
        <v>createdBy</v>
      </c>
      <c r="X488" s="3" t="str">
        <f>CONCATENATE("""",W488,"""",":","""","""",",")</f>
        <v>"createdBy":"",</v>
      </c>
      <c r="Y488" s="22" t="str">
        <f>CONCATENATE("public static String ",,B488,,"=","""",W488,""";")</f>
        <v>public static String CREATED_BY="createdBy";</v>
      </c>
      <c r="Z488" s="7" t="str">
        <f>CONCATENATE("private String ",W488,"=","""""",";")</f>
        <v>private String createdBy="";</v>
      </c>
    </row>
    <row r="489" spans="2:26" ht="26.4" x14ac:dyDescent="0.45">
      <c r="B489" s="10" t="s">
        <v>339</v>
      </c>
      <c r="C489" s="1" t="s">
        <v>1</v>
      </c>
      <c r="D489" s="4">
        <v>40</v>
      </c>
      <c r="K489" s="25" t="s">
        <v>340</v>
      </c>
      <c r="L489" s="12"/>
      <c r="M489" s="18" t="str">
        <f>CONCATENATE(B487,",")</f>
        <v>FK_PARENT_TASK_ID,</v>
      </c>
      <c r="N489" s="5" t="str">
        <f t="shared" si="205"/>
        <v>CREATED_BY_NAME VARCHAR(40),</v>
      </c>
      <c r="O489" s="1" t="s">
        <v>282</v>
      </c>
      <c r="P489" t="s">
        <v>128</v>
      </c>
      <c r="Q489" t="s">
        <v>0</v>
      </c>
      <c r="W489" s="17" t="str">
        <f t="shared" si="201"/>
        <v>createdByName</v>
      </c>
      <c r="X489" s="3" t="str">
        <f t="shared" si="202"/>
        <v>"createdByName":"",</v>
      </c>
      <c r="Y489" s="22" t="str">
        <f t="shared" si="203"/>
        <v>public static String CREATED_BY_NAME="createdByName";</v>
      </c>
      <c r="Z489" s="7" t="str">
        <f t="shared" si="204"/>
        <v>private String createdByName="";</v>
      </c>
    </row>
    <row r="490" spans="2:26" ht="19.2" x14ac:dyDescent="0.45">
      <c r="B490" s="1" t="s">
        <v>263</v>
      </c>
      <c r="C490" s="1" t="s">
        <v>1</v>
      </c>
      <c r="D490" s="4">
        <v>40</v>
      </c>
      <c r="I490">
        <f>I203</f>
        <v>0</v>
      </c>
      <c r="K490" s="25" t="str">
        <f t="shared" si="206"/>
        <v>CREATED_DATE,</v>
      </c>
      <c r="L490" s="12"/>
      <c r="M490" s="18" t="str">
        <f>CONCATENATE(B490,",")</f>
        <v>CREATED_DATE,</v>
      </c>
      <c r="N490" s="5" t="str">
        <f t="shared" si="205"/>
        <v>CREATED_DATE VARCHAR(40),</v>
      </c>
      <c r="O490" s="1" t="s">
        <v>282</v>
      </c>
      <c r="P490" t="s">
        <v>8</v>
      </c>
      <c r="W490" s="17" t="str">
        <f t="shared" si="201"/>
        <v>createdDate</v>
      </c>
      <c r="X490" s="3" t="str">
        <f t="shared" si="202"/>
        <v>"createdDate":"",</v>
      </c>
      <c r="Y490" s="22" t="str">
        <f t="shared" si="203"/>
        <v>public static String CREATED_DATE="createdDate";</v>
      </c>
      <c r="Z490" s="7" t="str">
        <f t="shared" si="204"/>
        <v>private String createdDate="";</v>
      </c>
    </row>
    <row r="491" spans="2:26" ht="19.2" x14ac:dyDescent="0.45">
      <c r="B491" s="1" t="s">
        <v>264</v>
      </c>
      <c r="C491" s="1" t="s">
        <v>1</v>
      </c>
      <c r="D491" s="4">
        <v>40</v>
      </c>
      <c r="K491" s="25" t="str">
        <f t="shared" si="206"/>
        <v>CREATED_TIME,</v>
      </c>
      <c r="L491" s="12"/>
      <c r="M491" s="18"/>
      <c r="N491" s="5" t="str">
        <f t="shared" si="205"/>
        <v>CREATED_TIME VARCHAR(40),</v>
      </c>
      <c r="O491" s="1" t="s">
        <v>282</v>
      </c>
      <c r="P491" t="s">
        <v>133</v>
      </c>
      <c r="W491" s="17" t="str">
        <f t="shared" si="201"/>
        <v>createdTime</v>
      </c>
      <c r="X491" s="3" t="str">
        <f t="shared" si="202"/>
        <v>"createdTime":"",</v>
      </c>
      <c r="Y491" s="22" t="str">
        <f t="shared" si="203"/>
        <v>public static String CREATED_TIME="createdTime";</v>
      </c>
      <c r="Z491" s="7" t="str">
        <f t="shared" si="204"/>
        <v>private String createdTime="";</v>
      </c>
    </row>
    <row r="492" spans="2:26" ht="19.2" x14ac:dyDescent="0.45">
      <c r="B492" s="1" t="s">
        <v>265</v>
      </c>
      <c r="C492" s="1" t="s">
        <v>1</v>
      </c>
      <c r="D492" s="4">
        <v>50</v>
      </c>
      <c r="I492">
        <f>I203</f>
        <v>0</v>
      </c>
      <c r="K492" s="25" t="str">
        <f t="shared" ref="K492:K512" si="207">CONCATENATE(B492,",")</f>
        <v>START_DATE,</v>
      </c>
      <c r="L492" s="12"/>
      <c r="M492" s="18" t="str">
        <f>CONCATENATE(B492,",")</f>
        <v>START_DATE,</v>
      </c>
      <c r="N492" s="5" t="str">
        <f t="shared" si="205"/>
        <v>START_DATE VARCHAR(50),</v>
      </c>
      <c r="O492" s="1" t="s">
        <v>289</v>
      </c>
      <c r="P492" t="s">
        <v>8</v>
      </c>
      <c r="W492" s="17" t="str">
        <f t="shared" si="201"/>
        <v>startDate</v>
      </c>
      <c r="X492" s="3" t="str">
        <f t="shared" si="202"/>
        <v>"startDate":"",</v>
      </c>
      <c r="Y492" s="22" t="str">
        <f t="shared" si="203"/>
        <v>public static String START_DATE="startDate";</v>
      </c>
      <c r="Z492" s="7" t="str">
        <f t="shared" si="204"/>
        <v>private String startDate="";</v>
      </c>
    </row>
    <row r="493" spans="2:26" ht="19.2" x14ac:dyDescent="0.45">
      <c r="B493" s="1" t="s">
        <v>266</v>
      </c>
      <c r="C493" s="1" t="s">
        <v>1</v>
      </c>
      <c r="D493" s="4">
        <v>50</v>
      </c>
      <c r="K493" s="25" t="str">
        <f t="shared" si="207"/>
        <v>START_TIME,</v>
      </c>
      <c r="L493" s="12"/>
      <c r="M493" s="18" t="str">
        <f>CONCATENATE(B493,",")</f>
        <v>START_TIME,</v>
      </c>
      <c r="N493" s="5" t="str">
        <f t="shared" si="205"/>
        <v>START_TIME VARCHAR(50),</v>
      </c>
      <c r="O493" s="1" t="s">
        <v>289</v>
      </c>
      <c r="P493" t="s">
        <v>133</v>
      </c>
      <c r="W493" s="17" t="str">
        <f t="shared" si="201"/>
        <v>startTime</v>
      </c>
      <c r="X493" s="3" t="str">
        <f t="shared" si="202"/>
        <v>"startTime":"",</v>
      </c>
      <c r="Y493" s="22" t="str">
        <f t="shared" si="203"/>
        <v>public static String START_TIME="startTime";</v>
      </c>
      <c r="Z493" s="7" t="str">
        <f t="shared" si="204"/>
        <v>private String startTime="";</v>
      </c>
    </row>
    <row r="494" spans="2:26" ht="19.2" x14ac:dyDescent="0.45">
      <c r="B494" s="1" t="s">
        <v>267</v>
      </c>
      <c r="C494" s="1" t="s">
        <v>1</v>
      </c>
      <c r="D494" s="4">
        <v>40</v>
      </c>
      <c r="K494" s="25" t="str">
        <f t="shared" si="207"/>
        <v>END_DATE,</v>
      </c>
      <c r="L494" s="12"/>
      <c r="M494" s="18"/>
      <c r="N494" s="5" t="str">
        <f t="shared" si="205"/>
        <v>END_DATE VARCHAR(40),</v>
      </c>
      <c r="O494" s="1" t="s">
        <v>290</v>
      </c>
      <c r="P494" t="s">
        <v>8</v>
      </c>
      <c r="W494" s="17" t="str">
        <f t="shared" si="201"/>
        <v>endDate</v>
      </c>
      <c r="X494" s="3" t="str">
        <f t="shared" si="202"/>
        <v>"endDate":"",</v>
      </c>
      <c r="Y494" s="22" t="str">
        <f t="shared" si="203"/>
        <v>public static String END_DATE="endDate";</v>
      </c>
      <c r="Z494" s="7" t="str">
        <f t="shared" si="204"/>
        <v>private String endDate="";</v>
      </c>
    </row>
    <row r="495" spans="2:26" ht="19.2" x14ac:dyDescent="0.45">
      <c r="B495" s="1" t="s">
        <v>268</v>
      </c>
      <c r="C495" s="1" t="s">
        <v>1</v>
      </c>
      <c r="D495" s="4">
        <v>40</v>
      </c>
      <c r="K495" s="25" t="str">
        <f t="shared" si="207"/>
        <v>END_TIME,</v>
      </c>
      <c r="L495" s="12"/>
      <c r="M495" s="18" t="str">
        <f>CONCATENATE(B495,",")</f>
        <v>END_TIME,</v>
      </c>
      <c r="N495" s="5" t="str">
        <f t="shared" si="205"/>
        <v>END_TIME VARCHAR(40),</v>
      </c>
      <c r="O495" s="1" t="s">
        <v>290</v>
      </c>
      <c r="P495" t="s">
        <v>133</v>
      </c>
      <c r="W495" s="17" t="str">
        <f t="shared" si="201"/>
        <v>endTime</v>
      </c>
      <c r="X495" s="3" t="str">
        <f t="shared" si="202"/>
        <v>"endTime":"",</v>
      </c>
      <c r="Y495" s="22" t="str">
        <f t="shared" si="203"/>
        <v>public static String END_TIME="endTime";</v>
      </c>
      <c r="Z495" s="7" t="str">
        <f t="shared" si="204"/>
        <v>private String endTime="";</v>
      </c>
    </row>
    <row r="496" spans="2:26" ht="19.2" x14ac:dyDescent="0.45">
      <c r="B496" s="1" t="s">
        <v>269</v>
      </c>
      <c r="C496" s="1" t="s">
        <v>1</v>
      </c>
      <c r="D496" s="4">
        <v>40</v>
      </c>
      <c r="K496" s="25" t="str">
        <f t="shared" si="207"/>
        <v>FINISH_DATE,</v>
      </c>
      <c r="L496" s="12"/>
      <c r="M496" s="18" t="str">
        <f>CONCATENATE(B496,",")</f>
        <v>FINISH_DATE,</v>
      </c>
      <c r="N496" s="5" t="str">
        <f t="shared" si="205"/>
        <v>FINISH_DATE VARCHAR(40),</v>
      </c>
      <c r="O496" s="1" t="s">
        <v>312</v>
      </c>
      <c r="P496" t="s">
        <v>8</v>
      </c>
      <c r="W496" s="17" t="str">
        <f t="shared" si="201"/>
        <v>finishDate</v>
      </c>
      <c r="X496" s="3" t="str">
        <f t="shared" si="202"/>
        <v>"finishDate":"",</v>
      </c>
      <c r="Y496" s="22" t="str">
        <f t="shared" si="203"/>
        <v>public static String FINISH_DATE="finishDate";</v>
      </c>
      <c r="Z496" s="7" t="str">
        <f t="shared" si="204"/>
        <v>private String finishDate="";</v>
      </c>
    </row>
    <row r="497" spans="2:26" ht="19.2" x14ac:dyDescent="0.45">
      <c r="B497" s="1" t="s">
        <v>270</v>
      </c>
      <c r="C497" s="1" t="s">
        <v>1</v>
      </c>
      <c r="D497" s="4">
        <v>40</v>
      </c>
      <c r="K497" s="25" t="str">
        <f t="shared" si="207"/>
        <v>FINISH_TIME,</v>
      </c>
      <c r="L497" s="12"/>
      <c r="M497" s="18" t="str">
        <f>CONCATENATE(B497,",")</f>
        <v>FINISH_TIME,</v>
      </c>
      <c r="N497" s="5" t="str">
        <f t="shared" si="205"/>
        <v>FINISH_TIME VARCHAR(40),</v>
      </c>
      <c r="O497" s="1" t="s">
        <v>312</v>
      </c>
      <c r="P497" t="s">
        <v>133</v>
      </c>
      <c r="W497" s="17" t="str">
        <f t="shared" si="201"/>
        <v>finishTime</v>
      </c>
      <c r="X497" s="3" t="str">
        <f t="shared" si="202"/>
        <v>"finishTime":"",</v>
      </c>
      <c r="Y497" s="22" t="str">
        <f t="shared" si="203"/>
        <v>public static String FINISH_TIME="finishTime";</v>
      </c>
      <c r="Z497" s="7" t="str">
        <f t="shared" si="204"/>
        <v>private String finishTime="";</v>
      </c>
    </row>
    <row r="498" spans="2:26" ht="19.2" x14ac:dyDescent="0.45">
      <c r="B498" s="1" t="s">
        <v>271</v>
      </c>
      <c r="C498" s="1" t="s">
        <v>1</v>
      </c>
      <c r="D498" s="4">
        <v>30</v>
      </c>
      <c r="K498" s="25" t="str">
        <f t="shared" si="207"/>
        <v>COMPLETED_DURATION,</v>
      </c>
      <c r="L498" s="12"/>
      <c r="M498" s="18" t="str">
        <f>CONCATENATE(B498,",")</f>
        <v>COMPLETED_DURATION,</v>
      </c>
      <c r="N498" s="5" t="str">
        <f t="shared" si="205"/>
        <v>COMPLETED_DURATION VARCHAR(30),</v>
      </c>
      <c r="O498" s="1" t="s">
        <v>313</v>
      </c>
      <c r="P498" t="s">
        <v>314</v>
      </c>
      <c r="W498" s="17" t="str">
        <f t="shared" si="201"/>
        <v>completedDuration</v>
      </c>
      <c r="X498" s="3" t="str">
        <f t="shared" si="202"/>
        <v>"completedDuration":"",</v>
      </c>
      <c r="Y498" s="22" t="str">
        <f t="shared" si="203"/>
        <v>public static String COMPLETED_DURATION="completedDuration";</v>
      </c>
      <c r="Z498" s="7" t="str">
        <f t="shared" si="204"/>
        <v>private String completedDuration="";</v>
      </c>
    </row>
    <row r="499" spans="2:26" ht="19.2" x14ac:dyDescent="0.45">
      <c r="B499" s="8" t="s">
        <v>14</v>
      </c>
      <c r="C499" s="1" t="s">
        <v>1</v>
      </c>
      <c r="D499" s="4">
        <v>2000</v>
      </c>
      <c r="K499" s="25" t="str">
        <f t="shared" si="207"/>
        <v>DESCRIPTION,</v>
      </c>
      <c r="L499" s="14"/>
      <c r="M499" s="18" t="str">
        <f t="shared" ref="M499:M512" si="208">CONCATENATE(B499,",")</f>
        <v>DESCRIPTION,</v>
      </c>
      <c r="N499" s="5" t="str">
        <f t="shared" si="205"/>
        <v>DESCRIPTION VARCHAR(2000),</v>
      </c>
      <c r="O499" s="1" t="s">
        <v>14</v>
      </c>
      <c r="W499" s="17" t="str">
        <f t="shared" si="201"/>
        <v>description</v>
      </c>
      <c r="X499" s="3" t="str">
        <f t="shared" si="202"/>
        <v>"description":"",</v>
      </c>
      <c r="Y499" s="22" t="str">
        <f t="shared" si="203"/>
        <v>public static String DESCRIPTION="description";</v>
      </c>
      <c r="Z499" s="7" t="str">
        <f t="shared" si="204"/>
        <v>private String description="";</v>
      </c>
    </row>
    <row r="500" spans="2:26" ht="19.2" x14ac:dyDescent="0.45">
      <c r="B500" s="8" t="s">
        <v>272</v>
      </c>
      <c r="C500" s="1" t="s">
        <v>1</v>
      </c>
      <c r="D500" s="12">
        <v>40</v>
      </c>
      <c r="K500" s="25" t="str">
        <f>CONCATENATE(B500,",")</f>
        <v>FK_TASK_TYPE_ID,</v>
      </c>
      <c r="L500" s="14"/>
      <c r="M500" s="18" t="str">
        <f>CONCATENATE(B500,",")</f>
        <v>FK_TASK_TYPE_ID,</v>
      </c>
      <c r="N500" s="5" t="str">
        <f>CONCATENATE(B500," ",C500,"(",D500,")",",")</f>
        <v>FK_TASK_TYPE_ID VARCHAR(40),</v>
      </c>
      <c r="O500" s="1" t="s">
        <v>10</v>
      </c>
      <c r="P500" t="s">
        <v>311</v>
      </c>
      <c r="Q500" t="s">
        <v>51</v>
      </c>
      <c r="R500" t="s">
        <v>2</v>
      </c>
      <c r="W500" s="17" t="str">
        <f>CONCATENATE(,LOWER(O500),UPPER(LEFT(P500,1)),LOWER(RIGHT(P500,LEN(P500)-IF(LEN(P500)&gt;0,1,LEN(P500)))),UPPER(LEFT(Q500,1)),LOWER(RIGHT(Q500,LEN(Q500)-IF(LEN(Q500)&gt;0,1,LEN(Q500)))),UPPER(LEFT(R500,1)),LOWER(RIGHT(R500,LEN(R500)-IF(LEN(R500)&gt;0,1,LEN(R500)))),UPPER(LEFT(S500,1)),LOWER(RIGHT(S500,LEN(S500)-IF(LEN(S500)&gt;0,1,LEN(S500)))),UPPER(LEFT(T500,1)),LOWER(RIGHT(T500,LEN(T500)-IF(LEN(T500)&gt;0,1,LEN(T500)))),UPPER(LEFT(U500,1)),LOWER(RIGHT(U500,LEN(U500)-IF(LEN(U500)&gt;0,1,LEN(U500)))),UPPER(LEFT(V500,1)),LOWER(RIGHT(V500,LEN(V500)-IF(LEN(V500)&gt;0,1,LEN(V500)))))</f>
        <v>fkTaskTypeId</v>
      </c>
      <c r="X500" s="3" t="str">
        <f>CONCATENATE("""",W500,"""",":","""","""",",")</f>
        <v>"fkTaskTypeId":"",</v>
      </c>
      <c r="Y500" s="22" t="str">
        <f>CONCATENATE("public static String ",,B500,,"=","""",W500,""";")</f>
        <v>public static String FK_TASK_TYPE_ID="fkTaskTypeId";</v>
      </c>
      <c r="Z500" s="7" t="str">
        <f>CONCATENATE("private String ",W500,"=","""""",";")</f>
        <v>private String fkTaskTypeId="";</v>
      </c>
    </row>
    <row r="501" spans="2:26" ht="19.2" x14ac:dyDescent="0.45">
      <c r="B501" s="8" t="s">
        <v>331</v>
      </c>
      <c r="C501" s="1" t="s">
        <v>1</v>
      </c>
      <c r="D501" s="12">
        <v>40</v>
      </c>
      <c r="K501" s="25" t="s">
        <v>338</v>
      </c>
      <c r="L501" s="14"/>
      <c r="M501" s="18" t="str">
        <f t="shared" si="208"/>
        <v>TASK_TYPE_NAME,</v>
      </c>
      <c r="N501" s="5" t="str">
        <f t="shared" si="205"/>
        <v>TASK_TYPE_NAME VARCHAR(40),</v>
      </c>
      <c r="O501" s="1" t="s">
        <v>311</v>
      </c>
      <c r="P501" t="s">
        <v>51</v>
      </c>
      <c r="Q501" t="s">
        <v>0</v>
      </c>
      <c r="W501" s="17" t="str">
        <f t="shared" si="201"/>
        <v>taskTypeName</v>
      </c>
      <c r="X501" s="3" t="str">
        <f t="shared" si="202"/>
        <v>"taskTypeName":"",</v>
      </c>
      <c r="Y501" s="22" t="str">
        <f t="shared" si="203"/>
        <v>public static String TASK_TYPE_NAME="taskTypeName";</v>
      </c>
      <c r="Z501" s="7" t="str">
        <f t="shared" si="204"/>
        <v>private String taskTypeName="";</v>
      </c>
    </row>
    <row r="502" spans="2:26" ht="19.2" x14ac:dyDescent="0.45">
      <c r="B502" s="8" t="s">
        <v>273</v>
      </c>
      <c r="C502" s="1" t="s">
        <v>1</v>
      </c>
      <c r="D502" s="12">
        <v>40</v>
      </c>
      <c r="K502" s="25" t="str">
        <f>CONCATENATE(B502,",")</f>
        <v>FK_TASK_STATUS_ID,</v>
      </c>
      <c r="L502" s="14"/>
      <c r="M502" s="18" t="str">
        <f>CONCATENATE(B502,",")</f>
        <v>FK_TASK_STATUS_ID,</v>
      </c>
      <c r="N502" s="5" t="str">
        <f>CONCATENATE(B502," ",C502,"(",D502,")",",")</f>
        <v>FK_TASK_STATUS_ID VARCHAR(40),</v>
      </c>
      <c r="O502" s="1" t="s">
        <v>10</v>
      </c>
      <c r="P502" t="s">
        <v>311</v>
      </c>
      <c r="Q502" t="s">
        <v>3</v>
      </c>
      <c r="R502" t="s">
        <v>2</v>
      </c>
      <c r="W502" s="17" t="str">
        <f>CONCATENATE(,LOWER(O502),UPPER(LEFT(P502,1)),LOWER(RIGHT(P502,LEN(P502)-IF(LEN(P502)&gt;0,1,LEN(P502)))),UPPER(LEFT(Q502,1)),LOWER(RIGHT(Q502,LEN(Q502)-IF(LEN(Q502)&gt;0,1,LEN(Q502)))),UPPER(LEFT(R502,1)),LOWER(RIGHT(R502,LEN(R502)-IF(LEN(R502)&gt;0,1,LEN(R502)))),UPPER(LEFT(S502,1)),LOWER(RIGHT(S502,LEN(S502)-IF(LEN(S502)&gt;0,1,LEN(S502)))),UPPER(LEFT(T502,1)),LOWER(RIGHT(T502,LEN(T502)-IF(LEN(T502)&gt;0,1,LEN(T502)))),UPPER(LEFT(U502,1)),LOWER(RIGHT(U502,LEN(U502)-IF(LEN(U502)&gt;0,1,LEN(U502)))),UPPER(LEFT(V502,1)),LOWER(RIGHT(V502,LEN(V502)-IF(LEN(V502)&gt;0,1,LEN(V502)))))</f>
        <v>fkTaskStatusId</v>
      </c>
      <c r="X502" s="3" t="str">
        <f>CONCATENATE("""",W502,"""",":","""","""",",")</f>
        <v>"fkTaskStatusId":"",</v>
      </c>
      <c r="Y502" s="22" t="str">
        <f>CONCATENATE("public static String ",,B502,,"=","""",W502,""";")</f>
        <v>public static String FK_TASK_STATUS_ID="fkTaskStatusId";</v>
      </c>
      <c r="Z502" s="7" t="str">
        <f>CONCATENATE("private String ",W502,"=","""""",";")</f>
        <v>private String fkTaskStatusId="";</v>
      </c>
    </row>
    <row r="503" spans="2:26" ht="19.2" x14ac:dyDescent="0.45">
      <c r="B503" s="8" t="s">
        <v>332</v>
      </c>
      <c r="C503" s="1" t="s">
        <v>1</v>
      </c>
      <c r="D503" s="12">
        <v>40</v>
      </c>
      <c r="K503" s="25" t="s">
        <v>337</v>
      </c>
      <c r="L503" s="14"/>
      <c r="M503" s="18" t="str">
        <f t="shared" si="208"/>
        <v>TASK_STATUS_NAME,</v>
      </c>
      <c r="N503" s="5" t="str">
        <f t="shared" si="205"/>
        <v>TASK_STATUS_NAME VARCHAR(40),</v>
      </c>
      <c r="O503" s="1" t="s">
        <v>311</v>
      </c>
      <c r="P503" t="s">
        <v>3</v>
      </c>
      <c r="Q503" t="s">
        <v>0</v>
      </c>
      <c r="W503" s="17" t="str">
        <f t="shared" si="201"/>
        <v>taskStatusName</v>
      </c>
      <c r="X503" s="3" t="str">
        <f t="shared" si="202"/>
        <v>"taskStatusName":"",</v>
      </c>
      <c r="Y503" s="22" t="str">
        <f t="shared" si="203"/>
        <v>public static String TASK_STATUS_NAME="taskStatusName";</v>
      </c>
      <c r="Z503" s="7" t="str">
        <f t="shared" si="204"/>
        <v>private String taskStatusName="";</v>
      </c>
    </row>
    <row r="504" spans="2:26" ht="19.2" x14ac:dyDescent="0.45">
      <c r="B504" s="8" t="s">
        <v>274</v>
      </c>
      <c r="C504" s="1" t="s">
        <v>1</v>
      </c>
      <c r="D504" s="12">
        <v>40</v>
      </c>
      <c r="K504" s="25" t="str">
        <f>CONCATENATE(B504,",")</f>
        <v>FK_PROJECT_ID,</v>
      </c>
      <c r="L504" s="14"/>
      <c r="M504" s="18" t="str">
        <f>CONCATENATE(B504,",")</f>
        <v>FK_PROJECT_ID,</v>
      </c>
      <c r="N504" s="5" t="str">
        <f>CONCATENATE(B504," ",C504,"(",D504,")",",")</f>
        <v>FK_PROJECT_ID VARCHAR(40),</v>
      </c>
      <c r="O504" s="1" t="s">
        <v>10</v>
      </c>
      <c r="P504" t="s">
        <v>288</v>
      </c>
      <c r="Q504" t="s">
        <v>2</v>
      </c>
      <c r="W504" s="17" t="str">
        <f>CONCATENATE(,LOWER(O504),UPPER(LEFT(P504,1)),LOWER(RIGHT(P504,LEN(P504)-IF(LEN(P504)&gt;0,1,LEN(P504)))),UPPER(LEFT(Q504,1)),LOWER(RIGHT(Q504,LEN(Q504)-IF(LEN(Q504)&gt;0,1,LEN(Q504)))),UPPER(LEFT(R504,1)),LOWER(RIGHT(R504,LEN(R504)-IF(LEN(R504)&gt;0,1,LEN(R504)))),UPPER(LEFT(S504,1)),LOWER(RIGHT(S504,LEN(S504)-IF(LEN(S504)&gt;0,1,LEN(S504)))),UPPER(LEFT(T504,1)),LOWER(RIGHT(T504,LEN(T504)-IF(LEN(T504)&gt;0,1,LEN(T504)))),UPPER(LEFT(U504,1)),LOWER(RIGHT(U504,LEN(U504)-IF(LEN(U504)&gt;0,1,LEN(U504)))),UPPER(LEFT(V504,1)),LOWER(RIGHT(V504,LEN(V504)-IF(LEN(V504)&gt;0,1,LEN(V504)))))</f>
        <v>fkProjectId</v>
      </c>
      <c r="X504" s="3" t="str">
        <f>CONCATENATE("""",W504,"""",":","""","""",",")</f>
        <v>"fkProjectId":"",</v>
      </c>
      <c r="Y504" s="22" t="str">
        <f>CONCATENATE("public static String ",,B504,,"=","""",W504,""";")</f>
        <v>public static String FK_PROJECT_ID="fkProjectId";</v>
      </c>
      <c r="Z504" s="7" t="str">
        <f>CONCATENATE("private String ",W504,"=","""""",";")</f>
        <v>private String fkProjectId="";</v>
      </c>
    </row>
    <row r="505" spans="2:26" ht="19.2" x14ac:dyDescent="0.45">
      <c r="B505" s="8" t="s">
        <v>287</v>
      </c>
      <c r="C505" s="1" t="s">
        <v>1</v>
      </c>
      <c r="D505" s="12">
        <v>40</v>
      </c>
      <c r="K505" s="25" t="s">
        <v>336</v>
      </c>
      <c r="L505" s="14"/>
      <c r="M505" s="18" t="str">
        <f t="shared" si="208"/>
        <v>PROJECT_NAME,</v>
      </c>
      <c r="N505" s="5" t="str">
        <f t="shared" si="205"/>
        <v>PROJECT_NAME VARCHAR(40),</v>
      </c>
      <c r="O505" s="1" t="s">
        <v>288</v>
      </c>
      <c r="P505" t="s">
        <v>0</v>
      </c>
      <c r="W505" s="17" t="str">
        <f t="shared" si="201"/>
        <v>projectName</v>
      </c>
      <c r="X505" s="3" t="str">
        <f t="shared" si="202"/>
        <v>"projectName":"",</v>
      </c>
      <c r="Y505" s="22" t="str">
        <f t="shared" si="203"/>
        <v>public static String PROJECT_NAME="projectName";</v>
      </c>
      <c r="Z505" s="7" t="str">
        <f t="shared" si="204"/>
        <v>private String projectName="";</v>
      </c>
    </row>
    <row r="506" spans="2:26" ht="19.2" x14ac:dyDescent="0.45">
      <c r="B506" s="8" t="s">
        <v>275</v>
      </c>
      <c r="C506" s="1" t="s">
        <v>1</v>
      </c>
      <c r="D506" s="12">
        <v>40</v>
      </c>
      <c r="K506" s="25" t="str">
        <f t="shared" si="207"/>
        <v>UPDATED_BY,</v>
      </c>
      <c r="L506" s="14"/>
      <c r="M506" s="18" t="str">
        <f t="shared" si="208"/>
        <v>UPDATED_BY,</v>
      </c>
      <c r="N506" s="5" t="str">
        <f t="shared" si="205"/>
        <v>UPDATED_BY VARCHAR(40),</v>
      </c>
      <c r="O506" s="1" t="s">
        <v>315</v>
      </c>
      <c r="P506" t="s">
        <v>128</v>
      </c>
      <c r="W506" s="17" t="str">
        <f t="shared" si="201"/>
        <v>updatedBy</v>
      </c>
      <c r="X506" s="3" t="str">
        <f t="shared" si="202"/>
        <v>"updatedBy":"",</v>
      </c>
      <c r="Y506" s="22" t="str">
        <f t="shared" si="203"/>
        <v>public static String UPDATED_BY="updatedBy";</v>
      </c>
      <c r="Z506" s="7" t="str">
        <f t="shared" si="204"/>
        <v>private String updatedBy="";</v>
      </c>
    </row>
    <row r="507" spans="2:26" ht="19.2" x14ac:dyDescent="0.45">
      <c r="B507" s="8" t="s">
        <v>276</v>
      </c>
      <c r="C507" s="1" t="s">
        <v>1</v>
      </c>
      <c r="D507" s="12">
        <v>42</v>
      </c>
      <c r="K507" s="25" t="str">
        <f t="shared" si="207"/>
        <v>LAST_UPDATED_DATE,</v>
      </c>
      <c r="L507" s="14"/>
      <c r="M507" s="18" t="str">
        <f t="shared" si="208"/>
        <v>LAST_UPDATED_DATE,</v>
      </c>
      <c r="N507" s="5" t="str">
        <f t="shared" si="205"/>
        <v>LAST_UPDATED_DATE VARCHAR(42),</v>
      </c>
      <c r="O507" s="1" t="s">
        <v>316</v>
      </c>
      <c r="P507" t="s">
        <v>315</v>
      </c>
      <c r="Q507" t="s">
        <v>8</v>
      </c>
      <c r="W507" s="17" t="str">
        <f t="shared" si="201"/>
        <v>lastUpdatedDate</v>
      </c>
      <c r="X507" s="3" t="str">
        <f t="shared" si="202"/>
        <v>"lastUpdatedDate":"",</v>
      </c>
      <c r="Y507" s="22" t="str">
        <f t="shared" si="203"/>
        <v>public static String LAST_UPDATED_DATE="lastUpdatedDate";</v>
      </c>
      <c r="Z507" s="7" t="str">
        <f t="shared" si="204"/>
        <v>private String lastUpdatedDate="";</v>
      </c>
    </row>
    <row r="508" spans="2:26" ht="19.2" x14ac:dyDescent="0.45">
      <c r="B508" s="8" t="s">
        <v>277</v>
      </c>
      <c r="C508" s="1" t="s">
        <v>1</v>
      </c>
      <c r="D508" s="12">
        <v>42</v>
      </c>
      <c r="K508" s="25" t="str">
        <f t="shared" si="207"/>
        <v>LAST_UPDATED_TIME,</v>
      </c>
      <c r="L508" s="14"/>
      <c r="M508" s="18" t="str">
        <f t="shared" si="208"/>
        <v>LAST_UPDATED_TIME,</v>
      </c>
      <c r="N508" s="5" t="str">
        <f t="shared" si="205"/>
        <v>LAST_UPDATED_TIME VARCHAR(42),</v>
      </c>
      <c r="O508" s="1" t="s">
        <v>316</v>
      </c>
      <c r="P508" t="s">
        <v>315</v>
      </c>
      <c r="Q508" t="s">
        <v>133</v>
      </c>
      <c r="W508" s="17" t="str">
        <f t="shared" si="201"/>
        <v>lastUpdatedTime</v>
      </c>
      <c r="X508" s="3" t="str">
        <f t="shared" si="202"/>
        <v>"lastUpdatedTime":"",</v>
      </c>
      <c r="Y508" s="22" t="str">
        <f t="shared" si="203"/>
        <v>public static String LAST_UPDATED_TIME="lastUpdatedTime";</v>
      </c>
      <c r="Z508" s="7" t="str">
        <f t="shared" si="204"/>
        <v>private String lastUpdatedTime="";</v>
      </c>
    </row>
    <row r="509" spans="2:26" ht="19.2" x14ac:dyDescent="0.45">
      <c r="B509" s="8" t="s">
        <v>258</v>
      </c>
      <c r="C509" s="1" t="s">
        <v>1</v>
      </c>
      <c r="D509" s="12">
        <v>30</v>
      </c>
      <c r="K509" s="25" t="str">
        <f t="shared" si="207"/>
        <v>ORDER_NO,</v>
      </c>
      <c r="L509" s="14"/>
      <c r="M509" s="18" t="str">
        <f t="shared" si="208"/>
        <v>ORDER_NO,</v>
      </c>
      <c r="N509" s="5" t="str">
        <f t="shared" si="205"/>
        <v>ORDER_NO VARCHAR(30),</v>
      </c>
      <c r="O509" s="1" t="s">
        <v>259</v>
      </c>
      <c r="P509" t="s">
        <v>173</v>
      </c>
      <c r="W509" s="17" t="str">
        <f t="shared" si="201"/>
        <v>orderNo</v>
      </c>
      <c r="X509" s="3" t="str">
        <f t="shared" si="202"/>
        <v>"orderNo":"",</v>
      </c>
      <c r="Y509" s="22" t="str">
        <f t="shared" si="203"/>
        <v>public static String ORDER_NO="orderNo";</v>
      </c>
      <c r="Z509" s="7" t="str">
        <f t="shared" si="204"/>
        <v>private String orderNo="";</v>
      </c>
    </row>
    <row r="510" spans="2:26" ht="19.2" x14ac:dyDescent="0.45">
      <c r="B510" s="8" t="s">
        <v>301</v>
      </c>
      <c r="C510" s="1" t="s">
        <v>1</v>
      </c>
      <c r="D510" s="8">
        <v>43</v>
      </c>
      <c r="K510" s="25" t="str">
        <f t="shared" si="207"/>
        <v>FK_PRIORITY_ID,</v>
      </c>
      <c r="M510" s="18" t="str">
        <f t="shared" si="208"/>
        <v>FK_PRIORITY_ID,</v>
      </c>
      <c r="N510" s="5" t="str">
        <f t="shared" si="205"/>
        <v>FK_PRIORITY_ID VARCHAR(43),</v>
      </c>
      <c r="O510" s="1" t="s">
        <v>10</v>
      </c>
      <c r="P510" t="s">
        <v>305</v>
      </c>
      <c r="Q510" t="s">
        <v>2</v>
      </c>
      <c r="W510" s="17" t="str">
        <f t="shared" si="201"/>
        <v>fkPriorityId</v>
      </c>
      <c r="X510" s="3" t="str">
        <f t="shared" si="202"/>
        <v>"fkPriorityId":"",</v>
      </c>
      <c r="Y510" s="22" t="str">
        <f t="shared" si="203"/>
        <v>public static String FK_PRIORITY_ID="fkPriorityId";</v>
      </c>
      <c r="Z510" s="7" t="str">
        <f t="shared" si="204"/>
        <v>private String fkPriorityId="";</v>
      </c>
    </row>
    <row r="511" spans="2:26" ht="19.2" x14ac:dyDescent="0.45">
      <c r="B511" s="8" t="s">
        <v>333</v>
      </c>
      <c r="C511" s="1" t="s">
        <v>1</v>
      </c>
      <c r="D511" s="8">
        <v>43</v>
      </c>
      <c r="K511" s="25" t="str">
        <f t="shared" si="207"/>
        <v>FK_PROGRESS_ID,</v>
      </c>
      <c r="M511" s="18" t="str">
        <f t="shared" si="208"/>
        <v>FK_PROGRESS_ID,</v>
      </c>
      <c r="N511" s="5" t="str">
        <f t="shared" si="205"/>
        <v>FK_PROGRESS_ID VARCHAR(43),</v>
      </c>
      <c r="O511" s="1" t="s">
        <v>10</v>
      </c>
      <c r="P511" t="s">
        <v>297</v>
      </c>
      <c r="Q511" t="s">
        <v>2</v>
      </c>
      <c r="W511" s="17" t="str">
        <f t="shared" si="201"/>
        <v>fkProgressId</v>
      </c>
      <c r="X511" s="3" t="str">
        <f t="shared" si="202"/>
        <v>"fkProgressId":"",</v>
      </c>
      <c r="Y511" s="22" t="str">
        <f t="shared" si="203"/>
        <v>public static String FK_PROGRESS_ID="fkProgressId";</v>
      </c>
      <c r="Z511" s="7" t="str">
        <f t="shared" si="204"/>
        <v>private String fkProgressId="";</v>
      </c>
    </row>
    <row r="512" spans="2:26" ht="19.2" x14ac:dyDescent="0.45">
      <c r="B512" s="8" t="s">
        <v>306</v>
      </c>
      <c r="C512" s="1" t="s">
        <v>1</v>
      </c>
      <c r="D512" s="8">
        <v>43</v>
      </c>
      <c r="K512" s="25" t="str">
        <f t="shared" si="207"/>
        <v>FK_TASK_CATEGORY_ID,</v>
      </c>
      <c r="M512" s="18" t="str">
        <f t="shared" si="208"/>
        <v>FK_TASK_CATEGORY_ID,</v>
      </c>
      <c r="N512" s="5" t="str">
        <f t="shared" si="205"/>
        <v>FK_TASK_CATEGORY_ID VARCHAR(43),</v>
      </c>
      <c r="O512" s="1" t="s">
        <v>10</v>
      </c>
      <c r="P512" t="s">
        <v>311</v>
      </c>
      <c r="Q512" t="s">
        <v>310</v>
      </c>
      <c r="R512" t="s">
        <v>2</v>
      </c>
      <c r="W512" s="17" t="str">
        <f t="shared" si="201"/>
        <v>fkTaskCategoryId</v>
      </c>
      <c r="X512" s="3" t="str">
        <f t="shared" si="202"/>
        <v>"fkTaskCategoryId":"",</v>
      </c>
      <c r="Y512" s="22" t="str">
        <f t="shared" si="203"/>
        <v>public static String FK_TASK_CATEGORY_ID="fkTaskCategoryId";</v>
      </c>
      <c r="Z512" s="7" t="str">
        <f t="shared" si="204"/>
        <v>private String fkTaskCategoryId="";</v>
      </c>
    </row>
    <row r="513" spans="2:26" ht="19.2" x14ac:dyDescent="0.45">
      <c r="B513" s="8" t="s">
        <v>304</v>
      </c>
      <c r="C513" s="1" t="s">
        <v>1</v>
      </c>
      <c r="D513" s="8">
        <v>43</v>
      </c>
      <c r="K513" s="25" t="s">
        <v>334</v>
      </c>
      <c r="M513" s="18" t="str">
        <f t="shared" ref="M513:M521" si="209">CONCATENATE(B513,",")</f>
        <v>PRIORITY_NAME,</v>
      </c>
      <c r="N513" s="5" t="str">
        <f>CONCATENATE(B513," ",C513,"(",D513,")",",")</f>
        <v>PRIORITY_NAME VARCHAR(43),</v>
      </c>
      <c r="O513" s="1" t="s">
        <v>305</v>
      </c>
      <c r="P513" t="s">
        <v>0</v>
      </c>
      <c r="W513" s="17" t="str">
        <f t="shared" ref="W513:W521" si="210">CONCATENATE(,LOWER(O513),UPPER(LEFT(P513,1)),LOWER(RIGHT(P513,LEN(P513)-IF(LEN(P513)&gt;0,1,LEN(P513)))),UPPER(LEFT(Q513,1)),LOWER(RIGHT(Q513,LEN(Q513)-IF(LEN(Q513)&gt;0,1,LEN(Q513)))),UPPER(LEFT(R513,1)),LOWER(RIGHT(R513,LEN(R513)-IF(LEN(R513)&gt;0,1,LEN(R513)))),UPPER(LEFT(S513,1)),LOWER(RIGHT(S513,LEN(S513)-IF(LEN(S513)&gt;0,1,LEN(S513)))),UPPER(LEFT(T513,1)),LOWER(RIGHT(T513,LEN(T513)-IF(LEN(T513)&gt;0,1,LEN(T513)))),UPPER(LEFT(U513,1)),LOWER(RIGHT(U513,LEN(U513)-IF(LEN(U513)&gt;0,1,LEN(U513)))),UPPER(LEFT(V513,1)),LOWER(RIGHT(V513,LEN(V513)-IF(LEN(V513)&gt;0,1,LEN(V513)))))</f>
        <v>priorityName</v>
      </c>
      <c r="X513" s="3" t="str">
        <f t="shared" ref="X513:X521" si="211">CONCATENATE("""",W513,"""",":","""","""",",")</f>
        <v>"priorityName":"",</v>
      </c>
      <c r="Y513" s="22" t="str">
        <f t="shared" ref="Y513:Y521" si="212">CONCATENATE("public static String ",,B513,,"=","""",W513,""";")</f>
        <v>public static String PRIORITY_NAME="priorityName";</v>
      </c>
      <c r="Z513" s="7" t="str">
        <f t="shared" ref="Z513:Z521" si="213">CONCATENATE("private String ",W513,"=","""""",";")</f>
        <v>private String priorityName="";</v>
      </c>
    </row>
    <row r="514" spans="2:26" ht="19.2" x14ac:dyDescent="0.45">
      <c r="B514" s="8" t="s">
        <v>296</v>
      </c>
      <c r="C514" s="1" t="s">
        <v>1</v>
      </c>
      <c r="D514" s="8">
        <v>43</v>
      </c>
      <c r="K514" s="25" t="s">
        <v>335</v>
      </c>
      <c r="M514" s="18" t="str">
        <f t="shared" si="209"/>
        <v>PROGRESS_NAME,</v>
      </c>
      <c r="N514" s="5" t="str">
        <f>CONCATENATE(B514," ",C514,"(",D514,")",",")</f>
        <v>PROGRESS_NAME VARCHAR(43),</v>
      </c>
      <c r="O514" s="1" t="s">
        <v>297</v>
      </c>
      <c r="P514" t="s">
        <v>0</v>
      </c>
      <c r="W514" s="17" t="str">
        <f t="shared" si="210"/>
        <v>progressName</v>
      </c>
      <c r="X514" s="3" t="str">
        <f t="shared" si="211"/>
        <v>"progressName":"",</v>
      </c>
      <c r="Y514" s="22" t="str">
        <f t="shared" si="212"/>
        <v>public static String PROGRESS_NAME="progressName";</v>
      </c>
      <c r="Z514" s="7" t="str">
        <f t="shared" si="213"/>
        <v>private String progressName="";</v>
      </c>
    </row>
    <row r="515" spans="2:26" ht="19.2" x14ac:dyDescent="0.45">
      <c r="B515" s="8" t="s">
        <v>309</v>
      </c>
      <c r="C515" s="1" t="s">
        <v>1</v>
      </c>
      <c r="D515" s="8">
        <v>43</v>
      </c>
      <c r="K515" s="25" t="s">
        <v>343</v>
      </c>
      <c r="M515" s="18" t="str">
        <f t="shared" si="209"/>
        <v>CATEGORY_NAME,</v>
      </c>
      <c r="N515" s="5" t="str">
        <f>CONCATENATE(B515," ",C515,"(",D515,")",",")</f>
        <v>CATEGORY_NAME VARCHAR(43),</v>
      </c>
      <c r="O515" s="1" t="s">
        <v>310</v>
      </c>
      <c r="P515" t="s">
        <v>0</v>
      </c>
      <c r="W515" s="17" t="str">
        <f t="shared" si="210"/>
        <v>categoryName</v>
      </c>
      <c r="X515" s="3" t="str">
        <f t="shared" si="211"/>
        <v>"categoryName":"",</v>
      </c>
      <c r="Y515" s="22" t="str">
        <f t="shared" si="212"/>
        <v>public static String CATEGORY_NAME="categoryName";</v>
      </c>
      <c r="Z515" s="7" t="str">
        <f t="shared" si="213"/>
        <v>private String categoryName="";</v>
      </c>
    </row>
    <row r="516" spans="2:26" ht="19.2" x14ac:dyDescent="0.45">
      <c r="B516" s="1" t="s">
        <v>829</v>
      </c>
      <c r="C516" s="1" t="s">
        <v>701</v>
      </c>
      <c r="D516" s="4"/>
      <c r="I516">
        <f>I515</f>
        <v>0</v>
      </c>
      <c r="J516" t="str">
        <f>CONCATENATE(LEFT(CONCATENATE(" ADD "," ",N516,";"),LEN(CONCATENATE(" ADD "," ",N516,";"))-2),";")</f>
        <v xml:space="preserve"> ADD  ESTIMATED_COUNTER TEXT;</v>
      </c>
      <c r="K516" s="25" t="str">
        <f>CONCATENATE(B516,",")</f>
        <v>ESTIMATED_COUNTER,</v>
      </c>
      <c r="L516" s="12"/>
      <c r="M516" s="18" t="str">
        <f t="shared" si="209"/>
        <v>ESTIMATED_COUNTER,</v>
      </c>
      <c r="N516" s="5" t="str">
        <f>CONCATENATE(B516," ",C516,"",D516,"",",")</f>
        <v>ESTIMATED_COUNTER TEXT,</v>
      </c>
      <c r="O516" s="1" t="s">
        <v>405</v>
      </c>
      <c r="P516" t="s">
        <v>834</v>
      </c>
      <c r="W516" s="17" t="str">
        <f t="shared" si="210"/>
        <v>estimatedCounter</v>
      </c>
      <c r="X516" s="3" t="str">
        <f t="shared" si="211"/>
        <v>"estimatedCounter":"",</v>
      </c>
      <c r="Y516" s="22" t="str">
        <f t="shared" si="212"/>
        <v>public static String ESTIMATED_COUNTER="estimatedCounter";</v>
      </c>
      <c r="Z516" s="7" t="str">
        <f t="shared" si="213"/>
        <v>private String estimatedCounter="";</v>
      </c>
    </row>
    <row r="517" spans="2:26" ht="19.2" x14ac:dyDescent="0.45">
      <c r="B517" s="1" t="s">
        <v>830</v>
      </c>
      <c r="C517" s="1" t="s">
        <v>701</v>
      </c>
      <c r="D517" s="4"/>
      <c r="I517">
        <f>I516</f>
        <v>0</v>
      </c>
      <c r="J517" t="str">
        <f>CONCATENATE(LEFT(CONCATENATE(" ADD "," ",N517,";"),LEN(CONCATENATE(" ADD "," ",N517,";"))-2),";")</f>
        <v xml:space="preserve"> ADD  EXECUTED_COUNTER TEXT;</v>
      </c>
      <c r="K517" s="25" t="str">
        <f>CONCATENATE(B517,",")</f>
        <v>EXECUTED_COUNTER,</v>
      </c>
      <c r="L517" s="12"/>
      <c r="M517" s="18" t="str">
        <f t="shared" si="209"/>
        <v>EXECUTED_COUNTER,</v>
      </c>
      <c r="N517" s="5" t="str">
        <f>CONCATENATE(B517," ",C517,"",D517,"",",")</f>
        <v>EXECUTED_COUNTER TEXT,</v>
      </c>
      <c r="O517" s="1" t="s">
        <v>833</v>
      </c>
      <c r="P517" t="s">
        <v>834</v>
      </c>
      <c r="W517" s="17" t="str">
        <f t="shared" si="210"/>
        <v>executedCounter</v>
      </c>
      <c r="X517" s="3" t="str">
        <f t="shared" si="211"/>
        <v>"executedCounter":"",</v>
      </c>
      <c r="Y517" s="22" t="str">
        <f t="shared" si="212"/>
        <v>public static String EXECUTED_COUNTER="executedCounter";</v>
      </c>
      <c r="Z517" s="7" t="str">
        <f t="shared" si="213"/>
        <v>private String executedCounter="";</v>
      </c>
    </row>
    <row r="518" spans="2:26" ht="19.2" x14ac:dyDescent="0.45">
      <c r="B518" s="1" t="s">
        <v>831</v>
      </c>
      <c r="C518" s="1" t="s">
        <v>701</v>
      </c>
      <c r="D518" s="4"/>
      <c r="I518">
        <f>I517</f>
        <v>0</v>
      </c>
      <c r="J518" t="str">
        <f>CONCATENATE(LEFT(CONCATENATE(" ADD "," ",N518,";"),LEN(CONCATENATE(" ADD "," ",N518,";"))-2),";")</f>
        <v xml:space="preserve"> ADD  ESTIMATED_BUDGET TEXT;</v>
      </c>
      <c r="K518" s="25" t="str">
        <f>CONCATENATE(B518,",")</f>
        <v>ESTIMATED_BUDGET,</v>
      </c>
      <c r="L518" s="12"/>
      <c r="M518" s="18" t="str">
        <f t="shared" si="209"/>
        <v>ESTIMATED_BUDGET,</v>
      </c>
      <c r="N518" s="5" t="str">
        <f>CONCATENATE(B518," ",C518,"",D518,"",",")</f>
        <v>ESTIMATED_BUDGET TEXT,</v>
      </c>
      <c r="O518" s="1" t="s">
        <v>405</v>
      </c>
      <c r="P518" t="s">
        <v>835</v>
      </c>
      <c r="W518" s="17" t="str">
        <f t="shared" si="210"/>
        <v>estimatedBudget</v>
      </c>
      <c r="X518" s="3" t="str">
        <f t="shared" si="211"/>
        <v>"estimatedBudget":"",</v>
      </c>
      <c r="Y518" s="22" t="str">
        <f t="shared" si="212"/>
        <v>public static String ESTIMATED_BUDGET="estimatedBudget";</v>
      </c>
      <c r="Z518" s="7" t="str">
        <f t="shared" si="213"/>
        <v>private String estimatedBudget="";</v>
      </c>
    </row>
    <row r="519" spans="2:26" ht="19.2" x14ac:dyDescent="0.45">
      <c r="B519" s="1" t="s">
        <v>832</v>
      </c>
      <c r="C519" s="1" t="s">
        <v>701</v>
      </c>
      <c r="D519" s="4"/>
      <c r="I519">
        <f>I518</f>
        <v>0</v>
      </c>
      <c r="J519" t="str">
        <f>CONCATENATE(LEFT(CONCATENATE(" ADD "," ",N519,";"),LEN(CONCATENATE(" ADD "," ",N519,";"))-2),";")</f>
        <v xml:space="preserve"> ADD  SPENT_BUDGET TEXT;</v>
      </c>
      <c r="K519" s="25" t="str">
        <f>CONCATENATE(B519,",")</f>
        <v>SPENT_BUDGET,</v>
      </c>
      <c r="L519" s="12"/>
      <c r="M519" s="18" t="str">
        <f t="shared" si="209"/>
        <v>SPENT_BUDGET,</v>
      </c>
      <c r="N519" s="5" t="str">
        <f>CONCATENATE(B519," ",C519,"",D519,"",",")</f>
        <v>SPENT_BUDGET TEXT,</v>
      </c>
      <c r="O519" s="1" t="s">
        <v>407</v>
      </c>
      <c r="P519" t="s">
        <v>835</v>
      </c>
      <c r="W519" s="17" t="str">
        <f t="shared" si="210"/>
        <v>spentBudget</v>
      </c>
      <c r="X519" s="3" t="str">
        <f t="shared" si="211"/>
        <v>"spentBudget":"",</v>
      </c>
      <c r="Y519" s="22" t="str">
        <f t="shared" si="212"/>
        <v>public static String SPENT_BUDGET="spentBudget";</v>
      </c>
      <c r="Z519" s="7" t="str">
        <f t="shared" si="213"/>
        <v>private String spentBudget="";</v>
      </c>
    </row>
    <row r="520" spans="2:26" ht="19.2" x14ac:dyDescent="0.45">
      <c r="B520" s="8" t="s">
        <v>321</v>
      </c>
      <c r="C520" s="1" t="s">
        <v>1</v>
      </c>
      <c r="D520" s="8">
        <v>43</v>
      </c>
      <c r="K520" s="25" t="s">
        <v>345</v>
      </c>
      <c r="M520" s="18" t="str">
        <f t="shared" si="209"/>
        <v>FILE_URL,</v>
      </c>
      <c r="N520" s="5" t="str">
        <f>CONCATENATE(B520," ",C520,"(",D520,")",",")</f>
        <v>FILE_URL VARCHAR(43),</v>
      </c>
      <c r="O520" s="1" t="s">
        <v>324</v>
      </c>
      <c r="P520" t="s">
        <v>325</v>
      </c>
      <c r="W520" s="17" t="str">
        <f t="shared" si="210"/>
        <v>fileUrl</v>
      </c>
      <c r="X520" s="3" t="str">
        <f t="shared" si="211"/>
        <v>"fileUrl":"",</v>
      </c>
      <c r="Y520" s="22" t="str">
        <f t="shared" si="212"/>
        <v>public static String FILE_URL="fileUrl";</v>
      </c>
      <c r="Z520" s="7" t="str">
        <f t="shared" si="213"/>
        <v>private String fileUrl="";</v>
      </c>
    </row>
    <row r="521" spans="2:26" ht="26.4" x14ac:dyDescent="0.45">
      <c r="B521" s="8" t="s">
        <v>341</v>
      </c>
      <c r="C521" s="1" t="s">
        <v>1</v>
      </c>
      <c r="D521" s="8">
        <v>43</v>
      </c>
      <c r="K521" s="25" t="s">
        <v>342</v>
      </c>
      <c r="M521" s="18" t="str">
        <f t="shared" si="209"/>
        <v>ASSIGNEE_NAME,</v>
      </c>
      <c r="N521" s="5" t="str">
        <f>CONCATENATE(B521," ",C521,"(",D521,")",",")</f>
        <v>ASSIGNEE_NAME VARCHAR(43),</v>
      </c>
      <c r="O521" s="1" t="s">
        <v>344</v>
      </c>
      <c r="P521" t="s">
        <v>0</v>
      </c>
      <c r="W521" s="17" t="str">
        <f t="shared" si="210"/>
        <v>assigneeName</v>
      </c>
      <c r="X521" s="3" t="str">
        <f t="shared" si="211"/>
        <v>"assigneeName":"",</v>
      </c>
      <c r="Y521" s="22" t="str">
        <f t="shared" si="212"/>
        <v>public static String ASSIGNEE_NAME="assigneeName";</v>
      </c>
      <c r="Z521" s="7" t="str">
        <f t="shared" si="213"/>
        <v>private String assigneeName="";</v>
      </c>
    </row>
    <row r="522" spans="2:26" ht="19.2" x14ac:dyDescent="0.45">
      <c r="C522" s="1"/>
      <c r="D522" s="8"/>
      <c r="K522" s="29" t="str">
        <f>CONCATENATE(" FROM ",LEFT(B481,LEN(B481)-5)," T")</f>
        <v xml:space="preserve"> FROM TM_TASK T</v>
      </c>
      <c r="M522" s="18"/>
      <c r="N522" s="33" t="s">
        <v>130</v>
      </c>
      <c r="O522" s="1"/>
      <c r="W522" s="17"/>
    </row>
    <row r="523" spans="2:26" ht="19.2" x14ac:dyDescent="0.45">
      <c r="C523" s="14"/>
      <c r="D523" s="9"/>
      <c r="K523" s="29"/>
      <c r="M523" s="20"/>
      <c r="N523" s="33"/>
      <c r="O523" s="14"/>
      <c r="W523" s="17"/>
    </row>
    <row r="524" spans="2:26" ht="19.2" x14ac:dyDescent="0.45">
      <c r="C524" s="14"/>
      <c r="D524" s="9"/>
      <c r="K524" s="29"/>
      <c r="M524" s="20"/>
      <c r="N524" s="33"/>
      <c r="O524" s="14"/>
      <c r="W524" s="17"/>
    </row>
    <row r="525" spans="2:26" x14ac:dyDescent="0.3">
      <c r="B525" s="2" t="s">
        <v>402</v>
      </c>
      <c r="I525" t="str">
        <f>CONCATENATE("ALTER TABLE"," ",B525)</f>
        <v>ALTER TABLE TM_BACKLOG_TASK</v>
      </c>
      <c r="N525" s="5" t="str">
        <f>CONCATENATE("CREATE TABLE ",B525," ","(")</f>
        <v>CREATE TABLE TM_BACKLOG_TASK (</v>
      </c>
    </row>
    <row r="526" spans="2:26" ht="19.2" x14ac:dyDescent="0.45">
      <c r="B526" s="1" t="s">
        <v>2</v>
      </c>
      <c r="C526" s="1" t="s">
        <v>1</v>
      </c>
      <c r="D526" s="4">
        <v>30</v>
      </c>
      <c r="E526" s="24" t="s">
        <v>113</v>
      </c>
      <c r="I526" t="str">
        <f>I525</f>
        <v>ALTER TABLE TM_BACKLOG_TASK</v>
      </c>
      <c r="J526" t="str">
        <f t="shared" ref="J526:J531" si="214">CONCATENATE(LEFT(CONCATENATE(" ADD "," ",N526,";"),LEN(CONCATENATE(" ADD "," ",N526,";"))-2),";")</f>
        <v xml:space="preserve"> ADD  ID VARCHAR(30) NOT NULL ;</v>
      </c>
      <c r="K526" s="21" t="str">
        <f t="shared" ref="K526:K531" si="215">CONCATENATE(LEFT(CONCATENATE("  ALTER COLUMN  "," ",N526,";"),LEN(CONCATENATE("  ALTER COLUMN  "," ",N526,";"))-2),";")</f>
        <v xml:space="preserve">  ALTER COLUMN   ID VARCHAR(30) NOT NULL ;</v>
      </c>
      <c r="L526" s="12"/>
      <c r="M526" s="18" t="str">
        <f t="shared" ref="M526:M531" si="216">CONCATENATE(B526,",")</f>
        <v>ID,</v>
      </c>
      <c r="N526" s="5" t="str">
        <f>CONCATENATE(B526," ",C526,"(",D526,") ",E526," ,")</f>
        <v>ID VARCHAR(30) NOT NULL ,</v>
      </c>
      <c r="O526" s="1" t="s">
        <v>2</v>
      </c>
      <c r="P526" s="6"/>
      <c r="Q526" s="6"/>
      <c r="R526" s="6"/>
      <c r="S526" s="6"/>
      <c r="T526" s="6"/>
      <c r="U526" s="6"/>
      <c r="V526" s="6"/>
      <c r="W526" s="17" t="str">
        <f t="shared" ref="W526:W542" si="217">CONCATENATE(,LOWER(O526),UPPER(LEFT(P526,1)),LOWER(RIGHT(P526,LEN(P526)-IF(LEN(P526)&gt;0,1,LEN(P526)))),UPPER(LEFT(Q526,1)),LOWER(RIGHT(Q526,LEN(Q526)-IF(LEN(Q526)&gt;0,1,LEN(Q526)))),UPPER(LEFT(R526,1)),LOWER(RIGHT(R526,LEN(R526)-IF(LEN(R526)&gt;0,1,LEN(R526)))),UPPER(LEFT(S526,1)),LOWER(RIGHT(S526,LEN(S526)-IF(LEN(S526)&gt;0,1,LEN(S526)))),UPPER(LEFT(T526,1)),LOWER(RIGHT(T526,LEN(T526)-IF(LEN(T526)&gt;0,1,LEN(T526)))),UPPER(LEFT(U526,1)),LOWER(RIGHT(U526,LEN(U526)-IF(LEN(U526)&gt;0,1,LEN(U526)))),UPPER(LEFT(V526,1)),LOWER(RIGHT(V526,LEN(V526)-IF(LEN(V526)&gt;0,1,LEN(V526)))))</f>
        <v>id</v>
      </c>
      <c r="X526" s="3" t="str">
        <f t="shared" ref="X526:X542" si="218">CONCATENATE("""",W526,"""",":","""","""",",")</f>
        <v>"id":"",</v>
      </c>
      <c r="Y526" s="22" t="str">
        <f t="shared" ref="Y526:Y542" si="219">CONCATENATE("public static String ",,B526,,"=","""",W526,""";")</f>
        <v>public static String ID="id";</v>
      </c>
      <c r="Z526" s="7" t="str">
        <f t="shared" ref="Z526:Z542" si="220">CONCATENATE("private String ",W526,"=","""""",";")</f>
        <v>private String id="";</v>
      </c>
    </row>
    <row r="527" spans="2:26" ht="19.2" x14ac:dyDescent="0.45">
      <c r="B527" s="1" t="s">
        <v>3</v>
      </c>
      <c r="C527" s="1" t="s">
        <v>1</v>
      </c>
      <c r="D527" s="4">
        <v>10</v>
      </c>
      <c r="I527" t="str">
        <f>I526</f>
        <v>ALTER TABLE TM_BACKLOG_TASK</v>
      </c>
      <c r="J527" t="str">
        <f t="shared" si="214"/>
        <v xml:space="preserve"> ADD  STATUS VARCHAR(10);</v>
      </c>
      <c r="K527" s="21" t="str">
        <f t="shared" si="215"/>
        <v xml:space="preserve">  ALTER COLUMN   STATUS VARCHAR(10);</v>
      </c>
      <c r="L527" s="12"/>
      <c r="M527" s="18" t="str">
        <f t="shared" si="216"/>
        <v>STATUS,</v>
      </c>
      <c r="N527" s="5" t="str">
        <f t="shared" ref="N527:N542" si="221">CONCATENATE(B527," ",C527,"(",D527,")",",")</f>
        <v>STATUS VARCHAR(10),</v>
      </c>
      <c r="O527" s="1" t="s">
        <v>3</v>
      </c>
      <c r="W527" s="17" t="str">
        <f t="shared" si="217"/>
        <v>status</v>
      </c>
      <c r="X527" s="3" t="str">
        <f t="shared" si="218"/>
        <v>"status":"",</v>
      </c>
      <c r="Y527" s="22" t="str">
        <f t="shared" si="219"/>
        <v>public static String STATUS="status";</v>
      </c>
      <c r="Z527" s="7" t="str">
        <f t="shared" si="220"/>
        <v>private String status="";</v>
      </c>
    </row>
    <row r="528" spans="2:26" ht="19.2" x14ac:dyDescent="0.45">
      <c r="B528" s="1" t="s">
        <v>4</v>
      </c>
      <c r="C528" s="1" t="s">
        <v>1</v>
      </c>
      <c r="D528" s="4">
        <v>20</v>
      </c>
      <c r="I528" t="str">
        <f>I527</f>
        <v>ALTER TABLE TM_BACKLOG_TASK</v>
      </c>
      <c r="J528" t="str">
        <f t="shared" si="214"/>
        <v xml:space="preserve"> ADD  INSERT_DATE VARCHAR(20);</v>
      </c>
      <c r="K528" s="21" t="str">
        <f t="shared" si="215"/>
        <v xml:space="preserve">  ALTER COLUMN   INSERT_DATE VARCHAR(20);</v>
      </c>
      <c r="L528" s="12"/>
      <c r="M528" s="18" t="str">
        <f t="shared" si="216"/>
        <v>INSERT_DATE,</v>
      </c>
      <c r="N528" s="5" t="str">
        <f t="shared" si="221"/>
        <v>INSERT_DATE VARCHAR(20),</v>
      </c>
      <c r="O528" s="1" t="s">
        <v>7</v>
      </c>
      <c r="P528" t="s">
        <v>8</v>
      </c>
      <c r="W528" s="17" t="str">
        <f t="shared" si="217"/>
        <v>insertDate</v>
      </c>
      <c r="X528" s="3" t="str">
        <f t="shared" si="218"/>
        <v>"insertDate":"",</v>
      </c>
      <c r="Y528" s="22" t="str">
        <f t="shared" si="219"/>
        <v>public static String INSERT_DATE="insertDate";</v>
      </c>
      <c r="Z528" s="7" t="str">
        <f t="shared" si="220"/>
        <v>private String insertDate="";</v>
      </c>
    </row>
    <row r="529" spans="2:26" ht="19.2" x14ac:dyDescent="0.45">
      <c r="B529" s="1" t="s">
        <v>5</v>
      </c>
      <c r="C529" s="1" t="s">
        <v>1</v>
      </c>
      <c r="D529" s="4">
        <v>20</v>
      </c>
      <c r="I529" t="str">
        <f>I528</f>
        <v>ALTER TABLE TM_BACKLOG_TASK</v>
      </c>
      <c r="J529" t="str">
        <f t="shared" si="214"/>
        <v xml:space="preserve"> ADD  MODIFICATION_DATE VARCHAR(20);</v>
      </c>
      <c r="K529" s="21" t="str">
        <f t="shared" si="215"/>
        <v xml:space="preserve">  ALTER COLUMN   MODIFICATION_DATE VARCHAR(20);</v>
      </c>
      <c r="L529" s="12"/>
      <c r="M529" s="18" t="str">
        <f t="shared" si="216"/>
        <v>MODIFICATION_DATE,</v>
      </c>
      <c r="N529" s="5" t="str">
        <f t="shared" si="221"/>
        <v>MODIFICATION_DATE VARCHAR(20),</v>
      </c>
      <c r="O529" s="1" t="s">
        <v>9</v>
      </c>
      <c r="P529" t="s">
        <v>8</v>
      </c>
      <c r="W529" s="17" t="str">
        <f t="shared" si="217"/>
        <v>modificationDate</v>
      </c>
      <c r="X529" s="3" t="str">
        <f t="shared" si="218"/>
        <v>"modificationDate":"",</v>
      </c>
      <c r="Y529" s="22" t="str">
        <f t="shared" si="219"/>
        <v>public static String MODIFICATION_DATE="modificationDate";</v>
      </c>
      <c r="Z529" s="7" t="str">
        <f t="shared" si="220"/>
        <v>private String modificationDate="";</v>
      </c>
    </row>
    <row r="530" spans="2:26" ht="19.2" x14ac:dyDescent="0.45">
      <c r="B530" s="1" t="s">
        <v>367</v>
      </c>
      <c r="C530" s="1" t="s">
        <v>1</v>
      </c>
      <c r="D530" s="4">
        <v>43</v>
      </c>
      <c r="I530" t="e">
        <f>#REF!</f>
        <v>#REF!</v>
      </c>
      <c r="J530" t="str">
        <f t="shared" si="214"/>
        <v xml:space="preserve"> ADD  FK_BACKLOG_ID VARCHAR(43);</v>
      </c>
      <c r="K530" s="21" t="str">
        <f t="shared" si="215"/>
        <v xml:space="preserve">  ALTER COLUMN   FK_BACKLOG_ID VARCHAR(43);</v>
      </c>
      <c r="L530" s="12"/>
      <c r="M530" s="18" t="str">
        <f t="shared" si="216"/>
        <v>FK_BACKLOG_ID,</v>
      </c>
      <c r="N530" s="5" t="str">
        <f t="shared" si="221"/>
        <v>FK_BACKLOG_ID VARCHAR(43),</v>
      </c>
      <c r="O530" s="1" t="s">
        <v>10</v>
      </c>
      <c r="P530" t="s">
        <v>354</v>
      </c>
      <c r="Q530" t="s">
        <v>2</v>
      </c>
      <c r="W530" s="17" t="str">
        <f t="shared" si="217"/>
        <v>fkBacklogId</v>
      </c>
      <c r="X530" s="3" t="str">
        <f t="shared" si="218"/>
        <v>"fkBacklogId":"",</v>
      </c>
      <c r="Y530" s="22" t="str">
        <f t="shared" si="219"/>
        <v>public static String FK_BACKLOG_ID="fkBacklogId";</v>
      </c>
      <c r="Z530" s="7" t="str">
        <f t="shared" si="220"/>
        <v>private String fkBacklogId="";</v>
      </c>
    </row>
    <row r="531" spans="2:26" ht="19.2" x14ac:dyDescent="0.45">
      <c r="B531" s="1" t="s">
        <v>272</v>
      </c>
      <c r="C531" s="1" t="s">
        <v>1</v>
      </c>
      <c r="D531" s="4">
        <v>43</v>
      </c>
      <c r="I531" t="e">
        <f>#REF!</f>
        <v>#REF!</v>
      </c>
      <c r="J531" t="str">
        <f t="shared" si="214"/>
        <v xml:space="preserve"> ADD  FK_TASK_TYPE_ID VARCHAR(43);</v>
      </c>
      <c r="K531" s="21" t="str">
        <f t="shared" si="215"/>
        <v xml:space="preserve">  ALTER COLUMN   FK_TASK_TYPE_ID VARCHAR(43);</v>
      </c>
      <c r="L531" s="12"/>
      <c r="M531" s="18" t="str">
        <f t="shared" si="216"/>
        <v>FK_TASK_TYPE_ID,</v>
      </c>
      <c r="N531" s="5" t="str">
        <f t="shared" si="221"/>
        <v>FK_TASK_TYPE_ID VARCHAR(43),</v>
      </c>
      <c r="O531" s="1" t="s">
        <v>10</v>
      </c>
      <c r="P531" t="s">
        <v>311</v>
      </c>
      <c r="Q531" t="s">
        <v>51</v>
      </c>
      <c r="R531" t="s">
        <v>2</v>
      </c>
      <c r="W531" s="17" t="str">
        <f t="shared" si="217"/>
        <v>fkTaskTypeId</v>
      </c>
      <c r="X531" s="3" t="str">
        <f t="shared" si="218"/>
        <v>"fkTaskTypeId":"",</v>
      </c>
      <c r="Y531" s="22" t="str">
        <f t="shared" si="219"/>
        <v>public static String FK_TASK_TYPE_ID="fkTaskTypeId";</v>
      </c>
      <c r="Z531" s="7" t="str">
        <f t="shared" si="220"/>
        <v>private String fkTaskTypeId="";</v>
      </c>
    </row>
    <row r="532" spans="2:26" ht="19.2" x14ac:dyDescent="0.45">
      <c r="B532" s="1" t="s">
        <v>399</v>
      </c>
      <c r="C532" s="1" t="s">
        <v>1</v>
      </c>
      <c r="D532" s="4">
        <v>43</v>
      </c>
      <c r="L532" s="12"/>
      <c r="M532" s="18"/>
      <c r="N532" s="5" t="str">
        <f t="shared" si="221"/>
        <v>FK_ASSIGNEE_ID VARCHAR(43),</v>
      </c>
      <c r="O532" s="1" t="s">
        <v>10</v>
      </c>
      <c r="P532" t="s">
        <v>344</v>
      </c>
      <c r="Q532" t="s">
        <v>2</v>
      </c>
      <c r="W532" s="17" t="str">
        <f t="shared" si="217"/>
        <v>fkAssigneeId</v>
      </c>
      <c r="X532" s="3" t="str">
        <f t="shared" si="218"/>
        <v>"fkAssigneeId":"",</v>
      </c>
      <c r="Y532" s="22" t="str">
        <f t="shared" si="219"/>
        <v>public static String FK_ASSIGNEE_ID="fkAssigneeId";</v>
      </c>
      <c r="Z532" s="7" t="str">
        <f t="shared" si="220"/>
        <v>private String fkAssigneeId="";</v>
      </c>
    </row>
    <row r="533" spans="2:26" ht="19.2" x14ac:dyDescent="0.45">
      <c r="B533" s="10" t="s">
        <v>262</v>
      </c>
      <c r="C533" s="1" t="s">
        <v>1</v>
      </c>
      <c r="D533" s="4">
        <v>43</v>
      </c>
      <c r="I533" t="e">
        <f>#REF!</f>
        <v>#REF!</v>
      </c>
      <c r="J533" t="str">
        <f>CONCATENATE(LEFT(CONCATENATE(" ADD "," ",N533,";"),LEN(CONCATENATE(" ADD "," ",N533,";"))-2),";")</f>
        <v xml:space="preserve"> ADD  CREATED_BY VARCHAR(43);</v>
      </c>
      <c r="K533" s="21" t="str">
        <f>CONCATENATE(LEFT(CONCATENATE("  ALTER COLUMN  "," ",N533,";"),LEN(CONCATENATE("  ALTER COLUMN  "," ",N533,";"))-2),";")</f>
        <v xml:space="preserve">  ALTER COLUMN   CREATED_BY VARCHAR(43);</v>
      </c>
      <c r="L533" s="12"/>
      <c r="M533" s="18" t="str">
        <f>CONCATENATE(B532,",")</f>
        <v>FK_ASSIGNEE_ID,</v>
      </c>
      <c r="N533" s="5" t="str">
        <f t="shared" si="221"/>
        <v>CREATED_BY VARCHAR(43),</v>
      </c>
      <c r="O533" s="1" t="s">
        <v>282</v>
      </c>
      <c r="P533" t="s">
        <v>128</v>
      </c>
      <c r="W533" s="17" t="str">
        <f t="shared" si="217"/>
        <v>createdBy</v>
      </c>
      <c r="X533" s="3" t="str">
        <f t="shared" si="218"/>
        <v>"createdBy":"",</v>
      </c>
      <c r="Y533" s="22" t="str">
        <f t="shared" si="219"/>
        <v>public static String CREATED_BY="createdBy";</v>
      </c>
      <c r="Z533" s="7" t="str">
        <f t="shared" si="220"/>
        <v>private String createdBy="";</v>
      </c>
    </row>
    <row r="534" spans="2:26" ht="19.2" x14ac:dyDescent="0.45">
      <c r="B534" s="1" t="s">
        <v>263</v>
      </c>
      <c r="C534" s="1" t="s">
        <v>1</v>
      </c>
      <c r="D534" s="4">
        <v>43</v>
      </c>
      <c r="I534" t="e">
        <f>I189</f>
        <v>#REF!</v>
      </c>
      <c r="J534" t="str">
        <f>CONCATENATE(LEFT(CONCATENATE(" ADD "," ",N534,";"),LEN(CONCATENATE(" ADD "," ",N534,";"))-2),";")</f>
        <v xml:space="preserve"> ADD  CREATED_DATE VARCHAR(43);</v>
      </c>
      <c r="K534" s="21" t="str">
        <f>CONCATENATE(LEFT(CONCATENATE("  ALTER COLUMN  "," ",N534,";"),LEN(CONCATENATE("  ALTER COLUMN  "," ",N534,";"))-2),";")</f>
        <v xml:space="preserve">  ALTER COLUMN   CREATED_DATE VARCHAR(43);</v>
      </c>
      <c r="L534" s="12"/>
      <c r="M534" s="18" t="str">
        <f>CONCATENATE(B534,",")</f>
        <v>CREATED_DATE,</v>
      </c>
      <c r="N534" s="5" t="str">
        <f t="shared" si="221"/>
        <v>CREATED_DATE VARCHAR(43),</v>
      </c>
      <c r="O534" s="1" t="s">
        <v>282</v>
      </c>
      <c r="P534" t="s">
        <v>8</v>
      </c>
      <c r="W534" s="17" t="str">
        <f t="shared" si="217"/>
        <v>createdDate</v>
      </c>
      <c r="X534" s="3" t="str">
        <f t="shared" si="218"/>
        <v>"createdDate":"",</v>
      </c>
      <c r="Y534" s="22" t="str">
        <f t="shared" si="219"/>
        <v>public static String CREATED_DATE="createdDate";</v>
      </c>
      <c r="Z534" s="7" t="str">
        <f t="shared" si="220"/>
        <v>private String createdDate="";</v>
      </c>
    </row>
    <row r="535" spans="2:26" ht="19.2" x14ac:dyDescent="0.45">
      <c r="B535" s="1" t="s">
        <v>264</v>
      </c>
      <c r="C535" s="1" t="s">
        <v>1</v>
      </c>
      <c r="D535" s="4">
        <v>40</v>
      </c>
      <c r="L535" s="12"/>
      <c r="M535" s="18"/>
      <c r="N535" s="5" t="str">
        <f t="shared" si="221"/>
        <v>CREATED_TIME VARCHAR(40),</v>
      </c>
      <c r="O535" s="1" t="s">
        <v>282</v>
      </c>
      <c r="P535" t="s">
        <v>133</v>
      </c>
      <c r="W535" s="17" t="str">
        <f t="shared" si="217"/>
        <v>createdTime</v>
      </c>
      <c r="X535" s="3" t="str">
        <f t="shared" si="218"/>
        <v>"createdTime":"",</v>
      </c>
      <c r="Y535" s="22" t="str">
        <f t="shared" si="219"/>
        <v>public static String CREATED_TIME="createdTime";</v>
      </c>
      <c r="Z535" s="7" t="str">
        <f t="shared" si="220"/>
        <v>private String createdTime="";</v>
      </c>
    </row>
    <row r="536" spans="2:26" ht="19.2" x14ac:dyDescent="0.45">
      <c r="B536" s="1" t="s">
        <v>400</v>
      </c>
      <c r="C536" s="1" t="s">
        <v>1</v>
      </c>
      <c r="D536" s="4">
        <v>50</v>
      </c>
      <c r="I536" t="e">
        <f>I189</f>
        <v>#REF!</v>
      </c>
      <c r="J536" t="str">
        <f>CONCATENATE(LEFT(CONCATENATE(" ADD "," ",N536,";"),LEN(CONCATENATE(" ADD "," ",N536,";"))-2),";")</f>
        <v xml:space="preserve"> ADD  ESTIMATED_HOURS VARCHAR(50);</v>
      </c>
      <c r="K536" s="21" t="str">
        <f>CONCATENATE(LEFT(CONCATENATE("  ALTER COLUMN  "," ",N536,";"),LEN(CONCATENATE("  ALTER COLUMN  "," ",N536,";"))-2),";")</f>
        <v xml:space="preserve">  ALTER COLUMN   ESTIMATED_HOURS VARCHAR(50);</v>
      </c>
      <c r="L536" s="12"/>
      <c r="M536" s="18" t="str">
        <f>CONCATENATE(B536,",")</f>
        <v>ESTIMATED_HOURS,</v>
      </c>
      <c r="N536" s="5" t="str">
        <f t="shared" si="221"/>
        <v>ESTIMATED_HOURS VARCHAR(50),</v>
      </c>
      <c r="O536" s="1" t="s">
        <v>405</v>
      </c>
      <c r="P536" t="s">
        <v>406</v>
      </c>
      <c r="W536" s="17" t="str">
        <f t="shared" si="217"/>
        <v>estimatedHours</v>
      </c>
      <c r="X536" s="3" t="str">
        <f t="shared" si="218"/>
        <v>"estimatedHours":"",</v>
      </c>
      <c r="Y536" s="22" t="str">
        <f t="shared" si="219"/>
        <v>public static String ESTIMATED_HOURS="estimatedHours";</v>
      </c>
      <c r="Z536" s="7" t="str">
        <f t="shared" si="220"/>
        <v>private String estimatedHours="";</v>
      </c>
    </row>
    <row r="537" spans="2:26" ht="19.2" x14ac:dyDescent="0.45">
      <c r="B537" s="1" t="s">
        <v>401</v>
      </c>
      <c r="C537" s="1" t="s">
        <v>1</v>
      </c>
      <c r="D537" s="4">
        <v>50</v>
      </c>
      <c r="I537">
        <f>I192</f>
        <v>0</v>
      </c>
      <c r="J537" t="str">
        <f>CONCATENATE(LEFT(CONCATENATE(" ADD "," ",N537,";"),LEN(CONCATENATE(" ADD "," ",N537,";"))-2),";")</f>
        <v xml:space="preserve"> ADD  SPENT_HOURS VARCHAR(50);</v>
      </c>
      <c r="K537" s="21" t="str">
        <f>CONCATENATE(LEFT(CONCATENATE("  ALTER COLUMN  "," ",N537,";"),LEN(CONCATENATE("  ALTER COLUMN  "," ",N537,";"))-2),";")</f>
        <v xml:space="preserve">  ALTER COLUMN   SPENT_HOURS VARCHAR(50);</v>
      </c>
      <c r="L537" s="12"/>
      <c r="M537" s="18" t="str">
        <f>CONCATENATE(B537,",")</f>
        <v>SPENT_HOURS,</v>
      </c>
      <c r="N537" s="5" t="str">
        <f t="shared" si="221"/>
        <v>SPENT_HOURS VARCHAR(50),</v>
      </c>
      <c r="O537" s="1" t="s">
        <v>407</v>
      </c>
      <c r="P537" t="s">
        <v>406</v>
      </c>
      <c r="W537" s="17" t="str">
        <f t="shared" si="217"/>
        <v>spentHours</v>
      </c>
      <c r="X537" s="3" t="str">
        <f t="shared" si="218"/>
        <v>"spentHours":"",</v>
      </c>
      <c r="Y537" s="22" t="str">
        <f t="shared" si="219"/>
        <v>public static String SPENT_HOURS="spentHours";</v>
      </c>
      <c r="Z537" s="7" t="str">
        <f t="shared" si="220"/>
        <v>private String spentHours="";</v>
      </c>
    </row>
    <row r="538" spans="2:26" ht="19.2" x14ac:dyDescent="0.45">
      <c r="B538" s="1" t="s">
        <v>398</v>
      </c>
      <c r="C538" s="1" t="s">
        <v>1</v>
      </c>
      <c r="D538" s="4">
        <v>40</v>
      </c>
      <c r="L538" s="12"/>
      <c r="M538" s="18"/>
      <c r="N538" s="5" t="str">
        <f t="shared" si="221"/>
        <v>DEPENDENT_TASK_TYPE_1_ID VARCHAR(40),</v>
      </c>
      <c r="O538" s="1" t="s">
        <v>388</v>
      </c>
      <c r="P538" t="s">
        <v>311</v>
      </c>
      <c r="Q538" t="s">
        <v>51</v>
      </c>
      <c r="R538">
        <v>1</v>
      </c>
      <c r="S538" t="s">
        <v>2</v>
      </c>
      <c r="W538" s="17" t="str">
        <f t="shared" si="217"/>
        <v>dependentTaskType1Id</v>
      </c>
      <c r="X538" s="3" t="str">
        <f t="shared" si="218"/>
        <v>"dependentTaskType1Id":"",</v>
      </c>
      <c r="Y538" s="22" t="str">
        <f t="shared" si="219"/>
        <v>public static String DEPENDENT_TASK_TYPE_1_ID="dependentTaskType1Id";</v>
      </c>
      <c r="Z538" s="7" t="str">
        <f t="shared" si="220"/>
        <v>private String dependentTaskType1Id="";</v>
      </c>
    </row>
    <row r="539" spans="2:26" ht="19.2" x14ac:dyDescent="0.45">
      <c r="B539" s="1" t="s">
        <v>397</v>
      </c>
      <c r="C539" s="1" t="s">
        <v>1</v>
      </c>
      <c r="D539" s="4">
        <v>40</v>
      </c>
      <c r="I539">
        <f>I192</f>
        <v>0</v>
      </c>
      <c r="J539" t="str">
        <f>CONCATENATE(LEFT(CONCATENATE(" ADD "," ",N539,";"),LEN(CONCATENATE(" ADD "," ",N539,";"))-2),";")</f>
        <v xml:space="preserve"> ADD  DEPENDENT_TASK_TYPE_2_ID VARCHAR(40);</v>
      </c>
      <c r="K539" s="21" t="str">
        <f>CONCATENATE(LEFT(CONCATENATE("  ALTER COLUMN  "," ",N539,";"),LEN(CONCATENATE("  ALTER COLUMN  "," ",N539,";"))-2),";")</f>
        <v xml:space="preserve">  ALTER COLUMN   DEPENDENT_TASK_TYPE_2_ID VARCHAR(40);</v>
      </c>
      <c r="L539" s="12"/>
      <c r="M539" s="18" t="str">
        <f t="shared" ref="M539:M564" si="222">CONCATENATE(B539,",")</f>
        <v>DEPENDENT_TASK_TYPE_2_ID,</v>
      </c>
      <c r="N539" s="5" t="str">
        <f t="shared" si="221"/>
        <v>DEPENDENT_TASK_TYPE_2_ID VARCHAR(40),</v>
      </c>
      <c r="O539" s="1" t="s">
        <v>388</v>
      </c>
      <c r="P539" t="s">
        <v>311</v>
      </c>
      <c r="Q539" t="s">
        <v>51</v>
      </c>
      <c r="R539">
        <v>2</v>
      </c>
      <c r="S539" t="s">
        <v>2</v>
      </c>
      <c r="W539" s="17" t="str">
        <f t="shared" si="217"/>
        <v>dependentTaskType2Id</v>
      </c>
      <c r="X539" s="3" t="str">
        <f t="shared" si="218"/>
        <v>"dependentTaskType2Id":"",</v>
      </c>
      <c r="Y539" s="22" t="str">
        <f t="shared" si="219"/>
        <v>public static String DEPENDENT_TASK_TYPE_2_ID="dependentTaskType2Id";</v>
      </c>
      <c r="Z539" s="7" t="str">
        <f t="shared" si="220"/>
        <v>private String dependentTaskType2Id="";</v>
      </c>
    </row>
    <row r="540" spans="2:26" ht="19.2" x14ac:dyDescent="0.45">
      <c r="B540" s="1" t="s">
        <v>271</v>
      </c>
      <c r="C540" s="1" t="s">
        <v>1</v>
      </c>
      <c r="D540" s="4">
        <v>30</v>
      </c>
      <c r="I540" t="str">
        <f>I526</f>
        <v>ALTER TABLE TM_BACKLOG_TASK</v>
      </c>
      <c r="J540" t="str">
        <f>CONCATENATE(LEFT(CONCATENATE(" ADD "," ",N540,";"),LEN(CONCATENATE(" ADD "," ",N540,";"))-2),";")</f>
        <v xml:space="preserve"> ADD  COMPLETED_DURATION VARCHAR(30);</v>
      </c>
      <c r="K540" s="21" t="str">
        <f>CONCATENATE(LEFT(CONCATENATE("  ALTER COLUMN  "," ",N540,";"),LEN(CONCATENATE("  ALTER COLUMN  "," ",N540,";"))-2),";")</f>
        <v xml:space="preserve">  ALTER COLUMN   COMPLETED_DURATION VARCHAR(30);</v>
      </c>
      <c r="L540" s="12"/>
      <c r="M540" s="18" t="str">
        <f t="shared" si="222"/>
        <v>COMPLETED_DURATION,</v>
      </c>
      <c r="N540" s="5" t="str">
        <f t="shared" si="221"/>
        <v>COMPLETED_DURATION VARCHAR(30),</v>
      </c>
      <c r="O540" s="1" t="s">
        <v>313</v>
      </c>
      <c r="P540" t="s">
        <v>314</v>
      </c>
      <c r="W540" s="17" t="str">
        <f t="shared" si="217"/>
        <v>completedDuration</v>
      </c>
      <c r="X540" s="3" t="str">
        <f t="shared" si="218"/>
        <v>"completedDuration":"",</v>
      </c>
      <c r="Y540" s="22" t="str">
        <f t="shared" si="219"/>
        <v>public static String COMPLETED_DURATION="completedDuration";</v>
      </c>
      <c r="Z540" s="7" t="str">
        <f t="shared" si="220"/>
        <v>private String completedDuration="";</v>
      </c>
    </row>
    <row r="541" spans="2:26" ht="19.2" x14ac:dyDescent="0.45">
      <c r="B541" s="8" t="s">
        <v>275</v>
      </c>
      <c r="C541" s="1" t="s">
        <v>1</v>
      </c>
      <c r="D541" s="12">
        <v>40</v>
      </c>
      <c r="I541" t="str">
        <f>I527</f>
        <v>ALTER TABLE TM_BACKLOG_TASK</v>
      </c>
      <c r="L541" s="14"/>
      <c r="M541" s="18" t="str">
        <f t="shared" si="222"/>
        <v>UPDATED_BY,</v>
      </c>
      <c r="N541" s="5" t="str">
        <f t="shared" si="221"/>
        <v>UPDATED_BY VARCHAR(40),</v>
      </c>
      <c r="O541" s="1" t="s">
        <v>315</v>
      </c>
      <c r="P541" t="s">
        <v>128</v>
      </c>
      <c r="W541" s="17" t="str">
        <f t="shared" si="217"/>
        <v>updatedBy</v>
      </c>
      <c r="X541" s="3" t="str">
        <f t="shared" si="218"/>
        <v>"updatedBy":"",</v>
      </c>
      <c r="Y541" s="22" t="str">
        <f t="shared" si="219"/>
        <v>public static String UPDATED_BY="updatedBy";</v>
      </c>
      <c r="Z541" s="7" t="str">
        <f t="shared" si="220"/>
        <v>private String updatedBy="";</v>
      </c>
    </row>
    <row r="542" spans="2:26" ht="19.2" x14ac:dyDescent="0.45">
      <c r="B542" s="8" t="s">
        <v>276</v>
      </c>
      <c r="C542" s="1" t="s">
        <v>1</v>
      </c>
      <c r="D542" s="12">
        <v>42</v>
      </c>
      <c r="I542" t="str">
        <f>I528</f>
        <v>ALTER TABLE TM_BACKLOG_TASK</v>
      </c>
      <c r="L542" s="14"/>
      <c r="M542" s="18" t="str">
        <f t="shared" si="222"/>
        <v>LAST_UPDATED_DATE,</v>
      </c>
      <c r="N542" s="5" t="str">
        <f t="shared" si="221"/>
        <v>LAST_UPDATED_DATE VARCHAR(42),</v>
      </c>
      <c r="O542" s="1" t="s">
        <v>316</v>
      </c>
      <c r="P542" t="s">
        <v>315</v>
      </c>
      <c r="Q542" t="s">
        <v>8</v>
      </c>
      <c r="W542" s="17" t="str">
        <f t="shared" si="217"/>
        <v>lastUpdatedDate</v>
      </c>
      <c r="X542" s="3" t="str">
        <f t="shared" si="218"/>
        <v>"lastUpdatedDate":"",</v>
      </c>
      <c r="Y542" s="22" t="str">
        <f t="shared" si="219"/>
        <v>public static String LAST_UPDATED_DATE="lastUpdatedDate";</v>
      </c>
      <c r="Z542" s="7" t="str">
        <f t="shared" si="220"/>
        <v>private String lastUpdatedDate="";</v>
      </c>
    </row>
    <row r="543" spans="2:26" ht="19.2" x14ac:dyDescent="0.45">
      <c r="B543" s="8" t="s">
        <v>277</v>
      </c>
      <c r="C543" s="1" t="s">
        <v>1</v>
      </c>
      <c r="D543" s="12">
        <v>42</v>
      </c>
      <c r="I543" t="str">
        <f>I529</f>
        <v>ALTER TABLE TM_BACKLOG_TASK</v>
      </c>
      <c r="J543" t="str">
        <f>CONCATENATE(LEFT(CONCATENATE(" ADD "," ",N543,";"),LEN(CONCATENATE(" ADD "," ",N543,";"))-2),";")</f>
        <v xml:space="preserve"> ADD  LAST_UPDATED_TIME VARCHAR(42);</v>
      </c>
      <c r="L543" s="14"/>
      <c r="M543" s="18" t="str">
        <f t="shared" si="222"/>
        <v>LAST_UPDATED_TIME,</v>
      </c>
      <c r="N543" s="5" t="str">
        <f t="shared" ref="N543:N563" si="223">CONCATENATE(B543," ",C543,"(",D543,")",",")</f>
        <v>LAST_UPDATED_TIME VARCHAR(42),</v>
      </c>
      <c r="O543" s="1" t="s">
        <v>316</v>
      </c>
      <c r="P543" t="s">
        <v>315</v>
      </c>
      <c r="Q543" t="s">
        <v>133</v>
      </c>
      <c r="W543" s="17" t="str">
        <f t="shared" ref="W543:W563" si="224">CONCATENATE(,LOWER(O543),UPPER(LEFT(P543,1)),LOWER(RIGHT(P543,LEN(P543)-IF(LEN(P543)&gt;0,1,LEN(P543)))),UPPER(LEFT(Q543,1)),LOWER(RIGHT(Q543,LEN(Q543)-IF(LEN(Q543)&gt;0,1,LEN(Q543)))),UPPER(LEFT(R543,1)),LOWER(RIGHT(R543,LEN(R543)-IF(LEN(R543)&gt;0,1,LEN(R543)))),UPPER(LEFT(S543,1)),LOWER(RIGHT(S543,LEN(S543)-IF(LEN(S543)&gt;0,1,LEN(S543)))),UPPER(LEFT(T543,1)),LOWER(RIGHT(T543,LEN(T543)-IF(LEN(T543)&gt;0,1,LEN(T543)))),UPPER(LEFT(U543,1)),LOWER(RIGHT(U543,LEN(U543)-IF(LEN(U543)&gt;0,1,LEN(U543)))),UPPER(LEFT(V543,1)),LOWER(RIGHT(V543,LEN(V543)-IF(LEN(V543)&gt;0,1,LEN(V543)))))</f>
        <v>lastUpdatedTime</v>
      </c>
      <c r="X543" s="3" t="str">
        <f t="shared" ref="X543:X563" si="225">CONCATENATE("""",W543,"""",":","""","""",",")</f>
        <v>"lastUpdatedTime":"",</v>
      </c>
      <c r="Y543" s="22" t="str">
        <f t="shared" ref="Y543:Y563" si="226">CONCATENATE("public static String ",,B543,,"=","""",W543,""";")</f>
        <v>public static String LAST_UPDATED_TIME="lastUpdatedTime";</v>
      </c>
      <c r="Z543" s="7" t="str">
        <f t="shared" ref="Z543:Z563" si="227">CONCATENATE("private String ",W543,"=","""""",";")</f>
        <v>private String lastUpdatedTime="";</v>
      </c>
    </row>
    <row r="544" spans="2:26" ht="19.2" x14ac:dyDescent="0.45">
      <c r="B544" s="8" t="s">
        <v>469</v>
      </c>
      <c r="C544" s="1" t="s">
        <v>1</v>
      </c>
      <c r="D544" s="12">
        <v>42</v>
      </c>
      <c r="I544" t="str">
        <f>I542</f>
        <v>ALTER TABLE TM_BACKLOG_TASK</v>
      </c>
      <c r="J544" t="str">
        <f>CONCATENATE(LEFT(CONCATENATE(" ADD "," ",N544,";"),LEN(CONCATENATE(" ADD "," ",N544,";"))-2),";")</f>
        <v xml:space="preserve"> ADD  IS_GENERAL VARCHAR(42);</v>
      </c>
      <c r="L544" s="14"/>
      <c r="M544" s="18" t="str">
        <f t="shared" si="222"/>
        <v>IS_GENERAL,</v>
      </c>
      <c r="N544" s="5" t="str">
        <f t="shared" si="223"/>
        <v>IS_GENERAL VARCHAR(42),</v>
      </c>
      <c r="O544" s="1" t="s">
        <v>112</v>
      </c>
      <c r="P544" t="s">
        <v>470</v>
      </c>
      <c r="W544" s="17" t="str">
        <f t="shared" si="224"/>
        <v>isGeneral</v>
      </c>
      <c r="X544" s="3" t="str">
        <f t="shared" si="225"/>
        <v>"isGeneral":"",</v>
      </c>
      <c r="Y544" s="22" t="str">
        <f t="shared" si="226"/>
        <v>public static String IS_GENERAL="isGeneral";</v>
      </c>
      <c r="Z544" s="7" t="str">
        <f t="shared" si="227"/>
        <v>private String isGeneral="";</v>
      </c>
    </row>
    <row r="545" spans="2:26" ht="19.2" x14ac:dyDescent="0.45">
      <c r="B545" s="8" t="s">
        <v>265</v>
      </c>
      <c r="C545" s="1" t="s">
        <v>1</v>
      </c>
      <c r="D545" s="12">
        <v>42</v>
      </c>
      <c r="I545" t="str">
        <f>I540</f>
        <v>ALTER TABLE TM_BACKLOG_TASK</v>
      </c>
      <c r="J545" t="str">
        <f>CONCATENATE(LEFT(CONCATENATE(" ADD "," ",N545,";"),LEN(CONCATENATE(" ADD "," ",N545,";"))-2),";")</f>
        <v xml:space="preserve"> ADD  START_DATE VARCHAR(42);</v>
      </c>
      <c r="L545" s="14"/>
      <c r="M545" s="18" t="str">
        <f t="shared" si="222"/>
        <v>START_DATE,</v>
      </c>
      <c r="N545" s="5" t="str">
        <f t="shared" si="223"/>
        <v>START_DATE VARCHAR(42),</v>
      </c>
      <c r="O545" s="1" t="s">
        <v>289</v>
      </c>
      <c r="P545" t="s">
        <v>8</v>
      </c>
      <c r="W545" s="17" t="str">
        <f t="shared" si="224"/>
        <v>startDate</v>
      </c>
      <c r="X545" s="3" t="str">
        <f t="shared" si="225"/>
        <v>"startDate":"",</v>
      </c>
      <c r="Y545" s="22" t="str">
        <f t="shared" si="226"/>
        <v>public static String START_DATE="startDate";</v>
      </c>
      <c r="Z545" s="7" t="str">
        <f t="shared" si="227"/>
        <v>private String startDate="";</v>
      </c>
    </row>
    <row r="546" spans="2:26" ht="19.2" x14ac:dyDescent="0.45">
      <c r="B546" s="8" t="s">
        <v>266</v>
      </c>
      <c r="C546" s="1" t="s">
        <v>1</v>
      </c>
      <c r="D546" s="12">
        <v>42</v>
      </c>
      <c r="I546" t="str">
        <f>I541</f>
        <v>ALTER TABLE TM_BACKLOG_TASK</v>
      </c>
      <c r="J546" t="str">
        <f t="shared" ref="J546:J554" si="228">CONCATENATE(LEFT(CONCATENATE(" ADD "," ",N546,";"),LEN(CONCATENATE(" ADD "," ",N546,";"))-2),";")</f>
        <v xml:space="preserve"> ADD  START_TIME VARCHAR(42);</v>
      </c>
      <c r="L546" s="14"/>
      <c r="M546" s="18" t="str">
        <f t="shared" ref="M546:M554" si="229">CONCATENATE(B546,",")</f>
        <v>START_TIME,</v>
      </c>
      <c r="N546" s="5" t="str">
        <f t="shared" si="223"/>
        <v>START_TIME VARCHAR(42),</v>
      </c>
      <c r="O546" s="1" t="s">
        <v>289</v>
      </c>
      <c r="P546" t="s">
        <v>133</v>
      </c>
      <c r="W546" s="17" t="str">
        <f t="shared" si="224"/>
        <v>startTime</v>
      </c>
      <c r="X546" s="3" t="str">
        <f t="shared" si="225"/>
        <v>"startTime":"",</v>
      </c>
      <c r="Y546" s="22" t="str">
        <f t="shared" si="226"/>
        <v>public static String START_TIME="startTime";</v>
      </c>
      <c r="Z546" s="7" t="str">
        <f t="shared" si="227"/>
        <v>private String startTime="";</v>
      </c>
    </row>
    <row r="547" spans="2:26" ht="19.2" x14ac:dyDescent="0.45">
      <c r="B547" s="8" t="s">
        <v>629</v>
      </c>
      <c r="C547" s="1" t="s">
        <v>1</v>
      </c>
      <c r="D547" s="12">
        <v>42</v>
      </c>
      <c r="I547" t="str">
        <f>I542</f>
        <v>ALTER TABLE TM_BACKLOG_TASK</v>
      </c>
      <c r="J547" t="str">
        <f t="shared" si="228"/>
        <v xml:space="preserve"> ADD  START_TYPE VARCHAR(42);</v>
      </c>
      <c r="L547" s="14"/>
      <c r="M547" s="18" t="str">
        <f t="shared" si="229"/>
        <v>START_TYPE,</v>
      </c>
      <c r="N547" s="5" t="str">
        <f t="shared" si="223"/>
        <v>START_TYPE VARCHAR(42),</v>
      </c>
      <c r="O547" s="1" t="s">
        <v>289</v>
      </c>
      <c r="P547" t="s">
        <v>51</v>
      </c>
      <c r="W547" s="17" t="str">
        <f t="shared" si="224"/>
        <v>startType</v>
      </c>
      <c r="X547" s="3" t="str">
        <f t="shared" si="225"/>
        <v>"startType":"",</v>
      </c>
      <c r="Y547" s="22" t="str">
        <f t="shared" si="226"/>
        <v>public static String START_TYPE="startType";</v>
      </c>
      <c r="Z547" s="7" t="str">
        <f t="shared" si="227"/>
        <v>private String startType="";</v>
      </c>
    </row>
    <row r="548" spans="2:26" ht="19.2" x14ac:dyDescent="0.45">
      <c r="B548" s="8" t="s">
        <v>416</v>
      </c>
      <c r="C548" s="1" t="s">
        <v>1</v>
      </c>
      <c r="D548" s="12">
        <v>42</v>
      </c>
      <c r="I548" t="str">
        <f>I540</f>
        <v>ALTER TABLE TM_BACKLOG_TASK</v>
      </c>
      <c r="J548" t="str">
        <f t="shared" si="228"/>
        <v xml:space="preserve"> ADD  TASK_STATUS VARCHAR(42);</v>
      </c>
      <c r="L548" s="14"/>
      <c r="M548" s="18" t="str">
        <f t="shared" si="229"/>
        <v>TASK_STATUS,</v>
      </c>
      <c r="N548" s="5" t="str">
        <f t="shared" si="223"/>
        <v>TASK_STATUS VARCHAR(42),</v>
      </c>
      <c r="O548" s="1" t="s">
        <v>311</v>
      </c>
      <c r="P548" t="s">
        <v>3</v>
      </c>
      <c r="W548" s="17" t="str">
        <f t="shared" si="224"/>
        <v>taskStatus</v>
      </c>
      <c r="X548" s="3" t="str">
        <f t="shared" si="225"/>
        <v>"taskStatus":"",</v>
      </c>
      <c r="Y548" s="22" t="str">
        <f t="shared" si="226"/>
        <v>public static String TASK_STATUS="taskStatus";</v>
      </c>
      <c r="Z548" s="7" t="str">
        <f t="shared" si="227"/>
        <v>private String taskStatus="";</v>
      </c>
    </row>
    <row r="549" spans="2:26" ht="19.2" x14ac:dyDescent="0.45">
      <c r="B549" s="8" t="s">
        <v>740</v>
      </c>
      <c r="C549" s="1" t="s">
        <v>1</v>
      </c>
      <c r="D549" s="12">
        <v>1000</v>
      </c>
      <c r="I549" t="str">
        <f>I542</f>
        <v>ALTER TABLE TM_BACKLOG_TASK</v>
      </c>
      <c r="J549" t="str">
        <f t="shared" si="228"/>
        <v xml:space="preserve"> ADD  TASK_NAME VARCHAR(1000);</v>
      </c>
      <c r="L549" s="14"/>
      <c r="M549" s="18" t="str">
        <f t="shared" si="229"/>
        <v>TASK_NAME,</v>
      </c>
      <c r="N549" s="5" t="str">
        <f t="shared" ref="N549:N554" si="230">CONCATENATE(B549," ",C549,"(",D549,")",",")</f>
        <v>TASK_NAME VARCHAR(1000),</v>
      </c>
      <c r="O549" s="1" t="s">
        <v>311</v>
      </c>
      <c r="P549" t="s">
        <v>0</v>
      </c>
      <c r="W549" s="17" t="str">
        <f t="shared" ref="W549:W554" si="231">CONCATENATE(,LOWER(O549),UPPER(LEFT(P549,1)),LOWER(RIGHT(P549,LEN(P549)-IF(LEN(P549)&gt;0,1,LEN(P549)))),UPPER(LEFT(Q549,1)),LOWER(RIGHT(Q549,LEN(Q549)-IF(LEN(Q549)&gt;0,1,LEN(Q549)))),UPPER(LEFT(R549,1)),LOWER(RIGHT(R549,LEN(R549)-IF(LEN(R549)&gt;0,1,LEN(R549)))),UPPER(LEFT(S549,1)),LOWER(RIGHT(S549,LEN(S549)-IF(LEN(S549)&gt;0,1,LEN(S549)))),UPPER(LEFT(T549,1)),LOWER(RIGHT(T549,LEN(T549)-IF(LEN(T549)&gt;0,1,LEN(T549)))),UPPER(LEFT(U549,1)),LOWER(RIGHT(U549,LEN(U549)-IF(LEN(U549)&gt;0,1,LEN(U549)))),UPPER(LEFT(V549,1)),LOWER(RIGHT(V549,LEN(V549)-IF(LEN(V549)&gt;0,1,LEN(V549)))))</f>
        <v>taskName</v>
      </c>
      <c r="X549" s="3" t="str">
        <f t="shared" ref="X549:X554" si="232">CONCATENATE("""",W549,"""",":","""","""",",")</f>
        <v>"taskName":"",</v>
      </c>
      <c r="Y549" s="22" t="str">
        <f t="shared" ref="Y549:Y554" si="233">CONCATENATE("public static String ",,B549,,"=","""",W549,""";")</f>
        <v>public static String TASK_NAME="taskName";</v>
      </c>
      <c r="Z549" s="7" t="str">
        <f t="shared" ref="Z549:Z554" si="234">CONCATENATE("private String ",W549,"=","""""",";")</f>
        <v>private String taskName="";</v>
      </c>
    </row>
    <row r="550" spans="2:26" ht="19.2" x14ac:dyDescent="0.45">
      <c r="B550" s="8" t="s">
        <v>921</v>
      </c>
      <c r="C550" s="1" t="s">
        <v>1</v>
      </c>
      <c r="D550" s="12">
        <v>42</v>
      </c>
      <c r="I550" t="str">
        <f>I541</f>
        <v>ALTER TABLE TM_BACKLOG_TASK</v>
      </c>
      <c r="J550" t="str">
        <f t="shared" ref="J550" si="235">CONCATENATE(LEFT(CONCATENATE(" ADD "," ",N550,";"),LEN(CONCATENATE(" ADD "," ",N550,";"))-2),";")</f>
        <v xml:space="preserve"> ADD  ORDER_NO_SEQ VARCHAR(42);</v>
      </c>
      <c r="L550" s="14"/>
      <c r="M550" s="18" t="str">
        <f t="shared" ref="M550" si="236">CONCATENATE(B550,",")</f>
        <v>ORDER_NO_SEQ,</v>
      </c>
      <c r="N550" s="5" t="str">
        <f t="shared" si="230"/>
        <v>ORDER_NO_SEQ VARCHAR(42),</v>
      </c>
      <c r="O550" s="1" t="s">
        <v>259</v>
      </c>
      <c r="P550" t="s">
        <v>173</v>
      </c>
      <c r="Q550" t="s">
        <v>922</v>
      </c>
      <c r="W550" s="17" t="str">
        <f t="shared" si="231"/>
        <v>orderNoSeq</v>
      </c>
      <c r="X550" s="3" t="str">
        <f t="shared" si="232"/>
        <v>"orderNoSeq":"",</v>
      </c>
      <c r="Y550" s="22" t="str">
        <f t="shared" si="233"/>
        <v>public static String ORDER_NO_SEQ="orderNoSeq";</v>
      </c>
      <c r="Z550" s="7" t="str">
        <f t="shared" si="234"/>
        <v>private String orderNoSeq="";</v>
      </c>
    </row>
    <row r="551" spans="2:26" ht="19.2" x14ac:dyDescent="0.45">
      <c r="B551" s="8" t="s">
        <v>742</v>
      </c>
      <c r="C551" s="1" t="s">
        <v>1</v>
      </c>
      <c r="D551" s="12">
        <v>42</v>
      </c>
      <c r="I551" t="str">
        <f>I542</f>
        <v>ALTER TABLE TM_BACKLOG_TASK</v>
      </c>
      <c r="J551" t="str">
        <f t="shared" si="228"/>
        <v xml:space="preserve"> ADD  TASK_ORDER_NO VARCHAR(42);</v>
      </c>
      <c r="L551" s="14"/>
      <c r="M551" s="18" t="str">
        <f t="shared" si="229"/>
        <v>TASK_ORDER_NO,</v>
      </c>
      <c r="N551" s="5" t="str">
        <f t="shared" si="230"/>
        <v>TASK_ORDER_NO VARCHAR(42),</v>
      </c>
      <c r="O551" s="1" t="s">
        <v>311</v>
      </c>
      <c r="P551" t="s">
        <v>259</v>
      </c>
      <c r="Q551" t="s">
        <v>173</v>
      </c>
      <c r="W551" s="17" t="str">
        <f t="shared" si="231"/>
        <v>taskOrderNo</v>
      </c>
      <c r="X551" s="3" t="str">
        <f t="shared" si="232"/>
        <v>"taskOrderNo":"",</v>
      </c>
      <c r="Y551" s="22" t="str">
        <f t="shared" si="233"/>
        <v>public static String TASK_ORDER_NO="taskOrderNo";</v>
      </c>
      <c r="Z551" s="7" t="str">
        <f t="shared" si="234"/>
        <v>private String taskOrderNo="";</v>
      </c>
    </row>
    <row r="552" spans="2:26" ht="19.2" x14ac:dyDescent="0.45">
      <c r="B552" s="8" t="s">
        <v>745</v>
      </c>
      <c r="C552" s="1" t="s">
        <v>1</v>
      </c>
      <c r="D552" s="12">
        <v>200</v>
      </c>
      <c r="I552" t="str">
        <f>I540</f>
        <v>ALTER TABLE TM_BACKLOG_TASK</v>
      </c>
      <c r="J552" t="str">
        <f t="shared" si="228"/>
        <v xml:space="preserve"> ADD  TASK_VERSION VARCHAR(200);</v>
      </c>
      <c r="L552" s="14"/>
      <c r="M552" s="18" t="str">
        <f t="shared" si="229"/>
        <v>TASK_VERSION,</v>
      </c>
      <c r="N552" s="5" t="str">
        <f t="shared" si="230"/>
        <v>TASK_VERSION VARCHAR(200),</v>
      </c>
      <c r="O552" s="1" t="s">
        <v>311</v>
      </c>
      <c r="P552" t="s">
        <v>694</v>
      </c>
      <c r="W552" s="17" t="str">
        <f t="shared" si="231"/>
        <v>taskVersion</v>
      </c>
      <c r="X552" s="3" t="str">
        <f t="shared" si="232"/>
        <v>"taskVersion":"",</v>
      </c>
      <c r="Y552" s="22" t="str">
        <f t="shared" si="233"/>
        <v>public static String TASK_VERSION="taskVersion";</v>
      </c>
      <c r="Z552" s="7" t="str">
        <f t="shared" si="234"/>
        <v>private String taskVersion="";</v>
      </c>
    </row>
    <row r="553" spans="2:26" ht="19.2" x14ac:dyDescent="0.45">
      <c r="B553" s="8" t="s">
        <v>743</v>
      </c>
      <c r="C553" s="1" t="s">
        <v>1</v>
      </c>
      <c r="D553" s="12">
        <v>200</v>
      </c>
      <c r="I553" t="str">
        <f>I541</f>
        <v>ALTER TABLE TM_BACKLOG_TASK</v>
      </c>
      <c r="J553" t="str">
        <f t="shared" si="228"/>
        <v xml:space="preserve"> ADD  TASK_NATURE VARCHAR(200);</v>
      </c>
      <c r="L553" s="14"/>
      <c r="M553" s="18" t="str">
        <f t="shared" si="229"/>
        <v>TASK_NATURE,</v>
      </c>
      <c r="N553" s="5" t="str">
        <f t="shared" si="230"/>
        <v>TASK_NATURE VARCHAR(200),</v>
      </c>
      <c r="O553" s="1" t="s">
        <v>311</v>
      </c>
      <c r="P553" t="s">
        <v>744</v>
      </c>
      <c r="W553" s="17" t="str">
        <f t="shared" si="231"/>
        <v>taskNature</v>
      </c>
      <c r="X553" s="3" t="str">
        <f t="shared" si="232"/>
        <v>"taskNature":"",</v>
      </c>
      <c r="Y553" s="22" t="str">
        <f t="shared" si="233"/>
        <v>public static String TASK_NATURE="taskNature";</v>
      </c>
      <c r="Z553" s="7" t="str">
        <f t="shared" si="234"/>
        <v>private String taskNature="";</v>
      </c>
    </row>
    <row r="554" spans="2:26" ht="19.2" x14ac:dyDescent="0.45">
      <c r="B554" s="8" t="s">
        <v>741</v>
      </c>
      <c r="C554" s="1" t="s">
        <v>1</v>
      </c>
      <c r="D554" s="12">
        <v>4000</v>
      </c>
      <c r="I554" t="str">
        <f>I542</f>
        <v>ALTER TABLE TM_BACKLOG_TASK</v>
      </c>
      <c r="J554" t="str">
        <f t="shared" si="228"/>
        <v xml:space="preserve"> ADD  TASK_DESCRIPTION VARCHAR(4000);</v>
      </c>
      <c r="L554" s="14"/>
      <c r="M554" s="18" t="str">
        <f t="shared" si="229"/>
        <v>TASK_DESCRIPTION,</v>
      </c>
      <c r="N554" s="5" t="str">
        <f t="shared" si="230"/>
        <v>TASK_DESCRIPTION VARCHAR(4000),</v>
      </c>
      <c r="O554" s="1" t="s">
        <v>311</v>
      </c>
      <c r="P554" t="s">
        <v>14</v>
      </c>
      <c r="W554" s="17" t="str">
        <f t="shared" si="231"/>
        <v>taskDescription</v>
      </c>
      <c r="X554" s="3" t="str">
        <f t="shared" si="232"/>
        <v>"taskDescription":"",</v>
      </c>
      <c r="Y554" s="22" t="str">
        <f t="shared" si="233"/>
        <v>public static String TASK_DESCRIPTION="taskDescription";</v>
      </c>
      <c r="Z554" s="7" t="str">
        <f t="shared" si="234"/>
        <v>private String taskDescription="";</v>
      </c>
    </row>
    <row r="555" spans="2:26" ht="19.2" x14ac:dyDescent="0.45">
      <c r="B555" s="8" t="s">
        <v>274</v>
      </c>
      <c r="C555" s="1" t="s">
        <v>1</v>
      </c>
      <c r="D555" s="12">
        <v>50</v>
      </c>
      <c r="I555" t="str">
        <f>I543</f>
        <v>ALTER TABLE TM_BACKLOG_TASK</v>
      </c>
      <c r="J555" t="str">
        <f t="shared" ref="J555:J564" si="237">CONCATENATE(LEFT(CONCATENATE(" ADD "," ",N555,";"),LEN(CONCATENATE(" ADD "," ",N555,";"))-2),";")</f>
        <v xml:space="preserve"> ADD  FK_PROJECT_ID VARCHAR(50);</v>
      </c>
      <c r="L555" s="14"/>
      <c r="M555" s="18" t="str">
        <f t="shared" si="222"/>
        <v>FK_PROJECT_ID,</v>
      </c>
      <c r="N555" s="5" t="str">
        <f t="shared" si="223"/>
        <v>FK_PROJECT_ID VARCHAR(50),</v>
      </c>
      <c r="O555" s="1" t="s">
        <v>10</v>
      </c>
      <c r="P555" t="s">
        <v>288</v>
      </c>
      <c r="Q555" t="s">
        <v>2</v>
      </c>
      <c r="W555" s="17" t="str">
        <f t="shared" si="224"/>
        <v>fkProjectId</v>
      </c>
      <c r="X555" s="3" t="str">
        <f t="shared" si="225"/>
        <v>"fkProjectId":"",</v>
      </c>
      <c r="Y555" s="22" t="str">
        <f t="shared" si="226"/>
        <v>public static String FK_PROJECT_ID="fkProjectId";</v>
      </c>
      <c r="Z555" s="7" t="str">
        <f t="shared" si="227"/>
        <v>private String fkProjectId="";</v>
      </c>
    </row>
    <row r="556" spans="2:26" ht="19.2" x14ac:dyDescent="0.45">
      <c r="B556" s="8" t="s">
        <v>703</v>
      </c>
      <c r="C556" s="1" t="s">
        <v>1</v>
      </c>
      <c r="D556" s="12">
        <v>333</v>
      </c>
      <c r="I556" t="str">
        <f>I542</f>
        <v>ALTER TABLE TM_BACKLOG_TASK</v>
      </c>
      <c r="J556" t="str">
        <f t="shared" si="237"/>
        <v xml:space="preserve"> ADD  JIRA_ISSUE_ID VARCHAR(333);</v>
      </c>
      <c r="L556" s="14"/>
      <c r="M556" s="18" t="str">
        <f t="shared" si="222"/>
        <v>JIRA_ISSUE_ID,</v>
      </c>
      <c r="N556" s="5" t="str">
        <f t="shared" si="223"/>
        <v>JIRA_ISSUE_ID VARCHAR(333),</v>
      </c>
      <c r="O556" s="1" t="s">
        <v>699</v>
      </c>
      <c r="P556" t="s">
        <v>705</v>
      </c>
      <c r="Q556" t="s">
        <v>2</v>
      </c>
      <c r="W556" s="17" t="str">
        <f t="shared" si="224"/>
        <v>jiraIssueId</v>
      </c>
      <c r="X556" s="3" t="str">
        <f t="shared" si="225"/>
        <v>"jiraIssueId":"",</v>
      </c>
      <c r="Y556" s="22" t="str">
        <f t="shared" si="226"/>
        <v>public static String JIRA_ISSUE_ID="jiraIssueId";</v>
      </c>
      <c r="Z556" s="7" t="str">
        <f t="shared" si="227"/>
        <v>private String jiraIssueId="";</v>
      </c>
    </row>
    <row r="557" spans="2:26" ht="19.2" x14ac:dyDescent="0.45">
      <c r="B557" s="8" t="s">
        <v>704</v>
      </c>
      <c r="C557" s="1" t="s">
        <v>1</v>
      </c>
      <c r="D557" s="12">
        <v>333</v>
      </c>
      <c r="I557" t="str">
        <f>I543</f>
        <v>ALTER TABLE TM_BACKLOG_TASK</v>
      </c>
      <c r="J557" t="str">
        <f t="shared" si="237"/>
        <v xml:space="preserve"> ADD  JIRA_ISSUE_KEY VARCHAR(333);</v>
      </c>
      <c r="L557" s="14"/>
      <c r="M557" s="18" t="str">
        <f>CONCATENATE(B557,",")</f>
        <v>JIRA_ISSUE_KEY,</v>
      </c>
      <c r="N557" s="5" t="str">
        <f>CONCATENATE(B557," ",C557,"(",D557,")",",")</f>
        <v>JIRA_ISSUE_KEY VARCHAR(333),</v>
      </c>
      <c r="O557" s="1" t="s">
        <v>699</v>
      </c>
      <c r="P557" t="s">
        <v>705</v>
      </c>
      <c r="Q557" t="s">
        <v>43</v>
      </c>
      <c r="W557" s="17" t="str">
        <f>CONCATENATE(,LOWER(O557),UPPER(LEFT(P557,1)),LOWER(RIGHT(P557,LEN(P557)-IF(LEN(P557)&gt;0,1,LEN(P557)))),UPPER(LEFT(Q557,1)),LOWER(RIGHT(Q557,LEN(Q557)-IF(LEN(Q557)&gt;0,1,LEN(Q557)))),UPPER(LEFT(R557,1)),LOWER(RIGHT(R557,LEN(R557)-IF(LEN(R557)&gt;0,1,LEN(R557)))),UPPER(LEFT(S557,1)),LOWER(RIGHT(S557,LEN(S557)-IF(LEN(S557)&gt;0,1,LEN(S557)))),UPPER(LEFT(T557,1)),LOWER(RIGHT(T557,LEN(T557)-IF(LEN(T557)&gt;0,1,LEN(T557)))),UPPER(LEFT(U557,1)),LOWER(RIGHT(U557,LEN(U557)-IF(LEN(U557)&gt;0,1,LEN(U557)))),UPPER(LEFT(V557,1)),LOWER(RIGHT(V557,LEN(V557)-IF(LEN(V557)&gt;0,1,LEN(V557)))))</f>
        <v>jiraIssueKey</v>
      </c>
      <c r="X557" s="3" t="str">
        <f>CONCATENATE("""",W557,"""",":","""","""",",")</f>
        <v>"jiraIssueKey":"",</v>
      </c>
      <c r="Y557" s="22" t="str">
        <f>CONCATENATE("public static String ",,B557,,"=","""",W557,""";")</f>
        <v>public static String JIRA_ISSUE_KEY="jiraIssueKey";</v>
      </c>
      <c r="Z557" s="7" t="str">
        <f>CONCATENATE("private String ",W557,"=","""""",";")</f>
        <v>private String jiraIssueKey="";</v>
      </c>
    </row>
    <row r="558" spans="2:26" ht="19.2" x14ac:dyDescent="0.45">
      <c r="B558" s="1" t="s">
        <v>829</v>
      </c>
      <c r="C558" s="1" t="s">
        <v>701</v>
      </c>
      <c r="D558" s="4"/>
      <c r="I558" t="str">
        <f>I557</f>
        <v>ALTER TABLE TM_BACKLOG_TASK</v>
      </c>
      <c r="J558" t="str">
        <f t="shared" si="237"/>
        <v xml:space="preserve"> ADD  ESTIMATED_COUNTER TEXT;</v>
      </c>
      <c r="K558" s="21" t="str">
        <f>CONCATENATE(LEFT(CONCATENATE("  ALTER COLUMN  "," ",N558,";"),LEN(CONCATENATE("  ALTER COLUMN  "," ",N558,";"))-2),";")</f>
        <v xml:space="preserve">  ALTER COLUMN   ESTIMATED_COUNTER TEXT;</v>
      </c>
      <c r="L558" s="12"/>
      <c r="M558" s="18" t="str">
        <f>CONCATENATE(B558,",")</f>
        <v>ESTIMATED_COUNTER,</v>
      </c>
      <c r="N558" s="5" t="str">
        <f>CONCATENATE(B558," ",C558,"",D558,"",",")</f>
        <v>ESTIMATED_COUNTER TEXT,</v>
      </c>
      <c r="O558" s="1" t="s">
        <v>405</v>
      </c>
      <c r="P558" t="s">
        <v>834</v>
      </c>
      <c r="W558" s="17" t="str">
        <f>CONCATENATE(,LOWER(O558),UPPER(LEFT(P558,1)),LOWER(RIGHT(P558,LEN(P558)-IF(LEN(P558)&gt;0,1,LEN(P558)))),UPPER(LEFT(Q558,1)),LOWER(RIGHT(Q558,LEN(Q558)-IF(LEN(Q558)&gt;0,1,LEN(Q558)))),UPPER(LEFT(R558,1)),LOWER(RIGHT(R558,LEN(R558)-IF(LEN(R558)&gt;0,1,LEN(R558)))),UPPER(LEFT(S558,1)),LOWER(RIGHT(S558,LEN(S558)-IF(LEN(S558)&gt;0,1,LEN(S558)))),UPPER(LEFT(T558,1)),LOWER(RIGHT(T558,LEN(T558)-IF(LEN(T558)&gt;0,1,LEN(T558)))),UPPER(LEFT(U558,1)),LOWER(RIGHT(U558,LEN(U558)-IF(LEN(U558)&gt;0,1,LEN(U558)))),UPPER(LEFT(V558,1)),LOWER(RIGHT(V558,LEN(V558)-IF(LEN(V558)&gt;0,1,LEN(V558)))))</f>
        <v>estimatedCounter</v>
      </c>
      <c r="X558" s="3" t="str">
        <f>CONCATENATE("""",W558,"""",":","""","""",",")</f>
        <v>"estimatedCounter":"",</v>
      </c>
      <c r="Y558" s="22" t="str">
        <f>CONCATENATE("public static String ",,B558,,"=","""",W558,""";")</f>
        <v>public static String ESTIMATED_COUNTER="estimatedCounter";</v>
      </c>
      <c r="Z558" s="7" t="str">
        <f>CONCATENATE("private String ",W558,"=","""""",";")</f>
        <v>private String estimatedCounter="";</v>
      </c>
    </row>
    <row r="559" spans="2:26" ht="19.2" x14ac:dyDescent="0.45">
      <c r="B559" s="1" t="s">
        <v>830</v>
      </c>
      <c r="C559" s="1" t="s">
        <v>701</v>
      </c>
      <c r="D559" s="4"/>
      <c r="I559" t="str">
        <f>I558</f>
        <v>ALTER TABLE TM_BACKLOG_TASK</v>
      </c>
      <c r="J559" t="str">
        <f t="shared" si="237"/>
        <v xml:space="preserve"> ADD  EXECUTED_COUNTER TEXT;</v>
      </c>
      <c r="K559" s="21" t="str">
        <f>CONCATENATE(LEFT(CONCATENATE("  ALTER COLUMN  "," ",N559,";"),LEN(CONCATENATE("  ALTER COLUMN  "," ",N559,";"))-2),";")</f>
        <v xml:space="preserve">  ALTER COLUMN   EXECUTED_COUNTER TEXT;</v>
      </c>
      <c r="L559" s="12"/>
      <c r="M559" s="18" t="str">
        <f>CONCATENATE(B559,",")</f>
        <v>EXECUTED_COUNTER,</v>
      </c>
      <c r="N559" s="5" t="str">
        <f>CONCATENATE(B559," ",C559,"",D559,"",",")</f>
        <v>EXECUTED_COUNTER TEXT,</v>
      </c>
      <c r="O559" s="1" t="s">
        <v>833</v>
      </c>
      <c r="P559" t="s">
        <v>834</v>
      </c>
      <c r="W559" s="17" t="str">
        <f>CONCATENATE(,LOWER(O559),UPPER(LEFT(P559,1)),LOWER(RIGHT(P559,LEN(P559)-IF(LEN(P559)&gt;0,1,LEN(P559)))),UPPER(LEFT(Q559,1)),LOWER(RIGHT(Q559,LEN(Q559)-IF(LEN(Q559)&gt;0,1,LEN(Q559)))),UPPER(LEFT(R559,1)),LOWER(RIGHT(R559,LEN(R559)-IF(LEN(R559)&gt;0,1,LEN(R559)))),UPPER(LEFT(S559,1)),LOWER(RIGHT(S559,LEN(S559)-IF(LEN(S559)&gt;0,1,LEN(S559)))),UPPER(LEFT(T559,1)),LOWER(RIGHT(T559,LEN(T559)-IF(LEN(T559)&gt;0,1,LEN(T559)))),UPPER(LEFT(U559,1)),LOWER(RIGHT(U559,LEN(U559)-IF(LEN(U559)&gt;0,1,LEN(U559)))),UPPER(LEFT(V559,1)),LOWER(RIGHT(V559,LEN(V559)-IF(LEN(V559)&gt;0,1,LEN(V559)))))</f>
        <v>executedCounter</v>
      </c>
      <c r="X559" s="3" t="str">
        <f>CONCATENATE("""",W559,"""",":","""","""",",")</f>
        <v>"executedCounter":"",</v>
      </c>
      <c r="Y559" s="22" t="str">
        <f>CONCATENATE("public static String ",,B559,,"=","""",W559,""";")</f>
        <v>public static String EXECUTED_COUNTER="executedCounter";</v>
      </c>
      <c r="Z559" s="7" t="str">
        <f>CONCATENATE("private String ",W559,"=","""""",";")</f>
        <v>private String executedCounter="";</v>
      </c>
    </row>
    <row r="560" spans="2:26" ht="19.2" x14ac:dyDescent="0.45">
      <c r="B560" s="1" t="s">
        <v>831</v>
      </c>
      <c r="C560" s="1" t="s">
        <v>701</v>
      </c>
      <c r="D560" s="4"/>
      <c r="I560" t="str">
        <f>I559</f>
        <v>ALTER TABLE TM_BACKLOG_TASK</v>
      </c>
      <c r="J560" t="str">
        <f t="shared" si="237"/>
        <v xml:space="preserve"> ADD  ESTIMATED_BUDGET TEXT;</v>
      </c>
      <c r="K560" s="21" t="str">
        <f>CONCATENATE(LEFT(CONCATENATE("  ALTER COLUMN  "," ",N560,";"),LEN(CONCATENATE("  ALTER COLUMN  "," ",N560,";"))-2),";")</f>
        <v xml:space="preserve">  ALTER COLUMN   ESTIMATED_BUDGET TEXT;</v>
      </c>
      <c r="L560" s="12"/>
      <c r="M560" s="18" t="str">
        <f>CONCATENATE(B560,",")</f>
        <v>ESTIMATED_BUDGET,</v>
      </c>
      <c r="N560" s="5" t="str">
        <f>CONCATENATE(B560," ",C560,"",D560,"",",")</f>
        <v>ESTIMATED_BUDGET TEXT,</v>
      </c>
      <c r="O560" s="1" t="s">
        <v>405</v>
      </c>
      <c r="P560" t="s">
        <v>835</v>
      </c>
      <c r="W560" s="17" t="str">
        <f>CONCATENATE(,LOWER(O560),UPPER(LEFT(P560,1)),LOWER(RIGHT(P560,LEN(P560)-IF(LEN(P560)&gt;0,1,LEN(P560)))),UPPER(LEFT(Q560,1)),LOWER(RIGHT(Q560,LEN(Q560)-IF(LEN(Q560)&gt;0,1,LEN(Q560)))),UPPER(LEFT(R560,1)),LOWER(RIGHT(R560,LEN(R560)-IF(LEN(R560)&gt;0,1,LEN(R560)))),UPPER(LEFT(S560,1)),LOWER(RIGHT(S560,LEN(S560)-IF(LEN(S560)&gt;0,1,LEN(S560)))),UPPER(LEFT(T560,1)),LOWER(RIGHT(T560,LEN(T560)-IF(LEN(T560)&gt;0,1,LEN(T560)))),UPPER(LEFT(U560,1)),LOWER(RIGHT(U560,LEN(U560)-IF(LEN(U560)&gt;0,1,LEN(U560)))),UPPER(LEFT(V560,1)),LOWER(RIGHT(V560,LEN(V560)-IF(LEN(V560)&gt;0,1,LEN(V560)))))</f>
        <v>estimatedBudget</v>
      </c>
      <c r="X560" s="3" t="str">
        <f>CONCATENATE("""",W560,"""",":","""","""",",")</f>
        <v>"estimatedBudget":"",</v>
      </c>
      <c r="Y560" s="22" t="str">
        <f>CONCATENATE("public static String ",,B560,,"=","""",W560,""";")</f>
        <v>public static String ESTIMATED_BUDGET="estimatedBudget";</v>
      </c>
      <c r="Z560" s="7" t="str">
        <f>CONCATENATE("private String ",W560,"=","""""",";")</f>
        <v>private String estimatedBudget="";</v>
      </c>
    </row>
    <row r="561" spans="2:26" ht="19.2" x14ac:dyDescent="0.45">
      <c r="B561" s="1" t="s">
        <v>832</v>
      </c>
      <c r="C561" s="1" t="s">
        <v>701</v>
      </c>
      <c r="D561" s="4"/>
      <c r="I561" t="str">
        <f>I560</f>
        <v>ALTER TABLE TM_BACKLOG_TASK</v>
      </c>
      <c r="J561" t="str">
        <f t="shared" si="237"/>
        <v xml:space="preserve"> ADD  SPENT_BUDGET TEXT;</v>
      </c>
      <c r="K561" s="21" t="str">
        <f>CONCATENATE(LEFT(CONCATENATE("  ALTER COLUMN  "," ",N561,";"),LEN(CONCATENATE("  ALTER COLUMN  "," ",N561,";"))-2),";")</f>
        <v xml:space="preserve">  ALTER COLUMN   SPENT_BUDGET TEXT;</v>
      </c>
      <c r="L561" s="12"/>
      <c r="M561" s="18" t="str">
        <f>CONCATENATE(B561,",")</f>
        <v>SPENT_BUDGET,</v>
      </c>
      <c r="N561" s="5" t="str">
        <f>CONCATENATE(B561," ",C561,"",D561,"",",")</f>
        <v>SPENT_BUDGET TEXT,</v>
      </c>
      <c r="O561" s="1" t="s">
        <v>407</v>
      </c>
      <c r="P561" t="s">
        <v>835</v>
      </c>
      <c r="W561" s="17" t="str">
        <f>CONCATENATE(,LOWER(O561),UPPER(LEFT(P561,1)),LOWER(RIGHT(P561,LEN(P561)-IF(LEN(P561)&gt;0,1,LEN(P561)))),UPPER(LEFT(Q561,1)),LOWER(RIGHT(Q561,LEN(Q561)-IF(LEN(Q561)&gt;0,1,LEN(Q561)))),UPPER(LEFT(R561,1)),LOWER(RIGHT(R561,LEN(R561)-IF(LEN(R561)&gt;0,1,LEN(R561)))),UPPER(LEFT(S561,1)),LOWER(RIGHT(S561,LEN(S561)-IF(LEN(S561)&gt;0,1,LEN(S561)))),UPPER(LEFT(T561,1)),LOWER(RIGHT(T561,LEN(T561)-IF(LEN(T561)&gt;0,1,LEN(T561)))),UPPER(LEFT(U561,1)),LOWER(RIGHT(U561,LEN(U561)-IF(LEN(U561)&gt;0,1,LEN(U561)))),UPPER(LEFT(V561,1)),LOWER(RIGHT(V561,LEN(V561)-IF(LEN(V561)&gt;0,1,LEN(V561)))))</f>
        <v>spentBudget</v>
      </c>
      <c r="X561" s="3" t="str">
        <f>CONCATENATE("""",W561,"""",":","""","""",",")</f>
        <v>"spentBudget":"",</v>
      </c>
      <c r="Y561" s="22" t="str">
        <f>CONCATENATE("public static String ",,B561,,"=","""",W561,""";")</f>
        <v>public static String SPENT_BUDGET="spentBudget";</v>
      </c>
      <c r="Z561" s="7" t="str">
        <f>CONCATENATE("private String ",W561,"=","""""",";")</f>
        <v>private String spentBudget="";</v>
      </c>
    </row>
    <row r="562" spans="2:26" ht="19.2" x14ac:dyDescent="0.45">
      <c r="B562" s="8" t="s">
        <v>620</v>
      </c>
      <c r="C562" s="1" t="s">
        <v>1</v>
      </c>
      <c r="D562" s="12">
        <v>42</v>
      </c>
      <c r="I562" t="str">
        <f>I544</f>
        <v>ALTER TABLE TM_BACKLOG_TASK</v>
      </c>
      <c r="J562" t="str">
        <f t="shared" si="237"/>
        <v xml:space="preserve"> ADD  IS_NOTIFIED_BUG VARCHAR(42);</v>
      </c>
      <c r="L562" s="14"/>
      <c r="M562" s="18" t="str">
        <f t="shared" si="222"/>
        <v>IS_NOTIFIED_BUG,</v>
      </c>
      <c r="N562" s="5" t="str">
        <f t="shared" si="223"/>
        <v>IS_NOTIFIED_BUG VARCHAR(42),</v>
      </c>
      <c r="O562" s="1" t="s">
        <v>112</v>
      </c>
      <c r="P562" t="s">
        <v>574</v>
      </c>
      <c r="Q562" t="s">
        <v>409</v>
      </c>
      <c r="W562" s="17" t="str">
        <f t="shared" si="224"/>
        <v>isNotifiedBug</v>
      </c>
      <c r="X562" s="3" t="str">
        <f t="shared" si="225"/>
        <v>"isNotifiedBug":"",</v>
      </c>
      <c r="Y562" s="22" t="str">
        <f t="shared" si="226"/>
        <v>public static String IS_NOTIFIED_BUG="isNotifiedBug";</v>
      </c>
      <c r="Z562" s="7" t="str">
        <f t="shared" si="227"/>
        <v>private String isNotifiedBug="";</v>
      </c>
    </row>
    <row r="563" spans="2:26" ht="19.2" x14ac:dyDescent="0.45">
      <c r="B563" s="8" t="s">
        <v>403</v>
      </c>
      <c r="C563" s="1" t="s">
        <v>1</v>
      </c>
      <c r="D563" s="12">
        <v>42</v>
      </c>
      <c r="I563" t="str">
        <f>I555</f>
        <v>ALTER TABLE TM_BACKLOG_TASK</v>
      </c>
      <c r="J563" t="str">
        <f t="shared" si="237"/>
        <v xml:space="preserve"> ADD  IS_DETECTED_BUG VARCHAR(42);</v>
      </c>
      <c r="L563" s="14"/>
      <c r="M563" s="18" t="str">
        <f t="shared" si="222"/>
        <v>IS_DETECTED_BUG,</v>
      </c>
      <c r="N563" s="5" t="str">
        <f t="shared" si="223"/>
        <v>IS_DETECTED_BUG VARCHAR(42),</v>
      </c>
      <c r="O563" s="1" t="s">
        <v>112</v>
      </c>
      <c r="P563" t="s">
        <v>408</v>
      </c>
      <c r="Q563" t="s">
        <v>409</v>
      </c>
      <c r="W563" s="17" t="str">
        <f t="shared" si="224"/>
        <v>isDetectedBug</v>
      </c>
      <c r="X563" s="3" t="str">
        <f t="shared" si="225"/>
        <v>"isDetectedBug":"",</v>
      </c>
      <c r="Y563" s="22" t="str">
        <f t="shared" si="226"/>
        <v>public static String IS_DETECTED_BUG="isDetectedBug";</v>
      </c>
      <c r="Z563" s="7" t="str">
        <f t="shared" si="227"/>
        <v>private String isDetectedBug="";</v>
      </c>
    </row>
    <row r="564" spans="2:26" ht="19.2" x14ac:dyDescent="0.45">
      <c r="B564" s="8" t="s">
        <v>404</v>
      </c>
      <c r="C564" s="1" t="s">
        <v>1</v>
      </c>
      <c r="D564" s="12">
        <v>42</v>
      </c>
      <c r="I564" t="str">
        <f>I563</f>
        <v>ALTER TABLE TM_BACKLOG_TASK</v>
      </c>
      <c r="J564" t="str">
        <f t="shared" si="237"/>
        <v xml:space="preserve"> ADD  IS_UPDATE_REQUIRED VARCHAR(42);</v>
      </c>
      <c r="L564" s="14"/>
      <c r="M564" s="18" t="str">
        <f t="shared" si="222"/>
        <v>IS_UPDATE_REQUIRED,</v>
      </c>
      <c r="N564" s="5" t="str">
        <f>CONCATENATE(B564," ",C564,"(",D564,")",",")</f>
        <v>IS_UPDATE_REQUIRED VARCHAR(42),</v>
      </c>
      <c r="O564" s="1" t="s">
        <v>112</v>
      </c>
      <c r="P564" t="s">
        <v>410</v>
      </c>
      <c r="Q564" t="s">
        <v>411</v>
      </c>
      <c r="W564" s="17" t="str">
        <f>CONCATENATE(,LOWER(O564),UPPER(LEFT(P564,1)),LOWER(RIGHT(P564,LEN(P564)-IF(LEN(P564)&gt;0,1,LEN(P564)))),UPPER(LEFT(Q564,1)),LOWER(RIGHT(Q564,LEN(Q564)-IF(LEN(Q564)&gt;0,1,LEN(Q564)))),UPPER(LEFT(R564,1)),LOWER(RIGHT(R564,LEN(R564)-IF(LEN(R564)&gt;0,1,LEN(R564)))),UPPER(LEFT(S564,1)),LOWER(RIGHT(S564,LEN(S564)-IF(LEN(S564)&gt;0,1,LEN(S564)))),UPPER(LEFT(T564,1)),LOWER(RIGHT(T564,LEN(T564)-IF(LEN(T564)&gt;0,1,LEN(T564)))),UPPER(LEFT(U564,1)),LOWER(RIGHT(U564,LEN(U564)-IF(LEN(U564)&gt;0,1,LEN(U564)))),UPPER(LEFT(V564,1)),LOWER(RIGHT(V564,LEN(V564)-IF(LEN(V564)&gt;0,1,LEN(V564)))))</f>
        <v>isUpdateRequired</v>
      </c>
      <c r="X564" s="3" t="str">
        <f>CONCATENATE("""",W564,"""",":","""","""",",")</f>
        <v>"isUpdateRequired":"",</v>
      </c>
      <c r="Y564" s="22" t="str">
        <f>CONCATENATE("public static String ",,B564,,"=","""",W564,""";")</f>
        <v>public static String IS_UPDATE_REQUIRED="isUpdateRequired";</v>
      </c>
      <c r="Z564" s="7" t="str">
        <f>CONCATENATE("private String ",W564,"=","""""",";")</f>
        <v>private String isUpdateRequired="";</v>
      </c>
    </row>
    <row r="565" spans="2:26" ht="19.2" x14ac:dyDescent="0.45">
      <c r="B565" s="8"/>
      <c r="C565" s="14"/>
      <c r="D565" s="14"/>
      <c r="L565" s="14"/>
      <c r="M565" s="20"/>
      <c r="O565" s="14"/>
      <c r="W565" s="17"/>
    </row>
    <row r="566" spans="2:26" ht="19.2" x14ac:dyDescent="0.45">
      <c r="B566" s="8"/>
      <c r="C566" s="14"/>
      <c r="D566" s="14"/>
      <c r="L566" s="14"/>
      <c r="M566" s="20"/>
      <c r="O566" s="14"/>
      <c r="W566" s="17"/>
    </row>
    <row r="567" spans="2:26" ht="19.2" x14ac:dyDescent="0.45">
      <c r="B567" s="8"/>
      <c r="C567" s="14"/>
      <c r="D567" s="14"/>
      <c r="L567" s="14"/>
      <c r="M567" s="20"/>
      <c r="O567" s="14"/>
      <c r="W567" s="17"/>
    </row>
    <row r="568" spans="2:26" ht="19.2" x14ac:dyDescent="0.45">
      <c r="B568" s="8"/>
      <c r="C568" s="14"/>
      <c r="D568" s="14"/>
      <c r="L568" s="14"/>
      <c r="M568" s="20"/>
      <c r="O568" s="14"/>
      <c r="W568" s="17"/>
    </row>
    <row r="569" spans="2:26" x14ac:dyDescent="0.3">
      <c r="B569" s="2" t="s">
        <v>417</v>
      </c>
      <c r="J569" t="s">
        <v>293</v>
      </c>
      <c r="K569" s="26" t="str">
        <f>CONCATENATE(J569," VIEW ",B569," AS SELECT")</f>
        <v>create OR REPLACE VIEW TM_BACKLOG_TASK_LIST AS SELECT</v>
      </c>
      <c r="N569" s="5" t="str">
        <f>CONCATENATE("CREATE TABLE ",B569," ","(")</f>
        <v>CREATE TABLE TM_BACKLOG_TASK_LIST (</v>
      </c>
    </row>
    <row r="570" spans="2:26" ht="19.2" x14ac:dyDescent="0.45">
      <c r="B570" s="1" t="s">
        <v>2</v>
      </c>
      <c r="C570" s="1" t="s">
        <v>1</v>
      </c>
      <c r="D570" s="4">
        <v>30</v>
      </c>
      <c r="E570" s="24" t="s">
        <v>113</v>
      </c>
      <c r="K570" s="25" t="str">
        <f>CONCATENATE("T.",B570,",")</f>
        <v>T.ID,</v>
      </c>
      <c r="L570" s="12"/>
      <c r="M570" s="18" t="str">
        <f t="shared" ref="M570:M577" si="238">CONCATENATE(B570,",")</f>
        <v>ID,</v>
      </c>
      <c r="N570" s="5" t="str">
        <f>CONCATENATE(B570," ",C570,"(",D570,") ",E570," ,")</f>
        <v>ID VARCHAR(30) NOT NULL ,</v>
      </c>
      <c r="O570" s="1" t="s">
        <v>2</v>
      </c>
      <c r="P570" s="6"/>
      <c r="Q570" s="6"/>
      <c r="R570" s="6"/>
      <c r="S570" s="6"/>
      <c r="T570" s="6"/>
      <c r="U570" s="6"/>
      <c r="V570" s="6"/>
      <c r="W570" s="17" t="str">
        <f t="shared" ref="W570:W611" si="239">CONCATENATE(,LOWER(O570),UPPER(LEFT(P570,1)),LOWER(RIGHT(P570,LEN(P570)-IF(LEN(P570)&gt;0,1,LEN(P570)))),UPPER(LEFT(Q570,1)),LOWER(RIGHT(Q570,LEN(Q570)-IF(LEN(Q570)&gt;0,1,LEN(Q570)))),UPPER(LEFT(R570,1)),LOWER(RIGHT(R570,LEN(R570)-IF(LEN(R570)&gt;0,1,LEN(R570)))),UPPER(LEFT(S570,1)),LOWER(RIGHT(S570,LEN(S570)-IF(LEN(S570)&gt;0,1,LEN(S570)))),UPPER(LEFT(T570,1)),LOWER(RIGHT(T570,LEN(T570)-IF(LEN(T570)&gt;0,1,LEN(T570)))),UPPER(LEFT(U570,1)),LOWER(RIGHT(U570,LEN(U570)-IF(LEN(U570)&gt;0,1,LEN(U570)))),UPPER(LEFT(V570,1)),LOWER(RIGHT(V570,LEN(V570)-IF(LEN(V570)&gt;0,1,LEN(V570)))))</f>
        <v>id</v>
      </c>
      <c r="X570" s="3" t="str">
        <f>CONCATENATE("""",W570,"""",":","""","""",",")</f>
        <v>"id":"",</v>
      </c>
      <c r="Y570" s="22" t="str">
        <f>CONCATENATE("public static String ",,B570,,"=","""",W570,""";")</f>
        <v>public static String ID="id";</v>
      </c>
      <c r="Z570" s="7" t="str">
        <f>CONCATENATE("private String ",W570,"=","""""",";")</f>
        <v>private String id="";</v>
      </c>
    </row>
    <row r="571" spans="2:26" ht="19.2" x14ac:dyDescent="0.45">
      <c r="B571" s="1" t="s">
        <v>3</v>
      </c>
      <c r="C571" s="1" t="s">
        <v>1</v>
      </c>
      <c r="D571" s="4">
        <v>10</v>
      </c>
      <c r="K571" s="25" t="str">
        <f t="shared" ref="K571:K576" si="240">CONCATENATE("T.",B571,",")</f>
        <v>T.STATUS,</v>
      </c>
      <c r="L571" s="12"/>
      <c r="M571" s="18" t="str">
        <f t="shared" si="238"/>
        <v>STATUS,</v>
      </c>
      <c r="N571" s="5" t="str">
        <f t="shared" ref="N571:N611" si="241">CONCATENATE(B571," ",C571,"(",D571,")",",")</f>
        <v>STATUS VARCHAR(10),</v>
      </c>
      <c r="O571" s="1" t="s">
        <v>3</v>
      </c>
      <c r="W571" s="17" t="str">
        <f t="shared" si="239"/>
        <v>status</v>
      </c>
      <c r="X571" s="3" t="str">
        <f>CONCATENATE("""",W571,"""",":","""","""",",")</f>
        <v>"status":"",</v>
      </c>
      <c r="Y571" s="22" t="str">
        <f>CONCATENATE("public static String ",,B571,,"=","""",W571,""";")</f>
        <v>public static String STATUS="status";</v>
      </c>
      <c r="Z571" s="7" t="str">
        <f>CONCATENATE("private String ",W571,"=","""""",";")</f>
        <v>private String status="";</v>
      </c>
    </row>
    <row r="572" spans="2:26" ht="19.2" x14ac:dyDescent="0.45">
      <c r="B572" s="1" t="s">
        <v>4</v>
      </c>
      <c r="C572" s="1" t="s">
        <v>1</v>
      </c>
      <c r="D572" s="4">
        <v>20</v>
      </c>
      <c r="K572" s="25" t="str">
        <f t="shared" si="240"/>
        <v>T.INSERT_DATE,</v>
      </c>
      <c r="L572" s="12"/>
      <c r="M572" s="18" t="str">
        <f t="shared" si="238"/>
        <v>INSERT_DATE,</v>
      </c>
      <c r="N572" s="5" t="str">
        <f t="shared" si="241"/>
        <v>INSERT_DATE VARCHAR(20),</v>
      </c>
      <c r="O572" s="1" t="s">
        <v>7</v>
      </c>
      <c r="P572" t="s">
        <v>8</v>
      </c>
      <c r="W572" s="17" t="str">
        <f t="shared" si="239"/>
        <v>insertDate</v>
      </c>
      <c r="X572" s="3" t="str">
        <f t="shared" ref="X572:X611" si="242">CONCATENATE("""",W572,"""",":","""","""",",")</f>
        <v>"insertDate":"",</v>
      </c>
      <c r="Y572" s="22" t="str">
        <f t="shared" ref="Y572:Y611" si="243">CONCATENATE("public static String ",,B572,,"=","""",W572,""";")</f>
        <v>public static String INSERT_DATE="insertDate";</v>
      </c>
      <c r="Z572" s="7" t="str">
        <f t="shared" ref="Z572:Z611" si="244">CONCATENATE("private String ",W572,"=","""""",";")</f>
        <v>private String insertDate="";</v>
      </c>
    </row>
    <row r="573" spans="2:26" ht="19.2" x14ac:dyDescent="0.45">
      <c r="B573" s="1" t="s">
        <v>5</v>
      </c>
      <c r="C573" s="1" t="s">
        <v>1</v>
      </c>
      <c r="D573" s="4">
        <v>20</v>
      </c>
      <c r="K573" s="25" t="str">
        <f t="shared" si="240"/>
        <v>T.MODIFICATION_DATE,</v>
      </c>
      <c r="L573" s="12"/>
      <c r="M573" s="18" t="str">
        <f t="shared" si="238"/>
        <v>MODIFICATION_DATE,</v>
      </c>
      <c r="N573" s="5" t="str">
        <f t="shared" si="241"/>
        <v>MODIFICATION_DATE VARCHAR(20),</v>
      </c>
      <c r="O573" s="1" t="s">
        <v>9</v>
      </c>
      <c r="P573" t="s">
        <v>8</v>
      </c>
      <c r="W573" s="17" t="str">
        <f t="shared" si="239"/>
        <v>modificationDate</v>
      </c>
      <c r="X573" s="3" t="str">
        <f t="shared" si="242"/>
        <v>"modificationDate":"",</v>
      </c>
      <c r="Y573" s="22" t="str">
        <f t="shared" si="243"/>
        <v>public static String MODIFICATION_DATE="modificationDate";</v>
      </c>
      <c r="Z573" s="7" t="str">
        <f t="shared" si="244"/>
        <v>private String modificationDate="";</v>
      </c>
    </row>
    <row r="574" spans="2:26" ht="19.2" x14ac:dyDescent="0.45">
      <c r="B574" s="1" t="s">
        <v>274</v>
      </c>
      <c r="C574" s="1" t="s">
        <v>1</v>
      </c>
      <c r="D574" s="4">
        <v>43</v>
      </c>
      <c r="K574" s="25" t="str">
        <f>CONCATENATE("B.",B574,",")</f>
        <v>B.FK_PROJECT_ID,</v>
      </c>
      <c r="L574" s="12"/>
      <c r="M574" s="18" t="str">
        <f>CONCATENATE(B574,",")</f>
        <v>FK_PROJECT_ID,</v>
      </c>
      <c r="N574" s="5" t="str">
        <f>CONCATENATE(B574," ",C574,"(",D574,")",",")</f>
        <v>FK_PROJECT_ID VARCHAR(43),</v>
      </c>
      <c r="O574" s="1" t="s">
        <v>10</v>
      </c>
      <c r="P574" t="s">
        <v>354</v>
      </c>
      <c r="Q574" t="s">
        <v>2</v>
      </c>
      <c r="W574" s="17" t="str">
        <f>CONCATENATE(,LOWER(O574),UPPER(LEFT(P574,1)),LOWER(RIGHT(P574,LEN(P574)-IF(LEN(P574)&gt;0,1,LEN(P574)))),UPPER(LEFT(Q574,1)),LOWER(RIGHT(Q574,LEN(Q574)-IF(LEN(Q574)&gt;0,1,LEN(Q574)))),UPPER(LEFT(R574,1)),LOWER(RIGHT(R574,LEN(R574)-IF(LEN(R574)&gt;0,1,LEN(R574)))),UPPER(LEFT(S574,1)),LOWER(RIGHT(S574,LEN(S574)-IF(LEN(S574)&gt;0,1,LEN(S574)))),UPPER(LEFT(T574,1)),LOWER(RIGHT(T574,LEN(T574)-IF(LEN(T574)&gt;0,1,LEN(T574)))),UPPER(LEFT(U574,1)),LOWER(RIGHT(U574,LEN(U574)-IF(LEN(U574)&gt;0,1,LEN(U574)))),UPPER(LEFT(V574,1)),LOWER(RIGHT(V574,LEN(V574)-IF(LEN(V574)&gt;0,1,LEN(V574)))))</f>
        <v>fkBacklogId</v>
      </c>
      <c r="X574" s="3" t="str">
        <f>CONCATENATE("""",W574,"""",":","""","""",",")</f>
        <v>"fkBacklogId":"",</v>
      </c>
      <c r="Y574" s="22" t="str">
        <f>CONCATENATE("public static String ",,B574,,"=","""",W574,""";")</f>
        <v>public static String FK_PROJECT_ID="fkBacklogId";</v>
      </c>
      <c r="Z574" s="7" t="str">
        <f>CONCATENATE("private String ",W574,"=","""""",";")</f>
        <v>private String fkBacklogId="";</v>
      </c>
    </row>
    <row r="575" spans="2:26" ht="19.2" x14ac:dyDescent="0.45">
      <c r="B575" s="1" t="s">
        <v>367</v>
      </c>
      <c r="C575" s="1" t="s">
        <v>1</v>
      </c>
      <c r="D575" s="4">
        <v>43</v>
      </c>
      <c r="K575" s="25" t="str">
        <f t="shared" si="240"/>
        <v>T.FK_BACKLOG_ID,</v>
      </c>
      <c r="L575" s="12"/>
      <c r="M575" s="18" t="str">
        <f t="shared" si="238"/>
        <v>FK_BACKLOG_ID,</v>
      </c>
      <c r="N575" s="5" t="str">
        <f t="shared" si="241"/>
        <v>FK_BACKLOG_ID VARCHAR(43),</v>
      </c>
      <c r="O575" s="1" t="s">
        <v>10</v>
      </c>
      <c r="P575" t="s">
        <v>354</v>
      </c>
      <c r="Q575" t="s">
        <v>2</v>
      </c>
      <c r="W575" s="17" t="str">
        <f t="shared" si="239"/>
        <v>fkBacklogId</v>
      </c>
      <c r="X575" s="3" t="str">
        <f t="shared" si="242"/>
        <v>"fkBacklogId":"",</v>
      </c>
      <c r="Y575" s="22" t="str">
        <f t="shared" si="243"/>
        <v>public static String FK_BACKLOG_ID="fkBacklogId";</v>
      </c>
      <c r="Z575" s="7" t="str">
        <f t="shared" si="244"/>
        <v>private String fkBacklogId="";</v>
      </c>
    </row>
    <row r="576" spans="2:26" ht="19.2" x14ac:dyDescent="0.45">
      <c r="B576" s="1" t="s">
        <v>272</v>
      </c>
      <c r="C576" s="1" t="s">
        <v>1</v>
      </c>
      <c r="D576" s="4">
        <v>43</v>
      </c>
      <c r="J576" s="23"/>
      <c r="K576" s="25" t="str">
        <f t="shared" si="240"/>
        <v>T.FK_TASK_TYPE_ID,</v>
      </c>
      <c r="L576" s="12"/>
      <c r="M576" s="18" t="str">
        <f t="shared" si="238"/>
        <v>FK_TASK_TYPE_ID,</v>
      </c>
      <c r="N576" s="5" t="str">
        <f>CONCATENATE(B576," ",C576,"(",D576,")",",")</f>
        <v>FK_TASK_TYPE_ID VARCHAR(43),</v>
      </c>
      <c r="O576" s="1" t="s">
        <v>10</v>
      </c>
      <c r="P576" t="s">
        <v>311</v>
      </c>
      <c r="Q576" t="s">
        <v>51</v>
      </c>
      <c r="R576" t="s">
        <v>2</v>
      </c>
      <c r="W576" s="17" t="str">
        <f>CONCATENATE(,LOWER(O576),UPPER(LEFT(P576,1)),LOWER(RIGHT(P576,LEN(P576)-IF(LEN(P576)&gt;0,1,LEN(P576)))),UPPER(LEFT(Q576,1)),LOWER(RIGHT(Q576,LEN(Q576)-IF(LEN(Q576)&gt;0,1,LEN(Q576)))),UPPER(LEFT(R576,1)),LOWER(RIGHT(R576,LEN(R576)-IF(LEN(R576)&gt;0,1,LEN(R576)))),UPPER(LEFT(S576,1)),LOWER(RIGHT(S576,LEN(S576)-IF(LEN(S576)&gt;0,1,LEN(S576)))),UPPER(LEFT(T576,1)),LOWER(RIGHT(T576,LEN(T576)-IF(LEN(T576)&gt;0,1,LEN(T576)))),UPPER(LEFT(U576,1)),LOWER(RIGHT(U576,LEN(U576)-IF(LEN(U576)&gt;0,1,LEN(U576)))),UPPER(LEFT(V576,1)),LOWER(RIGHT(V576,LEN(V576)-IF(LEN(V576)&gt;0,1,LEN(V576)))))</f>
        <v>fkTaskTypeId</v>
      </c>
      <c r="X576" s="3" t="str">
        <f>CONCATENATE("""",W576,"""",":","""","""",",")</f>
        <v>"fkTaskTypeId":"",</v>
      </c>
      <c r="Y576" s="22" t="str">
        <f>CONCATENATE("public static String ",,B576,,"=","""",W576,""";")</f>
        <v>public static String FK_TASK_TYPE_ID="fkTaskTypeId";</v>
      </c>
      <c r="Z576" s="7" t="str">
        <f>CONCATENATE("private String ",W576,"=","""""",";")</f>
        <v>private String fkTaskTypeId="";</v>
      </c>
    </row>
    <row r="577" spans="2:26" ht="19.2" x14ac:dyDescent="0.45">
      <c r="B577" s="1" t="s">
        <v>331</v>
      </c>
      <c r="C577" s="1" t="s">
        <v>1</v>
      </c>
      <c r="D577" s="4">
        <v>43</v>
      </c>
      <c r="J577" s="23"/>
      <c r="K577" s="25" t="s">
        <v>471</v>
      </c>
      <c r="L577" s="12"/>
      <c r="M577" s="18" t="str">
        <f t="shared" si="238"/>
        <v>TASK_TYPE_NAME,</v>
      </c>
      <c r="N577" s="5" t="str">
        <f t="shared" si="241"/>
        <v>TASK_TYPE_NAME VARCHAR(43),</v>
      </c>
      <c r="O577" s="1" t="s">
        <v>311</v>
      </c>
      <c r="P577" t="s">
        <v>51</v>
      </c>
      <c r="Q577" t="s">
        <v>0</v>
      </c>
      <c r="W577" s="17" t="str">
        <f t="shared" si="239"/>
        <v>taskTypeName</v>
      </c>
      <c r="X577" s="3" t="str">
        <f t="shared" si="242"/>
        <v>"taskTypeName":"",</v>
      </c>
      <c r="Y577" s="22" t="str">
        <f t="shared" si="243"/>
        <v>public static String TASK_TYPE_NAME="taskTypeName";</v>
      </c>
      <c r="Z577" s="7" t="str">
        <f t="shared" si="244"/>
        <v>private String taskTypeName="";</v>
      </c>
    </row>
    <row r="578" spans="2:26" ht="19.2" x14ac:dyDescent="0.45">
      <c r="B578" s="1" t="s">
        <v>399</v>
      </c>
      <c r="C578" s="1" t="s">
        <v>1</v>
      </c>
      <c r="D578" s="4">
        <v>43</v>
      </c>
      <c r="K578" s="25" t="str">
        <f>CONCATENATE("T.",B578,",")</f>
        <v>T.FK_ASSIGNEE_ID,</v>
      </c>
      <c r="L578" s="12"/>
      <c r="M578" s="18"/>
      <c r="N578" s="5" t="str">
        <f>CONCATENATE(B578," ",C578,"(",D578,")",",")</f>
        <v>FK_ASSIGNEE_ID VARCHAR(43),</v>
      </c>
      <c r="O578" s="1" t="s">
        <v>10</v>
      </c>
      <c r="P578" t="s">
        <v>344</v>
      </c>
      <c r="Q578" t="s">
        <v>2</v>
      </c>
      <c r="W578" s="17" t="str">
        <f>CONCATENATE(,LOWER(O578),UPPER(LEFT(P578,1)),LOWER(RIGHT(P578,LEN(P578)-IF(LEN(P578)&gt;0,1,LEN(P578)))),UPPER(LEFT(Q578,1)),LOWER(RIGHT(Q578,LEN(Q578)-IF(LEN(Q578)&gt;0,1,LEN(Q578)))),UPPER(LEFT(R578,1)),LOWER(RIGHT(R578,LEN(R578)-IF(LEN(R578)&gt;0,1,LEN(R578)))),UPPER(LEFT(S578,1)),LOWER(RIGHT(S578,LEN(S578)-IF(LEN(S578)&gt;0,1,LEN(S578)))),UPPER(LEFT(T578,1)),LOWER(RIGHT(T578,LEN(T578)-IF(LEN(T578)&gt;0,1,LEN(T578)))),UPPER(LEFT(U578,1)),LOWER(RIGHT(U578,LEN(U578)-IF(LEN(U578)&gt;0,1,LEN(U578)))),UPPER(LEFT(V578,1)),LOWER(RIGHT(V578,LEN(V578)-IF(LEN(V578)&gt;0,1,LEN(V578)))))</f>
        <v>fkAssigneeId</v>
      </c>
      <c r="X578" s="3" t="str">
        <f>CONCATENATE("""",W578,"""",":","""","""",",")</f>
        <v>"fkAssigneeId":"",</v>
      </c>
      <c r="Y578" s="22" t="str">
        <f>CONCATENATE("public static String ",,B578,,"=","""",W578,""";")</f>
        <v>public static String FK_ASSIGNEE_ID="fkAssigneeId";</v>
      </c>
      <c r="Z578" s="7" t="str">
        <f>CONCATENATE("private String ",W578,"=","""""",";")</f>
        <v>private String fkAssigneeId="";</v>
      </c>
    </row>
    <row r="579" spans="2:26" ht="19.2" x14ac:dyDescent="0.45">
      <c r="B579" s="1" t="s">
        <v>341</v>
      </c>
      <c r="C579" s="1" t="s">
        <v>1</v>
      </c>
      <c r="D579" s="4">
        <v>43</v>
      </c>
      <c r="K579" s="25" t="s">
        <v>446</v>
      </c>
      <c r="L579" s="12"/>
      <c r="M579" s="18"/>
      <c r="N579" s="5" t="str">
        <f>CONCATENATE(B579," ",C579,"(",D579,")",",")</f>
        <v>ASSIGNEE_NAME VARCHAR(43),</v>
      </c>
      <c r="O579" s="1" t="s">
        <v>344</v>
      </c>
      <c r="P579" t="s">
        <v>0</v>
      </c>
      <c r="W579" s="17" t="str">
        <f>CONCATENATE(,LOWER(O579),UPPER(LEFT(P579,1)),LOWER(RIGHT(P579,LEN(P579)-IF(LEN(P579)&gt;0,1,LEN(P579)))),UPPER(LEFT(Q579,1)),LOWER(RIGHT(Q579,LEN(Q579)-IF(LEN(Q579)&gt;0,1,LEN(Q579)))),UPPER(LEFT(R579,1)),LOWER(RIGHT(R579,LEN(R579)-IF(LEN(R579)&gt;0,1,LEN(R579)))),UPPER(LEFT(S579,1)),LOWER(RIGHT(S579,LEN(S579)-IF(LEN(S579)&gt;0,1,LEN(S579)))),UPPER(LEFT(T579,1)),LOWER(RIGHT(T579,LEN(T579)-IF(LEN(T579)&gt;0,1,LEN(T579)))),UPPER(LEFT(U579,1)),LOWER(RIGHT(U579,LEN(U579)-IF(LEN(U579)&gt;0,1,LEN(U579)))),UPPER(LEFT(V579,1)),LOWER(RIGHT(V579,LEN(V579)-IF(LEN(V579)&gt;0,1,LEN(V579)))))</f>
        <v>assigneeName</v>
      </c>
      <c r="X579" s="3" t="str">
        <f>CONCATENATE("""",W579,"""",":","""","""",",")</f>
        <v>"assigneeName":"",</v>
      </c>
      <c r="Y579" s="22" t="str">
        <f>CONCATENATE("public static String ",,B579,,"=","""",W579,""";")</f>
        <v>public static String ASSIGNEE_NAME="assigneeName";</v>
      </c>
      <c r="Z579" s="7" t="str">
        <f>CONCATENATE("private String ",W579,"=","""""",";")</f>
        <v>private String assigneeName="";</v>
      </c>
    </row>
    <row r="580" spans="2:26" ht="19.2" x14ac:dyDescent="0.45">
      <c r="B580" s="1" t="s">
        <v>623</v>
      </c>
      <c r="C580" s="1" t="s">
        <v>1</v>
      </c>
      <c r="D580" s="4">
        <v>43</v>
      </c>
      <c r="K580" s="25" t="s">
        <v>624</v>
      </c>
      <c r="L580" s="12"/>
      <c r="M580" s="18"/>
      <c r="N580" s="5" t="str">
        <f t="shared" si="241"/>
        <v>ASSIGNEE_IMAGE_URL VARCHAR(43),</v>
      </c>
      <c r="O580" s="1" t="s">
        <v>344</v>
      </c>
      <c r="P580" t="s">
        <v>153</v>
      </c>
      <c r="Q580" t="s">
        <v>325</v>
      </c>
      <c r="W580" s="17" t="str">
        <f t="shared" si="239"/>
        <v>assigneeImageUrl</v>
      </c>
      <c r="X580" s="3" t="str">
        <f t="shared" si="242"/>
        <v>"assigneeImageUrl":"",</v>
      </c>
      <c r="Y580" s="22" t="str">
        <f t="shared" si="243"/>
        <v>public static String ASSIGNEE_IMAGE_URL="assigneeImageUrl";</v>
      </c>
      <c r="Z580" s="7" t="str">
        <f t="shared" si="244"/>
        <v>private String assigneeImageUrl="";</v>
      </c>
    </row>
    <row r="581" spans="2:26" ht="19.2" x14ac:dyDescent="0.45">
      <c r="B581" s="10" t="s">
        <v>442</v>
      </c>
      <c r="C581" s="1" t="s">
        <v>1</v>
      </c>
      <c r="D581" s="4">
        <v>43</v>
      </c>
      <c r="K581" s="21" t="s">
        <v>618</v>
      </c>
      <c r="L581" s="12"/>
      <c r="M581" s="18" t="str">
        <f>CONCATENATE(B576,",")</f>
        <v>FK_TASK_TYPE_ID,</v>
      </c>
      <c r="N581" s="5" t="str">
        <f>CONCATENATE(B581," ",C581,"(",D581,")",",")</f>
        <v>BUG_COUNT VARCHAR(43),</v>
      </c>
      <c r="O581" s="1" t="s">
        <v>409</v>
      </c>
      <c r="P581" t="s">
        <v>214</v>
      </c>
      <c r="W581" s="17" t="str">
        <f>CONCATENATE(,LOWER(O581),UPPER(LEFT(P581,1)),LOWER(RIGHT(P581,LEN(P581)-IF(LEN(P581)&gt;0,1,LEN(P581)))),UPPER(LEFT(Q581,1)),LOWER(RIGHT(Q581,LEN(Q581)-IF(LEN(Q581)&gt;0,1,LEN(Q581)))),UPPER(LEFT(R581,1)),LOWER(RIGHT(R581,LEN(R581)-IF(LEN(R581)&gt;0,1,LEN(R581)))),UPPER(LEFT(S581,1)),LOWER(RIGHT(S581,LEN(S581)-IF(LEN(S581)&gt;0,1,LEN(S581)))),UPPER(LEFT(T581,1)),LOWER(RIGHT(T581,LEN(T581)-IF(LEN(T581)&gt;0,1,LEN(T581)))),UPPER(LEFT(U581,1)),LOWER(RIGHT(U581,LEN(U581)-IF(LEN(U581)&gt;0,1,LEN(U581)))),UPPER(LEFT(V581,1)),LOWER(RIGHT(V581,LEN(V581)-IF(LEN(V581)&gt;0,1,LEN(V581)))))</f>
        <v>bugCount</v>
      </c>
      <c r="X581" s="3" t="str">
        <f>CONCATENATE("""",W581,"""",":","""","""",",")</f>
        <v>"bugCount":"",</v>
      </c>
      <c r="Y581" s="22" t="str">
        <f>CONCATENATE("public static String ",,B581,,"=","""",W581,""";")</f>
        <v>public static String BUG_COUNT="bugCount";</v>
      </c>
      <c r="Z581" s="7" t="str">
        <f>CONCATENATE("private String ",W581,"=","""""",";")</f>
        <v>private String bugCount="";</v>
      </c>
    </row>
    <row r="582" spans="2:26" ht="19.2" x14ac:dyDescent="0.45">
      <c r="B582" s="10" t="s">
        <v>443</v>
      </c>
      <c r="C582" s="1" t="s">
        <v>1</v>
      </c>
      <c r="D582" s="4">
        <v>43</v>
      </c>
      <c r="K582" s="21" t="s">
        <v>619</v>
      </c>
      <c r="L582" s="12"/>
      <c r="M582" s="18" t="str">
        <f>CONCATENATE(B577,",")</f>
        <v>TASK_TYPE_NAME,</v>
      </c>
      <c r="N582" s="5" t="str">
        <f t="shared" si="241"/>
        <v>UPDATE_COUNT VARCHAR(43),</v>
      </c>
      <c r="O582" s="1" t="s">
        <v>410</v>
      </c>
      <c r="P582" t="s">
        <v>214</v>
      </c>
      <c r="W582" s="17" t="str">
        <f t="shared" si="239"/>
        <v>updateCount</v>
      </c>
      <c r="X582" s="3" t="str">
        <f t="shared" si="242"/>
        <v>"updateCount":"",</v>
      </c>
      <c r="Y582" s="22" t="str">
        <f t="shared" si="243"/>
        <v>public static String UPDATE_COUNT="updateCount";</v>
      </c>
      <c r="Z582" s="7" t="str">
        <f t="shared" si="244"/>
        <v>private String updateCount="";</v>
      </c>
    </row>
    <row r="583" spans="2:26" ht="19.2" x14ac:dyDescent="0.45">
      <c r="B583" s="10" t="s">
        <v>262</v>
      </c>
      <c r="C583" s="1" t="s">
        <v>1</v>
      </c>
      <c r="D583" s="4">
        <v>43</v>
      </c>
      <c r="K583" s="25" t="str">
        <f>CONCATENATE("T.",B583,",")</f>
        <v>T.CREATED_BY,</v>
      </c>
      <c r="L583" s="12"/>
      <c r="M583" s="18" t="str">
        <f>CONCATENATE(B578,",")</f>
        <v>FK_ASSIGNEE_ID,</v>
      </c>
      <c r="N583" s="5" t="str">
        <f>CONCATENATE(B583," ",C583,"(",D583,")",",")</f>
        <v>CREATED_BY VARCHAR(43),</v>
      </c>
      <c r="O583" s="1" t="s">
        <v>282</v>
      </c>
      <c r="P583" t="s">
        <v>128</v>
      </c>
      <c r="W583" s="17" t="str">
        <f>CONCATENATE(,LOWER(O583),UPPER(LEFT(P583,1)),LOWER(RIGHT(P583,LEN(P583)-IF(LEN(P583)&gt;0,1,LEN(P583)))),UPPER(LEFT(Q583,1)),LOWER(RIGHT(Q583,LEN(Q583)-IF(LEN(Q583)&gt;0,1,LEN(Q583)))),UPPER(LEFT(R583,1)),LOWER(RIGHT(R583,LEN(R583)-IF(LEN(R583)&gt;0,1,LEN(R583)))),UPPER(LEFT(S583,1)),LOWER(RIGHT(S583,LEN(S583)-IF(LEN(S583)&gt;0,1,LEN(S583)))),UPPER(LEFT(T583,1)),LOWER(RIGHT(T583,LEN(T583)-IF(LEN(T583)&gt;0,1,LEN(T583)))),UPPER(LEFT(U583,1)),LOWER(RIGHT(U583,LEN(U583)-IF(LEN(U583)&gt;0,1,LEN(U583)))),UPPER(LEFT(V583,1)),LOWER(RIGHT(V583,LEN(V583)-IF(LEN(V583)&gt;0,1,LEN(V583)))))</f>
        <v>createdBy</v>
      </c>
      <c r="X583" s="3" t="str">
        <f>CONCATENATE("""",W583,"""",":","""","""",",")</f>
        <v>"createdBy":"",</v>
      </c>
      <c r="Y583" s="22" t="str">
        <f>CONCATENATE("public static String ",,B583,,"=","""",W583,""";")</f>
        <v>public static String CREATED_BY="createdBy";</v>
      </c>
      <c r="Z583" s="7" t="str">
        <f>CONCATENATE("private String ",W583,"=","""""",";")</f>
        <v>private String createdBy="";</v>
      </c>
    </row>
    <row r="584" spans="2:26" ht="19.2" x14ac:dyDescent="0.45">
      <c r="B584" s="10" t="s">
        <v>339</v>
      </c>
      <c r="C584" s="1" t="s">
        <v>1</v>
      </c>
      <c r="D584" s="4">
        <v>43</v>
      </c>
      <c r="K584" s="25" t="s">
        <v>447</v>
      </c>
      <c r="L584" s="12"/>
      <c r="M584" s="18" t="str">
        <f>CONCATENATE(B580,",")</f>
        <v>ASSIGNEE_IMAGE_URL,</v>
      </c>
      <c r="N584" s="5" t="str">
        <f t="shared" si="241"/>
        <v>CREATED_BY_NAME VARCHAR(43),</v>
      </c>
      <c r="O584" s="1" t="s">
        <v>282</v>
      </c>
      <c r="P584" t="s">
        <v>128</v>
      </c>
      <c r="Q584" t="s">
        <v>0</v>
      </c>
      <c r="W584" s="17" t="str">
        <f t="shared" si="239"/>
        <v>createdByName</v>
      </c>
      <c r="X584" s="3" t="str">
        <f t="shared" si="242"/>
        <v>"createdByName":"",</v>
      </c>
      <c r="Y584" s="22" t="str">
        <f t="shared" si="243"/>
        <v>public static String CREATED_BY_NAME="createdByName";</v>
      </c>
      <c r="Z584" s="7" t="str">
        <f t="shared" si="244"/>
        <v>private String createdByName="";</v>
      </c>
    </row>
    <row r="585" spans="2:26" ht="19.2" x14ac:dyDescent="0.45">
      <c r="B585" s="1" t="s">
        <v>263</v>
      </c>
      <c r="C585" s="1" t="s">
        <v>1</v>
      </c>
      <c r="D585" s="4">
        <v>43</v>
      </c>
      <c r="K585" s="25" t="str">
        <f t="shared" ref="K585:K590" si="245">CONCATENATE("T.",B585,",")</f>
        <v>T.CREATED_DATE,</v>
      </c>
      <c r="L585" s="12"/>
      <c r="M585" s="18" t="str">
        <f>CONCATENATE(B585,",")</f>
        <v>CREATED_DATE,</v>
      </c>
      <c r="N585" s="5" t="str">
        <f t="shared" si="241"/>
        <v>CREATED_DATE VARCHAR(43),</v>
      </c>
      <c r="O585" s="1" t="s">
        <v>282</v>
      </c>
      <c r="P585" t="s">
        <v>8</v>
      </c>
      <c r="W585" s="17" t="str">
        <f t="shared" si="239"/>
        <v>createdDate</v>
      </c>
      <c r="X585" s="3" t="str">
        <f t="shared" si="242"/>
        <v>"createdDate":"",</v>
      </c>
      <c r="Y585" s="22" t="str">
        <f t="shared" si="243"/>
        <v>public static String CREATED_DATE="createdDate";</v>
      </c>
      <c r="Z585" s="7" t="str">
        <f t="shared" si="244"/>
        <v>private String createdDate="";</v>
      </c>
    </row>
    <row r="586" spans="2:26" ht="19.2" x14ac:dyDescent="0.45">
      <c r="B586" s="1" t="s">
        <v>264</v>
      </c>
      <c r="C586" s="1" t="s">
        <v>1</v>
      </c>
      <c r="D586" s="4">
        <v>40</v>
      </c>
      <c r="K586" s="25" t="str">
        <f t="shared" si="245"/>
        <v>T.CREATED_TIME,</v>
      </c>
      <c r="L586" s="12"/>
      <c r="M586" s="18"/>
      <c r="N586" s="5" t="str">
        <f t="shared" si="241"/>
        <v>CREATED_TIME VARCHAR(40),</v>
      </c>
      <c r="O586" s="1" t="s">
        <v>282</v>
      </c>
      <c r="P586" t="s">
        <v>133</v>
      </c>
      <c r="W586" s="17" t="str">
        <f t="shared" si="239"/>
        <v>createdTime</v>
      </c>
      <c r="X586" s="3" t="str">
        <f t="shared" si="242"/>
        <v>"createdTime":"",</v>
      </c>
      <c r="Y586" s="22" t="str">
        <f t="shared" si="243"/>
        <v>public static String CREATED_TIME="createdTime";</v>
      </c>
      <c r="Z586" s="7" t="str">
        <f t="shared" si="244"/>
        <v>private String createdTime="";</v>
      </c>
    </row>
    <row r="587" spans="2:26" ht="19.2" x14ac:dyDescent="0.45">
      <c r="B587" s="1" t="s">
        <v>400</v>
      </c>
      <c r="C587" s="1" t="s">
        <v>1</v>
      </c>
      <c r="D587" s="4">
        <v>50</v>
      </c>
      <c r="K587" s="25" t="str">
        <f t="shared" si="245"/>
        <v>T.ESTIMATED_HOURS,</v>
      </c>
      <c r="L587" s="12"/>
      <c r="M587" s="18" t="str">
        <f>CONCATENATE(B587,",")</f>
        <v>ESTIMATED_HOURS,</v>
      </c>
      <c r="N587" s="5" t="str">
        <f t="shared" si="241"/>
        <v>ESTIMATED_HOURS VARCHAR(50),</v>
      </c>
      <c r="O587" s="1" t="s">
        <v>405</v>
      </c>
      <c r="P587" t="s">
        <v>406</v>
      </c>
      <c r="W587" s="17" t="str">
        <f t="shared" si="239"/>
        <v>estimatedHours</v>
      </c>
      <c r="X587" s="3" t="str">
        <f t="shared" si="242"/>
        <v>"estimatedHours":"",</v>
      </c>
      <c r="Y587" s="22" t="str">
        <f t="shared" si="243"/>
        <v>public static String ESTIMATED_HOURS="estimatedHours";</v>
      </c>
      <c r="Z587" s="7" t="str">
        <f t="shared" si="244"/>
        <v>private String estimatedHours="";</v>
      </c>
    </row>
    <row r="588" spans="2:26" ht="19.2" x14ac:dyDescent="0.45">
      <c r="B588" s="1" t="s">
        <v>401</v>
      </c>
      <c r="C588" s="1" t="s">
        <v>1</v>
      </c>
      <c r="D588" s="4">
        <v>50</v>
      </c>
      <c r="K588" s="25" t="str">
        <f t="shared" si="245"/>
        <v>T.SPENT_HOURS,</v>
      </c>
      <c r="L588" s="12"/>
      <c r="M588" s="18" t="str">
        <f>CONCATENATE(B588,",")</f>
        <v>SPENT_HOURS,</v>
      </c>
      <c r="N588" s="5" t="str">
        <f t="shared" si="241"/>
        <v>SPENT_HOURS VARCHAR(50),</v>
      </c>
      <c r="O588" s="1" t="s">
        <v>407</v>
      </c>
      <c r="P588" t="s">
        <v>406</v>
      </c>
      <c r="W588" s="17" t="str">
        <f t="shared" si="239"/>
        <v>spentHours</v>
      </c>
      <c r="X588" s="3" t="str">
        <f t="shared" si="242"/>
        <v>"spentHours":"",</v>
      </c>
      <c r="Y588" s="22" t="str">
        <f t="shared" si="243"/>
        <v>public static String SPENT_HOURS="spentHours";</v>
      </c>
      <c r="Z588" s="7" t="str">
        <f t="shared" si="244"/>
        <v>private String spentHours="";</v>
      </c>
    </row>
    <row r="589" spans="2:26" ht="19.2" x14ac:dyDescent="0.45">
      <c r="B589" s="1" t="s">
        <v>398</v>
      </c>
      <c r="C589" s="1" t="s">
        <v>1</v>
      </c>
      <c r="D589" s="4">
        <v>40</v>
      </c>
      <c r="K589" s="25" t="str">
        <f t="shared" si="245"/>
        <v>T.DEPENDENT_TASK_TYPE_1_ID,</v>
      </c>
      <c r="L589" s="12"/>
      <c r="M589" s="18"/>
      <c r="N589" s="5" t="str">
        <f>CONCATENATE(B589," ",C589,"(",D589,")",",")</f>
        <v>DEPENDENT_TASK_TYPE_1_ID VARCHAR(40),</v>
      </c>
      <c r="O589" s="1" t="s">
        <v>388</v>
      </c>
      <c r="P589" t="s">
        <v>311</v>
      </c>
      <c r="Q589" t="s">
        <v>51</v>
      </c>
      <c r="R589">
        <v>1</v>
      </c>
      <c r="S589" t="s">
        <v>2</v>
      </c>
      <c r="W589" s="17" t="str">
        <f>CONCATENATE(,LOWER(O589),UPPER(LEFT(P589,1)),LOWER(RIGHT(P589,LEN(P589)-IF(LEN(P589)&gt;0,1,LEN(P589)))),UPPER(LEFT(Q589,1)),LOWER(RIGHT(Q589,LEN(Q589)-IF(LEN(Q589)&gt;0,1,LEN(Q589)))),UPPER(LEFT(R589,1)),LOWER(RIGHT(R589,LEN(R589)-IF(LEN(R589)&gt;0,1,LEN(R589)))),UPPER(LEFT(S589,1)),LOWER(RIGHT(S589,LEN(S589)-IF(LEN(S589)&gt;0,1,LEN(S589)))),UPPER(LEFT(T589,1)),LOWER(RIGHT(T589,LEN(T589)-IF(LEN(T589)&gt;0,1,LEN(T589)))),UPPER(LEFT(U589,1)),LOWER(RIGHT(U589,LEN(U589)-IF(LEN(U589)&gt;0,1,LEN(U589)))),UPPER(LEFT(V589,1)),LOWER(RIGHT(V589,LEN(V589)-IF(LEN(V589)&gt;0,1,LEN(V589)))))</f>
        <v>dependentTaskType1Id</v>
      </c>
      <c r="X589" s="3" t="str">
        <f>CONCATENATE("""",W589,"""",":","""","""",",")</f>
        <v>"dependentTaskType1Id":"",</v>
      </c>
      <c r="Y589" s="22" t="str">
        <f>CONCATENATE("public static String ",,B589,,"=","""",W589,""";")</f>
        <v>public static String DEPENDENT_TASK_TYPE_1_ID="dependentTaskType1Id";</v>
      </c>
      <c r="Z589" s="7" t="str">
        <f>CONCATENATE("private String ",W589,"=","""""",";")</f>
        <v>private String dependentTaskType1Id="";</v>
      </c>
    </row>
    <row r="590" spans="2:26" ht="19.2" x14ac:dyDescent="0.45">
      <c r="B590" s="1" t="s">
        <v>397</v>
      </c>
      <c r="C590" s="1" t="s">
        <v>1</v>
      </c>
      <c r="D590" s="4">
        <v>40</v>
      </c>
      <c r="K590" s="25" t="str">
        <f t="shared" si="245"/>
        <v>T.DEPENDENT_TASK_TYPE_2_ID,</v>
      </c>
      <c r="L590" s="12"/>
      <c r="M590" s="18" t="str">
        <f>CONCATENATE(B590,",")</f>
        <v>DEPENDENT_TASK_TYPE_2_ID,</v>
      </c>
      <c r="N590" s="5" t="str">
        <f>CONCATENATE(B590," ",C590,"(",D590,")",",")</f>
        <v>DEPENDENT_TASK_TYPE_2_ID VARCHAR(40),</v>
      </c>
      <c r="O590" s="1" t="s">
        <v>388</v>
      </c>
      <c r="P590" t="s">
        <v>311</v>
      </c>
      <c r="Q590" t="s">
        <v>51</v>
      </c>
      <c r="R590">
        <v>2</v>
      </c>
      <c r="S590" t="s">
        <v>2</v>
      </c>
      <c r="W590" s="17" t="str">
        <f>CONCATENATE(,LOWER(O590),UPPER(LEFT(P590,1)),LOWER(RIGHT(P590,LEN(P590)-IF(LEN(P590)&gt;0,1,LEN(P590)))),UPPER(LEFT(Q590,1)),LOWER(RIGHT(Q590,LEN(Q590)-IF(LEN(Q590)&gt;0,1,LEN(Q590)))),UPPER(LEFT(R590,1)),LOWER(RIGHT(R590,LEN(R590)-IF(LEN(R590)&gt;0,1,LEN(R590)))),UPPER(LEFT(S590,1)),LOWER(RIGHT(S590,LEN(S590)-IF(LEN(S590)&gt;0,1,LEN(S590)))),UPPER(LEFT(T590,1)),LOWER(RIGHT(T590,LEN(T590)-IF(LEN(T590)&gt;0,1,LEN(T590)))),UPPER(LEFT(U590,1)),LOWER(RIGHT(U590,LEN(U590)-IF(LEN(U590)&gt;0,1,LEN(U590)))),UPPER(LEFT(V590,1)),LOWER(RIGHT(V590,LEN(V590)-IF(LEN(V590)&gt;0,1,LEN(V590)))))</f>
        <v>dependentTaskType2Id</v>
      </c>
      <c r="X590" s="3" t="str">
        <f>CONCATENATE("""",W590,"""",":","""","""",",")</f>
        <v>"dependentTaskType2Id":"",</v>
      </c>
      <c r="Y590" s="22" t="str">
        <f>CONCATENATE("public static String ",,B590,,"=","""",W590,""";")</f>
        <v>public static String DEPENDENT_TASK_TYPE_2_ID="dependentTaskType2Id";</v>
      </c>
      <c r="Z590" s="7" t="str">
        <f>CONCATENATE("private String ",W590,"=","""""",";")</f>
        <v>private String dependentTaskType2Id="";</v>
      </c>
    </row>
    <row r="591" spans="2:26" ht="19.2" x14ac:dyDescent="0.45">
      <c r="B591" s="1" t="s">
        <v>418</v>
      </c>
      <c r="C591" s="1" t="s">
        <v>1</v>
      </c>
      <c r="D591" s="4">
        <v>40</v>
      </c>
      <c r="K591" s="25" t="s">
        <v>450</v>
      </c>
      <c r="L591" s="12"/>
      <c r="M591" s="18"/>
      <c r="N591" s="5" t="str">
        <f t="shared" si="241"/>
        <v>DEPENDENT_TASK_TYPE_1_NAME VARCHAR(40),</v>
      </c>
      <c r="O591" s="1" t="s">
        <v>388</v>
      </c>
      <c r="P591" t="s">
        <v>311</v>
      </c>
      <c r="Q591" t="s">
        <v>51</v>
      </c>
      <c r="R591">
        <v>1</v>
      </c>
      <c r="S591" t="s">
        <v>0</v>
      </c>
      <c r="W591" s="17" t="str">
        <f t="shared" si="239"/>
        <v>dependentTaskType1Name</v>
      </c>
      <c r="X591" s="3" t="str">
        <f t="shared" si="242"/>
        <v>"dependentTaskType1Name":"",</v>
      </c>
      <c r="Y591" s="22" t="str">
        <f t="shared" si="243"/>
        <v>public static String DEPENDENT_TASK_TYPE_1_NAME="dependentTaskType1Name";</v>
      </c>
      <c r="Z591" s="7" t="str">
        <f t="shared" si="244"/>
        <v>private String dependentTaskType1Name="";</v>
      </c>
    </row>
    <row r="592" spans="2:26" ht="19.2" x14ac:dyDescent="0.45">
      <c r="B592" s="1" t="s">
        <v>419</v>
      </c>
      <c r="C592" s="1" t="s">
        <v>1</v>
      </c>
      <c r="D592" s="4">
        <v>40</v>
      </c>
      <c r="K592" s="25" t="s">
        <v>451</v>
      </c>
      <c r="L592" s="12"/>
      <c r="M592" s="18" t="str">
        <f>CONCATENATE(B592,",")</f>
        <v>DEPENDENT_TASK_TYPE_2_NAME,</v>
      </c>
      <c r="N592" s="5" t="str">
        <f t="shared" si="241"/>
        <v>DEPENDENT_TASK_TYPE_2_NAME VARCHAR(40),</v>
      </c>
      <c r="O592" s="1" t="s">
        <v>388</v>
      </c>
      <c r="P592" t="s">
        <v>311</v>
      </c>
      <c r="Q592" t="s">
        <v>51</v>
      </c>
      <c r="R592">
        <v>2</v>
      </c>
      <c r="S592" t="s">
        <v>0</v>
      </c>
      <c r="W592" s="17" t="str">
        <f t="shared" si="239"/>
        <v>dependentTaskType2Name</v>
      </c>
      <c r="X592" s="3" t="str">
        <f t="shared" si="242"/>
        <v>"dependentTaskType2Name":"",</v>
      </c>
      <c r="Y592" s="22" t="str">
        <f t="shared" si="243"/>
        <v>public static String DEPENDENT_TASK_TYPE_2_NAME="dependentTaskType2Name";</v>
      </c>
      <c r="Z592" s="7" t="str">
        <f t="shared" si="244"/>
        <v>private String dependentTaskType2Name="";</v>
      </c>
    </row>
    <row r="593" spans="2:26" ht="19.2" x14ac:dyDescent="0.45">
      <c r="B593" s="1" t="s">
        <v>271</v>
      </c>
      <c r="C593" s="1" t="s">
        <v>1</v>
      </c>
      <c r="D593" s="4">
        <v>30</v>
      </c>
      <c r="K593" s="25" t="str">
        <f>CONCATENATE("T.",B593,",")</f>
        <v>T.COMPLETED_DURATION,</v>
      </c>
      <c r="L593" s="12"/>
      <c r="M593" s="18" t="str">
        <f>CONCATENATE(B593,",")</f>
        <v>COMPLETED_DURATION,</v>
      </c>
      <c r="N593" s="5" t="str">
        <f t="shared" si="241"/>
        <v>COMPLETED_DURATION VARCHAR(30),</v>
      </c>
      <c r="O593" s="1" t="s">
        <v>313</v>
      </c>
      <c r="P593" t="s">
        <v>314</v>
      </c>
      <c r="W593" s="17" t="str">
        <f t="shared" si="239"/>
        <v>completedDuration</v>
      </c>
      <c r="X593" s="3" t="str">
        <f t="shared" si="242"/>
        <v>"completedDuration":"",</v>
      </c>
      <c r="Y593" s="22" t="str">
        <f t="shared" si="243"/>
        <v>public static String COMPLETED_DURATION="completedDuration";</v>
      </c>
      <c r="Z593" s="7" t="str">
        <f t="shared" si="244"/>
        <v>private String completedDuration="";</v>
      </c>
    </row>
    <row r="594" spans="2:26" ht="19.2" x14ac:dyDescent="0.45">
      <c r="B594" s="8" t="s">
        <v>275</v>
      </c>
      <c r="C594" s="1" t="s">
        <v>1</v>
      </c>
      <c r="D594" s="12">
        <v>40</v>
      </c>
      <c r="K594" s="25" t="str">
        <f>CONCATENATE("T.",B594,",")</f>
        <v>T.UPDATED_BY,</v>
      </c>
      <c r="L594" s="14"/>
      <c r="M594" s="18" t="str">
        <f>CONCATENATE(B594,",")</f>
        <v>UPDATED_BY,</v>
      </c>
      <c r="N594" s="5" t="str">
        <f>CONCATENATE(B594," ",C594,"(",D594,")",",")</f>
        <v>UPDATED_BY VARCHAR(40),</v>
      </c>
      <c r="O594" s="1" t="s">
        <v>315</v>
      </c>
      <c r="P594" t="s">
        <v>128</v>
      </c>
      <c r="W594" s="17" t="str">
        <f>CONCATENATE(,LOWER(O594),UPPER(LEFT(P594,1)),LOWER(RIGHT(P594,LEN(P594)-IF(LEN(P594)&gt;0,1,LEN(P594)))),UPPER(LEFT(Q594,1)),LOWER(RIGHT(Q594,LEN(Q594)-IF(LEN(Q594)&gt;0,1,LEN(Q594)))),UPPER(LEFT(R594,1)),LOWER(RIGHT(R594,LEN(R594)-IF(LEN(R594)&gt;0,1,LEN(R594)))),UPPER(LEFT(S594,1)),LOWER(RIGHT(S594,LEN(S594)-IF(LEN(S594)&gt;0,1,LEN(S594)))),UPPER(LEFT(T594,1)),LOWER(RIGHT(T594,LEN(T594)-IF(LEN(T594)&gt;0,1,LEN(T594)))),UPPER(LEFT(U594,1)),LOWER(RIGHT(U594,LEN(U594)-IF(LEN(U594)&gt;0,1,LEN(U594)))),UPPER(LEFT(V594,1)),LOWER(RIGHT(V594,LEN(V594)-IF(LEN(V594)&gt;0,1,LEN(V594)))))</f>
        <v>updatedBy</v>
      </c>
      <c r="X594" s="3" t="str">
        <f>CONCATENATE("""",W594,"""",":","""","""",",")</f>
        <v>"updatedBy":"",</v>
      </c>
      <c r="Y594" s="22" t="str">
        <f>CONCATENATE("public static String ",,B594,,"=","""",W594,""";")</f>
        <v>public static String UPDATED_BY="updatedBy";</v>
      </c>
      <c r="Z594" s="7" t="str">
        <f>CONCATENATE("private String ",W594,"=","""""",";")</f>
        <v>private String updatedBy="";</v>
      </c>
    </row>
    <row r="595" spans="2:26" ht="19.2" x14ac:dyDescent="0.45">
      <c r="B595" s="8" t="s">
        <v>420</v>
      </c>
      <c r="C595" s="1" t="s">
        <v>1</v>
      </c>
      <c r="D595" s="12">
        <v>40</v>
      </c>
      <c r="K595" s="25" t="s">
        <v>448</v>
      </c>
      <c r="L595" s="14"/>
      <c r="M595" s="18" t="str">
        <f t="shared" ref="M595:M611" si="246">CONCATENATE(B595,",")</f>
        <v>UPDATED_BY_NAME,</v>
      </c>
      <c r="N595" s="5" t="str">
        <f t="shared" si="241"/>
        <v>UPDATED_BY_NAME VARCHAR(40),</v>
      </c>
      <c r="O595" s="1" t="s">
        <v>315</v>
      </c>
      <c r="P595" t="s">
        <v>128</v>
      </c>
      <c r="Q595" t="s">
        <v>0</v>
      </c>
      <c r="W595" s="17" t="str">
        <f t="shared" si="239"/>
        <v>updatedByName</v>
      </c>
      <c r="X595" s="3" t="str">
        <f t="shared" si="242"/>
        <v>"updatedByName":"",</v>
      </c>
      <c r="Y595" s="22" t="str">
        <f t="shared" si="243"/>
        <v>public static String UPDATED_BY_NAME="updatedByName";</v>
      </c>
      <c r="Z595" s="7" t="str">
        <f t="shared" si="244"/>
        <v>private String updatedByName="";</v>
      </c>
    </row>
    <row r="596" spans="2:26" ht="19.2" x14ac:dyDescent="0.45">
      <c r="B596" s="8" t="s">
        <v>276</v>
      </c>
      <c r="C596" s="1" t="s">
        <v>1</v>
      </c>
      <c r="D596" s="12">
        <v>42</v>
      </c>
      <c r="K596" s="25" t="str">
        <f t="shared" ref="K596:K610" si="247">CONCATENATE("T.",B596,",")</f>
        <v>T.LAST_UPDATED_DATE,</v>
      </c>
      <c r="L596" s="14"/>
      <c r="M596" s="18" t="str">
        <f t="shared" si="246"/>
        <v>LAST_UPDATED_DATE,</v>
      </c>
      <c r="N596" s="5" t="str">
        <f t="shared" si="241"/>
        <v>LAST_UPDATED_DATE VARCHAR(42),</v>
      </c>
      <c r="O596" s="1" t="s">
        <v>316</v>
      </c>
      <c r="P596" t="s">
        <v>315</v>
      </c>
      <c r="Q596" t="s">
        <v>8</v>
      </c>
      <c r="W596" s="17" t="str">
        <f t="shared" si="239"/>
        <v>lastUpdatedDate</v>
      </c>
      <c r="X596" s="3" t="str">
        <f t="shared" si="242"/>
        <v>"lastUpdatedDate":"",</v>
      </c>
      <c r="Y596" s="22" t="str">
        <f t="shared" si="243"/>
        <v>public static String LAST_UPDATED_DATE="lastUpdatedDate";</v>
      </c>
      <c r="Z596" s="7" t="str">
        <f t="shared" si="244"/>
        <v>private String lastUpdatedDate="";</v>
      </c>
    </row>
    <row r="597" spans="2:26" ht="19.2" x14ac:dyDescent="0.45">
      <c r="B597" s="8" t="s">
        <v>277</v>
      </c>
      <c r="C597" s="1" t="s">
        <v>1</v>
      </c>
      <c r="D597" s="12">
        <v>42</v>
      </c>
      <c r="K597" s="25" t="str">
        <f t="shared" si="247"/>
        <v>T.LAST_UPDATED_TIME,</v>
      </c>
      <c r="L597" s="14"/>
      <c r="M597" s="18" t="str">
        <f t="shared" si="246"/>
        <v>LAST_UPDATED_TIME,</v>
      </c>
      <c r="N597" s="5" t="str">
        <f t="shared" si="241"/>
        <v>LAST_UPDATED_TIME VARCHAR(42),</v>
      </c>
      <c r="O597" s="1" t="s">
        <v>316</v>
      </c>
      <c r="P597" t="s">
        <v>315</v>
      </c>
      <c r="Q597" t="s">
        <v>133</v>
      </c>
      <c r="W597" s="17" t="str">
        <f t="shared" si="239"/>
        <v>lastUpdatedTime</v>
      </c>
      <c r="X597" s="3" t="str">
        <f t="shared" si="242"/>
        <v>"lastUpdatedTime":"",</v>
      </c>
      <c r="Y597" s="22" t="str">
        <f t="shared" si="243"/>
        <v>public static String LAST_UPDATED_TIME="lastUpdatedTime";</v>
      </c>
      <c r="Z597" s="7" t="str">
        <f t="shared" si="244"/>
        <v>private String lastUpdatedTime="";</v>
      </c>
    </row>
    <row r="598" spans="2:26" ht="19.2" x14ac:dyDescent="0.45">
      <c r="B598" s="8" t="s">
        <v>416</v>
      </c>
      <c r="C598" s="1" t="s">
        <v>1</v>
      </c>
      <c r="D598" s="12">
        <v>42</v>
      </c>
      <c r="K598" s="25" t="str">
        <f t="shared" si="247"/>
        <v>T.TASK_STATUS,</v>
      </c>
      <c r="L598" s="14"/>
      <c r="M598" s="18" t="str">
        <f t="shared" si="246"/>
        <v>TASK_STATUS,</v>
      </c>
      <c r="N598" s="5" t="str">
        <f t="shared" si="241"/>
        <v>TASK_STATUS VARCHAR(42),</v>
      </c>
      <c r="O598" s="1" t="s">
        <v>311</v>
      </c>
      <c r="P598" t="s">
        <v>3</v>
      </c>
      <c r="W598" s="17" t="str">
        <f t="shared" si="239"/>
        <v>taskStatus</v>
      </c>
      <c r="X598" s="3" t="str">
        <f t="shared" si="242"/>
        <v>"taskStatus":"",</v>
      </c>
      <c r="Y598" s="22" t="str">
        <f t="shared" si="243"/>
        <v>public static String TASK_STATUS="taskStatus";</v>
      </c>
      <c r="Z598" s="7" t="str">
        <f t="shared" si="244"/>
        <v>private String taskStatus="";</v>
      </c>
    </row>
    <row r="599" spans="2:26" ht="19.2" x14ac:dyDescent="0.45">
      <c r="B599" s="8" t="s">
        <v>265</v>
      </c>
      <c r="C599" s="1" t="s">
        <v>1</v>
      </c>
      <c r="D599" s="12">
        <v>42</v>
      </c>
      <c r="I599">
        <f>I594</f>
        <v>0</v>
      </c>
      <c r="J599" t="str">
        <f>CONCATENATE(LEFT(CONCATENATE(" ADD "," ",N599,";"),LEN(CONCATENATE(" ADD "," ",N599,";"))-2),";")</f>
        <v xml:space="preserve"> ADD  START_DATE VARCHAR(42);</v>
      </c>
      <c r="K599" s="25" t="str">
        <f t="shared" si="247"/>
        <v>T.START_DATE,</v>
      </c>
      <c r="L599" s="14"/>
      <c r="M599" s="18" t="str">
        <f t="shared" si="246"/>
        <v>START_DATE,</v>
      </c>
      <c r="N599" s="5" t="str">
        <f>CONCATENATE(B599," ",C599,"(",D599,")",",")</f>
        <v>START_DATE VARCHAR(42),</v>
      </c>
      <c r="O599" s="1" t="s">
        <v>289</v>
      </c>
      <c r="P599" t="s">
        <v>8</v>
      </c>
      <c r="W599" s="17" t="str">
        <f>CONCATENATE(,LOWER(O599),UPPER(LEFT(P599,1)),LOWER(RIGHT(P599,LEN(P599)-IF(LEN(P599)&gt;0,1,LEN(P599)))),UPPER(LEFT(Q599,1)),LOWER(RIGHT(Q599,LEN(Q599)-IF(LEN(Q599)&gt;0,1,LEN(Q599)))),UPPER(LEFT(R599,1)),LOWER(RIGHT(R599,LEN(R599)-IF(LEN(R599)&gt;0,1,LEN(R599)))),UPPER(LEFT(S599,1)),LOWER(RIGHT(S599,LEN(S599)-IF(LEN(S599)&gt;0,1,LEN(S599)))),UPPER(LEFT(T599,1)),LOWER(RIGHT(T599,LEN(T599)-IF(LEN(T599)&gt;0,1,LEN(T599)))),UPPER(LEFT(U599,1)),LOWER(RIGHT(U599,LEN(U599)-IF(LEN(U599)&gt;0,1,LEN(U599)))),UPPER(LEFT(V599,1)),LOWER(RIGHT(V599,LEN(V599)-IF(LEN(V599)&gt;0,1,LEN(V599)))))</f>
        <v>startDate</v>
      </c>
      <c r="X599" s="3" t="str">
        <f>CONCATENATE("""",W599,"""",":","""","""",",")</f>
        <v>"startDate":"",</v>
      </c>
      <c r="Y599" s="22" t="str">
        <f>CONCATENATE("public static String ",,B599,,"=","""",W599,""";")</f>
        <v>public static String START_DATE="startDate";</v>
      </c>
      <c r="Z599" s="7" t="str">
        <f>CONCATENATE("private String ",W599,"=","""""",";")</f>
        <v>private String startDate="";</v>
      </c>
    </row>
    <row r="600" spans="2:26" ht="19.2" x14ac:dyDescent="0.45">
      <c r="B600" s="8" t="s">
        <v>266</v>
      </c>
      <c r="C600" s="1" t="s">
        <v>1</v>
      </c>
      <c r="D600" s="12">
        <v>42</v>
      </c>
      <c r="I600">
        <f>I595</f>
        <v>0</v>
      </c>
      <c r="J600" t="str">
        <f>CONCATENATE(LEFT(CONCATENATE(" ADD "," ",N600,";"),LEN(CONCATENATE(" ADD "," ",N600,";"))-2),";")</f>
        <v xml:space="preserve"> ADD  START_TIME VARCHAR(42);</v>
      </c>
      <c r="K600" s="25" t="str">
        <f t="shared" si="247"/>
        <v>T.START_TIME,</v>
      </c>
      <c r="L600" s="14"/>
      <c r="M600" s="18" t="str">
        <f t="shared" si="246"/>
        <v>START_TIME,</v>
      </c>
      <c r="N600" s="5" t="str">
        <f>CONCATENATE(B600," ",C600,"(",D600,")",",")</f>
        <v>START_TIME VARCHAR(42),</v>
      </c>
      <c r="O600" s="1" t="s">
        <v>289</v>
      </c>
      <c r="P600" t="s">
        <v>133</v>
      </c>
      <c r="W600" s="17" t="str">
        <f>CONCATENATE(,LOWER(O600),UPPER(LEFT(P600,1)),LOWER(RIGHT(P600,LEN(P600)-IF(LEN(P600)&gt;0,1,LEN(P600)))),UPPER(LEFT(Q600,1)),LOWER(RIGHT(Q600,LEN(Q600)-IF(LEN(Q600)&gt;0,1,LEN(Q600)))),UPPER(LEFT(R600,1)),LOWER(RIGHT(R600,LEN(R600)-IF(LEN(R600)&gt;0,1,LEN(R600)))),UPPER(LEFT(S600,1)),LOWER(RIGHT(S600,LEN(S600)-IF(LEN(S600)&gt;0,1,LEN(S600)))),UPPER(LEFT(T600,1)),LOWER(RIGHT(T600,LEN(T600)-IF(LEN(T600)&gt;0,1,LEN(T600)))),UPPER(LEFT(U600,1)),LOWER(RIGHT(U600,LEN(U600)-IF(LEN(U600)&gt;0,1,LEN(U600)))),UPPER(LEFT(V600,1)),LOWER(RIGHT(V600,LEN(V600)-IF(LEN(V600)&gt;0,1,LEN(V600)))))</f>
        <v>startTime</v>
      </c>
      <c r="X600" s="3" t="str">
        <f>CONCATENATE("""",W600,"""",":","""","""",",")</f>
        <v>"startTime":"",</v>
      </c>
      <c r="Y600" s="22" t="str">
        <f>CONCATENATE("public static String ",,B600,,"=","""",W600,""";")</f>
        <v>public static String START_TIME="startTime";</v>
      </c>
      <c r="Z600" s="7" t="str">
        <f>CONCATENATE("private String ",W600,"=","""""",";")</f>
        <v>private String startTime="";</v>
      </c>
    </row>
    <row r="601" spans="2:26" ht="19.2" x14ac:dyDescent="0.45">
      <c r="B601" s="8" t="s">
        <v>629</v>
      </c>
      <c r="C601" s="1" t="s">
        <v>1</v>
      </c>
      <c r="D601" s="12">
        <v>42</v>
      </c>
      <c r="I601">
        <f>I596</f>
        <v>0</v>
      </c>
      <c r="J601" t="str">
        <f>CONCATENATE(LEFT(CONCATENATE(" ADD "," ",N601,";"),LEN(CONCATENATE(" ADD "," ",N601,";"))-2),";")</f>
        <v xml:space="preserve"> ADD  START_TYPE VARCHAR(42);</v>
      </c>
      <c r="K601" s="25" t="str">
        <f t="shared" si="247"/>
        <v>T.START_TYPE,</v>
      </c>
      <c r="L601" s="14"/>
      <c r="M601" s="18" t="str">
        <f t="shared" si="246"/>
        <v>START_TYPE,</v>
      </c>
      <c r="N601" s="5" t="str">
        <f>CONCATENATE(B601," ",C601,"(",D601,")",",")</f>
        <v>START_TYPE VARCHAR(42),</v>
      </c>
      <c r="O601" s="1" t="s">
        <v>289</v>
      </c>
      <c r="P601" t="s">
        <v>51</v>
      </c>
      <c r="W601" s="17" t="str">
        <f>CONCATENATE(,LOWER(O601),UPPER(LEFT(P601,1)),LOWER(RIGHT(P601,LEN(P601)-IF(LEN(P601)&gt;0,1,LEN(P601)))),UPPER(LEFT(Q601,1)),LOWER(RIGHT(Q601,LEN(Q601)-IF(LEN(Q601)&gt;0,1,LEN(Q601)))),UPPER(LEFT(R601,1)),LOWER(RIGHT(R601,LEN(R601)-IF(LEN(R601)&gt;0,1,LEN(R601)))),UPPER(LEFT(S601,1)),LOWER(RIGHT(S601,LEN(S601)-IF(LEN(S601)&gt;0,1,LEN(S601)))),UPPER(LEFT(T601,1)),LOWER(RIGHT(T601,LEN(T601)-IF(LEN(T601)&gt;0,1,LEN(T601)))),UPPER(LEFT(U601,1)),LOWER(RIGHT(U601,LEN(U601)-IF(LEN(U601)&gt;0,1,LEN(U601)))),UPPER(LEFT(V601,1)),LOWER(RIGHT(V601,LEN(V601)-IF(LEN(V601)&gt;0,1,LEN(V601)))))</f>
        <v>startType</v>
      </c>
      <c r="X601" s="3" t="str">
        <f>CONCATENATE("""",W601,"""",":","""","""",",")</f>
        <v>"startType":"",</v>
      </c>
      <c r="Y601" s="22" t="str">
        <f>CONCATENATE("public static String ",,B601,,"=","""",W601,""";")</f>
        <v>public static String START_TYPE="startType";</v>
      </c>
      <c r="Z601" s="7" t="str">
        <f>CONCATENATE("private String ",W601,"=","""""",";")</f>
        <v>private String startType="";</v>
      </c>
    </row>
    <row r="602" spans="2:26" ht="19.2" x14ac:dyDescent="0.45">
      <c r="B602" s="8" t="s">
        <v>620</v>
      </c>
      <c r="C602" s="1" t="s">
        <v>1</v>
      </c>
      <c r="D602" s="12">
        <v>42</v>
      </c>
      <c r="I602">
        <f>I597</f>
        <v>0</v>
      </c>
      <c r="J602" t="str">
        <f>CONCATENATE(LEFT(CONCATENATE(" ADD "," ",N602,";"),LEN(CONCATENATE(" ADD "," ",N602,";"))-2),";")</f>
        <v xml:space="preserve"> ADD  IS_NOTIFIED_BUG VARCHAR(42);</v>
      </c>
      <c r="K602" s="25" t="str">
        <f t="shared" si="247"/>
        <v>T.IS_NOTIFIED_BUG,</v>
      </c>
      <c r="L602" s="14"/>
      <c r="M602" s="18" t="str">
        <f>CONCATENATE(B602,",")</f>
        <v>IS_NOTIFIED_BUG,</v>
      </c>
      <c r="N602" s="5" t="str">
        <f>CONCATENATE(B602," ",C602,"(",D602,")",",")</f>
        <v>IS_NOTIFIED_BUG VARCHAR(42),</v>
      </c>
      <c r="O602" s="1" t="s">
        <v>112</v>
      </c>
      <c r="P602" t="s">
        <v>574</v>
      </c>
      <c r="Q602" t="s">
        <v>409</v>
      </c>
      <c r="W602" s="17" t="str">
        <f>CONCATENATE(,LOWER(O602),UPPER(LEFT(P602,1)),LOWER(RIGHT(P602,LEN(P602)-IF(LEN(P602)&gt;0,1,LEN(P602)))),UPPER(LEFT(Q602,1)),LOWER(RIGHT(Q602,LEN(Q602)-IF(LEN(Q602)&gt;0,1,LEN(Q602)))),UPPER(LEFT(R602,1)),LOWER(RIGHT(R602,LEN(R602)-IF(LEN(R602)&gt;0,1,LEN(R602)))),UPPER(LEFT(S602,1)),LOWER(RIGHT(S602,LEN(S602)-IF(LEN(S602)&gt;0,1,LEN(S602)))),UPPER(LEFT(T602,1)),LOWER(RIGHT(T602,LEN(T602)-IF(LEN(T602)&gt;0,1,LEN(T602)))),UPPER(LEFT(U602,1)),LOWER(RIGHT(U602,LEN(U602)-IF(LEN(U602)&gt;0,1,LEN(U602)))),UPPER(LEFT(V602,1)),LOWER(RIGHT(V602,LEN(V602)-IF(LEN(V602)&gt;0,1,LEN(V602)))))</f>
        <v>isNotifiedBug</v>
      </c>
      <c r="X602" s="3" t="str">
        <f>CONCATENATE("""",W602,"""",":","""","""",",")</f>
        <v>"isNotifiedBug":"",</v>
      </c>
      <c r="Y602" s="22" t="str">
        <f>CONCATENATE("public static String ",,B602,,"=","""",W602,""";")</f>
        <v>public static String IS_NOTIFIED_BUG="isNotifiedBug";</v>
      </c>
      <c r="Z602" s="7" t="str">
        <f>CONCATENATE("private String ",W602,"=","""""",";")</f>
        <v>private String isNotifiedBug="";</v>
      </c>
    </row>
    <row r="603" spans="2:26" ht="19.2" x14ac:dyDescent="0.45">
      <c r="B603" s="8" t="s">
        <v>403</v>
      </c>
      <c r="C603" s="1" t="s">
        <v>1</v>
      </c>
      <c r="D603" s="12">
        <v>42</v>
      </c>
      <c r="K603" s="25" t="str">
        <f t="shared" si="247"/>
        <v>T.IS_DETECTED_BUG,</v>
      </c>
      <c r="L603" s="14"/>
      <c r="M603" s="18" t="str">
        <f t="shared" si="246"/>
        <v>IS_DETECTED_BUG,</v>
      </c>
      <c r="N603" s="5" t="str">
        <f t="shared" si="241"/>
        <v>IS_DETECTED_BUG VARCHAR(42),</v>
      </c>
      <c r="O603" s="1" t="s">
        <v>112</v>
      </c>
      <c r="P603" t="s">
        <v>408</v>
      </c>
      <c r="Q603" t="s">
        <v>409</v>
      </c>
      <c r="W603" s="17" t="str">
        <f t="shared" si="239"/>
        <v>isDetectedBug</v>
      </c>
      <c r="X603" s="3" t="str">
        <f t="shared" si="242"/>
        <v>"isDetectedBug":"",</v>
      </c>
      <c r="Y603" s="22" t="str">
        <f t="shared" si="243"/>
        <v>public static String IS_DETECTED_BUG="isDetectedBug";</v>
      </c>
      <c r="Z603" s="7" t="str">
        <f t="shared" si="244"/>
        <v>private String isDetectedBug="";</v>
      </c>
    </row>
    <row r="604" spans="2:26" ht="19.2" x14ac:dyDescent="0.45">
      <c r="B604" s="8" t="s">
        <v>469</v>
      </c>
      <c r="C604" s="1" t="s">
        <v>1</v>
      </c>
      <c r="D604" s="12">
        <v>42</v>
      </c>
      <c r="I604">
        <f>I598</f>
        <v>0</v>
      </c>
      <c r="J604" t="str">
        <f t="shared" ref="J604:J610" si="248">CONCATENATE(LEFT(CONCATENATE(" ADD "," ",N604,";"),LEN(CONCATENATE(" ADD "," ",N604,";"))-2),";")</f>
        <v xml:space="preserve"> ADD  IS_GENERAL VARCHAR(42);</v>
      </c>
      <c r="K604" s="25" t="str">
        <f t="shared" si="247"/>
        <v>T.IS_GENERAL,</v>
      </c>
      <c r="L604" s="14"/>
      <c r="M604" s="18" t="str">
        <f t="shared" si="246"/>
        <v>IS_GENERAL,</v>
      </c>
      <c r="N604" s="5" t="str">
        <f t="shared" si="241"/>
        <v>IS_GENERAL VARCHAR(42),</v>
      </c>
      <c r="O604" s="1" t="s">
        <v>112</v>
      </c>
      <c r="P604" t="s">
        <v>470</v>
      </c>
      <c r="W604" s="17" t="str">
        <f t="shared" si="239"/>
        <v>isGeneral</v>
      </c>
      <c r="X604" s="3" t="str">
        <f t="shared" si="242"/>
        <v>"isGeneral":"",</v>
      </c>
      <c r="Y604" s="22" t="str">
        <f t="shared" si="243"/>
        <v>public static String IS_GENERAL="isGeneral";</v>
      </c>
      <c r="Z604" s="7" t="str">
        <f t="shared" si="244"/>
        <v>private String isGeneral="";</v>
      </c>
    </row>
    <row r="605" spans="2:26" ht="19.2" x14ac:dyDescent="0.45">
      <c r="B605" s="8" t="s">
        <v>703</v>
      </c>
      <c r="C605" s="1" t="s">
        <v>1</v>
      </c>
      <c r="D605" s="12">
        <v>333</v>
      </c>
      <c r="I605">
        <f>I598</f>
        <v>0</v>
      </c>
      <c r="J605" t="str">
        <f t="shared" si="248"/>
        <v xml:space="preserve"> ADD  JIRA_ISSUE_ID VARCHAR(333);</v>
      </c>
      <c r="K605" s="25" t="str">
        <f t="shared" si="247"/>
        <v>T.JIRA_ISSUE_ID,</v>
      </c>
      <c r="L605" s="14"/>
      <c r="M605" s="18" t="str">
        <f t="shared" si="246"/>
        <v>JIRA_ISSUE_ID,</v>
      </c>
      <c r="N605" s="5" t="str">
        <f t="shared" si="241"/>
        <v>JIRA_ISSUE_ID VARCHAR(333),</v>
      </c>
      <c r="O605" s="1" t="s">
        <v>699</v>
      </c>
      <c r="P605" t="s">
        <v>705</v>
      </c>
      <c r="Q605" t="s">
        <v>2</v>
      </c>
      <c r="W605" s="17" t="str">
        <f t="shared" si="239"/>
        <v>jiraIssueId</v>
      </c>
      <c r="X605" s="3" t="str">
        <f t="shared" si="242"/>
        <v>"jiraIssueId":"",</v>
      </c>
      <c r="Y605" s="22" t="str">
        <f t="shared" si="243"/>
        <v>public static String JIRA_ISSUE_ID="jiraIssueId";</v>
      </c>
      <c r="Z605" s="7" t="str">
        <f t="shared" si="244"/>
        <v>private String jiraIssueId="";</v>
      </c>
    </row>
    <row r="606" spans="2:26" ht="19.2" x14ac:dyDescent="0.45">
      <c r="B606" s="1" t="s">
        <v>829</v>
      </c>
      <c r="C606" s="1" t="s">
        <v>701</v>
      </c>
      <c r="D606" s="4"/>
      <c r="I606">
        <f>I605</f>
        <v>0</v>
      </c>
      <c r="J606" t="str">
        <f t="shared" si="248"/>
        <v xml:space="preserve"> ADD  ESTIMATED_COUNTER TEXT;</v>
      </c>
      <c r="K606" s="25" t="str">
        <f t="shared" si="247"/>
        <v>T.ESTIMATED_COUNTER,</v>
      </c>
      <c r="L606" s="12"/>
      <c r="M606" s="18" t="str">
        <f t="shared" si="246"/>
        <v>ESTIMATED_COUNTER,</v>
      </c>
      <c r="N606" s="5" t="str">
        <f>CONCATENATE(B606," ",C606,"",D606,"",",")</f>
        <v>ESTIMATED_COUNTER TEXT,</v>
      </c>
      <c r="O606" s="1" t="s">
        <v>405</v>
      </c>
      <c r="P606" t="s">
        <v>834</v>
      </c>
      <c r="W606" s="17" t="str">
        <f>CONCATENATE(,LOWER(O606),UPPER(LEFT(P606,1)),LOWER(RIGHT(P606,LEN(P606)-IF(LEN(P606)&gt;0,1,LEN(P606)))),UPPER(LEFT(Q606,1)),LOWER(RIGHT(Q606,LEN(Q606)-IF(LEN(Q606)&gt;0,1,LEN(Q606)))),UPPER(LEFT(R606,1)),LOWER(RIGHT(R606,LEN(R606)-IF(LEN(R606)&gt;0,1,LEN(R606)))),UPPER(LEFT(S606,1)),LOWER(RIGHT(S606,LEN(S606)-IF(LEN(S606)&gt;0,1,LEN(S606)))),UPPER(LEFT(T606,1)),LOWER(RIGHT(T606,LEN(T606)-IF(LEN(T606)&gt;0,1,LEN(T606)))),UPPER(LEFT(U606,1)),LOWER(RIGHT(U606,LEN(U606)-IF(LEN(U606)&gt;0,1,LEN(U606)))),UPPER(LEFT(V606,1)),LOWER(RIGHT(V606,LEN(V606)-IF(LEN(V606)&gt;0,1,LEN(V606)))))</f>
        <v>estimatedCounter</v>
      </c>
      <c r="X606" s="3" t="str">
        <f>CONCATENATE("""",W606,"""",":","""","""",",")</f>
        <v>"estimatedCounter":"",</v>
      </c>
      <c r="Y606" s="22" t="str">
        <f>CONCATENATE("public static String ",,B606,,"=","""",W606,""";")</f>
        <v>public static String ESTIMATED_COUNTER="estimatedCounter";</v>
      </c>
      <c r="Z606" s="7" t="str">
        <f>CONCATENATE("private String ",W606,"=","""""",";")</f>
        <v>private String estimatedCounter="";</v>
      </c>
    </row>
    <row r="607" spans="2:26" ht="19.2" x14ac:dyDescent="0.45">
      <c r="B607" s="1" t="s">
        <v>830</v>
      </c>
      <c r="C607" s="1" t="s">
        <v>701</v>
      </c>
      <c r="D607" s="4"/>
      <c r="I607">
        <f>I606</f>
        <v>0</v>
      </c>
      <c r="J607" t="str">
        <f t="shared" si="248"/>
        <v xml:space="preserve"> ADD  EXECUTED_COUNTER TEXT;</v>
      </c>
      <c r="K607" s="25" t="str">
        <f t="shared" si="247"/>
        <v>T.EXECUTED_COUNTER,</v>
      </c>
      <c r="L607" s="12"/>
      <c r="M607" s="18" t="str">
        <f t="shared" si="246"/>
        <v>EXECUTED_COUNTER,</v>
      </c>
      <c r="N607" s="5" t="str">
        <f>CONCATENATE(B607," ",C607,"",D607,"",",")</f>
        <v>EXECUTED_COUNTER TEXT,</v>
      </c>
      <c r="O607" s="1" t="s">
        <v>833</v>
      </c>
      <c r="P607" t="s">
        <v>834</v>
      </c>
      <c r="W607" s="17" t="str">
        <f>CONCATENATE(,LOWER(O607),UPPER(LEFT(P607,1)),LOWER(RIGHT(P607,LEN(P607)-IF(LEN(P607)&gt;0,1,LEN(P607)))),UPPER(LEFT(Q607,1)),LOWER(RIGHT(Q607,LEN(Q607)-IF(LEN(Q607)&gt;0,1,LEN(Q607)))),UPPER(LEFT(R607,1)),LOWER(RIGHT(R607,LEN(R607)-IF(LEN(R607)&gt;0,1,LEN(R607)))),UPPER(LEFT(S607,1)),LOWER(RIGHT(S607,LEN(S607)-IF(LEN(S607)&gt;0,1,LEN(S607)))),UPPER(LEFT(T607,1)),LOWER(RIGHT(T607,LEN(T607)-IF(LEN(T607)&gt;0,1,LEN(T607)))),UPPER(LEFT(U607,1)),LOWER(RIGHT(U607,LEN(U607)-IF(LEN(U607)&gt;0,1,LEN(U607)))),UPPER(LEFT(V607,1)),LOWER(RIGHT(V607,LEN(V607)-IF(LEN(V607)&gt;0,1,LEN(V607)))))</f>
        <v>executedCounter</v>
      </c>
      <c r="X607" s="3" t="str">
        <f>CONCATENATE("""",W607,"""",":","""","""",",")</f>
        <v>"executedCounter":"",</v>
      </c>
      <c r="Y607" s="22" t="str">
        <f>CONCATENATE("public static String ",,B607,,"=","""",W607,""";")</f>
        <v>public static String EXECUTED_COUNTER="executedCounter";</v>
      </c>
      <c r="Z607" s="7" t="str">
        <f>CONCATENATE("private String ",W607,"=","""""",";")</f>
        <v>private String executedCounter="";</v>
      </c>
    </row>
    <row r="608" spans="2:26" ht="19.2" x14ac:dyDescent="0.45">
      <c r="B608" s="1" t="s">
        <v>831</v>
      </c>
      <c r="C608" s="1" t="s">
        <v>701</v>
      </c>
      <c r="D608" s="4"/>
      <c r="I608">
        <f>I607</f>
        <v>0</v>
      </c>
      <c r="J608" t="str">
        <f t="shared" si="248"/>
        <v xml:space="preserve"> ADD  ESTIMATED_BUDGET TEXT;</v>
      </c>
      <c r="K608" s="25" t="str">
        <f t="shared" si="247"/>
        <v>T.ESTIMATED_BUDGET,</v>
      </c>
      <c r="L608" s="12"/>
      <c r="M608" s="18" t="str">
        <f t="shared" si="246"/>
        <v>ESTIMATED_BUDGET,</v>
      </c>
      <c r="N608" s="5" t="str">
        <f>CONCATENATE(B608," ",C608,"",D608,"",",")</f>
        <v>ESTIMATED_BUDGET TEXT,</v>
      </c>
      <c r="O608" s="1" t="s">
        <v>405</v>
      </c>
      <c r="P608" t="s">
        <v>835</v>
      </c>
      <c r="W608" s="17" t="str">
        <f>CONCATENATE(,LOWER(O608),UPPER(LEFT(P608,1)),LOWER(RIGHT(P608,LEN(P608)-IF(LEN(P608)&gt;0,1,LEN(P608)))),UPPER(LEFT(Q608,1)),LOWER(RIGHT(Q608,LEN(Q608)-IF(LEN(Q608)&gt;0,1,LEN(Q608)))),UPPER(LEFT(R608,1)),LOWER(RIGHT(R608,LEN(R608)-IF(LEN(R608)&gt;0,1,LEN(R608)))),UPPER(LEFT(S608,1)),LOWER(RIGHT(S608,LEN(S608)-IF(LEN(S608)&gt;0,1,LEN(S608)))),UPPER(LEFT(T608,1)),LOWER(RIGHT(T608,LEN(T608)-IF(LEN(T608)&gt;0,1,LEN(T608)))),UPPER(LEFT(U608,1)),LOWER(RIGHT(U608,LEN(U608)-IF(LEN(U608)&gt;0,1,LEN(U608)))),UPPER(LEFT(V608,1)),LOWER(RIGHT(V608,LEN(V608)-IF(LEN(V608)&gt;0,1,LEN(V608)))))</f>
        <v>estimatedBudget</v>
      </c>
      <c r="X608" s="3" t="str">
        <f>CONCATENATE("""",W608,"""",":","""","""",",")</f>
        <v>"estimatedBudget":"",</v>
      </c>
      <c r="Y608" s="22" t="str">
        <f>CONCATENATE("public static String ",,B608,,"=","""",W608,""";")</f>
        <v>public static String ESTIMATED_BUDGET="estimatedBudget";</v>
      </c>
      <c r="Z608" s="7" t="str">
        <f>CONCATENATE("private String ",W608,"=","""""",";")</f>
        <v>private String estimatedBudget="";</v>
      </c>
    </row>
    <row r="609" spans="2:26" ht="19.2" x14ac:dyDescent="0.45">
      <c r="B609" s="1" t="s">
        <v>832</v>
      </c>
      <c r="C609" s="1" t="s">
        <v>701</v>
      </c>
      <c r="D609" s="4"/>
      <c r="I609">
        <f>I608</f>
        <v>0</v>
      </c>
      <c r="J609" t="str">
        <f t="shared" si="248"/>
        <v xml:space="preserve"> ADD  SPENT_BUDGET TEXT;</v>
      </c>
      <c r="K609" s="25" t="str">
        <f t="shared" si="247"/>
        <v>T.SPENT_BUDGET,</v>
      </c>
      <c r="L609" s="12"/>
      <c r="M609" s="18" t="str">
        <f t="shared" si="246"/>
        <v>SPENT_BUDGET,</v>
      </c>
      <c r="N609" s="5" t="str">
        <f>CONCATENATE(B609," ",C609,"",D609,"",",")</f>
        <v>SPENT_BUDGET TEXT,</v>
      </c>
      <c r="O609" s="1" t="s">
        <v>407</v>
      </c>
      <c r="P609" t="s">
        <v>835</v>
      </c>
      <c r="W609" s="17" t="str">
        <f>CONCATENATE(,LOWER(O609),UPPER(LEFT(P609,1)),LOWER(RIGHT(P609,LEN(P609)-IF(LEN(P609)&gt;0,1,LEN(P609)))),UPPER(LEFT(Q609,1)),LOWER(RIGHT(Q609,LEN(Q609)-IF(LEN(Q609)&gt;0,1,LEN(Q609)))),UPPER(LEFT(R609,1)),LOWER(RIGHT(R609,LEN(R609)-IF(LEN(R609)&gt;0,1,LEN(R609)))),UPPER(LEFT(S609,1)),LOWER(RIGHT(S609,LEN(S609)-IF(LEN(S609)&gt;0,1,LEN(S609)))),UPPER(LEFT(T609,1)),LOWER(RIGHT(T609,LEN(T609)-IF(LEN(T609)&gt;0,1,LEN(T609)))),UPPER(LEFT(U609,1)),LOWER(RIGHT(U609,LEN(U609)-IF(LEN(U609)&gt;0,1,LEN(U609)))),UPPER(LEFT(V609,1)),LOWER(RIGHT(V609,LEN(V609)-IF(LEN(V609)&gt;0,1,LEN(V609)))))</f>
        <v>spentBudget</v>
      </c>
      <c r="X609" s="3" t="str">
        <f>CONCATENATE("""",W609,"""",":","""","""",",")</f>
        <v>"spentBudget":"",</v>
      </c>
      <c r="Y609" s="22" t="str">
        <f>CONCATENATE("public static String ",,B609,,"=","""",W609,""";")</f>
        <v>public static String SPENT_BUDGET="spentBudget";</v>
      </c>
      <c r="Z609" s="7" t="str">
        <f>CONCATENATE("private String ",W609,"=","""""",";")</f>
        <v>private String spentBudget="";</v>
      </c>
    </row>
    <row r="610" spans="2:26" ht="19.2" x14ac:dyDescent="0.45">
      <c r="B610" s="8" t="s">
        <v>704</v>
      </c>
      <c r="C610" s="1" t="s">
        <v>1</v>
      </c>
      <c r="D610" s="12">
        <v>333</v>
      </c>
      <c r="I610">
        <f>I599</f>
        <v>0</v>
      </c>
      <c r="J610" t="str">
        <f t="shared" si="248"/>
        <v xml:space="preserve"> ADD  JIRA_ISSUE_KEY VARCHAR(333);</v>
      </c>
      <c r="K610" s="25" t="str">
        <f t="shared" si="247"/>
        <v>T.JIRA_ISSUE_KEY,</v>
      </c>
      <c r="L610" s="14"/>
      <c r="M610" s="18" t="str">
        <f t="shared" si="246"/>
        <v>JIRA_ISSUE_KEY,</v>
      </c>
      <c r="N610" s="5" t="str">
        <f t="shared" si="241"/>
        <v>JIRA_ISSUE_KEY VARCHAR(333),</v>
      </c>
      <c r="O610" s="1" t="s">
        <v>699</v>
      </c>
      <c r="P610" t="s">
        <v>705</v>
      </c>
      <c r="Q610" t="s">
        <v>43</v>
      </c>
      <c r="W610" s="17" t="str">
        <f t="shared" si="239"/>
        <v>jiraIssueKey</v>
      </c>
      <c r="X610" s="3" t="str">
        <f t="shared" si="242"/>
        <v>"jiraIssueKey":"",</v>
      </c>
      <c r="Y610" s="22" t="str">
        <f t="shared" si="243"/>
        <v>public static String JIRA_ISSUE_KEY="jiraIssueKey";</v>
      </c>
      <c r="Z610" s="7" t="str">
        <f t="shared" si="244"/>
        <v>private String jiraIssueKey="";</v>
      </c>
    </row>
    <row r="611" spans="2:26" ht="19.2" x14ac:dyDescent="0.45">
      <c r="B611" s="8" t="s">
        <v>404</v>
      </c>
      <c r="C611" s="1" t="s">
        <v>1</v>
      </c>
      <c r="D611" s="12">
        <v>42</v>
      </c>
      <c r="K611" s="25" t="str">
        <f>CONCATENATE("T.",B611,"")</f>
        <v>T.IS_UPDATE_REQUIRED</v>
      </c>
      <c r="L611" s="14"/>
      <c r="M611" s="18" t="str">
        <f t="shared" si="246"/>
        <v>IS_UPDATE_REQUIRED,</v>
      </c>
      <c r="N611" s="5" t="str">
        <f t="shared" si="241"/>
        <v>IS_UPDATE_REQUIRED VARCHAR(42),</v>
      </c>
      <c r="O611" s="1" t="s">
        <v>112</v>
      </c>
      <c r="P611" t="s">
        <v>410</v>
      </c>
      <c r="Q611" t="s">
        <v>411</v>
      </c>
      <c r="W611" s="17" t="str">
        <f t="shared" si="239"/>
        <v>isUpdateRequired</v>
      </c>
      <c r="X611" s="3" t="str">
        <f t="shared" si="242"/>
        <v>"isUpdateRequired":"",</v>
      </c>
      <c r="Y611" s="22" t="str">
        <f t="shared" si="243"/>
        <v>public static String IS_UPDATE_REQUIRED="isUpdateRequired";</v>
      </c>
      <c r="Z611" s="7" t="str">
        <f t="shared" si="244"/>
        <v>private String isUpdateRequired="";</v>
      </c>
    </row>
    <row r="612" spans="2:26" ht="19.2" x14ac:dyDescent="0.45">
      <c r="C612" s="1"/>
      <c r="D612" s="8"/>
      <c r="K612" s="29" t="s">
        <v>466</v>
      </c>
      <c r="M612" s="18"/>
      <c r="N612" s="33" t="s">
        <v>130</v>
      </c>
      <c r="O612" s="1"/>
      <c r="W612" s="17"/>
    </row>
    <row r="613" spans="2:26" ht="19.2" x14ac:dyDescent="0.45">
      <c r="C613" s="14"/>
      <c r="D613" s="9"/>
      <c r="K613" s="29" t="s">
        <v>467</v>
      </c>
      <c r="M613" s="20"/>
      <c r="N613" s="33"/>
      <c r="O613" s="14"/>
      <c r="W613" s="17"/>
    </row>
    <row r="614" spans="2:26" ht="19.2" x14ac:dyDescent="0.45">
      <c r="C614" s="14"/>
      <c r="D614" s="9"/>
      <c r="K614" s="21" t="s">
        <v>468</v>
      </c>
      <c r="M614" s="20"/>
      <c r="N614" s="33"/>
      <c r="O614" s="14"/>
      <c r="W614" s="17"/>
    </row>
    <row r="615" spans="2:26" ht="19.2" x14ac:dyDescent="0.45">
      <c r="C615" s="14"/>
      <c r="D615" s="9"/>
      <c r="M615" s="20"/>
      <c r="N615" s="33"/>
      <c r="O615" s="14"/>
      <c r="W615" s="17"/>
    </row>
    <row r="616" spans="2:26" x14ac:dyDescent="0.3">
      <c r="B616" s="2" t="s">
        <v>412</v>
      </c>
      <c r="I616" t="str">
        <f>CONCATENATE("ALTER TABLE"," ",B616)</f>
        <v>ALTER TABLE TM_BACKLOG_TASK_NOTIFIER</v>
      </c>
      <c r="N616" s="5" t="str">
        <f>CONCATENATE("CREATE TABLE ",B616," ","(")</f>
        <v>CREATE TABLE TM_BACKLOG_TASK_NOTIFIER (</v>
      </c>
    </row>
    <row r="617" spans="2:26" ht="19.2" x14ac:dyDescent="0.45">
      <c r="B617" s="1" t="s">
        <v>2</v>
      </c>
      <c r="C617" s="1" t="s">
        <v>1</v>
      </c>
      <c r="D617" s="4">
        <v>30</v>
      </c>
      <c r="E617" s="24" t="s">
        <v>113</v>
      </c>
      <c r="I617" t="str">
        <f>I616</f>
        <v>ALTER TABLE TM_BACKLOG_TASK_NOTIFIER</v>
      </c>
      <c r="J617" t="str">
        <f t="shared" ref="J617:J622" si="249">CONCATENATE(LEFT(CONCATENATE(" ADD "," ",N617,";"),LEN(CONCATENATE(" ADD "," ",N617,";"))-2),";")</f>
        <v xml:space="preserve"> ADD  ID VARCHAR(30) NOT NULL ;</v>
      </c>
      <c r="K617" s="21" t="str">
        <f t="shared" ref="K617:K622" si="250">CONCATENATE(LEFT(CONCATENATE("  ALTER COLUMN  "," ",N617,";"),LEN(CONCATENATE("  ALTER COLUMN  "," ",N617,";"))-2),";")</f>
        <v xml:space="preserve">  ALTER COLUMN   ID VARCHAR(30) NOT NULL ;</v>
      </c>
      <c r="L617" s="12"/>
      <c r="M617" s="18" t="str">
        <f t="shared" ref="M617:M622" si="251">CONCATENATE(B617,",")</f>
        <v>ID,</v>
      </c>
      <c r="N617" s="5" t="str">
        <f>CONCATENATE(B617," ",C617,"(",D617,") ",E617," ,")</f>
        <v>ID VARCHAR(30) NOT NULL ,</v>
      </c>
      <c r="O617" s="1" t="s">
        <v>2</v>
      </c>
      <c r="P617" s="6"/>
      <c r="Q617" s="6"/>
      <c r="R617" s="6"/>
      <c r="S617" s="6"/>
      <c r="T617" s="6"/>
      <c r="U617" s="6"/>
      <c r="V617" s="6"/>
      <c r="W617" s="17" t="str">
        <f t="shared" ref="W617:W622" si="252">CONCATENATE(,LOWER(O617),UPPER(LEFT(P617,1)),LOWER(RIGHT(P617,LEN(P617)-IF(LEN(P617)&gt;0,1,LEN(P617)))),UPPER(LEFT(Q617,1)),LOWER(RIGHT(Q617,LEN(Q617)-IF(LEN(Q617)&gt;0,1,LEN(Q617)))),UPPER(LEFT(R617,1)),LOWER(RIGHT(R617,LEN(R617)-IF(LEN(R617)&gt;0,1,LEN(R617)))),UPPER(LEFT(S617,1)),LOWER(RIGHT(S617,LEN(S617)-IF(LEN(S617)&gt;0,1,LEN(S617)))),UPPER(LEFT(T617,1)),LOWER(RIGHT(T617,LEN(T617)-IF(LEN(T617)&gt;0,1,LEN(T617)))),UPPER(LEFT(U617,1)),LOWER(RIGHT(U617,LEN(U617)-IF(LEN(U617)&gt;0,1,LEN(U617)))),UPPER(LEFT(V617,1)),LOWER(RIGHT(V617,LEN(V617)-IF(LEN(V617)&gt;0,1,LEN(V617)))))</f>
        <v>id</v>
      </c>
      <c r="X617" s="3" t="str">
        <f t="shared" ref="X617:X622" si="253">CONCATENATE("""",W617,"""",":","""","""",",")</f>
        <v>"id":"",</v>
      </c>
      <c r="Y617" s="22" t="str">
        <f t="shared" ref="Y617:Y622" si="254">CONCATENATE("public static String ",,B617,,"=","""",W617,""";")</f>
        <v>public static String ID="id";</v>
      </c>
      <c r="Z617" s="7" t="str">
        <f t="shared" ref="Z617:Z622" si="255">CONCATENATE("private String ",W617,"=","""""",";")</f>
        <v>private String id="";</v>
      </c>
    </row>
    <row r="618" spans="2:26" ht="19.2" x14ac:dyDescent="0.45">
      <c r="B618" s="1" t="s">
        <v>3</v>
      </c>
      <c r="C618" s="1" t="s">
        <v>1</v>
      </c>
      <c r="D618" s="4">
        <v>10</v>
      </c>
      <c r="I618" t="str">
        <f>I617</f>
        <v>ALTER TABLE TM_BACKLOG_TASK_NOTIFIER</v>
      </c>
      <c r="J618" t="str">
        <f t="shared" si="249"/>
        <v xml:space="preserve"> ADD  STATUS VARCHAR(10);</v>
      </c>
      <c r="K618" s="21" t="str">
        <f t="shared" si="250"/>
        <v xml:space="preserve">  ALTER COLUMN   STATUS VARCHAR(10);</v>
      </c>
      <c r="L618" s="12"/>
      <c r="M618" s="18" t="str">
        <f t="shared" si="251"/>
        <v>STATUS,</v>
      </c>
      <c r="N618" s="5" t="str">
        <f>CONCATENATE(B618," ",C618,"(",D618,")",",")</f>
        <v>STATUS VARCHAR(10),</v>
      </c>
      <c r="O618" s="1" t="s">
        <v>3</v>
      </c>
      <c r="W618" s="17" t="str">
        <f t="shared" si="252"/>
        <v>status</v>
      </c>
      <c r="X618" s="3" t="str">
        <f t="shared" si="253"/>
        <v>"status":"",</v>
      </c>
      <c r="Y618" s="22" t="str">
        <f t="shared" si="254"/>
        <v>public static String STATUS="status";</v>
      </c>
      <c r="Z618" s="7" t="str">
        <f t="shared" si="255"/>
        <v>private String status="";</v>
      </c>
    </row>
    <row r="619" spans="2:26" ht="19.2" x14ac:dyDescent="0.45">
      <c r="B619" s="1" t="s">
        <v>4</v>
      </c>
      <c r="C619" s="1" t="s">
        <v>1</v>
      </c>
      <c r="D619" s="4">
        <v>20</v>
      </c>
      <c r="I619" t="str">
        <f>I618</f>
        <v>ALTER TABLE TM_BACKLOG_TASK_NOTIFIER</v>
      </c>
      <c r="J619" t="str">
        <f t="shared" si="249"/>
        <v xml:space="preserve"> ADD  INSERT_DATE VARCHAR(20);</v>
      </c>
      <c r="K619" s="21" t="str">
        <f t="shared" si="250"/>
        <v xml:space="preserve">  ALTER COLUMN   INSERT_DATE VARCHAR(20);</v>
      </c>
      <c r="L619" s="12"/>
      <c r="M619" s="18" t="str">
        <f t="shared" si="251"/>
        <v>INSERT_DATE,</v>
      </c>
      <c r="N619" s="5" t="str">
        <f>CONCATENATE(B619," ",C619,"(",D619,")",",")</f>
        <v>INSERT_DATE VARCHAR(20),</v>
      </c>
      <c r="O619" s="1" t="s">
        <v>7</v>
      </c>
      <c r="P619" t="s">
        <v>8</v>
      </c>
      <c r="W619" s="17" t="str">
        <f t="shared" si="252"/>
        <v>insertDate</v>
      </c>
      <c r="X619" s="3" t="str">
        <f t="shared" si="253"/>
        <v>"insertDate":"",</v>
      </c>
      <c r="Y619" s="22" t="str">
        <f t="shared" si="254"/>
        <v>public static String INSERT_DATE="insertDate";</v>
      </c>
      <c r="Z619" s="7" t="str">
        <f t="shared" si="255"/>
        <v>private String insertDate="";</v>
      </c>
    </row>
    <row r="620" spans="2:26" ht="19.2" x14ac:dyDescent="0.45">
      <c r="B620" s="1" t="s">
        <v>5</v>
      </c>
      <c r="C620" s="1" t="s">
        <v>1</v>
      </c>
      <c r="D620" s="4">
        <v>20</v>
      </c>
      <c r="I620" t="str">
        <f>I617</f>
        <v>ALTER TABLE TM_BACKLOG_TASK_NOTIFIER</v>
      </c>
      <c r="J620" t="str">
        <f t="shared" si="249"/>
        <v xml:space="preserve"> ADD  MODIFICATION_DATE VARCHAR(20);</v>
      </c>
      <c r="K620" s="21" t="str">
        <f t="shared" si="250"/>
        <v xml:space="preserve">  ALTER COLUMN   MODIFICATION_DATE VARCHAR(20);</v>
      </c>
      <c r="L620" s="12"/>
      <c r="M620" s="18" t="str">
        <f t="shared" si="251"/>
        <v>MODIFICATION_DATE,</v>
      </c>
      <c r="N620" s="5" t="str">
        <f>CONCATENATE(B620," ",C620,"(",D620,")",",")</f>
        <v>MODIFICATION_DATE VARCHAR(20),</v>
      </c>
      <c r="O620" s="1" t="s">
        <v>9</v>
      </c>
      <c r="P620" t="s">
        <v>8</v>
      </c>
      <c r="W620" s="17" t="str">
        <f>CONCATENATE(,LOWER(O620),UPPER(LEFT(P620,1)),LOWER(RIGHT(P620,LEN(P620)-IF(LEN(P620)&gt;0,1,LEN(P620)))),UPPER(LEFT(Q620,1)),LOWER(RIGHT(Q620,LEN(Q620)-IF(LEN(Q620)&gt;0,1,LEN(Q620)))),UPPER(LEFT(R620,1)),LOWER(RIGHT(R620,LEN(R620)-IF(LEN(R620)&gt;0,1,LEN(R620)))),UPPER(LEFT(S620,1)),LOWER(RIGHT(S620,LEN(S620)-IF(LEN(S620)&gt;0,1,LEN(S620)))),UPPER(LEFT(T620,1)),LOWER(RIGHT(T620,LEN(T620)-IF(LEN(T620)&gt;0,1,LEN(T620)))),UPPER(LEFT(U620,1)),LOWER(RIGHT(U620,LEN(U620)-IF(LEN(U620)&gt;0,1,LEN(U620)))),UPPER(LEFT(V620,1)),LOWER(RIGHT(V620,LEN(V620)-IF(LEN(V620)&gt;0,1,LEN(V620)))))</f>
        <v>modificationDate</v>
      </c>
      <c r="X620" s="3" t="str">
        <f t="shared" si="253"/>
        <v>"modificationDate":"",</v>
      </c>
      <c r="Y620" s="22" t="str">
        <f t="shared" si="254"/>
        <v>public static String MODIFICATION_DATE="modificationDate";</v>
      </c>
      <c r="Z620" s="7" t="str">
        <f t="shared" si="255"/>
        <v>private String modificationDate="";</v>
      </c>
    </row>
    <row r="621" spans="2:26" ht="19.2" x14ac:dyDescent="0.45">
      <c r="B621" s="1" t="s">
        <v>413</v>
      </c>
      <c r="C621" s="1" t="s">
        <v>1</v>
      </c>
      <c r="D621" s="4">
        <v>43</v>
      </c>
      <c r="I621" t="e">
        <f>#REF!</f>
        <v>#REF!</v>
      </c>
      <c r="J621" t="str">
        <f t="shared" si="249"/>
        <v xml:space="preserve"> ADD  FK_BACKLOG_TASK_ID VARCHAR(43);</v>
      </c>
      <c r="K621" s="21" t="str">
        <f t="shared" si="250"/>
        <v xml:space="preserve">  ALTER COLUMN   FK_BACKLOG_TASK_ID VARCHAR(43);</v>
      </c>
      <c r="L621" s="12"/>
      <c r="M621" s="18" t="str">
        <f t="shared" si="251"/>
        <v>FK_BACKLOG_TASK_ID,</v>
      </c>
      <c r="N621" s="5" t="str">
        <f>CONCATENATE(B621," ",C621,"(",D621,")",",")</f>
        <v>FK_BACKLOG_TASK_ID VARCHAR(43),</v>
      </c>
      <c r="O621" s="1" t="s">
        <v>10</v>
      </c>
      <c r="P621" t="s">
        <v>354</v>
      </c>
      <c r="Q621" t="s">
        <v>311</v>
      </c>
      <c r="R621" t="s">
        <v>2</v>
      </c>
      <c r="W621" s="17" t="str">
        <f>CONCATENATE(,LOWER(O621),UPPER(LEFT(P621,1)),LOWER(RIGHT(P621,LEN(P621)-IF(LEN(P621)&gt;0,1,LEN(P621)))),UPPER(LEFT(Q621,1)),LOWER(RIGHT(Q621,LEN(Q621)-IF(LEN(Q621)&gt;0,1,LEN(Q621)))),UPPER(LEFT(R621,1)),LOWER(RIGHT(R621,LEN(R621)-IF(LEN(R621)&gt;0,1,LEN(R621)))),UPPER(LEFT(S621,1)),LOWER(RIGHT(S621,LEN(S621)-IF(LEN(S621)&gt;0,1,LEN(S621)))),UPPER(LEFT(T621,1)),LOWER(RIGHT(T621,LEN(T621)-IF(LEN(T621)&gt;0,1,LEN(T621)))),UPPER(LEFT(U621,1)),LOWER(RIGHT(U621,LEN(U621)-IF(LEN(U621)&gt;0,1,LEN(U621)))),UPPER(LEFT(V621,1)),LOWER(RIGHT(V621,LEN(V621)-IF(LEN(V621)&gt;0,1,LEN(V621)))))</f>
        <v>fkBacklogTaskId</v>
      </c>
      <c r="X621" s="3" t="str">
        <f t="shared" si="253"/>
        <v>"fkBacklogTaskId":"",</v>
      </c>
      <c r="Y621" s="22" t="str">
        <f t="shared" si="254"/>
        <v>public static String FK_BACKLOG_TASK_ID="fkBacklogTaskId";</v>
      </c>
      <c r="Z621" s="7" t="str">
        <f t="shared" si="255"/>
        <v>private String fkBacklogTaskId="";</v>
      </c>
    </row>
    <row r="622" spans="2:26" ht="19.2" x14ac:dyDescent="0.45">
      <c r="B622" s="1" t="s">
        <v>414</v>
      </c>
      <c r="C622" s="1" t="s">
        <v>1</v>
      </c>
      <c r="D622" s="4">
        <v>20</v>
      </c>
      <c r="I622" t="str">
        <f>I619</f>
        <v>ALTER TABLE TM_BACKLOG_TASK_NOTIFIER</v>
      </c>
      <c r="J622" t="str">
        <f t="shared" si="249"/>
        <v xml:space="preserve"> ADD  FK_NOTIFIER_ID VARCHAR(20);</v>
      </c>
      <c r="K622" s="21" t="str">
        <f t="shared" si="250"/>
        <v xml:space="preserve">  ALTER COLUMN   FK_NOTIFIER_ID VARCHAR(20);</v>
      </c>
      <c r="L622" s="12"/>
      <c r="M622" s="18" t="str">
        <f t="shared" si="251"/>
        <v>FK_NOTIFIER_ID,</v>
      </c>
      <c r="N622" s="5" t="str">
        <f>CONCATENATE(B622," ",C622,"(",D622,")",",")</f>
        <v>FK_NOTIFIER_ID VARCHAR(20),</v>
      </c>
      <c r="O622" s="1" t="s">
        <v>10</v>
      </c>
      <c r="P622" t="s">
        <v>415</v>
      </c>
      <c r="Q622" t="s">
        <v>2</v>
      </c>
      <c r="W622" s="17" t="str">
        <f t="shared" si="252"/>
        <v>fkNotifierId</v>
      </c>
      <c r="X622" s="3" t="str">
        <f t="shared" si="253"/>
        <v>"fkNotifierId":"",</v>
      </c>
      <c r="Y622" s="22" t="str">
        <f t="shared" si="254"/>
        <v>public static String FK_NOTIFIER_ID="fkNotifierId";</v>
      </c>
      <c r="Z622" s="7" t="str">
        <f t="shared" si="255"/>
        <v>private String fkNotifierId="";</v>
      </c>
    </row>
    <row r="623" spans="2:26" ht="19.2" x14ac:dyDescent="0.45">
      <c r="C623" s="1"/>
      <c r="D623" s="8"/>
      <c r="M623" s="18"/>
      <c r="N623" s="31" t="s">
        <v>126</v>
      </c>
      <c r="O623" s="1"/>
      <c r="W623" s="17"/>
    </row>
    <row r="624" spans="2:26" ht="19.2" x14ac:dyDescent="0.45">
      <c r="C624" s="14"/>
      <c r="D624" s="9"/>
      <c r="K624" s="29"/>
      <c r="M624" s="20"/>
      <c r="N624" s="33"/>
      <c r="O624" s="14"/>
      <c r="W624" s="17"/>
    </row>
    <row r="625" spans="2:26" x14ac:dyDescent="0.3">
      <c r="B625" s="2" t="s">
        <v>373</v>
      </c>
      <c r="I625" t="str">
        <f>CONCATENATE("ALTER TABLE"," ",B625)</f>
        <v>ALTER TABLE TM_COMMENT_FILE</v>
      </c>
      <c r="N625" s="5" t="str">
        <f>CONCATENATE("CREATE TABLE ",B625," ","(")</f>
        <v>CREATE TABLE TM_COMMENT_FILE (</v>
      </c>
    </row>
    <row r="626" spans="2:26" ht="19.2" x14ac:dyDescent="0.45">
      <c r="B626" s="1" t="s">
        <v>2</v>
      </c>
      <c r="C626" s="1" t="s">
        <v>1</v>
      </c>
      <c r="D626" s="4">
        <v>30</v>
      </c>
      <c r="E626" s="24" t="s">
        <v>113</v>
      </c>
      <c r="I626" t="str">
        <f>I625</f>
        <v>ALTER TABLE TM_COMMENT_FILE</v>
      </c>
      <c r="J626" t="str">
        <f>CONCATENATE(LEFT(CONCATENATE(" ADD "," ",N626,";"),LEN(CONCATENATE(" ADD "," ",N626,";"))-2),";")</f>
        <v xml:space="preserve"> ADD  ID VARCHAR(30) NOT NULL ;</v>
      </c>
      <c r="K626" s="21" t="str">
        <f>CONCATENATE(LEFT(CONCATENATE("  ALTER COLUMN  "," ",N626,";"),LEN(CONCATENATE("  ALTER COLUMN  "," ",N626,";"))-2),";")</f>
        <v xml:space="preserve">  ALTER COLUMN   ID VARCHAR(30) NOT NULL ;</v>
      </c>
      <c r="L626" s="12"/>
      <c r="M626" s="18" t="str">
        <f>CONCATENATE(B626,",")</f>
        <v>ID,</v>
      </c>
      <c r="N626" s="5" t="str">
        <f>CONCATENATE(B626," ",C626,"(",D626,") ",E626," ,")</f>
        <v>ID VARCHAR(30) NOT NULL ,</v>
      </c>
      <c r="O626" s="1" t="s">
        <v>2</v>
      </c>
      <c r="P626" s="6"/>
      <c r="Q626" s="6"/>
      <c r="R626" s="6"/>
      <c r="S626" s="6"/>
      <c r="T626" s="6"/>
      <c r="U626" s="6"/>
      <c r="V626" s="6"/>
      <c r="W626" s="17" t="str">
        <f t="shared" ref="W626:W632" si="256">CONCATENATE(,LOWER(O626),UPPER(LEFT(P626,1)),LOWER(RIGHT(P626,LEN(P626)-IF(LEN(P626)&gt;0,1,LEN(P626)))),UPPER(LEFT(Q626,1)),LOWER(RIGHT(Q626,LEN(Q626)-IF(LEN(Q626)&gt;0,1,LEN(Q626)))),UPPER(LEFT(R626,1)),LOWER(RIGHT(R626,LEN(R626)-IF(LEN(R626)&gt;0,1,LEN(R626)))),UPPER(LEFT(S626,1)),LOWER(RIGHT(S626,LEN(S626)-IF(LEN(S626)&gt;0,1,LEN(S626)))),UPPER(LEFT(T626,1)),LOWER(RIGHT(T626,LEN(T626)-IF(LEN(T626)&gt;0,1,LEN(T626)))),UPPER(LEFT(U626,1)),LOWER(RIGHT(U626,LEN(U626)-IF(LEN(U626)&gt;0,1,LEN(U626)))),UPPER(LEFT(V626,1)),LOWER(RIGHT(V626,LEN(V626)-IF(LEN(V626)&gt;0,1,LEN(V626)))))</f>
        <v>id</v>
      </c>
      <c r="X626" s="3" t="str">
        <f t="shared" ref="X626:X632" si="257">CONCATENATE("""",W626,"""",":","""","""",",")</f>
        <v>"id":"",</v>
      </c>
      <c r="Y626" s="22" t="str">
        <f t="shared" ref="Y626:Y632" si="258">CONCATENATE("public static String ",,B626,,"=","""",W626,""";")</f>
        <v>public static String ID="id";</v>
      </c>
      <c r="Z626" s="7" t="str">
        <f t="shared" ref="Z626:Z632" si="259">CONCATENATE("private String ",W626,"=","""""",";")</f>
        <v>private String id="";</v>
      </c>
    </row>
    <row r="627" spans="2:26" ht="19.2" x14ac:dyDescent="0.45">
      <c r="B627" s="1" t="s">
        <v>3</v>
      </c>
      <c r="C627" s="1" t="s">
        <v>1</v>
      </c>
      <c r="D627" s="4">
        <v>10</v>
      </c>
      <c r="I627" t="str">
        <f>I626</f>
        <v>ALTER TABLE TM_COMMENT_FILE</v>
      </c>
      <c r="J627" t="str">
        <f>CONCATENATE(LEFT(CONCATENATE(" ADD "," ",N627,";"),LEN(CONCATENATE(" ADD "," ",N627,";"))-2),";")</f>
        <v xml:space="preserve"> ADD  STATUS VARCHAR(10);</v>
      </c>
      <c r="K627" s="21" t="str">
        <f>CONCATENATE(LEFT(CONCATENATE("  ALTER COLUMN  "," ",N627,";"),LEN(CONCATENATE("  ALTER COLUMN  "," ",N627,";"))-2),";")</f>
        <v xml:space="preserve">  ALTER COLUMN   STATUS VARCHAR(10);</v>
      </c>
      <c r="L627" s="12"/>
      <c r="M627" s="18" t="str">
        <f>CONCATENATE(B627,",")</f>
        <v>STATUS,</v>
      </c>
      <c r="N627" s="5" t="str">
        <f t="shared" ref="N627:N632" si="260">CONCATENATE(B627," ",C627,"(",D627,")",",")</f>
        <v>STATUS VARCHAR(10),</v>
      </c>
      <c r="O627" s="1" t="s">
        <v>3</v>
      </c>
      <c r="W627" s="17" t="str">
        <f t="shared" si="256"/>
        <v>status</v>
      </c>
      <c r="X627" s="3" t="str">
        <f t="shared" si="257"/>
        <v>"status":"",</v>
      </c>
      <c r="Y627" s="22" t="str">
        <f t="shared" si="258"/>
        <v>public static String STATUS="status";</v>
      </c>
      <c r="Z627" s="7" t="str">
        <f t="shared" si="259"/>
        <v>private String status="";</v>
      </c>
    </row>
    <row r="628" spans="2:26" ht="19.2" x14ac:dyDescent="0.45">
      <c r="B628" s="1" t="s">
        <v>4</v>
      </c>
      <c r="C628" s="1" t="s">
        <v>1</v>
      </c>
      <c r="D628" s="4">
        <v>30</v>
      </c>
      <c r="I628" t="str">
        <f>I627</f>
        <v>ALTER TABLE TM_COMMENT_FILE</v>
      </c>
      <c r="J628" t="str">
        <f>CONCATENATE(LEFT(CONCATENATE(" ADD "," ",N628,";"),LEN(CONCATENATE(" ADD "," ",N628,";"))-2),";")</f>
        <v xml:space="preserve"> ADD  INSERT_DATE VARCHAR(30);</v>
      </c>
      <c r="K628" s="21" t="str">
        <f>CONCATENATE(LEFT(CONCATENATE("  ALTER COLUMN  "," ",N628,";"),LEN(CONCATENATE("  ALTER COLUMN  "," ",N628,";"))-2),";")</f>
        <v xml:space="preserve">  ALTER COLUMN   INSERT_DATE VARCHAR(30);</v>
      </c>
      <c r="L628" s="12"/>
      <c r="M628" s="18" t="str">
        <f>CONCATENATE(B628,",")</f>
        <v>INSERT_DATE,</v>
      </c>
      <c r="N628" s="5" t="str">
        <f t="shared" si="260"/>
        <v>INSERT_DATE VARCHAR(30),</v>
      </c>
      <c r="O628" s="1" t="s">
        <v>7</v>
      </c>
      <c r="P628" t="s">
        <v>8</v>
      </c>
      <c r="W628" s="17" t="str">
        <f t="shared" si="256"/>
        <v>insertDate</v>
      </c>
      <c r="X628" s="3" t="str">
        <f t="shared" si="257"/>
        <v>"insertDate":"",</v>
      </c>
      <c r="Y628" s="22" t="str">
        <f t="shared" si="258"/>
        <v>public static String INSERT_DATE="insertDate";</v>
      </c>
      <c r="Z628" s="7" t="str">
        <f t="shared" si="259"/>
        <v>private String insertDate="";</v>
      </c>
    </row>
    <row r="629" spans="2:26" ht="19.2" x14ac:dyDescent="0.45">
      <c r="B629" s="1" t="s">
        <v>5</v>
      </c>
      <c r="C629" s="1" t="s">
        <v>1</v>
      </c>
      <c r="D629" s="4">
        <v>30</v>
      </c>
      <c r="I629" t="str">
        <f>I628</f>
        <v>ALTER TABLE TM_COMMENT_FILE</v>
      </c>
      <c r="J629" t="str">
        <f>CONCATENATE(LEFT(CONCATENATE(" ADD "," ",N629,";"),LEN(CONCATENATE(" ADD "," ",N629,";"))-2),";")</f>
        <v xml:space="preserve"> ADD  MODIFICATION_DATE VARCHAR(30);</v>
      </c>
      <c r="K629" s="21" t="str">
        <f>CONCATENATE(LEFT(CONCATENATE("  ALTER COLUMN  "," ",N629,";"),LEN(CONCATENATE("  ALTER COLUMN  "," ",N629,";"))-2),";")</f>
        <v xml:space="preserve">  ALTER COLUMN   MODIFICATION_DATE VARCHAR(30);</v>
      </c>
      <c r="L629" s="12"/>
      <c r="M629" s="18" t="str">
        <f>CONCATENATE(B629,",")</f>
        <v>MODIFICATION_DATE,</v>
      </c>
      <c r="N629" s="5" t="str">
        <f t="shared" si="260"/>
        <v>MODIFICATION_DATE VARCHAR(30),</v>
      </c>
      <c r="O629" s="1" t="s">
        <v>9</v>
      </c>
      <c r="P629" t="s">
        <v>8</v>
      </c>
      <c r="W629" s="17" t="str">
        <f t="shared" si="256"/>
        <v>modificationDate</v>
      </c>
      <c r="X629" s="3" t="str">
        <f t="shared" si="257"/>
        <v>"modificationDate":"",</v>
      </c>
      <c r="Y629" s="22" t="str">
        <f t="shared" si="258"/>
        <v>public static String MODIFICATION_DATE="modificationDate";</v>
      </c>
      <c r="Z629" s="7" t="str">
        <f t="shared" si="259"/>
        <v>private String modificationDate="";</v>
      </c>
    </row>
    <row r="630" spans="2:26" ht="19.2" x14ac:dyDescent="0.45">
      <c r="B630" s="1" t="s">
        <v>322</v>
      </c>
      <c r="C630" s="1" t="s">
        <v>1</v>
      </c>
      <c r="D630" s="4">
        <v>43</v>
      </c>
      <c r="I630" t="str">
        <f>I452</f>
        <v>ALTER TABLE TM_TASK</v>
      </c>
      <c r="J630" t="str">
        <f>CONCATENATE(LEFT(CONCATENATE(" ADD "," ",N630,";"),LEN(CONCATENATE(" ADD "," ",N630,";"))-2),";")</f>
        <v xml:space="preserve"> ADD  FK_COMMENT_ID VARCHAR(43);</v>
      </c>
      <c r="K630" s="21" t="str">
        <f>CONCATENATE(LEFT(CONCATENATE("  ALTER COLUMN  "," ",N630,";"),LEN(CONCATENATE("  ALTER COLUMN  "," ",N630,";"))-2),";")</f>
        <v xml:space="preserve">  ALTER COLUMN   FK_COMMENT_ID VARCHAR(43);</v>
      </c>
      <c r="L630" s="12"/>
      <c r="M630" s="18" t="str">
        <f>CONCATENATE(B630,",")</f>
        <v>FK_COMMENT_ID,</v>
      </c>
      <c r="N630" s="5" t="str">
        <f t="shared" si="260"/>
        <v>FK_COMMENT_ID VARCHAR(43),</v>
      </c>
      <c r="O630" s="1" t="s">
        <v>10</v>
      </c>
      <c r="P630" t="s">
        <v>323</v>
      </c>
      <c r="Q630" t="s">
        <v>2</v>
      </c>
      <c r="W630" s="17" t="str">
        <f t="shared" si="256"/>
        <v>fkCommentId</v>
      </c>
      <c r="X630" s="3" t="str">
        <f t="shared" si="257"/>
        <v>"fkCommentId":"",</v>
      </c>
      <c r="Y630" s="22" t="str">
        <f t="shared" si="258"/>
        <v>public static String FK_COMMENT_ID="fkCommentId";</v>
      </c>
      <c r="Z630" s="7" t="str">
        <f t="shared" si="259"/>
        <v>private String fkCommentId="";</v>
      </c>
    </row>
    <row r="631" spans="2:26" ht="19.2" x14ac:dyDescent="0.45">
      <c r="B631" s="1" t="s">
        <v>374</v>
      </c>
      <c r="C631" s="1" t="s">
        <v>1</v>
      </c>
      <c r="D631" s="4">
        <v>444</v>
      </c>
      <c r="L631" s="12"/>
      <c r="M631" s="18"/>
      <c r="N631" s="5" t="str">
        <f t="shared" si="260"/>
        <v>FILE_NAME VARCHAR(444),</v>
      </c>
      <c r="O631" s="1" t="s">
        <v>324</v>
      </c>
      <c r="P631" t="s">
        <v>0</v>
      </c>
      <c r="W631" s="17" t="str">
        <f t="shared" si="256"/>
        <v>fileName</v>
      </c>
      <c r="X631" s="3" t="str">
        <f t="shared" si="257"/>
        <v>"fileName":"",</v>
      </c>
      <c r="Y631" s="22" t="str">
        <f t="shared" si="258"/>
        <v>public static String FILE_NAME="fileName";</v>
      </c>
      <c r="Z631" s="7" t="str">
        <f t="shared" si="259"/>
        <v>private String fileName="";</v>
      </c>
    </row>
    <row r="632" spans="2:26" ht="19.2" x14ac:dyDescent="0.45">
      <c r="B632" s="1" t="s">
        <v>375</v>
      </c>
      <c r="C632" s="1" t="s">
        <v>1</v>
      </c>
      <c r="D632" s="4">
        <v>33</v>
      </c>
      <c r="L632" s="12"/>
      <c r="M632" s="18"/>
      <c r="N632" s="5" t="str">
        <f t="shared" si="260"/>
        <v>UPLOAD_DATE VARCHAR(33),</v>
      </c>
      <c r="O632" s="1" t="s">
        <v>379</v>
      </c>
      <c r="P632" t="s">
        <v>8</v>
      </c>
      <c r="W632" s="17" t="str">
        <f t="shared" si="256"/>
        <v>uploadDate</v>
      </c>
      <c r="X632" s="3" t="str">
        <f t="shared" si="257"/>
        <v>"uploadDate":"",</v>
      </c>
      <c r="Y632" s="22" t="str">
        <f t="shared" si="258"/>
        <v>public static String UPLOAD_DATE="uploadDate";</v>
      </c>
      <c r="Z632" s="7" t="str">
        <f t="shared" si="259"/>
        <v>private String uploadDate="";</v>
      </c>
    </row>
    <row r="633" spans="2:26" ht="19.2" x14ac:dyDescent="0.45">
      <c r="B633" s="1" t="s">
        <v>376</v>
      </c>
      <c r="C633" s="1" t="s">
        <v>1</v>
      </c>
      <c r="D633" s="4">
        <v>43</v>
      </c>
      <c r="I633" t="str">
        <f>I459</f>
        <v>ALTER TABLE TM_TASK</v>
      </c>
      <c r="J633" t="str">
        <f>CONCATENATE(LEFT(CONCATENATE(" ADD "," ",N633,";"),LEN(CONCATENATE(" ADD "," ",N633,";"))-2),";")</f>
        <v xml:space="preserve"> ADD  UPLOAD_TIME VARCHAR(43);</v>
      </c>
      <c r="K633" s="21" t="str">
        <f>CONCATENATE(LEFT(CONCATENATE("  ALTER COLUMN  "," ",N633,";"),LEN(CONCATENATE("  ALTER COLUMN  "," ",N633,";"))-2),";")</f>
        <v xml:space="preserve">  ALTER COLUMN   UPLOAD_TIME VARCHAR(43);</v>
      </c>
      <c r="L633" s="12"/>
      <c r="M633" s="18" t="str">
        <f>CONCATENATE(B633,",")</f>
        <v>UPLOAD_TIME,</v>
      </c>
      <c r="N633" s="5" t="str">
        <f>CONCATENATE(B633," ",C633,"(",D633,")",",")</f>
        <v>UPLOAD_TIME VARCHAR(43),</v>
      </c>
      <c r="O633" s="1" t="s">
        <v>379</v>
      </c>
      <c r="P633" t="s">
        <v>133</v>
      </c>
      <c r="W633" s="17" t="str">
        <f>CONCATENATE(,LOWER(O633),UPPER(LEFT(P633,1)),LOWER(RIGHT(P633,LEN(P633)-IF(LEN(P633)&gt;0,1,LEN(P633)))),UPPER(LEFT(Q633,1)),LOWER(RIGHT(Q633,LEN(Q633)-IF(LEN(Q633)&gt;0,1,LEN(Q633)))),UPPER(LEFT(R633,1)),LOWER(RIGHT(R633,LEN(R633)-IF(LEN(R633)&gt;0,1,LEN(R633)))),UPPER(LEFT(S633,1)),LOWER(RIGHT(S633,LEN(S633)-IF(LEN(S633)&gt;0,1,LEN(S633)))),UPPER(LEFT(T633,1)),LOWER(RIGHT(T633,LEN(T633)-IF(LEN(T633)&gt;0,1,LEN(T633)))),UPPER(LEFT(U633,1)),LOWER(RIGHT(U633,LEN(U633)-IF(LEN(U633)&gt;0,1,LEN(U633)))),UPPER(LEFT(V633,1)),LOWER(RIGHT(V633,LEN(V633)-IF(LEN(V633)&gt;0,1,LEN(V633)))))</f>
        <v>uploadTime</v>
      </c>
      <c r="X633" s="3" t="str">
        <f>CONCATENATE("""",W633,"""",":","""","""",",")</f>
        <v>"uploadTime":"",</v>
      </c>
      <c r="Y633" s="22" t="str">
        <f>CONCATENATE("public static String ",,B633,,"=","""",W633,""";")</f>
        <v>public static String UPLOAD_TIME="uploadTime";</v>
      </c>
      <c r="Z633" s="7" t="str">
        <f>CONCATENATE("private String ",W633,"=","""""",";")</f>
        <v>private String uploadTime="";</v>
      </c>
    </row>
    <row r="634" spans="2:26" ht="19.2" x14ac:dyDescent="0.45">
      <c r="B634" s="1" t="s">
        <v>377</v>
      </c>
      <c r="C634" s="1" t="s">
        <v>1</v>
      </c>
      <c r="D634" s="4">
        <v>333</v>
      </c>
      <c r="I634" t="str">
        <f>I460</f>
        <v>ALTER TABLE TM_TASK</v>
      </c>
      <c r="J634" t="str">
        <f>CONCATENATE(LEFT(CONCATENATE(" ADD "," ",N634,";"),LEN(CONCATENATE(" ADD "," ",N634,";"))-2),";")</f>
        <v xml:space="preserve"> ADD  FILE_TITLE VARCHAR(333);</v>
      </c>
      <c r="K634" s="21" t="str">
        <f>CONCATENATE(LEFT(CONCATENATE("  ALTER COLUMN  "," ",N634,";"),LEN(CONCATENATE("  ALTER COLUMN  "," ",N634,";"))-2),";")</f>
        <v xml:space="preserve">  ALTER COLUMN   FILE_TITLE VARCHAR(333);</v>
      </c>
      <c r="L634" s="12"/>
      <c r="M634" s="18" t="str">
        <f>CONCATENATE(B634,",")</f>
        <v>FILE_TITLE,</v>
      </c>
      <c r="N634" s="5" t="str">
        <f>CONCATENATE(B634," ",C634,"(",D634,")",",")</f>
        <v>FILE_TITLE VARCHAR(333),</v>
      </c>
      <c r="O634" s="1" t="s">
        <v>324</v>
      </c>
      <c r="P634" t="s">
        <v>380</v>
      </c>
      <c r="W634" s="17" t="str">
        <f>CONCATENATE(,LOWER(O634),UPPER(LEFT(P634,1)),LOWER(RIGHT(P634,LEN(P634)-IF(LEN(P634)&gt;0,1,LEN(P634)))),UPPER(LEFT(Q634,1)),LOWER(RIGHT(Q634,LEN(Q634)-IF(LEN(Q634)&gt;0,1,LEN(Q634)))),UPPER(LEFT(R634,1)),LOWER(RIGHT(R634,LEN(R634)-IF(LEN(R634)&gt;0,1,LEN(R634)))),UPPER(LEFT(S634,1)),LOWER(RIGHT(S634,LEN(S634)-IF(LEN(S634)&gt;0,1,LEN(S634)))),UPPER(LEFT(T634,1)),LOWER(RIGHT(T634,LEN(T634)-IF(LEN(T634)&gt;0,1,LEN(T634)))),UPPER(LEFT(U634,1)),LOWER(RIGHT(U634,LEN(U634)-IF(LEN(U634)&gt;0,1,LEN(U634)))),UPPER(LEFT(V634,1)),LOWER(RIGHT(V634,LEN(V634)-IF(LEN(V634)&gt;0,1,LEN(V634)))))</f>
        <v>fileTitle</v>
      </c>
      <c r="X634" s="3" t="str">
        <f>CONCATENATE("""",W634,"""",":","""","""",",")</f>
        <v>"fileTitle":"",</v>
      </c>
      <c r="Y634" s="22" t="str">
        <f>CONCATENATE("public static String ",,B634,,"=","""",W634,""";")</f>
        <v>public static String FILE_TITLE="fileTitle";</v>
      </c>
      <c r="Z634" s="7" t="str">
        <f>CONCATENATE("private String ",W634,"=","""""",";")</f>
        <v>private String fileTitle="";</v>
      </c>
    </row>
    <row r="635" spans="2:26" ht="19.2" x14ac:dyDescent="0.45">
      <c r="B635" s="1" t="s">
        <v>378</v>
      </c>
      <c r="C635" s="1" t="s">
        <v>1</v>
      </c>
      <c r="D635" s="4">
        <v>444</v>
      </c>
      <c r="L635" s="12"/>
      <c r="M635" s="18"/>
      <c r="N635" s="5" t="str">
        <f>CONCATENATE(B635," ",C635,"(",D635,")",",")</f>
        <v>FILE_DESCRIPTION VARCHAR(444),</v>
      </c>
      <c r="O635" s="1" t="s">
        <v>324</v>
      </c>
      <c r="P635" t="s">
        <v>14</v>
      </c>
      <c r="W635" s="17" t="str">
        <f>CONCATENATE(,LOWER(O635),UPPER(LEFT(P635,1)),LOWER(RIGHT(P635,LEN(P635)-IF(LEN(P635)&gt;0,1,LEN(P635)))),UPPER(LEFT(Q635,1)),LOWER(RIGHT(Q635,LEN(Q635)-IF(LEN(Q635)&gt;0,1,LEN(Q635)))),UPPER(LEFT(R635,1)),LOWER(RIGHT(R635,LEN(R635)-IF(LEN(R635)&gt;0,1,LEN(R635)))),UPPER(LEFT(S635,1)),LOWER(RIGHT(S635,LEN(S635)-IF(LEN(S635)&gt;0,1,LEN(S635)))),UPPER(LEFT(T635,1)),LOWER(RIGHT(T635,LEN(T635)-IF(LEN(T635)&gt;0,1,LEN(T635)))),UPPER(LEFT(U635,1)),LOWER(RIGHT(U635,LEN(U635)-IF(LEN(U635)&gt;0,1,LEN(U635)))),UPPER(LEFT(V635,1)),LOWER(RIGHT(V635,LEN(V635)-IF(LEN(V635)&gt;0,1,LEN(V635)))))</f>
        <v>fileDescription</v>
      </c>
      <c r="X635" s="3" t="str">
        <f>CONCATENATE("""",W635,"""",":","""","""",",")</f>
        <v>"fileDescription":"",</v>
      </c>
      <c r="Y635" s="22" t="str">
        <f>CONCATENATE("public static String ",,B635,,"=","""",W635,""";")</f>
        <v>public static String FILE_DESCRIPTION="fileDescription";</v>
      </c>
      <c r="Z635" s="7" t="str">
        <f>CONCATENATE("private String ",W635,"=","""""",";")</f>
        <v>private String fileDescription="";</v>
      </c>
    </row>
    <row r="636" spans="2:26" ht="19.2" x14ac:dyDescent="0.45">
      <c r="C636" s="1"/>
      <c r="D636" s="8"/>
      <c r="M636" s="18"/>
      <c r="N636" s="33" t="s">
        <v>130</v>
      </c>
      <c r="O636" s="1"/>
      <c r="W636" s="17"/>
    </row>
    <row r="637" spans="2:26" ht="19.2" x14ac:dyDescent="0.45">
      <c r="C637" s="1"/>
      <c r="D637" s="8"/>
      <c r="M637" s="18"/>
      <c r="N637" s="31" t="s">
        <v>126</v>
      </c>
      <c r="O637" s="1"/>
      <c r="W637" s="17"/>
    </row>
    <row r="638" spans="2:26" ht="19.2" x14ac:dyDescent="0.45">
      <c r="C638" s="1"/>
      <c r="D638" s="8"/>
      <c r="M638" s="18"/>
      <c r="N638" s="31"/>
      <c r="O638" s="1"/>
      <c r="W638" s="17"/>
    </row>
    <row r="639" spans="2:26" x14ac:dyDescent="0.3">
      <c r="B639" s="2" t="s">
        <v>383</v>
      </c>
      <c r="I639" t="str">
        <f>CONCATENATE("ALTER TABLE"," ",B639)</f>
        <v>ALTER TABLE TM_INPUT</v>
      </c>
      <c r="N639" s="5" t="str">
        <f>CONCATENATE("CREATE TABLE ",B639," ","(")</f>
        <v>CREATE TABLE TM_INPUT (</v>
      </c>
    </row>
    <row r="640" spans="2:26" ht="19.2" x14ac:dyDescent="0.45">
      <c r="B640" s="1" t="s">
        <v>2</v>
      </c>
      <c r="C640" s="1" t="s">
        <v>1</v>
      </c>
      <c r="D640" s="4">
        <v>30</v>
      </c>
      <c r="E640" s="24" t="s">
        <v>113</v>
      </c>
      <c r="I640" t="str">
        <f>I639</f>
        <v>ALTER TABLE TM_INPUT</v>
      </c>
      <c r="J640" t="str">
        <f t="shared" ref="J640:J645" si="261">CONCATENATE(LEFT(CONCATENATE(" ADD "," ",N640,";"),LEN(CONCATENATE(" ADD "," ",N640,";"))-2),";")</f>
        <v xml:space="preserve"> ADD  ID VARCHAR(30) NOT NULL ;</v>
      </c>
      <c r="K640" s="21" t="str">
        <f t="shared" ref="K640:K645" si="262">CONCATENATE(LEFT(CONCATENATE("  ALTER COLUMN  "," ",N640,";"),LEN(CONCATENATE("  ALTER COLUMN  "," ",N640,";"))-2),";")</f>
        <v xml:space="preserve">  ALTER COLUMN   ID VARCHAR(30) NOT NULL ;</v>
      </c>
      <c r="L640" s="12"/>
      <c r="M640" s="18" t="str">
        <f t="shared" ref="M640:M645" si="263">CONCATENATE(B640,",")</f>
        <v>ID,</v>
      </c>
      <c r="N640" s="5" t="str">
        <f>CONCATENATE(B640," ",C640,"(",D640,") ",E640," ,")</f>
        <v>ID VARCHAR(30) NOT NULL ,</v>
      </c>
      <c r="O640" s="1" t="s">
        <v>2</v>
      </c>
      <c r="P640" s="6"/>
      <c r="Q640" s="6"/>
      <c r="R640" s="6"/>
      <c r="S640" s="6"/>
      <c r="T640" s="6"/>
      <c r="U640" s="6"/>
      <c r="V640" s="6"/>
      <c r="W640" s="17" t="str">
        <f t="shared" ref="W640:W649" si="264">CONCATENATE(,LOWER(O640),UPPER(LEFT(P640,1)),LOWER(RIGHT(P640,LEN(P640)-IF(LEN(P640)&gt;0,1,LEN(P640)))),UPPER(LEFT(Q640,1)),LOWER(RIGHT(Q640,LEN(Q640)-IF(LEN(Q640)&gt;0,1,LEN(Q640)))),UPPER(LEFT(R640,1)),LOWER(RIGHT(R640,LEN(R640)-IF(LEN(R640)&gt;0,1,LEN(R640)))),UPPER(LEFT(S640,1)),LOWER(RIGHT(S640,LEN(S640)-IF(LEN(S640)&gt;0,1,LEN(S640)))),UPPER(LEFT(T640,1)),LOWER(RIGHT(T640,LEN(T640)-IF(LEN(T640)&gt;0,1,LEN(T640)))),UPPER(LEFT(U640,1)),LOWER(RIGHT(U640,LEN(U640)-IF(LEN(U640)&gt;0,1,LEN(U640)))),UPPER(LEFT(V640,1)),LOWER(RIGHT(V640,LEN(V640)-IF(LEN(V640)&gt;0,1,LEN(V640)))))</f>
        <v>id</v>
      </c>
      <c r="X640" s="3" t="str">
        <f t="shared" ref="X640:X649" si="265">CONCATENATE("""",W640,"""",":","""","""",",")</f>
        <v>"id":"",</v>
      </c>
      <c r="Y640" s="22" t="str">
        <f t="shared" ref="Y640:Y649" si="266">CONCATENATE("public static String ",,B640,,"=","""",W640,""";")</f>
        <v>public static String ID="id";</v>
      </c>
      <c r="Z640" s="7" t="str">
        <f t="shared" ref="Z640:Z649" si="267">CONCATENATE("private String ",W640,"=","""""",";")</f>
        <v>private String id="";</v>
      </c>
    </row>
    <row r="641" spans="2:26" ht="19.2" x14ac:dyDescent="0.45">
      <c r="B641" s="1" t="s">
        <v>3</v>
      </c>
      <c r="C641" s="1" t="s">
        <v>1</v>
      </c>
      <c r="D641" s="4">
        <v>10</v>
      </c>
      <c r="I641" t="str">
        <f>I640</f>
        <v>ALTER TABLE TM_INPUT</v>
      </c>
      <c r="J641" t="str">
        <f t="shared" si="261"/>
        <v xml:space="preserve"> ADD  STATUS VARCHAR(10);</v>
      </c>
      <c r="K641" s="21" t="str">
        <f t="shared" si="262"/>
        <v xml:space="preserve">  ALTER COLUMN   STATUS VARCHAR(10);</v>
      </c>
      <c r="L641" s="12"/>
      <c r="M641" s="18" t="str">
        <f t="shared" si="263"/>
        <v>STATUS,</v>
      </c>
      <c r="N641" s="5" t="str">
        <f t="shared" ref="N641:N649" si="268">CONCATENATE(B641," ",C641,"(",D641,")",",")</f>
        <v>STATUS VARCHAR(10),</v>
      </c>
      <c r="O641" s="1" t="s">
        <v>3</v>
      </c>
      <c r="W641" s="17" t="str">
        <f t="shared" si="264"/>
        <v>status</v>
      </c>
      <c r="X641" s="3" t="str">
        <f t="shared" si="265"/>
        <v>"status":"",</v>
      </c>
      <c r="Y641" s="22" t="str">
        <f t="shared" si="266"/>
        <v>public static String STATUS="status";</v>
      </c>
      <c r="Z641" s="7" t="str">
        <f t="shared" si="267"/>
        <v>private String status="";</v>
      </c>
    </row>
    <row r="642" spans="2:26" ht="19.2" x14ac:dyDescent="0.45">
      <c r="B642" s="1" t="s">
        <v>4</v>
      </c>
      <c r="C642" s="1" t="s">
        <v>1</v>
      </c>
      <c r="D642" s="4">
        <v>30</v>
      </c>
      <c r="I642" t="str">
        <f>I641</f>
        <v>ALTER TABLE TM_INPUT</v>
      </c>
      <c r="J642" t="str">
        <f t="shared" si="261"/>
        <v xml:space="preserve"> ADD  INSERT_DATE VARCHAR(30);</v>
      </c>
      <c r="K642" s="21" t="str">
        <f t="shared" si="262"/>
        <v xml:space="preserve">  ALTER COLUMN   INSERT_DATE VARCHAR(30);</v>
      </c>
      <c r="L642" s="12"/>
      <c r="M642" s="18" t="str">
        <f t="shared" si="263"/>
        <v>INSERT_DATE,</v>
      </c>
      <c r="N642" s="5" t="str">
        <f t="shared" si="268"/>
        <v>INSERT_DATE VARCHAR(30),</v>
      </c>
      <c r="O642" s="1" t="s">
        <v>7</v>
      </c>
      <c r="P642" t="s">
        <v>8</v>
      </c>
      <c r="W642" s="17" t="str">
        <f t="shared" si="264"/>
        <v>insertDate</v>
      </c>
      <c r="X642" s="3" t="str">
        <f t="shared" si="265"/>
        <v>"insertDate":"",</v>
      </c>
      <c r="Y642" s="22" t="str">
        <f t="shared" si="266"/>
        <v>public static String INSERT_DATE="insertDate";</v>
      </c>
      <c r="Z642" s="7" t="str">
        <f t="shared" si="267"/>
        <v>private String insertDate="";</v>
      </c>
    </row>
    <row r="643" spans="2:26" ht="19.2" x14ac:dyDescent="0.45">
      <c r="B643" s="1" t="s">
        <v>5</v>
      </c>
      <c r="C643" s="1" t="s">
        <v>1</v>
      </c>
      <c r="D643" s="4">
        <v>30</v>
      </c>
      <c r="I643" t="str">
        <f>I642</f>
        <v>ALTER TABLE TM_INPUT</v>
      </c>
      <c r="J643" t="str">
        <f t="shared" si="261"/>
        <v xml:space="preserve"> ADD  MODIFICATION_DATE VARCHAR(30);</v>
      </c>
      <c r="K643" s="21" t="str">
        <f t="shared" si="262"/>
        <v xml:space="preserve">  ALTER COLUMN   MODIFICATION_DATE VARCHAR(30);</v>
      </c>
      <c r="L643" s="12"/>
      <c r="M643" s="18" t="str">
        <f t="shared" si="263"/>
        <v>MODIFICATION_DATE,</v>
      </c>
      <c r="N643" s="5" t="str">
        <f t="shared" si="268"/>
        <v>MODIFICATION_DATE VARCHAR(30),</v>
      </c>
      <c r="O643" s="1" t="s">
        <v>9</v>
      </c>
      <c r="P643" t="s">
        <v>8</v>
      </c>
      <c r="W643" s="17" t="str">
        <f t="shared" si="264"/>
        <v>modificationDate</v>
      </c>
      <c r="X643" s="3" t="str">
        <f t="shared" si="265"/>
        <v>"modificationDate":"",</v>
      </c>
      <c r="Y643" s="22" t="str">
        <f t="shared" si="266"/>
        <v>public static String MODIFICATION_DATE="modificationDate";</v>
      </c>
      <c r="Z643" s="7" t="str">
        <f t="shared" si="267"/>
        <v>private String modificationDate="";</v>
      </c>
    </row>
    <row r="644" spans="2:26" ht="19.2" x14ac:dyDescent="0.45">
      <c r="B644" s="1" t="s">
        <v>384</v>
      </c>
      <c r="C644" s="1" t="s">
        <v>1</v>
      </c>
      <c r="D644" s="4">
        <v>444</v>
      </c>
      <c r="I644" t="str">
        <f>I642</f>
        <v>ALTER TABLE TM_INPUT</v>
      </c>
      <c r="J644" t="str">
        <f t="shared" si="261"/>
        <v xml:space="preserve"> ADD  INPUT_NAME VARCHAR(444);</v>
      </c>
      <c r="K644" s="21" t="str">
        <f t="shared" si="262"/>
        <v xml:space="preserve">  ALTER COLUMN   INPUT_NAME VARCHAR(444);</v>
      </c>
      <c r="L644" s="12"/>
      <c r="M644" s="18" t="str">
        <f t="shared" si="263"/>
        <v>INPUT_NAME,</v>
      </c>
      <c r="N644" s="5" t="str">
        <f t="shared" si="268"/>
        <v>INPUT_NAME VARCHAR(444),</v>
      </c>
      <c r="O644" s="1" t="s">
        <v>387</v>
      </c>
      <c r="P644" t="s">
        <v>0</v>
      </c>
      <c r="W644" s="17" t="str">
        <f t="shared" si="264"/>
        <v>inputName</v>
      </c>
      <c r="X644" s="3" t="str">
        <f t="shared" si="265"/>
        <v>"inputName":"",</v>
      </c>
      <c r="Y644" s="22" t="str">
        <f t="shared" si="266"/>
        <v>public static String INPUT_NAME="inputName";</v>
      </c>
      <c r="Z644" s="7" t="str">
        <f t="shared" si="267"/>
        <v>private String inputName="";</v>
      </c>
    </row>
    <row r="645" spans="2:26" ht="19.2" x14ac:dyDescent="0.45">
      <c r="B645" s="1" t="s">
        <v>367</v>
      </c>
      <c r="C645" s="1" t="s">
        <v>1</v>
      </c>
      <c r="D645" s="4">
        <v>43</v>
      </c>
      <c r="I645" t="str">
        <f t="shared" ref="I645:I675" si="269">I643</f>
        <v>ALTER TABLE TM_INPUT</v>
      </c>
      <c r="J645" t="str">
        <f t="shared" si="261"/>
        <v xml:space="preserve"> ADD  FK_BACKLOG_ID VARCHAR(43);</v>
      </c>
      <c r="K645" s="21" t="str">
        <f t="shared" si="262"/>
        <v xml:space="preserve">  ALTER COLUMN   FK_BACKLOG_ID VARCHAR(43);</v>
      </c>
      <c r="L645" s="12"/>
      <c r="M645" s="18" t="str">
        <f t="shared" si="263"/>
        <v>FK_BACKLOG_ID,</v>
      </c>
      <c r="N645" s="5" t="str">
        <f t="shared" si="268"/>
        <v>FK_BACKLOG_ID VARCHAR(43),</v>
      </c>
      <c r="O645" s="1" t="s">
        <v>10</v>
      </c>
      <c r="P645" t="s">
        <v>354</v>
      </c>
      <c r="Q645" t="s">
        <v>2</v>
      </c>
      <c r="W645" s="17" t="str">
        <f t="shared" si="264"/>
        <v>fkBacklogId</v>
      </c>
      <c r="X645" s="3" t="str">
        <f t="shared" si="265"/>
        <v>"fkBacklogId":"",</v>
      </c>
      <c r="Y645" s="22" t="str">
        <f t="shared" si="266"/>
        <v>public static String FK_BACKLOG_ID="fkBacklogId";</v>
      </c>
      <c r="Z645" s="7" t="str">
        <f t="shared" si="267"/>
        <v>private String fkBacklogId="";</v>
      </c>
    </row>
    <row r="646" spans="2:26" ht="19.2" x14ac:dyDescent="0.45">
      <c r="B646" s="1" t="s">
        <v>385</v>
      </c>
      <c r="C646" s="1" t="s">
        <v>1</v>
      </c>
      <c r="D646" s="4">
        <v>44</v>
      </c>
      <c r="I646" t="str">
        <f t="shared" si="269"/>
        <v>ALTER TABLE TM_INPUT</v>
      </c>
      <c r="L646" s="12"/>
      <c r="M646" s="18"/>
      <c r="N646" s="5" t="str">
        <f>CONCATENATE(B646," ",C646,"(",D646,")",",")</f>
        <v>FK_DEPENDENT_BACKLOG_ID VARCHAR(44),</v>
      </c>
      <c r="O646" s="1" t="s">
        <v>10</v>
      </c>
      <c r="P646" t="s">
        <v>388</v>
      </c>
      <c r="Q646" t="s">
        <v>354</v>
      </c>
      <c r="R646" t="s">
        <v>2</v>
      </c>
      <c r="W646" s="17" t="str">
        <f>CONCATENATE(,LOWER(O646),UPPER(LEFT(P646,1)),LOWER(RIGHT(P646,LEN(P646)-IF(LEN(P646)&gt;0,1,LEN(P646)))),UPPER(LEFT(Q646,1)),LOWER(RIGHT(Q646,LEN(Q646)-IF(LEN(Q646)&gt;0,1,LEN(Q646)))),UPPER(LEFT(R646,1)),LOWER(RIGHT(R646,LEN(R646)-IF(LEN(R646)&gt;0,1,LEN(R646)))),UPPER(LEFT(S646,1)),LOWER(RIGHT(S646,LEN(S646)-IF(LEN(S646)&gt;0,1,LEN(S646)))),UPPER(LEFT(T646,1)),LOWER(RIGHT(T646,LEN(T646)-IF(LEN(T646)&gt;0,1,LEN(T646)))),UPPER(LEFT(U646,1)),LOWER(RIGHT(U646,LEN(U646)-IF(LEN(U646)&gt;0,1,LEN(U646)))),UPPER(LEFT(V646,1)),LOWER(RIGHT(V646,LEN(V646)-IF(LEN(V646)&gt;0,1,LEN(V646)))))</f>
        <v>fkDependentBacklogId</v>
      </c>
      <c r="X646" s="3" t="str">
        <f>CONCATENATE("""",W646,"""",":","""","""",",")</f>
        <v>"fkDependentBacklogId":"",</v>
      </c>
      <c r="Y646" s="22" t="str">
        <f>CONCATENATE("public static String ",,B646,,"=","""",W646,""";")</f>
        <v>public static String FK_DEPENDENT_BACKLOG_ID="fkDependentBacklogId";</v>
      </c>
      <c r="Z646" s="7" t="str">
        <f>CONCATENATE("private String ",W646,"=","""""",";")</f>
        <v>private String fkDependentBacklogId="";</v>
      </c>
    </row>
    <row r="647" spans="2:26" ht="19.2" x14ac:dyDescent="0.45">
      <c r="B647" s="1" t="s">
        <v>386</v>
      </c>
      <c r="C647" s="1" t="s">
        <v>1</v>
      </c>
      <c r="D647" s="4">
        <v>44</v>
      </c>
      <c r="I647" t="str">
        <f>I644</f>
        <v>ALTER TABLE TM_INPUT</v>
      </c>
      <c r="L647" s="12"/>
      <c r="M647" s="18"/>
      <c r="N647" s="5" t="str">
        <f>CONCATENATE(B647," ",C647,"(",D647,")",",")</f>
        <v>FK_DEPENDENT_OUTPUT_ID VARCHAR(44),</v>
      </c>
      <c r="O647" s="1" t="s">
        <v>10</v>
      </c>
      <c r="P647" t="s">
        <v>388</v>
      </c>
      <c r="Q647" t="s">
        <v>389</v>
      </c>
      <c r="R647" t="s">
        <v>2</v>
      </c>
      <c r="W647" s="17" t="str">
        <f>CONCATENATE(,LOWER(O647),UPPER(LEFT(P647,1)),LOWER(RIGHT(P647,LEN(P647)-IF(LEN(P647)&gt;0,1,LEN(P647)))),UPPER(LEFT(Q647,1)),LOWER(RIGHT(Q647,LEN(Q647)-IF(LEN(Q647)&gt;0,1,LEN(Q647)))),UPPER(LEFT(R647,1)),LOWER(RIGHT(R647,LEN(R647)-IF(LEN(R647)&gt;0,1,LEN(R647)))),UPPER(LEFT(S647,1)),LOWER(RIGHT(S647,LEN(S647)-IF(LEN(S647)&gt;0,1,LEN(S647)))),UPPER(LEFT(T647,1)),LOWER(RIGHT(T647,LEN(T647)-IF(LEN(T647)&gt;0,1,LEN(T647)))),UPPER(LEFT(U647,1)),LOWER(RIGHT(U647,LEN(U647)-IF(LEN(U647)&gt;0,1,LEN(U647)))),UPPER(LEFT(V647,1)),LOWER(RIGHT(V647,LEN(V647)-IF(LEN(V647)&gt;0,1,LEN(V647)))))</f>
        <v>fkDependentOutputId</v>
      </c>
      <c r="X647" s="3" t="str">
        <f>CONCATENATE("""",W647,"""",":","""","""",",")</f>
        <v>"fkDependentOutputId":"",</v>
      </c>
      <c r="Y647" s="22" t="str">
        <f>CONCATENATE("public static String ",,B647,,"=","""",W647,""";")</f>
        <v>public static String FK_DEPENDENT_OUTPUT_ID="fkDependentOutputId";</v>
      </c>
      <c r="Z647" s="7" t="str">
        <f>CONCATENATE("private String ",W647,"=","""""",";")</f>
        <v>private String fkDependentOutputId="";</v>
      </c>
    </row>
    <row r="648" spans="2:26" ht="19.2" x14ac:dyDescent="0.45">
      <c r="B648" s="1" t="s">
        <v>762</v>
      </c>
      <c r="C648" s="1" t="s">
        <v>1</v>
      </c>
      <c r="D648" s="4">
        <v>44</v>
      </c>
      <c r="I648" t="str">
        <f>I645</f>
        <v>ALTER TABLE TM_INPUT</v>
      </c>
      <c r="J648" t="str">
        <f>CONCATENATE(LEFT(CONCATENATE(" ADD "," ",N648,";"),LEN(CONCATENATE(" ADD "," ",N648,";"))-2),";")</f>
        <v xml:space="preserve"> ADD  FK_RELATED_COMP_ID VARCHAR(44);</v>
      </c>
      <c r="L648" s="12"/>
      <c r="M648" s="18"/>
      <c r="N648" s="5" t="str">
        <f t="shared" si="268"/>
        <v>FK_RELATED_COMP_ID VARCHAR(44),</v>
      </c>
      <c r="O648" s="1" t="s">
        <v>10</v>
      </c>
      <c r="P648" t="s">
        <v>763</v>
      </c>
      <c r="Q648" t="s">
        <v>764</v>
      </c>
      <c r="R648" t="s">
        <v>2</v>
      </c>
      <c r="W648" s="17" t="str">
        <f t="shared" si="264"/>
        <v>fkRelatedCompId</v>
      </c>
      <c r="X648" s="3" t="str">
        <f t="shared" si="265"/>
        <v>"fkRelatedCompId":"",</v>
      </c>
      <c r="Y648" s="22" t="str">
        <f t="shared" si="266"/>
        <v>public static String FK_RELATED_COMP_ID="fkRelatedCompId";</v>
      </c>
      <c r="Z648" s="7" t="str">
        <f t="shared" si="267"/>
        <v>private String fkRelatedCompId="";</v>
      </c>
    </row>
    <row r="649" spans="2:26" ht="19.2" x14ac:dyDescent="0.45">
      <c r="B649" s="1" t="s">
        <v>215</v>
      </c>
      <c r="C649" s="1" t="s">
        <v>1</v>
      </c>
      <c r="D649" s="4">
        <v>444</v>
      </c>
      <c r="I649" t="str">
        <f>I646</f>
        <v>ALTER TABLE TM_INPUT</v>
      </c>
      <c r="J649" t="str">
        <f>CONCATENATE(LEFT(CONCATENATE(" ADD "," ",N649,";"),LEN(CONCATENATE(" ADD "," ",N649,";"))-2),";")</f>
        <v xml:space="preserve"> ADD  TABLE_NAME VARCHAR(444);</v>
      </c>
      <c r="L649" s="12"/>
      <c r="M649" s="18"/>
      <c r="N649" s="5" t="str">
        <f t="shared" si="268"/>
        <v>TABLE_NAME VARCHAR(444),</v>
      </c>
      <c r="O649" s="1" t="s">
        <v>220</v>
      </c>
      <c r="P649" t="s">
        <v>0</v>
      </c>
      <c r="W649" s="17" t="str">
        <f t="shared" si="264"/>
        <v>tableName</v>
      </c>
      <c r="X649" s="3" t="str">
        <f t="shared" si="265"/>
        <v>"tableName":"",</v>
      </c>
      <c r="Y649" s="22" t="str">
        <f t="shared" si="266"/>
        <v>public static String TABLE_NAME="tableName";</v>
      </c>
      <c r="Z649" s="7" t="str">
        <f t="shared" si="267"/>
        <v>private String tableName="";</v>
      </c>
    </row>
    <row r="650" spans="2:26" ht="19.2" x14ac:dyDescent="0.45">
      <c r="B650" s="1" t="s">
        <v>390</v>
      </c>
      <c r="C650" s="1" t="s">
        <v>1</v>
      </c>
      <c r="D650" s="4">
        <v>44</v>
      </c>
      <c r="I650" t="str">
        <f t="shared" si="269"/>
        <v>ALTER TABLE TM_INPUT</v>
      </c>
      <c r="J650" t="str">
        <f t="shared" ref="J650:J676" si="270">CONCATENATE(LEFT(CONCATENATE(" ADD "," ",N650,";"),LEN(CONCATENATE(" ADD "," ",N650,";"))-2),";")</f>
        <v xml:space="preserve"> ADD  INPUT_TYPE VARCHAR(44);</v>
      </c>
      <c r="K650" s="21" t="str">
        <f t="shared" ref="K650:K666" si="271">CONCATENATE(LEFT(CONCATENATE("  ALTER COLUMN  "," ",N650,";"),LEN(CONCATENATE("  ALTER COLUMN  "," ",N650,";"))-2),";")</f>
        <v xml:space="preserve">  ALTER COLUMN   INPUT_TYPE VARCHAR(44);</v>
      </c>
      <c r="L650" s="12"/>
      <c r="M650" s="18" t="str">
        <f t="shared" ref="M650:M662" si="272">CONCATENATE(B650,",")</f>
        <v>INPUT_TYPE,</v>
      </c>
      <c r="N650" s="5" t="str">
        <f t="shared" ref="N650:N662" si="273">CONCATENATE(B650," ",C650,"(",D650,")",",")</f>
        <v>INPUT_TYPE VARCHAR(44),</v>
      </c>
      <c r="O650" s="1" t="s">
        <v>13</v>
      </c>
      <c r="P650" t="s">
        <v>51</v>
      </c>
      <c r="W650" s="17" t="str">
        <f t="shared" ref="W650:W666" si="274">CONCATENATE(,LOWER(O650),UPPER(LEFT(P650,1)),LOWER(RIGHT(P650,LEN(P650)-IF(LEN(P650)&gt;0,1,LEN(P650)))),UPPER(LEFT(Q650,1)),LOWER(RIGHT(Q650,LEN(Q650)-IF(LEN(Q650)&gt;0,1,LEN(Q650)))),UPPER(LEFT(R650,1)),LOWER(RIGHT(R650,LEN(R650)-IF(LEN(R650)&gt;0,1,LEN(R650)))),UPPER(LEFT(S650,1)),LOWER(RIGHT(S650,LEN(S650)-IF(LEN(S650)&gt;0,1,LEN(S650)))),UPPER(LEFT(T650,1)),LOWER(RIGHT(T650,LEN(T650)-IF(LEN(T650)&gt;0,1,LEN(T650)))),UPPER(LEFT(U650,1)),LOWER(RIGHT(U650,LEN(U650)-IF(LEN(U650)&gt;0,1,LEN(U650)))),UPPER(LEFT(V650,1)),LOWER(RIGHT(V650,LEN(V650)-IF(LEN(V650)&gt;0,1,LEN(V650)))))</f>
        <v>inputType</v>
      </c>
      <c r="X650" s="3" t="str">
        <f t="shared" ref="X650:X666" si="275">CONCATENATE("""",W650,"""",":","""","""",",")</f>
        <v>"inputType":"",</v>
      </c>
      <c r="Y650" s="22" t="str">
        <f t="shared" ref="Y650:Y662" si="276">CONCATENATE("public static String ",,B650,,"=","""",W650,""";")</f>
        <v>public static String INPUT_TYPE="inputType";</v>
      </c>
      <c r="Z650" s="7" t="str">
        <f t="shared" ref="Z650:Z666" si="277">CONCATENATE("private String ",W650,"=","""""",";")</f>
        <v>private String inputType="";</v>
      </c>
    </row>
    <row r="651" spans="2:26" ht="19.2" x14ac:dyDescent="0.45">
      <c r="B651" s="1" t="s">
        <v>258</v>
      </c>
      <c r="C651" s="1" t="s">
        <v>1</v>
      </c>
      <c r="D651" s="4">
        <v>222</v>
      </c>
      <c r="I651" t="str">
        <f t="shared" si="269"/>
        <v>ALTER TABLE TM_INPUT</v>
      </c>
      <c r="J651" t="str">
        <f t="shared" si="270"/>
        <v xml:space="preserve"> ADD  ORDER_NO VARCHAR(222);</v>
      </c>
      <c r="K651" s="21" t="str">
        <f t="shared" si="271"/>
        <v xml:space="preserve">  ALTER COLUMN   ORDER_NO VARCHAR(222);</v>
      </c>
      <c r="L651" s="12"/>
      <c r="M651" s="18" t="str">
        <f t="shared" si="272"/>
        <v>ORDER_NO,</v>
      </c>
      <c r="N651" s="5" t="str">
        <f t="shared" si="273"/>
        <v>ORDER_NO VARCHAR(222),</v>
      </c>
      <c r="O651" s="1" t="s">
        <v>259</v>
      </c>
      <c r="P651" t="s">
        <v>173</v>
      </c>
      <c r="W651" s="17" t="str">
        <f t="shared" si="274"/>
        <v>orderNo</v>
      </c>
      <c r="X651" s="3" t="str">
        <f t="shared" si="275"/>
        <v>"orderNo":"",</v>
      </c>
      <c r="Y651" s="22" t="str">
        <f t="shared" si="276"/>
        <v>public static String ORDER_NO="orderNo";</v>
      </c>
      <c r="Z651" s="7" t="str">
        <f t="shared" si="277"/>
        <v>private String orderNo="";</v>
      </c>
    </row>
    <row r="652" spans="2:26" ht="19.2" x14ac:dyDescent="0.45">
      <c r="B652" s="1" t="s">
        <v>549</v>
      </c>
      <c r="C652" s="1" t="s">
        <v>1</v>
      </c>
      <c r="D652" s="4">
        <v>222</v>
      </c>
      <c r="I652" t="str">
        <f t="shared" si="269"/>
        <v>ALTER TABLE TM_INPUT</v>
      </c>
      <c r="J652" t="str">
        <f t="shared" si="270"/>
        <v xml:space="preserve"> ADD  CELL_NO VARCHAR(222);</v>
      </c>
      <c r="K652" s="21" t="str">
        <f t="shared" si="271"/>
        <v xml:space="preserve">  ALTER COLUMN   CELL_NO VARCHAR(222);</v>
      </c>
      <c r="L652" s="12"/>
      <c r="M652" s="18" t="str">
        <f t="shared" si="272"/>
        <v>CELL_NO,</v>
      </c>
      <c r="N652" s="5" t="str">
        <f t="shared" si="273"/>
        <v>CELL_NO VARCHAR(222),</v>
      </c>
      <c r="O652" s="1" t="s">
        <v>553</v>
      </c>
      <c r="P652" t="s">
        <v>173</v>
      </c>
      <c r="W652" s="17" t="str">
        <f t="shared" si="274"/>
        <v>cellNo</v>
      </c>
      <c r="X652" s="3" t="str">
        <f t="shared" si="275"/>
        <v>"cellNo":"",</v>
      </c>
      <c r="Y652" s="22" t="str">
        <f t="shared" si="276"/>
        <v>public static String CELL_NO="cellNo";</v>
      </c>
      <c r="Z652" s="7" t="str">
        <f t="shared" si="277"/>
        <v>private String cellNo="";</v>
      </c>
    </row>
    <row r="653" spans="2:26" ht="19.2" x14ac:dyDescent="0.45">
      <c r="B653" s="1" t="s">
        <v>550</v>
      </c>
      <c r="C653" s="1" t="s">
        <v>1</v>
      </c>
      <c r="D653" s="4">
        <v>222</v>
      </c>
      <c r="I653" t="str">
        <f t="shared" si="269"/>
        <v>ALTER TABLE TM_INPUT</v>
      </c>
      <c r="J653" t="str">
        <f t="shared" si="270"/>
        <v xml:space="preserve"> ADD  ALIGN VARCHAR(222);</v>
      </c>
      <c r="K653" s="21" t="str">
        <f t="shared" si="271"/>
        <v xml:space="preserve">  ALTER COLUMN   ALIGN VARCHAR(222);</v>
      </c>
      <c r="L653" s="12"/>
      <c r="M653" s="18" t="str">
        <f t="shared" si="272"/>
        <v>ALIGN,</v>
      </c>
      <c r="N653" s="5" t="str">
        <f t="shared" si="273"/>
        <v>ALIGN VARCHAR(222),</v>
      </c>
      <c r="O653" s="1" t="s">
        <v>550</v>
      </c>
      <c r="W653" s="17" t="str">
        <f t="shared" si="274"/>
        <v>align</v>
      </c>
      <c r="X653" s="3" t="str">
        <f t="shared" si="275"/>
        <v>"align":"",</v>
      </c>
      <c r="Y653" s="22" t="str">
        <f t="shared" si="276"/>
        <v>public static String ALIGN="align";</v>
      </c>
      <c r="Z653" s="7" t="str">
        <f t="shared" si="277"/>
        <v>private String align="";</v>
      </c>
    </row>
    <row r="654" spans="2:26" ht="19.2" x14ac:dyDescent="0.45">
      <c r="B654" s="1" t="s">
        <v>551</v>
      </c>
      <c r="C654" s="1" t="s">
        <v>1</v>
      </c>
      <c r="D654" s="4">
        <v>4444</v>
      </c>
      <c r="I654" t="str">
        <f t="shared" si="269"/>
        <v>ALTER TABLE TM_INPUT</v>
      </c>
      <c r="J654" t="str">
        <f t="shared" si="270"/>
        <v xml:space="preserve"> ADD  CSS_STYLE VARCHAR(4444);</v>
      </c>
      <c r="K654" s="21" t="str">
        <f t="shared" si="271"/>
        <v xml:space="preserve">  ALTER COLUMN   CSS_STYLE VARCHAR(4444);</v>
      </c>
      <c r="L654" s="12"/>
      <c r="M654" s="18" t="str">
        <f t="shared" si="272"/>
        <v>CSS_STYLE,</v>
      </c>
      <c r="N654" s="5" t="str">
        <f t="shared" si="273"/>
        <v>CSS_STYLE VARCHAR(4444),</v>
      </c>
      <c r="O654" s="1" t="s">
        <v>554</v>
      </c>
      <c r="P654" t="s">
        <v>555</v>
      </c>
      <c r="W654" s="17" t="str">
        <f t="shared" si="274"/>
        <v>cssStyle</v>
      </c>
      <c r="X654" s="3" t="str">
        <f t="shared" si="275"/>
        <v>"cssStyle":"",</v>
      </c>
      <c r="Y654" s="22" t="str">
        <f t="shared" si="276"/>
        <v>public static String CSS_STYLE="cssStyle";</v>
      </c>
      <c r="Z654" s="7" t="str">
        <f t="shared" si="277"/>
        <v>private String cssStyle="";</v>
      </c>
    </row>
    <row r="655" spans="2:26" ht="19.2" x14ac:dyDescent="0.45">
      <c r="B655" s="1" t="s">
        <v>552</v>
      </c>
      <c r="C655" s="1" t="s">
        <v>1</v>
      </c>
      <c r="D655" s="4">
        <v>4444</v>
      </c>
      <c r="I655" t="str">
        <f t="shared" si="269"/>
        <v>ALTER TABLE TM_INPUT</v>
      </c>
      <c r="J655" t="str">
        <f t="shared" si="270"/>
        <v xml:space="preserve"> ADD  CSS_TEMPLATE_NAME VARCHAR(4444);</v>
      </c>
      <c r="K655" s="21" t="str">
        <f t="shared" si="271"/>
        <v xml:space="preserve">  ALTER COLUMN   CSS_TEMPLATE_NAME VARCHAR(4444);</v>
      </c>
      <c r="L655" s="12"/>
      <c r="M655" s="18" t="str">
        <f t="shared" si="272"/>
        <v>CSS_TEMPLATE_NAME,</v>
      </c>
      <c r="N655" s="5" t="str">
        <f t="shared" si="273"/>
        <v>CSS_TEMPLATE_NAME VARCHAR(4444),</v>
      </c>
      <c r="O655" s="1" t="s">
        <v>554</v>
      </c>
      <c r="P655" t="s">
        <v>556</v>
      </c>
      <c r="Q655" t="s">
        <v>0</v>
      </c>
      <c r="W655" s="17" t="str">
        <f t="shared" si="274"/>
        <v>cssTemplateName</v>
      </c>
      <c r="X655" s="3" t="str">
        <f t="shared" si="275"/>
        <v>"cssTemplateName":"",</v>
      </c>
      <c r="Y655" s="22" t="str">
        <f t="shared" si="276"/>
        <v>public static String CSS_TEMPLATE_NAME="cssTemplateName";</v>
      </c>
      <c r="Z655" s="7" t="str">
        <f t="shared" si="277"/>
        <v>private String cssTemplateName="";</v>
      </c>
    </row>
    <row r="656" spans="2:26" ht="19.2" x14ac:dyDescent="0.45">
      <c r="B656" s="1" t="s">
        <v>712</v>
      </c>
      <c r="C656" s="1" t="s">
        <v>701</v>
      </c>
      <c r="D656" s="4"/>
      <c r="I656" t="str">
        <f>I650</f>
        <v>ALTER TABLE TM_INPUT</v>
      </c>
      <c r="J656" t="str">
        <f>CONCATENATE(LEFT(CONCATENATE(" ADD "," ",N656,";"),LEN(CONCATENATE(" ADD "," ",N656,";"))-2),";")</f>
        <v xml:space="preserve"> ADD  INPUT_EVENT TEXT();</v>
      </c>
      <c r="K656" s="21" t="str">
        <f t="shared" si="271"/>
        <v xml:space="preserve">  ALTER COLUMN   INPUT_EVENT TEXT();</v>
      </c>
      <c r="L656" s="12"/>
      <c r="M656" s="18" t="str">
        <f t="shared" si="272"/>
        <v>INPUT_EVENT,</v>
      </c>
      <c r="N656" s="5" t="str">
        <f t="shared" si="273"/>
        <v>INPUT_EVENT TEXT(),</v>
      </c>
      <c r="O656" s="1" t="s">
        <v>13</v>
      </c>
      <c r="P656" t="s">
        <v>708</v>
      </c>
      <c r="W656" s="17" t="str">
        <f t="shared" si="274"/>
        <v>inputEvent</v>
      </c>
      <c r="X656" s="3" t="str">
        <f t="shared" si="275"/>
        <v>"inputEvent":"",</v>
      </c>
      <c r="Y656" s="22" t="str">
        <f t="shared" si="276"/>
        <v>public static String INPUT_EVENT="inputEvent";</v>
      </c>
      <c r="Z656" s="7" t="str">
        <f t="shared" si="277"/>
        <v>private String inputEvent="";</v>
      </c>
    </row>
    <row r="657" spans="2:26" ht="19.2" x14ac:dyDescent="0.45">
      <c r="B657" s="1" t="s">
        <v>709</v>
      </c>
      <c r="C657" s="1" t="s">
        <v>701</v>
      </c>
      <c r="D657" s="4"/>
      <c r="I657" t="str">
        <f>I651</f>
        <v>ALTER TABLE TM_INPUT</v>
      </c>
      <c r="J657" t="str">
        <f>CONCATENATE(LEFT(CONCATENATE(" ADD "," ",N657,";"),LEN(CONCATENATE(" ADD "," ",N657,";"))-2),";")</f>
        <v xml:space="preserve"> ADD  ACTION TEXT();</v>
      </c>
      <c r="K657" s="21" t="str">
        <f t="shared" si="271"/>
        <v xml:space="preserve">  ALTER COLUMN   ACTION TEXT();</v>
      </c>
      <c r="L657" s="12"/>
      <c r="M657" s="18" t="str">
        <f t="shared" si="272"/>
        <v>ACTION,</v>
      </c>
      <c r="N657" s="5" t="str">
        <f t="shared" si="273"/>
        <v>ACTION TEXT(),</v>
      </c>
      <c r="O657" s="1" t="s">
        <v>709</v>
      </c>
      <c r="P657" t="s">
        <v>395</v>
      </c>
      <c r="W657" s="17" t="str">
        <f t="shared" si="274"/>
        <v xml:space="preserve">action </v>
      </c>
      <c r="X657" s="3" t="str">
        <f t="shared" si="275"/>
        <v>"action ":"",</v>
      </c>
      <c r="Y657" s="22" t="str">
        <f t="shared" si="276"/>
        <v>public static String ACTION="action ";</v>
      </c>
      <c r="Z657" s="7" t="str">
        <f t="shared" si="277"/>
        <v>private String action ="";</v>
      </c>
    </row>
    <row r="658" spans="2:26" ht="19.2" x14ac:dyDescent="0.45">
      <c r="B658" s="1" t="s">
        <v>710</v>
      </c>
      <c r="C658" s="1" t="s">
        <v>701</v>
      </c>
      <c r="D658" s="4"/>
      <c r="I658" t="str">
        <f t="shared" si="269"/>
        <v>ALTER TABLE TM_INPUT</v>
      </c>
      <c r="J658" t="str">
        <f>CONCATENATE(LEFT(CONCATENATE(" ADD "," ",N658,";"),LEN(CONCATENATE(" ADD "," ",N658,";"))-2),";")</f>
        <v xml:space="preserve"> ADD  SECTION TEXT();</v>
      </c>
      <c r="K658" s="21" t="str">
        <f t="shared" si="271"/>
        <v xml:space="preserve">  ALTER COLUMN   SECTION TEXT();</v>
      </c>
      <c r="L658" s="12"/>
      <c r="M658" s="18" t="str">
        <f t="shared" si="272"/>
        <v>SECTION,</v>
      </c>
      <c r="N658" s="5" t="str">
        <f t="shared" si="273"/>
        <v>SECTION TEXT(),</v>
      </c>
      <c r="O658" s="1" t="s">
        <v>710</v>
      </c>
      <c r="W658" s="17" t="str">
        <f t="shared" si="274"/>
        <v>section</v>
      </c>
      <c r="X658" s="3" t="str">
        <f t="shared" si="275"/>
        <v>"section":"",</v>
      </c>
      <c r="Y658" s="22" t="str">
        <f t="shared" si="276"/>
        <v>public static String SECTION="section";</v>
      </c>
      <c r="Z658" s="7" t="str">
        <f t="shared" si="277"/>
        <v>private String section="";</v>
      </c>
    </row>
    <row r="659" spans="2:26" ht="19.2" x14ac:dyDescent="0.45">
      <c r="B659" s="1" t="s">
        <v>711</v>
      </c>
      <c r="C659" s="1" t="s">
        <v>701</v>
      </c>
      <c r="D659" s="4"/>
      <c r="I659" t="str">
        <f t="shared" si="269"/>
        <v>ALTER TABLE TM_INPUT</v>
      </c>
      <c r="J659" t="str">
        <f>CONCATENATE(LEFT(CONCATENATE(" ADD "," ",N659,";"),LEN(CONCATENATE(" ADD "," ",N659,";"))-2),";")</f>
        <v xml:space="preserve"> ADD  INPUT_PARAM TEXT();</v>
      </c>
      <c r="K659" s="21" t="str">
        <f t="shared" si="271"/>
        <v xml:space="preserve">  ALTER COLUMN   INPUT_PARAM TEXT();</v>
      </c>
      <c r="L659" s="12"/>
      <c r="M659" s="18" t="str">
        <f t="shared" si="272"/>
        <v>INPUT_PARAM,</v>
      </c>
      <c r="N659" s="5" t="str">
        <f t="shared" si="273"/>
        <v>INPUT_PARAM TEXT(),</v>
      </c>
      <c r="O659" s="1" t="s">
        <v>13</v>
      </c>
      <c r="P659" t="s">
        <v>102</v>
      </c>
      <c r="W659" s="17" t="str">
        <f t="shared" si="274"/>
        <v>inputParam</v>
      </c>
      <c r="X659" s="3" t="str">
        <f t="shared" si="275"/>
        <v>"inputParam":"",</v>
      </c>
      <c r="Y659" s="22" t="str">
        <f t="shared" si="276"/>
        <v>public static String INPUT_PARAM="inputParam";</v>
      </c>
      <c r="Z659" s="7" t="str">
        <f t="shared" si="277"/>
        <v>private String inputParam="";</v>
      </c>
    </row>
    <row r="660" spans="2:26" ht="19.2" x14ac:dyDescent="0.45">
      <c r="B660" s="1" t="s">
        <v>97</v>
      </c>
      <c r="C660" s="1" t="s">
        <v>1</v>
      </c>
      <c r="D660" s="4">
        <v>44</v>
      </c>
      <c r="I660" t="str">
        <f>I654</f>
        <v>ALTER TABLE TM_INPUT</v>
      </c>
      <c r="J660" t="str">
        <f t="shared" si="270"/>
        <v xml:space="preserve"> ADD  PARAM_1 VARCHAR(44);</v>
      </c>
      <c r="K660" s="21" t="str">
        <f t="shared" si="271"/>
        <v xml:space="preserve">  ALTER COLUMN   PARAM_1 VARCHAR(44);</v>
      </c>
      <c r="L660" s="12"/>
      <c r="M660" s="18" t="str">
        <f t="shared" si="272"/>
        <v>PARAM_1,</v>
      </c>
      <c r="N660" s="5" t="str">
        <f t="shared" si="273"/>
        <v>PARAM_1 VARCHAR(44),</v>
      </c>
      <c r="O660" s="1" t="s">
        <v>102</v>
      </c>
      <c r="P660">
        <v>1</v>
      </c>
      <c r="W660" s="17" t="str">
        <f t="shared" si="274"/>
        <v>param1</v>
      </c>
      <c r="X660" s="3" t="str">
        <f t="shared" si="275"/>
        <v>"param1":"",</v>
      </c>
      <c r="Y660" s="22" t="str">
        <f t="shared" si="276"/>
        <v>public static String PARAM_1="param1";</v>
      </c>
      <c r="Z660" s="7" t="str">
        <f t="shared" si="277"/>
        <v>private String param1="";</v>
      </c>
    </row>
    <row r="661" spans="2:26" ht="19.2" x14ac:dyDescent="0.45">
      <c r="B661" s="1" t="s">
        <v>98</v>
      </c>
      <c r="C661" s="1" t="s">
        <v>1</v>
      </c>
      <c r="D661" s="4">
        <v>44</v>
      </c>
      <c r="I661" t="str">
        <f>I655</f>
        <v>ALTER TABLE TM_INPUT</v>
      </c>
      <c r="J661" t="str">
        <f t="shared" si="270"/>
        <v xml:space="preserve"> ADD  PARAM_2 VARCHAR(44);</v>
      </c>
      <c r="K661" s="21" t="str">
        <f t="shared" si="271"/>
        <v xml:space="preserve">  ALTER COLUMN   PARAM_2 VARCHAR(44);</v>
      </c>
      <c r="L661" s="12"/>
      <c r="M661" s="18" t="str">
        <f t="shared" si="272"/>
        <v>PARAM_2,</v>
      </c>
      <c r="N661" s="5" t="str">
        <f t="shared" si="273"/>
        <v>PARAM_2 VARCHAR(44),</v>
      </c>
      <c r="O661" s="1" t="s">
        <v>102</v>
      </c>
      <c r="P661">
        <v>2</v>
      </c>
      <c r="W661" s="17" t="str">
        <f t="shared" si="274"/>
        <v>param2</v>
      </c>
      <c r="X661" s="3" t="str">
        <f t="shared" si="275"/>
        <v>"param2":"",</v>
      </c>
      <c r="Y661" s="22" t="str">
        <f t="shared" si="276"/>
        <v>public static String PARAM_2="param2";</v>
      </c>
      <c r="Z661" s="7" t="str">
        <f t="shared" si="277"/>
        <v>private String param2="";</v>
      </c>
    </row>
    <row r="662" spans="2:26" ht="19.2" x14ac:dyDescent="0.45">
      <c r="B662" s="1" t="s">
        <v>99</v>
      </c>
      <c r="C662" s="1" t="s">
        <v>1</v>
      </c>
      <c r="D662" s="4">
        <v>4000</v>
      </c>
      <c r="I662" t="str">
        <f t="shared" si="269"/>
        <v>ALTER TABLE TM_INPUT</v>
      </c>
      <c r="J662" t="str">
        <f t="shared" si="270"/>
        <v xml:space="preserve"> ADD  PARAM_3 VARCHAR(4000);</v>
      </c>
      <c r="K662" s="21" t="str">
        <f t="shared" si="271"/>
        <v xml:space="preserve">  ALTER COLUMN   PARAM_3 VARCHAR(4000);</v>
      </c>
      <c r="L662" s="12"/>
      <c r="M662" s="18" t="str">
        <f t="shared" si="272"/>
        <v>PARAM_3,</v>
      </c>
      <c r="N662" s="5" t="str">
        <f t="shared" si="273"/>
        <v>PARAM_3 VARCHAR(4000),</v>
      </c>
      <c r="O662" s="1" t="s">
        <v>102</v>
      </c>
      <c r="P662">
        <v>3</v>
      </c>
      <c r="W662" s="17" t="str">
        <f t="shared" si="274"/>
        <v>param3</v>
      </c>
      <c r="X662" s="3" t="str">
        <f t="shared" si="275"/>
        <v>"param3":"",</v>
      </c>
      <c r="Y662" s="22" t="str">
        <f t="shared" si="276"/>
        <v>public static String PARAM_3="param3";</v>
      </c>
      <c r="Z662" s="7" t="str">
        <f t="shared" si="277"/>
        <v>private String param3="";</v>
      </c>
    </row>
    <row r="663" spans="2:26" ht="19.2" x14ac:dyDescent="0.45">
      <c r="B663" s="1" t="s">
        <v>101</v>
      </c>
      <c r="C663" s="1" t="s">
        <v>1</v>
      </c>
      <c r="D663" s="4">
        <v>4000</v>
      </c>
      <c r="I663" t="str">
        <f t="shared" si="269"/>
        <v>ALTER TABLE TM_INPUT</v>
      </c>
      <c r="J663" t="str">
        <f t="shared" si="270"/>
        <v xml:space="preserve"> ADD  SELECT_FROM_INPUT_ID VARCHAR(4000);</v>
      </c>
      <c r="K663" s="21" t="str">
        <f t="shared" si="271"/>
        <v xml:space="preserve">  ALTER COLUMN   SELECT_FROM_INPUT_ID VARCHAR(4000);</v>
      </c>
      <c r="L663" s="12"/>
      <c r="M663" s="18" t="str">
        <f>CONCATENATE(B664,",")</f>
        <v>SELECT_FROM_INPUT_ID,</v>
      </c>
      <c r="N663" s="5" t="str">
        <f>CONCATENATE(B664," ",C663,"(",D663,")",",")</f>
        <v>SELECT_FROM_INPUT_ID VARCHAR(4000),</v>
      </c>
      <c r="O663" s="1" t="s">
        <v>102</v>
      </c>
      <c r="P663">
        <v>4</v>
      </c>
      <c r="W663" s="17" t="str">
        <f t="shared" si="274"/>
        <v>param4</v>
      </c>
      <c r="X663" s="3" t="str">
        <f t="shared" si="275"/>
        <v>"param4":"",</v>
      </c>
      <c r="Y663" s="22" t="str">
        <f>CONCATENATE("public static String ",,B664,,"=","""",W663,""";")</f>
        <v>public static String SELECT_FROM_INPUT_ID="param4";</v>
      </c>
      <c r="Z663" s="7" t="str">
        <f t="shared" si="277"/>
        <v>private String param4="";</v>
      </c>
    </row>
    <row r="664" spans="2:26" ht="19.2" x14ac:dyDescent="0.45">
      <c r="B664" s="1" t="s">
        <v>804</v>
      </c>
      <c r="C664" s="1" t="s">
        <v>1</v>
      </c>
      <c r="D664" s="4">
        <v>30</v>
      </c>
      <c r="I664" t="str">
        <f>I658</f>
        <v>ALTER TABLE TM_INPUT</v>
      </c>
      <c r="J664" t="str">
        <f t="shared" si="270"/>
        <v xml:space="preserve"> ADD  SELECT_FROM_BACKLOG_ID VARCHAR(30);</v>
      </c>
      <c r="K664" s="21" t="str">
        <f t="shared" si="271"/>
        <v xml:space="preserve">  ALTER COLUMN   SELECT_FROM_BACKLOG_ID VARCHAR(30);</v>
      </c>
      <c r="L664" s="12"/>
      <c r="M664" s="18" t="str">
        <f>CONCATENATE(B665,",")</f>
        <v>SELECT_FROM_BACKLOG_ID,</v>
      </c>
      <c r="N664" s="5" t="str">
        <f>CONCATENATE(B665," ",C664,"(",D664,")",",")</f>
        <v>SELECT_FROM_BACKLOG_ID VARCHAR(30),</v>
      </c>
      <c r="O664" s="1" t="s">
        <v>578</v>
      </c>
      <c r="P664" t="s">
        <v>663</v>
      </c>
      <c r="Q664" t="s">
        <v>13</v>
      </c>
      <c r="R664" t="s">
        <v>2</v>
      </c>
      <c r="W664" s="17" t="str">
        <f t="shared" si="274"/>
        <v>selectFromInputId</v>
      </c>
      <c r="X664" s="3" t="str">
        <f t="shared" si="275"/>
        <v>"selectFromInputId":"",</v>
      </c>
      <c r="Y664" s="22" t="str">
        <f>CONCATENATE("public static String ",,B665,,"=","""",W664,""";")</f>
        <v>public static String SELECT_FROM_BACKLOG_ID="selectFromInputId";</v>
      </c>
      <c r="Z664" s="7" t="str">
        <f t="shared" si="277"/>
        <v>private String selectFromInputId="";</v>
      </c>
    </row>
    <row r="665" spans="2:26" ht="19.2" x14ac:dyDescent="0.45">
      <c r="B665" s="1" t="s">
        <v>805</v>
      </c>
      <c r="C665" s="1" t="s">
        <v>1</v>
      </c>
      <c r="D665" s="4">
        <v>30</v>
      </c>
      <c r="I665" t="str">
        <f t="shared" si="269"/>
        <v>ALTER TABLE TM_INPUT</v>
      </c>
      <c r="J665" t="str">
        <f t="shared" si="270"/>
        <v xml:space="preserve"> ADD  SELECT_FROM_PROJECT_ID VARCHAR(30);</v>
      </c>
      <c r="K665" s="21" t="str">
        <f t="shared" si="271"/>
        <v xml:space="preserve">  ALTER COLUMN   SELECT_FROM_PROJECT_ID VARCHAR(30);</v>
      </c>
      <c r="L665" s="12"/>
      <c r="M665" s="18" t="str">
        <f>CONCATENATE(B666,",")</f>
        <v>SELECT_FROM_PROJECT_ID,</v>
      </c>
      <c r="N665" s="5" t="str">
        <f>CONCATENATE(B666," ",C665,"(",D665,")",",")</f>
        <v>SELECT_FROM_PROJECT_ID VARCHAR(30),</v>
      </c>
      <c r="O665" s="1" t="s">
        <v>578</v>
      </c>
      <c r="P665" t="s">
        <v>663</v>
      </c>
      <c r="Q665" t="s">
        <v>354</v>
      </c>
      <c r="R665" t="s">
        <v>2</v>
      </c>
      <c r="W665" s="17" t="str">
        <f t="shared" si="274"/>
        <v>selectFromBacklogId</v>
      </c>
      <c r="X665" s="3" t="str">
        <f t="shared" si="275"/>
        <v>"selectFromBacklogId":"",</v>
      </c>
      <c r="Y665" s="22" t="str">
        <f>CONCATENATE("public static String ",,B666,,"=","""",W665,""";")</f>
        <v>public static String SELECT_FROM_PROJECT_ID="selectFromBacklogId";</v>
      </c>
      <c r="Z665" s="7" t="str">
        <f t="shared" si="277"/>
        <v>private String selectFromBacklogId="";</v>
      </c>
    </row>
    <row r="666" spans="2:26" ht="19.2" x14ac:dyDescent="0.45">
      <c r="B666" s="1" t="s">
        <v>806</v>
      </c>
      <c r="C666" s="1" t="s">
        <v>1</v>
      </c>
      <c r="D666" s="4">
        <v>30</v>
      </c>
      <c r="I666" t="str">
        <f>I660</f>
        <v>ALTER TABLE TM_INPUT</v>
      </c>
      <c r="J666" t="str">
        <f t="shared" si="270"/>
        <v xml:space="preserve"> ADD  SEND_TO_INPUT_ID VARCHAR(30);</v>
      </c>
      <c r="K666" s="21" t="str">
        <f t="shared" si="271"/>
        <v xml:space="preserve">  ALTER COLUMN   SEND_TO_INPUT_ID VARCHAR(30);</v>
      </c>
      <c r="L666" s="12"/>
      <c r="M666" s="18" t="str">
        <f>CONCATENATE(B667,",")</f>
        <v>SEND_TO_INPUT_ID,</v>
      </c>
      <c r="N666" s="5" t="str">
        <f>CONCATENATE(B667," ",C666,"(",D666,")",",")</f>
        <v>SEND_TO_INPUT_ID VARCHAR(30),</v>
      </c>
      <c r="O666" s="1" t="s">
        <v>578</v>
      </c>
      <c r="P666" t="s">
        <v>663</v>
      </c>
      <c r="Q666" t="s">
        <v>288</v>
      </c>
      <c r="R666" t="s">
        <v>2</v>
      </c>
      <c r="W666" s="17" t="str">
        <f t="shared" si="274"/>
        <v>selectFromProjectId</v>
      </c>
      <c r="X666" s="3" t="str">
        <f t="shared" si="275"/>
        <v>"selectFromProjectId":"",</v>
      </c>
      <c r="Y666" s="22" t="e">
        <f>CONCATENATE("public static String ",,#REF!,,"=","""",W666,""";")</f>
        <v>#REF!</v>
      </c>
      <c r="Z666" s="7" t="str">
        <f t="shared" si="277"/>
        <v>private String selectFromProjectId="";</v>
      </c>
    </row>
    <row r="667" spans="2:26" ht="19.2" x14ac:dyDescent="0.45">
      <c r="B667" s="1" t="s">
        <v>807</v>
      </c>
      <c r="C667" s="1" t="s">
        <v>701</v>
      </c>
      <c r="D667" s="4"/>
      <c r="I667" t="str">
        <f>I661</f>
        <v>ALTER TABLE TM_INPUT</v>
      </c>
      <c r="J667" t="str">
        <f t="shared" si="270"/>
        <v xml:space="preserve"> ADD  SEND_TO_INPUT_ID TEXT;</v>
      </c>
      <c r="K667" s="21" t="str">
        <f t="shared" ref="K667:K672" si="278">CONCATENATE(LEFT(CONCATENATE("  ALTER COLUMN  "," ",N667,";"),LEN(CONCATENATE("  ALTER COLUMN  "," ",N667,";"))-2),";")</f>
        <v xml:space="preserve">  ALTER COLUMN   SEND_TO_INPUT_ID TEXT;</v>
      </c>
      <c r="L667" s="12"/>
      <c r="M667" s="18" t="str">
        <f t="shared" ref="M667:M672" si="279">CONCATENATE(B667,",")</f>
        <v>SEND_TO_INPUT_ID,</v>
      </c>
      <c r="N667" s="5" t="str">
        <f>CONCATENATE(B667," ",C667,"",D667,"",",")</f>
        <v>SEND_TO_INPUT_ID TEXT,</v>
      </c>
      <c r="O667" s="1" t="s">
        <v>810</v>
      </c>
      <c r="P667" t="s">
        <v>811</v>
      </c>
      <c r="Q667" t="s">
        <v>13</v>
      </c>
      <c r="R667" t="s">
        <v>2</v>
      </c>
      <c r="W667" s="17" t="str">
        <f t="shared" ref="W667:W672" si="280">CONCATENATE(,LOWER(O667),UPPER(LEFT(P667,1)),LOWER(RIGHT(P667,LEN(P667)-IF(LEN(P667)&gt;0,1,LEN(P667)))),UPPER(LEFT(Q667,1)),LOWER(RIGHT(Q667,LEN(Q667)-IF(LEN(Q667)&gt;0,1,LEN(Q667)))),UPPER(LEFT(R667,1)),LOWER(RIGHT(R667,LEN(R667)-IF(LEN(R667)&gt;0,1,LEN(R667)))),UPPER(LEFT(S667,1)),LOWER(RIGHT(S667,LEN(S667)-IF(LEN(S667)&gt;0,1,LEN(S667)))),UPPER(LEFT(T667,1)),LOWER(RIGHT(T667,LEN(T667)-IF(LEN(T667)&gt;0,1,LEN(T667)))),UPPER(LEFT(U667,1)),LOWER(RIGHT(U667,LEN(U667)-IF(LEN(U667)&gt;0,1,LEN(U667)))),UPPER(LEFT(V667,1)),LOWER(RIGHT(V667,LEN(V667)-IF(LEN(V667)&gt;0,1,LEN(V667)))))</f>
        <v>sendToInputId</v>
      </c>
      <c r="X667" s="3" t="str">
        <f t="shared" ref="X667:X672" si="281">CONCATENATE("""",W667,"""",":","""","""",",")</f>
        <v>"sendToInputId":"",</v>
      </c>
      <c r="Y667" s="22" t="str">
        <f t="shared" ref="Y667:Y672" si="282">CONCATENATE("public static String ",,B667,,"=","""",W667,""";")</f>
        <v>public static String SEND_TO_INPUT_ID="sendToInputId";</v>
      </c>
      <c r="Z667" s="7" t="str">
        <f t="shared" ref="Z667:Z672" si="283">CONCATENATE("private String ",W667,"=","""""",";")</f>
        <v>private String sendToInputId="";</v>
      </c>
    </row>
    <row r="668" spans="2:26" ht="19.2" x14ac:dyDescent="0.45">
      <c r="B668" s="1" t="s">
        <v>808</v>
      </c>
      <c r="C668" s="1" t="s">
        <v>701</v>
      </c>
      <c r="D668" s="4"/>
      <c r="I668" t="str">
        <f t="shared" si="269"/>
        <v>ALTER TABLE TM_INPUT</v>
      </c>
      <c r="J668" t="str">
        <f t="shared" si="270"/>
        <v xml:space="preserve"> ADD  SEND_TO_BACKLOG_ID TEXT;</v>
      </c>
      <c r="K668" s="21" t="str">
        <f t="shared" si="278"/>
        <v xml:space="preserve">  ALTER COLUMN   SEND_TO_BACKLOG_ID TEXT;</v>
      </c>
      <c r="L668" s="12"/>
      <c r="M668" s="18" t="str">
        <f t="shared" si="279"/>
        <v>SEND_TO_BACKLOG_ID,</v>
      </c>
      <c r="N668" s="5" t="str">
        <f t="shared" ref="N668:N675" si="284">CONCATENATE(B668," ",C668,"",D668,"",",")</f>
        <v>SEND_TO_BACKLOG_ID TEXT,</v>
      </c>
      <c r="O668" s="1" t="s">
        <v>810</v>
      </c>
      <c r="P668" t="s">
        <v>811</v>
      </c>
      <c r="Q668" t="s">
        <v>354</v>
      </c>
      <c r="R668" t="s">
        <v>2</v>
      </c>
      <c r="W668" s="17" t="str">
        <f t="shared" si="280"/>
        <v>sendToBacklogId</v>
      </c>
      <c r="X668" s="3" t="str">
        <f t="shared" si="281"/>
        <v>"sendToBacklogId":"",</v>
      </c>
      <c r="Y668" s="22" t="str">
        <f t="shared" si="282"/>
        <v>public static String SEND_TO_BACKLOG_ID="sendToBacklogId";</v>
      </c>
      <c r="Z668" s="7" t="str">
        <f t="shared" si="283"/>
        <v>private String sendToBacklogId="";</v>
      </c>
    </row>
    <row r="669" spans="2:26" ht="19.2" x14ac:dyDescent="0.45">
      <c r="B669" s="1" t="s">
        <v>809</v>
      </c>
      <c r="C669" s="1" t="s">
        <v>701</v>
      </c>
      <c r="D669" s="4"/>
      <c r="I669" t="str">
        <f t="shared" si="269"/>
        <v>ALTER TABLE TM_INPUT</v>
      </c>
      <c r="J669" t="str">
        <f t="shared" si="270"/>
        <v xml:space="preserve"> ADD  SEND_TO_PROJECT_ID TEXT;</v>
      </c>
      <c r="K669" s="21" t="str">
        <f t="shared" si="278"/>
        <v xml:space="preserve">  ALTER COLUMN   SEND_TO_PROJECT_ID TEXT;</v>
      </c>
      <c r="L669" s="12"/>
      <c r="M669" s="18" t="str">
        <f t="shared" si="279"/>
        <v>SEND_TO_PROJECT_ID,</v>
      </c>
      <c r="N669" s="5" t="str">
        <f t="shared" si="284"/>
        <v>SEND_TO_PROJECT_ID TEXT,</v>
      </c>
      <c r="O669" s="1" t="s">
        <v>810</v>
      </c>
      <c r="P669" t="s">
        <v>811</v>
      </c>
      <c r="Q669" t="s">
        <v>288</v>
      </c>
      <c r="R669" t="s">
        <v>2</v>
      </c>
      <c r="W669" s="17" t="str">
        <f t="shared" si="280"/>
        <v>sendToProjectId</v>
      </c>
      <c r="X669" s="3" t="str">
        <f t="shared" si="281"/>
        <v>"sendToProjectId":"",</v>
      </c>
      <c r="Y669" s="22" t="str">
        <f t="shared" si="282"/>
        <v>public static String SEND_TO_PROJECT_ID="sendToProjectId";</v>
      </c>
      <c r="Z669" s="7" t="str">
        <f t="shared" si="283"/>
        <v>private String sendToProjectId="";</v>
      </c>
    </row>
    <row r="670" spans="2:26" ht="19.2" x14ac:dyDescent="0.45">
      <c r="B670" s="1" t="s">
        <v>820</v>
      </c>
      <c r="C670" s="1" t="s">
        <v>701</v>
      </c>
      <c r="D670" s="4"/>
      <c r="I670" t="str">
        <f>I661</f>
        <v>ALTER TABLE TM_INPUT</v>
      </c>
      <c r="J670" t="str">
        <f t="shared" si="270"/>
        <v xml:space="preserve"> ADD  SELECT_FROM_DB_ID TEXT;</v>
      </c>
      <c r="K670" s="21" t="str">
        <f t="shared" si="278"/>
        <v xml:space="preserve">  ALTER COLUMN   SELECT_FROM_DB_ID TEXT;</v>
      </c>
      <c r="L670" s="12"/>
      <c r="M670" s="18" t="str">
        <f t="shared" si="279"/>
        <v>SELECT_FROM_DB_ID,</v>
      </c>
      <c r="N670" s="5" t="str">
        <f t="shared" si="284"/>
        <v>SELECT_FROM_DB_ID TEXT,</v>
      </c>
      <c r="O670" s="1" t="s">
        <v>578</v>
      </c>
      <c r="P670" t="s">
        <v>663</v>
      </c>
      <c r="Q670" t="s">
        <v>210</v>
      </c>
      <c r="R670" t="s">
        <v>2</v>
      </c>
      <c r="W670" s="17" t="str">
        <f t="shared" si="280"/>
        <v>selectFromDbId</v>
      </c>
      <c r="X670" s="3" t="str">
        <f t="shared" si="281"/>
        <v>"selectFromDbId":"",</v>
      </c>
      <c r="Y670" s="22" t="str">
        <f t="shared" si="282"/>
        <v>public static String SELECT_FROM_DB_ID="selectFromDbId";</v>
      </c>
      <c r="Z670" s="7" t="str">
        <f t="shared" si="283"/>
        <v>private String selectFromDbId="";</v>
      </c>
    </row>
    <row r="671" spans="2:26" ht="19.2" x14ac:dyDescent="0.45">
      <c r="B671" s="1" t="s">
        <v>821</v>
      </c>
      <c r="C671" s="1" t="s">
        <v>701</v>
      </c>
      <c r="D671" s="4"/>
      <c r="I671" t="str">
        <f>I666</f>
        <v>ALTER TABLE TM_INPUT</v>
      </c>
      <c r="J671" t="str">
        <f t="shared" si="270"/>
        <v xml:space="preserve"> ADD  SELECT_FROM_TABLE_ID TEXT;</v>
      </c>
      <c r="K671" s="21" t="str">
        <f t="shared" si="278"/>
        <v xml:space="preserve">  ALTER COLUMN   SELECT_FROM_TABLE_ID TEXT;</v>
      </c>
      <c r="L671" s="12"/>
      <c r="M671" s="18" t="str">
        <f t="shared" si="279"/>
        <v>SELECT_FROM_TABLE_ID,</v>
      </c>
      <c r="N671" s="5" t="str">
        <f t="shared" si="284"/>
        <v>SELECT_FROM_TABLE_ID TEXT,</v>
      </c>
      <c r="O671" s="1" t="s">
        <v>578</v>
      </c>
      <c r="P671" t="s">
        <v>663</v>
      </c>
      <c r="Q671" t="s">
        <v>220</v>
      </c>
      <c r="R671" t="s">
        <v>2</v>
      </c>
      <c r="W671" s="17" t="str">
        <f t="shared" si="280"/>
        <v>selectFromTableId</v>
      </c>
      <c r="X671" s="3" t="str">
        <f t="shared" si="281"/>
        <v>"selectFromTableId":"",</v>
      </c>
      <c r="Y671" s="22" t="str">
        <f t="shared" si="282"/>
        <v>public static String SELECT_FROM_TABLE_ID="selectFromTableId";</v>
      </c>
      <c r="Z671" s="7" t="str">
        <f t="shared" si="283"/>
        <v>private String selectFromTableId="";</v>
      </c>
    </row>
    <row r="672" spans="2:26" ht="19.2" x14ac:dyDescent="0.45">
      <c r="B672" s="1" t="s">
        <v>822</v>
      </c>
      <c r="C672" s="1" t="s">
        <v>701</v>
      </c>
      <c r="D672" s="4"/>
      <c r="I672" t="str">
        <f t="shared" si="269"/>
        <v>ALTER TABLE TM_INPUT</v>
      </c>
      <c r="J672" t="str">
        <f t="shared" si="270"/>
        <v xml:space="preserve"> ADD  SELECT_FROM_FIELD_ID TEXT;</v>
      </c>
      <c r="K672" s="21" t="str">
        <f t="shared" si="278"/>
        <v xml:space="preserve">  ALTER COLUMN   SELECT_FROM_FIELD_ID TEXT;</v>
      </c>
      <c r="L672" s="12"/>
      <c r="M672" s="18" t="str">
        <f t="shared" si="279"/>
        <v>SELECT_FROM_FIELD_ID,</v>
      </c>
      <c r="N672" s="5" t="str">
        <f t="shared" si="284"/>
        <v>SELECT_FROM_FIELD_ID TEXT,</v>
      </c>
      <c r="O672" s="1" t="s">
        <v>578</v>
      </c>
      <c r="P672" t="s">
        <v>663</v>
      </c>
      <c r="Q672" t="s">
        <v>60</v>
      </c>
      <c r="R672" t="s">
        <v>2</v>
      </c>
      <c r="W672" s="17" t="str">
        <f t="shared" si="280"/>
        <v>selectFromFieldId</v>
      </c>
      <c r="X672" s="3" t="str">
        <f t="shared" si="281"/>
        <v>"selectFromFieldId":"",</v>
      </c>
      <c r="Y672" s="22" t="str">
        <f t="shared" si="282"/>
        <v>public static String SELECT_FROM_FIELD_ID="selectFromFieldId";</v>
      </c>
      <c r="Z672" s="7" t="str">
        <f t="shared" si="283"/>
        <v>private String selectFromFieldId="";</v>
      </c>
    </row>
    <row r="673" spans="2:26" ht="19.2" x14ac:dyDescent="0.45">
      <c r="B673" s="1" t="s">
        <v>823</v>
      </c>
      <c r="C673" s="1" t="s">
        <v>701</v>
      </c>
      <c r="D673" s="4"/>
      <c r="I673" t="str">
        <f>I664</f>
        <v>ALTER TABLE TM_INPUT</v>
      </c>
      <c r="J673" t="str">
        <f>CONCATENATE(LEFT(CONCATENATE(" ADD "," ",N673,";"),LEN(CONCATENATE(" ADD "," ",N673,";"))-2),";")</f>
        <v xml:space="preserve"> ADD  SEND_TO_DB_ID TEXT;</v>
      </c>
      <c r="K673" s="21" t="str">
        <f>CONCATENATE(LEFT(CONCATENATE("  ALTER COLUMN  "," ",N673,";"),LEN(CONCATENATE("  ALTER COLUMN  "," ",N673,";"))-2),";")</f>
        <v xml:space="preserve">  ALTER COLUMN   SEND_TO_DB_ID TEXT;</v>
      </c>
      <c r="L673" s="12"/>
      <c r="M673" s="18" t="str">
        <f>CONCATENATE(B673,",")</f>
        <v>SEND_TO_DB_ID,</v>
      </c>
      <c r="N673" s="5" t="str">
        <f t="shared" si="284"/>
        <v>SEND_TO_DB_ID TEXT,</v>
      </c>
      <c r="O673" s="1" t="s">
        <v>810</v>
      </c>
      <c r="P673" t="s">
        <v>811</v>
      </c>
      <c r="Q673" t="s">
        <v>210</v>
      </c>
      <c r="R673" t="s">
        <v>2</v>
      </c>
      <c r="W673" s="17" t="str">
        <f>CONCATENATE(,LOWER(O673),UPPER(LEFT(P673,1)),LOWER(RIGHT(P673,LEN(P673)-IF(LEN(P673)&gt;0,1,LEN(P673)))),UPPER(LEFT(Q673,1)),LOWER(RIGHT(Q673,LEN(Q673)-IF(LEN(Q673)&gt;0,1,LEN(Q673)))),UPPER(LEFT(R673,1)),LOWER(RIGHT(R673,LEN(R673)-IF(LEN(R673)&gt;0,1,LEN(R673)))),UPPER(LEFT(S673,1)),LOWER(RIGHT(S673,LEN(S673)-IF(LEN(S673)&gt;0,1,LEN(S673)))),UPPER(LEFT(T673,1)),LOWER(RIGHT(T673,LEN(T673)-IF(LEN(T673)&gt;0,1,LEN(T673)))),UPPER(LEFT(U673,1)),LOWER(RIGHT(U673,LEN(U673)-IF(LEN(U673)&gt;0,1,LEN(U673)))),UPPER(LEFT(V673,1)),LOWER(RIGHT(V673,LEN(V673)-IF(LEN(V673)&gt;0,1,LEN(V673)))))</f>
        <v>sendToDbId</v>
      </c>
      <c r="X673" s="3" t="str">
        <f>CONCATENATE("""",W673,"""",":","""","""",",")</f>
        <v>"sendToDbId":"",</v>
      </c>
      <c r="Y673" s="22" t="str">
        <f>CONCATENATE("public static String ",,B673,,"=","""",W673,""";")</f>
        <v>public static String SEND_TO_DB_ID="sendToDbId";</v>
      </c>
      <c r="Z673" s="7" t="str">
        <f>CONCATENATE("private String ",W673,"=","""""",";")</f>
        <v>private String sendToDbId="";</v>
      </c>
    </row>
    <row r="674" spans="2:26" ht="19.2" x14ac:dyDescent="0.45">
      <c r="B674" s="1" t="s">
        <v>824</v>
      </c>
      <c r="C674" s="1" t="s">
        <v>701</v>
      </c>
      <c r="D674" s="4"/>
      <c r="I674" t="str">
        <f>I669</f>
        <v>ALTER TABLE TM_INPUT</v>
      </c>
      <c r="J674" t="str">
        <f>CONCATENATE(LEFT(CONCATENATE(" ADD "," ",N674,";"),LEN(CONCATENATE(" ADD "," ",N674,";"))-2),";")</f>
        <v xml:space="preserve"> ADD  SEND_TO_TABLE_ID TEXT;</v>
      </c>
      <c r="K674" s="21" t="str">
        <f>CONCATENATE(LEFT(CONCATENATE("  ALTER COLUMN  "," ",N674,";"),LEN(CONCATENATE("  ALTER COLUMN  "," ",N674,";"))-2),";")</f>
        <v xml:space="preserve">  ALTER COLUMN   SEND_TO_TABLE_ID TEXT;</v>
      </c>
      <c r="L674" s="12"/>
      <c r="M674" s="18" t="str">
        <f>CONCATENATE(B674,",")</f>
        <v>SEND_TO_TABLE_ID,</v>
      </c>
      <c r="N674" s="5" t="str">
        <f t="shared" si="284"/>
        <v>SEND_TO_TABLE_ID TEXT,</v>
      </c>
      <c r="O674" s="1" t="s">
        <v>810</v>
      </c>
      <c r="P674" t="s">
        <v>811</v>
      </c>
      <c r="Q674" t="s">
        <v>220</v>
      </c>
      <c r="R674" t="s">
        <v>2</v>
      </c>
      <c r="W674" s="17" t="str">
        <f>CONCATENATE(,LOWER(O674),UPPER(LEFT(P674,1)),LOWER(RIGHT(P674,LEN(P674)-IF(LEN(P674)&gt;0,1,LEN(P674)))),UPPER(LEFT(Q674,1)),LOWER(RIGHT(Q674,LEN(Q674)-IF(LEN(Q674)&gt;0,1,LEN(Q674)))),UPPER(LEFT(R674,1)),LOWER(RIGHT(R674,LEN(R674)-IF(LEN(R674)&gt;0,1,LEN(R674)))),UPPER(LEFT(S674,1)),LOWER(RIGHT(S674,LEN(S674)-IF(LEN(S674)&gt;0,1,LEN(S674)))),UPPER(LEFT(T674,1)),LOWER(RIGHT(T674,LEN(T674)-IF(LEN(T674)&gt;0,1,LEN(T674)))),UPPER(LEFT(U674,1)),LOWER(RIGHT(U674,LEN(U674)-IF(LEN(U674)&gt;0,1,LEN(U674)))),UPPER(LEFT(V674,1)),LOWER(RIGHT(V674,LEN(V674)-IF(LEN(V674)&gt;0,1,LEN(V674)))))</f>
        <v>sendToTableId</v>
      </c>
      <c r="X674" s="3" t="str">
        <f>CONCATENATE("""",W674,"""",":","""","""",",")</f>
        <v>"sendToTableId":"",</v>
      </c>
      <c r="Y674" s="22" t="str">
        <f>CONCATENATE("public static String ",,B674,,"=","""",W674,""";")</f>
        <v>public static String SEND_TO_TABLE_ID="sendToTableId";</v>
      </c>
      <c r="Z674" s="7" t="str">
        <f>CONCATENATE("private String ",W674,"=","""""",";")</f>
        <v>private String sendToTableId="";</v>
      </c>
    </row>
    <row r="675" spans="2:26" ht="19.2" x14ac:dyDescent="0.45">
      <c r="B675" s="1" t="s">
        <v>825</v>
      </c>
      <c r="C675" s="1" t="s">
        <v>701</v>
      </c>
      <c r="D675" s="4"/>
      <c r="I675" t="str">
        <f t="shared" si="269"/>
        <v>ALTER TABLE TM_INPUT</v>
      </c>
      <c r="J675" t="str">
        <f>CONCATENATE(LEFT(CONCATENATE(" ADD "," ",N675,";"),LEN(CONCATENATE(" ADD "," ",N675,";"))-2),";")</f>
        <v xml:space="preserve"> ADD  SEND_TO_FIELD_ID TEXT;</v>
      </c>
      <c r="K675" s="21" t="str">
        <f>CONCATENATE(LEFT(CONCATENATE("  ALTER COLUMN  "," ",N675,";"),LEN(CONCATENATE("  ALTER COLUMN  "," ",N675,";"))-2),";")</f>
        <v xml:space="preserve">  ALTER COLUMN   SEND_TO_FIELD_ID TEXT;</v>
      </c>
      <c r="L675" s="12"/>
      <c r="M675" s="18" t="str">
        <f>CONCATENATE(B675,",")</f>
        <v>SEND_TO_FIELD_ID,</v>
      </c>
      <c r="N675" s="5" t="str">
        <f t="shared" si="284"/>
        <v>SEND_TO_FIELD_ID TEXT,</v>
      </c>
      <c r="O675" s="1" t="s">
        <v>810</v>
      </c>
      <c r="P675" t="s">
        <v>811</v>
      </c>
      <c r="Q675" t="s">
        <v>60</v>
      </c>
      <c r="R675" t="s">
        <v>2</v>
      </c>
      <c r="W675" s="17" t="str">
        <f>CONCATENATE(,LOWER(O675),UPPER(LEFT(P675,1)),LOWER(RIGHT(P675,LEN(P675)-IF(LEN(P675)&gt;0,1,LEN(P675)))),UPPER(LEFT(Q675,1)),LOWER(RIGHT(Q675,LEN(Q675)-IF(LEN(Q675)&gt;0,1,LEN(Q675)))),UPPER(LEFT(R675,1)),LOWER(RIGHT(R675,LEN(R675)-IF(LEN(R675)&gt;0,1,LEN(R675)))),UPPER(LEFT(S675,1)),LOWER(RIGHT(S675,LEN(S675)-IF(LEN(S675)&gt;0,1,LEN(S675)))),UPPER(LEFT(T675,1)),LOWER(RIGHT(T675,LEN(T675)-IF(LEN(T675)&gt;0,1,LEN(T675)))),UPPER(LEFT(U675,1)),LOWER(RIGHT(U675,LEN(U675)-IF(LEN(U675)&gt;0,1,LEN(U675)))),UPPER(LEFT(V675,1)),LOWER(RIGHT(V675,LEN(V675)-IF(LEN(V675)&gt;0,1,LEN(V675)))))</f>
        <v>sendToFieldId</v>
      </c>
      <c r="X675" s="3" t="str">
        <f>CONCATENATE("""",W675,"""",":","""","""",",")</f>
        <v>"sendToFieldId":"",</v>
      </c>
      <c r="Y675" s="22" t="str">
        <f>CONCATENATE("public static String ",,B675,,"=","""",W675,""";")</f>
        <v>public static String SEND_TO_FIELD_ID="sendToFieldId";</v>
      </c>
      <c r="Z675" s="7" t="str">
        <f>CONCATENATE("private String ",W675,"=","""""",";")</f>
        <v>private String sendToFieldId="";</v>
      </c>
    </row>
    <row r="676" spans="2:26" ht="19.2" x14ac:dyDescent="0.45">
      <c r="B676" s="1" t="s">
        <v>46</v>
      </c>
      <c r="C676" s="1" t="s">
        <v>1</v>
      </c>
      <c r="D676" s="4">
        <v>44</v>
      </c>
      <c r="I676" t="str">
        <f>I662</f>
        <v>ALTER TABLE TM_INPUT</v>
      </c>
      <c r="J676" t="str">
        <f t="shared" si="270"/>
        <v xml:space="preserve"> ADD  COMPONENT_TYPE VARCHAR(44);</v>
      </c>
      <c r="K676" s="21" t="str">
        <f>CONCATENATE(LEFT(CONCATENATE("  ALTER COLUMN  "," ",N676,";"),LEN(CONCATENATE("  ALTER COLUMN  "," ",N676,";"))-2),";")</f>
        <v xml:space="preserve">  ALTER COLUMN   COMPONENT_TYPE VARCHAR(44);</v>
      </c>
      <c r="L676" s="12"/>
      <c r="M676" s="18" t="str">
        <f>CONCATENATE(B676,",")</f>
        <v>COMPONENT_TYPE,</v>
      </c>
      <c r="N676" s="5" t="str">
        <f>CONCATENATE(B676," ",C676,"(",D676,")",",")</f>
        <v>COMPONENT_TYPE VARCHAR(44),</v>
      </c>
      <c r="O676" s="1" t="s">
        <v>49</v>
      </c>
      <c r="P676" t="s">
        <v>51</v>
      </c>
      <c r="W676" s="17" t="str">
        <f>CONCATENATE(,LOWER(O676),UPPER(LEFT(P676,1)),LOWER(RIGHT(P676,LEN(P676)-IF(LEN(P676)&gt;0,1,LEN(P676)))),UPPER(LEFT(Q676,1)),LOWER(RIGHT(Q676,LEN(Q676)-IF(LEN(Q676)&gt;0,1,LEN(Q676)))),UPPER(LEFT(R676,1)),LOWER(RIGHT(R676,LEN(R676)-IF(LEN(R676)&gt;0,1,LEN(R676)))),UPPER(LEFT(S676,1)),LOWER(RIGHT(S676,LEN(S676)-IF(LEN(S676)&gt;0,1,LEN(S676)))),UPPER(LEFT(T676,1)),LOWER(RIGHT(T676,LEN(T676)-IF(LEN(T676)&gt;0,1,LEN(T676)))),UPPER(LEFT(U676,1)),LOWER(RIGHT(U676,LEN(U676)-IF(LEN(U676)&gt;0,1,LEN(U676)))),UPPER(LEFT(V676,1)),LOWER(RIGHT(V676,LEN(V676)-IF(LEN(V676)&gt;0,1,LEN(V676)))))</f>
        <v>componentType</v>
      </c>
      <c r="X676" s="3" t="str">
        <f>CONCATENATE("""",W676,"""",":","""","""",",")</f>
        <v>"componentType":"",</v>
      </c>
      <c r="Y676" s="22" t="str">
        <f>CONCATENATE("public static String ",,B676,,"=","""",W676,""";")</f>
        <v>public static String COMPONENT_TYPE="componentType";</v>
      </c>
      <c r="Z676" s="7" t="str">
        <f>CONCATENATE("private String ",W676,"=","""""",";")</f>
        <v>private String componentType="";</v>
      </c>
    </row>
    <row r="677" spans="2:26" ht="19.2" x14ac:dyDescent="0.45">
      <c r="C677" s="1"/>
      <c r="D677" s="8"/>
      <c r="M677" s="18"/>
      <c r="N677" s="33" t="s">
        <v>130</v>
      </c>
      <c r="O677" s="1"/>
      <c r="W677" s="17"/>
    </row>
    <row r="678" spans="2:26" ht="19.2" x14ac:dyDescent="0.45">
      <c r="C678" s="1"/>
      <c r="D678" s="8"/>
      <c r="M678" s="18"/>
      <c r="N678" s="31" t="s">
        <v>126</v>
      </c>
      <c r="O678" s="1"/>
      <c r="W678" s="17"/>
    </row>
    <row r="679" spans="2:26" ht="19.2" x14ac:dyDescent="0.45">
      <c r="C679" s="1"/>
      <c r="D679" s="8"/>
      <c r="M679" s="18"/>
      <c r="N679" s="31"/>
      <c r="O679" s="1"/>
      <c r="W679" s="17"/>
    </row>
    <row r="683" spans="2:26" x14ac:dyDescent="0.3">
      <c r="B683" s="2" t="s">
        <v>391</v>
      </c>
      <c r="I683" t="str">
        <f>CONCATENATE("ALTER TABLE"," ",B683)</f>
        <v>ALTER TABLE TM_INPUT_DESCRIPTION</v>
      </c>
      <c r="N683" s="5" t="str">
        <f>CONCATENATE("CREATE TABLE ",B683," ","(")</f>
        <v>CREATE TABLE TM_INPUT_DESCRIPTION (</v>
      </c>
    </row>
    <row r="684" spans="2:26" ht="19.2" x14ac:dyDescent="0.45">
      <c r="B684" s="1" t="s">
        <v>2</v>
      </c>
      <c r="C684" s="1" t="s">
        <v>1</v>
      </c>
      <c r="D684" s="4">
        <v>30</v>
      </c>
      <c r="E684" s="24" t="s">
        <v>113</v>
      </c>
      <c r="I684" t="str">
        <f>I683</f>
        <v>ALTER TABLE TM_INPUT_DESCRIPTION</v>
      </c>
      <c r="J684" t="str">
        <f t="shared" ref="J684:J690" si="285">CONCATENATE(LEFT(CONCATENATE(" ADD "," ",N684,";"),LEN(CONCATENATE(" ADD "," ",N684,";"))-2),";")</f>
        <v xml:space="preserve"> ADD  ID VARCHAR(30) NOT NULL ;</v>
      </c>
      <c r="K684" s="21" t="str">
        <f t="shared" ref="K684:K690" si="286">CONCATENATE(LEFT(CONCATENATE("  ALTER COLUMN  "," ",N684,";"),LEN(CONCATENATE("  ALTER COLUMN  "," ",N684,";"))-2),";")</f>
        <v xml:space="preserve">  ALTER COLUMN   ID VARCHAR(30) NOT NULL ;</v>
      </c>
      <c r="L684" s="12"/>
      <c r="M684" s="18" t="str">
        <f t="shared" ref="M684:M690" si="287">CONCATENATE(B684,",")</f>
        <v>ID,</v>
      </c>
      <c r="N684" s="5" t="str">
        <f>CONCATENATE(B684," ",C684,"(",D684,") ",E684," ,")</f>
        <v>ID VARCHAR(30) NOT NULL ,</v>
      </c>
      <c r="O684" s="1" t="s">
        <v>2</v>
      </c>
      <c r="P684" s="6"/>
      <c r="Q684" s="6"/>
      <c r="R684" s="6"/>
      <c r="S684" s="6"/>
      <c r="T684" s="6"/>
      <c r="U684" s="6"/>
      <c r="V684" s="6"/>
      <c r="W684" s="17" t="str">
        <f t="shared" ref="W684:W690" si="288">CONCATENATE(,LOWER(O684),UPPER(LEFT(P684,1)),LOWER(RIGHT(P684,LEN(P684)-IF(LEN(P684)&gt;0,1,LEN(P684)))),UPPER(LEFT(Q684,1)),LOWER(RIGHT(Q684,LEN(Q684)-IF(LEN(Q684)&gt;0,1,LEN(Q684)))),UPPER(LEFT(R684,1)),LOWER(RIGHT(R684,LEN(R684)-IF(LEN(R684)&gt;0,1,LEN(R684)))),UPPER(LEFT(S684,1)),LOWER(RIGHT(S684,LEN(S684)-IF(LEN(S684)&gt;0,1,LEN(S684)))),UPPER(LEFT(T684,1)),LOWER(RIGHT(T684,LEN(T684)-IF(LEN(T684)&gt;0,1,LEN(T684)))),UPPER(LEFT(U684,1)),LOWER(RIGHT(U684,LEN(U684)-IF(LEN(U684)&gt;0,1,LEN(U684)))),UPPER(LEFT(V684,1)),LOWER(RIGHT(V684,LEN(V684)-IF(LEN(V684)&gt;0,1,LEN(V684)))))</f>
        <v>id</v>
      </c>
      <c r="X684" s="3" t="str">
        <f t="shared" ref="X684:X690" si="289">CONCATENATE("""",W684,"""",":","""","""",",")</f>
        <v>"id":"",</v>
      </c>
      <c r="Y684" s="22" t="str">
        <f t="shared" ref="Y684:Y690" si="290">CONCATENATE("public static String ",,B684,,"=","""",W684,""";")</f>
        <v>public static String ID="id";</v>
      </c>
      <c r="Z684" s="7" t="str">
        <f t="shared" ref="Z684:Z690" si="291">CONCATENATE("private String ",W684,"=","""""",";")</f>
        <v>private String id="";</v>
      </c>
    </row>
    <row r="685" spans="2:26" ht="19.2" x14ac:dyDescent="0.45">
      <c r="B685" s="1" t="s">
        <v>3</v>
      </c>
      <c r="C685" s="1" t="s">
        <v>1</v>
      </c>
      <c r="D685" s="4">
        <v>10</v>
      </c>
      <c r="I685" t="str">
        <f>I684</f>
        <v>ALTER TABLE TM_INPUT_DESCRIPTION</v>
      </c>
      <c r="J685" t="str">
        <f t="shared" si="285"/>
        <v xml:space="preserve"> ADD  STATUS VARCHAR(10);</v>
      </c>
      <c r="K685" s="21" t="str">
        <f t="shared" si="286"/>
        <v xml:space="preserve">  ALTER COLUMN   STATUS VARCHAR(10);</v>
      </c>
      <c r="L685" s="12"/>
      <c r="M685" s="18" t="str">
        <f t="shared" si="287"/>
        <v>STATUS,</v>
      </c>
      <c r="N685" s="5" t="str">
        <f t="shared" ref="N685:N690" si="292">CONCATENATE(B685," ",C685,"(",D685,")",",")</f>
        <v>STATUS VARCHAR(10),</v>
      </c>
      <c r="O685" s="1" t="s">
        <v>3</v>
      </c>
      <c r="W685" s="17" t="str">
        <f t="shared" si="288"/>
        <v>status</v>
      </c>
      <c r="X685" s="3" t="str">
        <f t="shared" si="289"/>
        <v>"status":"",</v>
      </c>
      <c r="Y685" s="22" t="str">
        <f t="shared" si="290"/>
        <v>public static String STATUS="status";</v>
      </c>
      <c r="Z685" s="7" t="str">
        <f t="shared" si="291"/>
        <v>private String status="";</v>
      </c>
    </row>
    <row r="686" spans="2:26" ht="19.2" x14ac:dyDescent="0.45">
      <c r="B686" s="1" t="s">
        <v>4</v>
      </c>
      <c r="C686" s="1" t="s">
        <v>1</v>
      </c>
      <c r="D686" s="4">
        <v>30</v>
      </c>
      <c r="I686" t="str">
        <f>I685</f>
        <v>ALTER TABLE TM_INPUT_DESCRIPTION</v>
      </c>
      <c r="J686" t="str">
        <f t="shared" si="285"/>
        <v xml:space="preserve"> ADD  INSERT_DATE VARCHAR(30);</v>
      </c>
      <c r="K686" s="21" t="str">
        <f t="shared" si="286"/>
        <v xml:space="preserve">  ALTER COLUMN   INSERT_DATE VARCHAR(30);</v>
      </c>
      <c r="L686" s="12"/>
      <c r="M686" s="18" t="str">
        <f t="shared" si="287"/>
        <v>INSERT_DATE,</v>
      </c>
      <c r="N686" s="5" t="str">
        <f t="shared" si="292"/>
        <v>INSERT_DATE VARCHAR(30),</v>
      </c>
      <c r="O686" s="1" t="s">
        <v>7</v>
      </c>
      <c r="P686" t="s">
        <v>8</v>
      </c>
      <c r="W686" s="17" t="str">
        <f t="shared" si="288"/>
        <v>insertDate</v>
      </c>
      <c r="X686" s="3" t="str">
        <f t="shared" si="289"/>
        <v>"insertDate":"",</v>
      </c>
      <c r="Y686" s="22" t="str">
        <f t="shared" si="290"/>
        <v>public static String INSERT_DATE="insertDate";</v>
      </c>
      <c r="Z686" s="7" t="str">
        <f t="shared" si="291"/>
        <v>private String insertDate="";</v>
      </c>
    </row>
    <row r="687" spans="2:26" ht="19.2" x14ac:dyDescent="0.45">
      <c r="B687" s="1" t="s">
        <v>5</v>
      </c>
      <c r="C687" s="1" t="s">
        <v>1</v>
      </c>
      <c r="D687" s="4">
        <v>30</v>
      </c>
      <c r="I687" t="str">
        <f>I686</f>
        <v>ALTER TABLE TM_INPUT_DESCRIPTION</v>
      </c>
      <c r="J687" t="str">
        <f t="shared" si="285"/>
        <v xml:space="preserve"> ADD  MODIFICATION_DATE VARCHAR(30);</v>
      </c>
      <c r="K687" s="21" t="str">
        <f t="shared" si="286"/>
        <v xml:space="preserve">  ALTER COLUMN   MODIFICATION_DATE VARCHAR(30);</v>
      </c>
      <c r="L687" s="12"/>
      <c r="M687" s="18" t="str">
        <f t="shared" si="287"/>
        <v>MODIFICATION_DATE,</v>
      </c>
      <c r="N687" s="5" t="str">
        <f t="shared" si="292"/>
        <v>MODIFICATION_DATE VARCHAR(30),</v>
      </c>
      <c r="O687" s="1" t="s">
        <v>9</v>
      </c>
      <c r="P687" t="s">
        <v>8</v>
      </c>
      <c r="W687" s="17" t="str">
        <f t="shared" si="288"/>
        <v>modificationDate</v>
      </c>
      <c r="X687" s="3" t="str">
        <f t="shared" si="289"/>
        <v>"modificationDate":"",</v>
      </c>
      <c r="Y687" s="22" t="str">
        <f t="shared" si="290"/>
        <v>public static String MODIFICATION_DATE="modificationDate";</v>
      </c>
      <c r="Z687" s="7" t="str">
        <f t="shared" si="291"/>
        <v>private String modificationDate="";</v>
      </c>
    </row>
    <row r="688" spans="2:26" ht="19.2" x14ac:dyDescent="0.45">
      <c r="B688" s="1" t="s">
        <v>392</v>
      </c>
      <c r="C688" s="1" t="s">
        <v>1</v>
      </c>
      <c r="D688" s="4">
        <v>45</v>
      </c>
      <c r="I688" t="str">
        <f>I685</f>
        <v>ALTER TABLE TM_INPUT_DESCRIPTION</v>
      </c>
      <c r="J688" t="str">
        <f>CONCATENATE(LEFT(CONCATENATE(" ADD "," ",N688,";"),LEN(CONCATENATE(" ADD "," ",N688,";"))-2),";")</f>
        <v xml:space="preserve"> ADD  FK_INPUT_ID VARCHAR(45);</v>
      </c>
      <c r="K688" s="21" t="str">
        <f>CONCATENATE(LEFT(CONCATENATE("  ALTER COLUMN  "," ",N688,";"),LEN(CONCATENATE("  ALTER COLUMN  "," ",N688,";"))-2),";")</f>
        <v xml:space="preserve">  ALTER COLUMN   FK_INPUT_ID VARCHAR(45);</v>
      </c>
      <c r="L688" s="12"/>
      <c r="M688" s="18" t="str">
        <f>CONCATENATE(B688,",")</f>
        <v>FK_INPUT_ID,</v>
      </c>
      <c r="N688" s="5" t="str">
        <f t="shared" si="292"/>
        <v>FK_INPUT_ID VARCHAR(45),</v>
      </c>
      <c r="O688" s="1" t="s">
        <v>10</v>
      </c>
      <c r="P688" t="s">
        <v>13</v>
      </c>
      <c r="Q688" t="s">
        <v>2</v>
      </c>
      <c r="W688" s="17" t="str">
        <f>CONCATENATE(,LOWER(O688),UPPER(LEFT(P688,1)),LOWER(RIGHT(P688,LEN(P688)-IF(LEN(P688)&gt;0,1,LEN(P688)))),UPPER(LEFT(Q688,1)),LOWER(RIGHT(Q688,LEN(Q688)-IF(LEN(Q688)&gt;0,1,LEN(Q688)))),UPPER(LEFT(R688,1)),LOWER(RIGHT(R688,LEN(R688)-IF(LEN(R688)&gt;0,1,LEN(R688)))),UPPER(LEFT(S688,1)),LOWER(RIGHT(S688,LEN(S688)-IF(LEN(S688)&gt;0,1,LEN(S688)))),UPPER(LEFT(T688,1)),LOWER(RIGHT(T688,LEN(T688)-IF(LEN(T688)&gt;0,1,LEN(T688)))),UPPER(LEFT(U688,1)),LOWER(RIGHT(U688,LEN(U688)-IF(LEN(U688)&gt;0,1,LEN(U688)))),UPPER(LEFT(V688,1)),LOWER(RIGHT(V688,LEN(V688)-IF(LEN(V688)&gt;0,1,LEN(V688)))))</f>
        <v>fkInputId</v>
      </c>
      <c r="X688" s="3" t="str">
        <f>CONCATENATE("""",W688,"""",":","""","""",",")</f>
        <v>"fkInputId":"",</v>
      </c>
      <c r="Y688" s="22" t="str">
        <f>CONCATENATE("public static String ",,B688,,"=","""",W688,""";")</f>
        <v>public static String FK_INPUT_ID="fkInputId";</v>
      </c>
      <c r="Z688" s="7" t="str">
        <f>CONCATENATE("private String ",W688,"=","""""",";")</f>
        <v>private String fkInputId="";</v>
      </c>
    </row>
    <row r="689" spans="2:26" ht="19.2" x14ac:dyDescent="0.45">
      <c r="B689" s="1" t="s">
        <v>731</v>
      </c>
      <c r="C689" s="1" t="s">
        <v>1</v>
      </c>
      <c r="D689" s="4">
        <v>45</v>
      </c>
      <c r="I689" t="str">
        <f>I686</f>
        <v>ALTER TABLE TM_INPUT_DESCRIPTION</v>
      </c>
      <c r="J689" t="str">
        <f t="shared" si="285"/>
        <v xml:space="preserve"> ADD  COLORED VARCHAR(45);</v>
      </c>
      <c r="K689" s="21" t="str">
        <f t="shared" si="286"/>
        <v xml:space="preserve">  ALTER COLUMN   COLORED VARCHAR(45);</v>
      </c>
      <c r="L689" s="12"/>
      <c r="M689" s="18" t="str">
        <f t="shared" si="287"/>
        <v>COLORED,</v>
      </c>
      <c r="N689" s="5" t="str">
        <f t="shared" si="292"/>
        <v>COLORED VARCHAR(45),</v>
      </c>
      <c r="O689" s="1" t="s">
        <v>731</v>
      </c>
      <c r="W689" s="17" t="str">
        <f t="shared" si="288"/>
        <v>colored</v>
      </c>
      <c r="X689" s="3" t="str">
        <f t="shared" si="289"/>
        <v>"colored":"",</v>
      </c>
      <c r="Y689" s="22" t="str">
        <f t="shared" si="290"/>
        <v>public static String COLORED="colored";</v>
      </c>
      <c r="Z689" s="7" t="str">
        <f t="shared" si="291"/>
        <v>private String colored="";</v>
      </c>
    </row>
    <row r="690" spans="2:26" ht="19.2" x14ac:dyDescent="0.45">
      <c r="B690" s="1" t="s">
        <v>14</v>
      </c>
      <c r="C690" s="1" t="s">
        <v>1</v>
      </c>
      <c r="D690" s="4">
        <v>4444</v>
      </c>
      <c r="I690" t="str">
        <f>I655</f>
        <v>ALTER TABLE TM_INPUT</v>
      </c>
      <c r="J690" t="str">
        <f t="shared" si="285"/>
        <v xml:space="preserve"> ADD  DESCRIPTION VARCHAR(4444);</v>
      </c>
      <c r="K690" s="21" t="str">
        <f t="shared" si="286"/>
        <v xml:space="preserve">  ALTER COLUMN   DESCRIPTION VARCHAR(4444);</v>
      </c>
      <c r="L690" s="12"/>
      <c r="M690" s="18" t="str">
        <f t="shared" si="287"/>
        <v>DESCRIPTION,</v>
      </c>
      <c r="N690" s="5" t="str">
        <f t="shared" si="292"/>
        <v>DESCRIPTION VARCHAR(4444),</v>
      </c>
      <c r="O690" s="1" t="s">
        <v>14</v>
      </c>
      <c r="W690" s="17" t="str">
        <f t="shared" si="288"/>
        <v>description</v>
      </c>
      <c r="X690" s="3" t="str">
        <f t="shared" si="289"/>
        <v>"description":"",</v>
      </c>
      <c r="Y690" s="22" t="str">
        <f t="shared" si="290"/>
        <v>public static String DESCRIPTION="description";</v>
      </c>
      <c r="Z690" s="7" t="str">
        <f t="shared" si="291"/>
        <v>private String description="";</v>
      </c>
    </row>
    <row r="691" spans="2:26" ht="19.2" x14ac:dyDescent="0.45">
      <c r="C691" s="1"/>
      <c r="D691" s="8"/>
      <c r="M691" s="18"/>
      <c r="N691" s="33" t="s">
        <v>130</v>
      </c>
      <c r="O691" s="1"/>
      <c r="W691" s="17"/>
    </row>
    <row r="692" spans="2:26" ht="19.2" x14ac:dyDescent="0.45">
      <c r="C692" s="1"/>
      <c r="D692" s="8"/>
      <c r="M692" s="18"/>
      <c r="N692" s="31" t="s">
        <v>126</v>
      </c>
      <c r="O692" s="1"/>
      <c r="W692" s="17"/>
    </row>
    <row r="693" spans="2:26" ht="19.2" x14ac:dyDescent="0.45">
      <c r="C693" s="14"/>
      <c r="D693" s="9"/>
      <c r="M693" s="20"/>
      <c r="N693" s="31"/>
      <c r="O693" s="14"/>
      <c r="W693" s="17"/>
    </row>
    <row r="694" spans="2:26" x14ac:dyDescent="0.3">
      <c r="B694" s="2" t="s">
        <v>423</v>
      </c>
      <c r="I694" t="str">
        <f>CONCATENATE("ALTER TABLE"," ",B694)</f>
        <v>ALTER TABLE TM_BACKLOG_HISTORY</v>
      </c>
      <c r="N694" s="5" t="str">
        <f>CONCATENATE("CREATE TABLE ",B694," ","(")</f>
        <v>CREATE TABLE TM_BACKLOG_HISTORY (</v>
      </c>
    </row>
    <row r="695" spans="2:26" ht="19.2" x14ac:dyDescent="0.45">
      <c r="B695" s="1" t="s">
        <v>2</v>
      </c>
      <c r="C695" s="1" t="s">
        <v>1</v>
      </c>
      <c r="D695" s="4">
        <v>30</v>
      </c>
      <c r="E695" s="24" t="s">
        <v>113</v>
      </c>
      <c r="I695" t="str">
        <f>I694</f>
        <v>ALTER TABLE TM_BACKLOG_HISTORY</v>
      </c>
      <c r="J695" t="str">
        <f t="shared" ref="J695:J701" si="293">CONCATENATE(LEFT(CONCATENATE(" ADD "," ",N695,";"),LEN(CONCATENATE(" ADD "," ",N695,";"))-2),";")</f>
        <v xml:space="preserve"> ADD  ID VARCHAR(30) NOT NULL ;</v>
      </c>
      <c r="K695" s="21" t="str">
        <f t="shared" ref="K695:K701" si="294">CONCATENATE(LEFT(CONCATENATE("  ALTER COLUMN  "," ",N695,";"),LEN(CONCATENATE("  ALTER COLUMN  "," ",N695,";"))-2),";")</f>
        <v xml:space="preserve">  ALTER COLUMN   ID VARCHAR(30) NOT NULL ;</v>
      </c>
      <c r="L695" s="12"/>
      <c r="M695" s="18" t="str">
        <f t="shared" ref="M695:M701" si="295">CONCATENATE(B695,",")</f>
        <v>ID,</v>
      </c>
      <c r="N695" s="5" t="str">
        <f>CONCATENATE(B695," ",C695,"(",D695,") ",E695," ,")</f>
        <v>ID VARCHAR(30) NOT NULL ,</v>
      </c>
      <c r="O695" s="1" t="s">
        <v>2</v>
      </c>
      <c r="P695" s="6"/>
      <c r="Q695" s="6"/>
      <c r="R695" s="6"/>
      <c r="S695" s="6"/>
      <c r="T695" s="6"/>
      <c r="U695" s="6"/>
      <c r="V695" s="6"/>
      <c r="W695" s="17" t="str">
        <f t="shared" ref="W695:W701" si="296">CONCATENATE(,LOWER(O695),UPPER(LEFT(P695,1)),LOWER(RIGHT(P695,LEN(P695)-IF(LEN(P695)&gt;0,1,LEN(P695)))),UPPER(LEFT(Q695,1)),LOWER(RIGHT(Q695,LEN(Q695)-IF(LEN(Q695)&gt;0,1,LEN(Q695)))),UPPER(LEFT(R695,1)),LOWER(RIGHT(R695,LEN(R695)-IF(LEN(R695)&gt;0,1,LEN(R695)))),UPPER(LEFT(S695,1)),LOWER(RIGHT(S695,LEN(S695)-IF(LEN(S695)&gt;0,1,LEN(S695)))),UPPER(LEFT(T695,1)),LOWER(RIGHT(T695,LEN(T695)-IF(LEN(T695)&gt;0,1,LEN(T695)))),UPPER(LEFT(U695,1)),LOWER(RIGHT(U695,LEN(U695)-IF(LEN(U695)&gt;0,1,LEN(U695)))),UPPER(LEFT(V695,1)),LOWER(RIGHT(V695,LEN(V695)-IF(LEN(V695)&gt;0,1,LEN(V695)))))</f>
        <v>id</v>
      </c>
      <c r="X695" s="3" t="str">
        <f t="shared" ref="X695:X701" si="297">CONCATENATE("""",W695,"""",":","""","""",",")</f>
        <v>"id":"",</v>
      </c>
      <c r="Y695" s="22" t="str">
        <f t="shared" ref="Y695:Y701" si="298">CONCATENATE("public static String ",,B695,,"=","""",W695,""";")</f>
        <v>public static String ID="id";</v>
      </c>
      <c r="Z695" s="7" t="str">
        <f t="shared" ref="Z695:Z701" si="299">CONCATENATE("private String ",W695,"=","""""",";")</f>
        <v>private String id="";</v>
      </c>
    </row>
    <row r="696" spans="2:26" ht="19.2" x14ac:dyDescent="0.45">
      <c r="B696" s="1" t="s">
        <v>3</v>
      </c>
      <c r="C696" s="1" t="s">
        <v>1</v>
      </c>
      <c r="D696" s="4">
        <v>10</v>
      </c>
      <c r="I696" t="str">
        <f>I695</f>
        <v>ALTER TABLE TM_BACKLOG_HISTORY</v>
      </c>
      <c r="J696" t="str">
        <f t="shared" si="293"/>
        <v xml:space="preserve"> ADD  STATUS VARCHAR(10);</v>
      </c>
      <c r="K696" s="21" t="str">
        <f t="shared" si="294"/>
        <v xml:space="preserve">  ALTER COLUMN   STATUS VARCHAR(10);</v>
      </c>
      <c r="L696" s="12"/>
      <c r="M696" s="18" t="str">
        <f t="shared" si="295"/>
        <v>STATUS,</v>
      </c>
      <c r="N696" s="5" t="str">
        <f t="shared" ref="N696:N709" si="300">CONCATENATE(B696," ",C696,"(",D696,")",",")</f>
        <v>STATUS VARCHAR(10),</v>
      </c>
      <c r="O696" s="1" t="s">
        <v>3</v>
      </c>
      <c r="W696" s="17" t="str">
        <f t="shared" si="296"/>
        <v>status</v>
      </c>
      <c r="X696" s="3" t="str">
        <f t="shared" si="297"/>
        <v>"status":"",</v>
      </c>
      <c r="Y696" s="22" t="str">
        <f t="shared" si="298"/>
        <v>public static String STATUS="status";</v>
      </c>
      <c r="Z696" s="7" t="str">
        <f t="shared" si="299"/>
        <v>private String status="";</v>
      </c>
    </row>
    <row r="697" spans="2:26" ht="19.2" x14ac:dyDescent="0.45">
      <c r="B697" s="1" t="s">
        <v>4</v>
      </c>
      <c r="C697" s="1" t="s">
        <v>1</v>
      </c>
      <c r="D697" s="4">
        <v>30</v>
      </c>
      <c r="I697" t="str">
        <f>I696</f>
        <v>ALTER TABLE TM_BACKLOG_HISTORY</v>
      </c>
      <c r="J697" t="str">
        <f t="shared" si="293"/>
        <v xml:space="preserve"> ADD  INSERT_DATE VARCHAR(30);</v>
      </c>
      <c r="K697" s="21" t="str">
        <f t="shared" si="294"/>
        <v xml:space="preserve">  ALTER COLUMN   INSERT_DATE VARCHAR(30);</v>
      </c>
      <c r="L697" s="12"/>
      <c r="M697" s="18" t="str">
        <f t="shared" si="295"/>
        <v>INSERT_DATE,</v>
      </c>
      <c r="N697" s="5" t="str">
        <f t="shared" si="300"/>
        <v>INSERT_DATE VARCHAR(30),</v>
      </c>
      <c r="O697" s="1" t="s">
        <v>7</v>
      </c>
      <c r="P697" t="s">
        <v>8</v>
      </c>
      <c r="W697" s="17" t="str">
        <f t="shared" si="296"/>
        <v>insertDate</v>
      </c>
      <c r="X697" s="3" t="str">
        <f t="shared" si="297"/>
        <v>"insertDate":"",</v>
      </c>
      <c r="Y697" s="22" t="str">
        <f t="shared" si="298"/>
        <v>public static String INSERT_DATE="insertDate";</v>
      </c>
      <c r="Z697" s="7" t="str">
        <f t="shared" si="299"/>
        <v>private String insertDate="";</v>
      </c>
    </row>
    <row r="698" spans="2:26" ht="19.2" x14ac:dyDescent="0.45">
      <c r="B698" s="1" t="s">
        <v>5</v>
      </c>
      <c r="C698" s="1" t="s">
        <v>1</v>
      </c>
      <c r="D698" s="4">
        <v>30</v>
      </c>
      <c r="I698" t="str">
        <f>I697</f>
        <v>ALTER TABLE TM_BACKLOG_HISTORY</v>
      </c>
      <c r="J698" t="str">
        <f t="shared" si="293"/>
        <v xml:space="preserve"> ADD  MODIFICATION_DATE VARCHAR(30);</v>
      </c>
      <c r="K698" s="21" t="str">
        <f t="shared" si="294"/>
        <v xml:space="preserve">  ALTER COLUMN   MODIFICATION_DATE VARCHAR(30);</v>
      </c>
      <c r="L698" s="12"/>
      <c r="M698" s="18" t="str">
        <f t="shared" si="295"/>
        <v>MODIFICATION_DATE,</v>
      </c>
      <c r="N698" s="5" t="str">
        <f t="shared" si="300"/>
        <v>MODIFICATION_DATE VARCHAR(30),</v>
      </c>
      <c r="O698" s="1" t="s">
        <v>9</v>
      </c>
      <c r="P698" t="s">
        <v>8</v>
      </c>
      <c r="W698" s="17" t="str">
        <f t="shared" si="296"/>
        <v>modificationDate</v>
      </c>
      <c r="X698" s="3" t="str">
        <f t="shared" si="297"/>
        <v>"modificationDate":"",</v>
      </c>
      <c r="Y698" s="22" t="str">
        <f t="shared" si="298"/>
        <v>public static String MODIFICATION_DATE="modificationDate";</v>
      </c>
      <c r="Z698" s="7" t="str">
        <f t="shared" si="299"/>
        <v>private String modificationDate="";</v>
      </c>
    </row>
    <row r="699" spans="2:26" ht="19.2" x14ac:dyDescent="0.45">
      <c r="B699" s="1" t="s">
        <v>274</v>
      </c>
      <c r="C699" s="1" t="s">
        <v>1</v>
      </c>
      <c r="D699" s="4">
        <v>45</v>
      </c>
      <c r="I699" t="str">
        <f>I698</f>
        <v>ALTER TABLE TM_BACKLOG_HISTORY</v>
      </c>
      <c r="J699" t="str">
        <f>CONCATENATE(LEFT(CONCATENATE(" ADD "," ",N699,";"),LEN(CONCATENATE(" ADD "," ",N699,";"))-2),";")</f>
        <v xml:space="preserve"> ADD  FK_PROJECT_ID VARCHAR(45);</v>
      </c>
      <c r="K699" s="21" t="str">
        <f>CONCATENATE(LEFT(CONCATENATE("  ALTER COLUMN  "," ",N699,";"),LEN(CONCATENATE("  ALTER COLUMN  "," ",N699,";"))-2),";")</f>
        <v xml:space="preserve">  ALTER COLUMN   FK_PROJECT_ID VARCHAR(45);</v>
      </c>
      <c r="L699" s="12"/>
      <c r="M699" s="18" t="str">
        <f>CONCATENATE(B699,",")</f>
        <v>FK_PROJECT_ID,</v>
      </c>
      <c r="N699" s="5" t="str">
        <f>CONCATENATE(B699," ",C699,"(",D699,")",",")</f>
        <v>FK_PROJECT_ID VARCHAR(45),</v>
      </c>
      <c r="O699" s="1" t="s">
        <v>10</v>
      </c>
      <c r="P699" t="s">
        <v>288</v>
      </c>
      <c r="Q699" t="s">
        <v>2</v>
      </c>
      <c r="W699" s="17" t="str">
        <f>CONCATENATE(,LOWER(O699),UPPER(LEFT(P699,1)),LOWER(RIGHT(P699,LEN(P699)-IF(LEN(P699)&gt;0,1,LEN(P699)))),UPPER(LEFT(Q699,1)),LOWER(RIGHT(Q699,LEN(Q699)-IF(LEN(Q699)&gt;0,1,LEN(Q699)))),UPPER(LEFT(R699,1)),LOWER(RIGHT(R699,LEN(R699)-IF(LEN(R699)&gt;0,1,LEN(R699)))),UPPER(LEFT(S699,1)),LOWER(RIGHT(S699,LEN(S699)-IF(LEN(S699)&gt;0,1,LEN(S699)))),UPPER(LEFT(T699,1)),LOWER(RIGHT(T699,LEN(T699)-IF(LEN(T699)&gt;0,1,LEN(T699)))),UPPER(LEFT(U699,1)),LOWER(RIGHT(U699,LEN(U699)-IF(LEN(U699)&gt;0,1,LEN(U699)))),UPPER(LEFT(V699,1)),LOWER(RIGHT(V699,LEN(V699)-IF(LEN(V699)&gt;0,1,LEN(V699)))))</f>
        <v>fkProjectId</v>
      </c>
      <c r="X699" s="3" t="str">
        <f>CONCATENATE("""",W699,"""",":","""","""",",")</f>
        <v>"fkProjectId":"",</v>
      </c>
      <c r="Y699" s="22" t="str">
        <f>CONCATENATE("public static String ",,B699,,"=","""",W699,""";")</f>
        <v>public static String FK_PROJECT_ID="fkProjectId";</v>
      </c>
      <c r="Z699" s="7" t="str">
        <f>CONCATENATE("private String ",W699,"=","""""",";")</f>
        <v>private String fkProjectId="";</v>
      </c>
    </row>
    <row r="700" spans="2:26" ht="19.2" x14ac:dyDescent="0.45">
      <c r="B700" s="1" t="s">
        <v>367</v>
      </c>
      <c r="C700" s="1" t="s">
        <v>1</v>
      </c>
      <c r="D700" s="4">
        <v>45</v>
      </c>
      <c r="I700" t="str">
        <f>I690</f>
        <v>ALTER TABLE TM_INPUT</v>
      </c>
      <c r="J700" t="str">
        <f t="shared" si="293"/>
        <v xml:space="preserve"> ADD  FK_BACKLOG_ID VARCHAR(45);</v>
      </c>
      <c r="K700" s="21" t="str">
        <f t="shared" si="294"/>
        <v xml:space="preserve">  ALTER COLUMN   FK_BACKLOG_ID VARCHAR(45);</v>
      </c>
      <c r="L700" s="12"/>
      <c r="M700" s="18" t="str">
        <f t="shared" si="295"/>
        <v>FK_BACKLOG_ID,</v>
      </c>
      <c r="N700" s="5" t="str">
        <f t="shared" si="300"/>
        <v>FK_BACKLOG_ID VARCHAR(45),</v>
      </c>
      <c r="O700" s="1" t="s">
        <v>10</v>
      </c>
      <c r="P700" t="s">
        <v>354</v>
      </c>
      <c r="Q700" t="s">
        <v>2</v>
      </c>
      <c r="W700" s="17" t="str">
        <f t="shared" si="296"/>
        <v>fkBacklogId</v>
      </c>
      <c r="X700" s="3" t="str">
        <f t="shared" si="297"/>
        <v>"fkBacklogId":"",</v>
      </c>
      <c r="Y700" s="22" t="str">
        <f t="shared" si="298"/>
        <v>public static String FK_BACKLOG_ID="fkBacklogId";</v>
      </c>
      <c r="Z700" s="7" t="str">
        <f t="shared" si="299"/>
        <v>private String fkBacklogId="";</v>
      </c>
    </row>
    <row r="701" spans="2:26" ht="19.2" x14ac:dyDescent="0.45">
      <c r="B701" s="1" t="s">
        <v>424</v>
      </c>
      <c r="C701" s="1" t="s">
        <v>1</v>
      </c>
      <c r="D701" s="4">
        <v>222</v>
      </c>
      <c r="I701">
        <f>I491</f>
        <v>0</v>
      </c>
      <c r="J701" t="str">
        <f t="shared" si="293"/>
        <v xml:space="preserve"> ADD  HISTORY_TYPE VARCHAR(222);</v>
      </c>
      <c r="K701" s="21" t="str">
        <f t="shared" si="294"/>
        <v xml:space="preserve">  ALTER COLUMN   HISTORY_TYPE VARCHAR(222);</v>
      </c>
      <c r="L701" s="12"/>
      <c r="M701" s="18" t="str">
        <f t="shared" si="295"/>
        <v>HISTORY_TYPE,</v>
      </c>
      <c r="N701" s="5" t="str">
        <f t="shared" si="300"/>
        <v>HISTORY_TYPE VARCHAR(222),</v>
      </c>
      <c r="O701" s="1" t="s">
        <v>430</v>
      </c>
      <c r="P701" t="s">
        <v>51</v>
      </c>
      <c r="W701" s="17" t="str">
        <f t="shared" si="296"/>
        <v>historyType</v>
      </c>
      <c r="X701" s="3" t="str">
        <f t="shared" si="297"/>
        <v>"historyType":"",</v>
      </c>
      <c r="Y701" s="22" t="str">
        <f t="shared" si="298"/>
        <v>public static String HISTORY_TYPE="historyType";</v>
      </c>
      <c r="Z701" s="7" t="str">
        <f t="shared" si="299"/>
        <v>private String historyType="";</v>
      </c>
    </row>
    <row r="702" spans="2:26" ht="19.2" x14ac:dyDescent="0.45">
      <c r="B702" s="1" t="s">
        <v>425</v>
      </c>
      <c r="C702" s="1" t="s">
        <v>1</v>
      </c>
      <c r="D702" s="4">
        <v>45</v>
      </c>
      <c r="I702">
        <f>I692</f>
        <v>0</v>
      </c>
      <c r="J702" t="str">
        <f>CONCATENATE(LEFT(CONCATENATE(" ADD "," ",N702,";"),LEN(CONCATENATE(" ADD "," ",N702,";"))-2),";")</f>
        <v xml:space="preserve"> ADD  HISTORY_DATE VARCHAR(45);</v>
      </c>
      <c r="K702" s="21" t="str">
        <f>CONCATENATE(LEFT(CONCATENATE("  ALTER COLUMN  "," ",N702,";"),LEN(CONCATENATE("  ALTER COLUMN  "," ",N702,";"))-2),";")</f>
        <v xml:space="preserve">  ALTER COLUMN   HISTORY_DATE VARCHAR(45);</v>
      </c>
      <c r="L702" s="12"/>
      <c r="M702" s="18" t="str">
        <f>CONCATENATE(B702,",")</f>
        <v>HISTORY_DATE,</v>
      </c>
      <c r="N702" s="5" t="str">
        <f t="shared" si="300"/>
        <v>HISTORY_DATE VARCHAR(45),</v>
      </c>
      <c r="O702" s="1" t="s">
        <v>430</v>
      </c>
      <c r="P702" t="s">
        <v>8</v>
      </c>
      <c r="W702" s="17" t="str">
        <f>CONCATENATE(,LOWER(O702),UPPER(LEFT(P702,1)),LOWER(RIGHT(P702,LEN(P702)-IF(LEN(P702)&gt;0,1,LEN(P702)))),UPPER(LEFT(Q702,1)),LOWER(RIGHT(Q702,LEN(Q702)-IF(LEN(Q702)&gt;0,1,LEN(Q702)))),UPPER(LEFT(R702,1)),LOWER(RIGHT(R702,LEN(R702)-IF(LEN(R702)&gt;0,1,LEN(R702)))),UPPER(LEFT(S702,1)),LOWER(RIGHT(S702,LEN(S702)-IF(LEN(S702)&gt;0,1,LEN(S702)))),UPPER(LEFT(T702,1)),LOWER(RIGHT(T702,LEN(T702)-IF(LEN(T702)&gt;0,1,LEN(T702)))),UPPER(LEFT(U702,1)),LOWER(RIGHT(U702,LEN(U702)-IF(LEN(U702)&gt;0,1,LEN(U702)))),UPPER(LEFT(V702,1)),LOWER(RIGHT(V702,LEN(V702)-IF(LEN(V702)&gt;0,1,LEN(V702)))))</f>
        <v>historyDate</v>
      </c>
      <c r="X702" s="3" t="str">
        <f>CONCATENATE("""",W702,"""",":","""","""",",")</f>
        <v>"historyDate":"",</v>
      </c>
      <c r="Y702" s="22" t="str">
        <f>CONCATENATE("public static String ",,B702,,"=","""",W702,""";")</f>
        <v>public static String HISTORY_DATE="historyDate";</v>
      </c>
      <c r="Z702" s="7" t="str">
        <f>CONCATENATE("private String ",W702,"=","""""",";")</f>
        <v>private String historyDate="";</v>
      </c>
    </row>
    <row r="703" spans="2:26" ht="19.2" x14ac:dyDescent="0.45">
      <c r="B703" s="1" t="s">
        <v>426</v>
      </c>
      <c r="C703" s="1" t="s">
        <v>1</v>
      </c>
      <c r="D703" s="4">
        <v>45</v>
      </c>
      <c r="I703">
        <f>I493</f>
        <v>0</v>
      </c>
      <c r="J703" t="str">
        <f>CONCATENATE(LEFT(CONCATENATE(" ADD "," ",N703,";"),LEN(CONCATENATE(" ADD "," ",N703,";"))-2),";")</f>
        <v xml:space="preserve"> ADD  HISTORY_TIME VARCHAR(45);</v>
      </c>
      <c r="K703" s="21" t="str">
        <f>CONCATENATE(LEFT(CONCATENATE("  ALTER COLUMN  "," ",N703,";"),LEN(CONCATENATE("  ALTER COLUMN  "," ",N703,";"))-2),";")</f>
        <v xml:space="preserve">  ALTER COLUMN   HISTORY_TIME VARCHAR(45);</v>
      </c>
      <c r="L703" s="12"/>
      <c r="M703" s="18" t="str">
        <f>CONCATENATE(B703,",")</f>
        <v>HISTORY_TIME,</v>
      </c>
      <c r="N703" s="5" t="str">
        <f t="shared" si="300"/>
        <v>HISTORY_TIME VARCHAR(45),</v>
      </c>
      <c r="O703" s="1" t="s">
        <v>430</v>
      </c>
      <c r="P703" t="s">
        <v>133</v>
      </c>
      <c r="W703" s="17" t="str">
        <f>CONCATENATE(,LOWER(O703),UPPER(LEFT(P703,1)),LOWER(RIGHT(P703,LEN(P703)-IF(LEN(P703)&gt;0,1,LEN(P703)))),UPPER(LEFT(Q703,1)),LOWER(RIGHT(Q703,LEN(Q703)-IF(LEN(Q703)&gt;0,1,LEN(Q703)))),UPPER(LEFT(R703,1)),LOWER(RIGHT(R703,LEN(R703)-IF(LEN(R703)&gt;0,1,LEN(R703)))),UPPER(LEFT(S703,1)),LOWER(RIGHT(S703,LEN(S703)-IF(LEN(S703)&gt;0,1,LEN(S703)))),UPPER(LEFT(T703,1)),LOWER(RIGHT(T703,LEN(T703)-IF(LEN(T703)&gt;0,1,LEN(T703)))),UPPER(LEFT(U703,1)),LOWER(RIGHT(U703,LEN(U703)-IF(LEN(U703)&gt;0,1,LEN(U703)))),UPPER(LEFT(V703,1)),LOWER(RIGHT(V703,LEN(V703)-IF(LEN(V703)&gt;0,1,LEN(V703)))))</f>
        <v>historyTime</v>
      </c>
      <c r="X703" s="3" t="str">
        <f>CONCATENATE("""",W703,"""",":","""","""",",")</f>
        <v>"historyTime":"",</v>
      </c>
      <c r="Y703" s="22" t="str">
        <f>CONCATENATE("public static String ",,B703,,"=","""",W703,""";")</f>
        <v>public static String HISTORY_TIME="historyTime";</v>
      </c>
      <c r="Z703" s="7" t="str">
        <f>CONCATENATE("private String ",W703,"=","""""",";")</f>
        <v>private String historyTime="";</v>
      </c>
    </row>
    <row r="704" spans="2:26" ht="19.2" x14ac:dyDescent="0.45">
      <c r="B704" s="1" t="s">
        <v>427</v>
      </c>
      <c r="C704" s="1" t="s">
        <v>1</v>
      </c>
      <c r="D704" s="4">
        <v>45</v>
      </c>
      <c r="I704" t="str">
        <f>I695</f>
        <v>ALTER TABLE TM_BACKLOG_HISTORY</v>
      </c>
      <c r="J704" t="str">
        <f t="shared" ref="J704:J709" si="301">CONCATENATE(LEFT(CONCATENATE(" ADD "," ",N704,";"),LEN(CONCATENATE(" ADD "," ",N704,";"))-2),";")</f>
        <v xml:space="preserve"> ADD  HISTORY_TELLER_ID VARCHAR(45);</v>
      </c>
      <c r="K704" s="21" t="str">
        <f t="shared" ref="K704:K709" si="302">CONCATENATE(LEFT(CONCATENATE("  ALTER COLUMN  "," ",N704,";"),LEN(CONCATENATE("  ALTER COLUMN  "," ",N704,";"))-2),";")</f>
        <v xml:space="preserve">  ALTER COLUMN   HISTORY_TELLER_ID VARCHAR(45);</v>
      </c>
      <c r="L704" s="12"/>
      <c r="M704" s="18" t="str">
        <f t="shared" ref="M704:M709" si="303">CONCATENATE(B704,",")</f>
        <v>HISTORY_TELLER_ID,</v>
      </c>
      <c r="N704" s="5" t="str">
        <f t="shared" si="300"/>
        <v>HISTORY_TELLER_ID VARCHAR(45),</v>
      </c>
      <c r="O704" s="1" t="s">
        <v>430</v>
      </c>
      <c r="P704" t="s">
        <v>431</v>
      </c>
      <c r="Q704" t="s">
        <v>2</v>
      </c>
      <c r="W704" s="17" t="str">
        <f t="shared" ref="W704:W709" si="304">CONCATENATE(,LOWER(O704),UPPER(LEFT(P704,1)),LOWER(RIGHT(P704,LEN(P704)-IF(LEN(P704)&gt;0,1,LEN(P704)))),UPPER(LEFT(Q704,1)),LOWER(RIGHT(Q704,LEN(Q704)-IF(LEN(Q704)&gt;0,1,LEN(Q704)))),UPPER(LEFT(R704,1)),LOWER(RIGHT(R704,LEN(R704)-IF(LEN(R704)&gt;0,1,LEN(R704)))),UPPER(LEFT(S704,1)),LOWER(RIGHT(S704,LEN(S704)-IF(LEN(S704)&gt;0,1,LEN(S704)))),UPPER(LEFT(T704,1)),LOWER(RIGHT(T704,LEN(T704)-IF(LEN(T704)&gt;0,1,LEN(T704)))),UPPER(LEFT(U704,1)),LOWER(RIGHT(U704,LEN(U704)-IF(LEN(U704)&gt;0,1,LEN(U704)))),UPPER(LEFT(V704,1)),LOWER(RIGHT(V704,LEN(V704)-IF(LEN(V704)&gt;0,1,LEN(V704)))))</f>
        <v>historyTellerId</v>
      </c>
      <c r="X704" s="3" t="str">
        <f t="shared" ref="X704:X709" si="305">CONCATENATE("""",W704,"""",":","""","""",",")</f>
        <v>"historyTellerId":"",</v>
      </c>
      <c r="Y704" s="22" t="str">
        <f t="shared" ref="Y704:Y709" si="306">CONCATENATE("public static String ",,B704,,"=","""",W704,""";")</f>
        <v>public static String HISTORY_TELLER_ID="historyTellerId";</v>
      </c>
      <c r="Z704" s="7" t="str">
        <f t="shared" ref="Z704:Z709" si="307">CONCATENATE("private String ",W704,"=","""""",";")</f>
        <v>private String historyTellerId="";</v>
      </c>
    </row>
    <row r="705" spans="2:26" ht="19.2" x14ac:dyDescent="0.45">
      <c r="B705" s="1" t="s">
        <v>97</v>
      </c>
      <c r="C705" s="1" t="s">
        <v>1</v>
      </c>
      <c r="D705" s="4">
        <v>1000</v>
      </c>
      <c r="I705" t="str">
        <f>I696</f>
        <v>ALTER TABLE TM_BACKLOG_HISTORY</v>
      </c>
      <c r="J705" t="str">
        <f t="shared" si="301"/>
        <v xml:space="preserve"> ADD  PARAM_1 VARCHAR(1000);</v>
      </c>
      <c r="K705" s="21" t="str">
        <f t="shared" si="302"/>
        <v xml:space="preserve">  ALTER COLUMN   PARAM_1 VARCHAR(1000);</v>
      </c>
      <c r="L705" s="12"/>
      <c r="M705" s="18" t="str">
        <f t="shared" si="303"/>
        <v>PARAM_1,</v>
      </c>
      <c r="N705" s="5" t="str">
        <f t="shared" si="300"/>
        <v>PARAM_1 VARCHAR(1000),</v>
      </c>
      <c r="O705" s="1" t="s">
        <v>102</v>
      </c>
      <c r="P705">
        <v>1</v>
      </c>
      <c r="W705" s="17" t="str">
        <f t="shared" si="304"/>
        <v>param1</v>
      </c>
      <c r="X705" s="3" t="str">
        <f t="shared" si="305"/>
        <v>"param1":"",</v>
      </c>
      <c r="Y705" s="22" t="str">
        <f t="shared" si="306"/>
        <v>public static String PARAM_1="param1";</v>
      </c>
      <c r="Z705" s="7" t="str">
        <f t="shared" si="307"/>
        <v>private String param1="";</v>
      </c>
    </row>
    <row r="706" spans="2:26" ht="19.2" x14ac:dyDescent="0.45">
      <c r="B706" s="1" t="s">
        <v>98</v>
      </c>
      <c r="C706" s="1" t="s">
        <v>1</v>
      </c>
      <c r="D706" s="4">
        <v>1000</v>
      </c>
      <c r="I706" t="str">
        <f>I694</f>
        <v>ALTER TABLE TM_BACKLOG_HISTORY</v>
      </c>
      <c r="J706" t="str">
        <f>CONCATENATE(LEFT(CONCATENATE(" ADD "," ",N706,";"),LEN(CONCATENATE(" ADD "," ",N706,";"))-2),";")</f>
        <v xml:space="preserve"> ADD  PARAM_2 VARCHAR(1000);</v>
      </c>
      <c r="K706" s="21" t="str">
        <f>CONCATENATE(LEFT(CONCATENATE("  ALTER COLUMN  "," ",N706,";"),LEN(CONCATENATE("  ALTER COLUMN  "," ",N706,";"))-2),";")</f>
        <v xml:space="preserve">  ALTER COLUMN   PARAM_2 VARCHAR(1000);</v>
      </c>
      <c r="L706" s="12"/>
      <c r="M706" s="18" t="str">
        <f>CONCATENATE(B706,",")</f>
        <v>PARAM_2,</v>
      </c>
      <c r="N706" s="5" t="str">
        <f>CONCATENATE(B706," ",C706,"(",D706,")",",")</f>
        <v>PARAM_2 VARCHAR(1000),</v>
      </c>
      <c r="O706" s="1" t="s">
        <v>102</v>
      </c>
      <c r="P706">
        <v>2</v>
      </c>
      <c r="W706" s="17" t="str">
        <f>CONCATENATE(,LOWER(O706),UPPER(LEFT(P706,1)),LOWER(RIGHT(P706,LEN(P706)-IF(LEN(P706)&gt;0,1,LEN(P706)))),UPPER(LEFT(Q706,1)),LOWER(RIGHT(Q706,LEN(Q706)-IF(LEN(Q706)&gt;0,1,LEN(Q706)))),UPPER(LEFT(R706,1)),LOWER(RIGHT(R706,LEN(R706)-IF(LEN(R706)&gt;0,1,LEN(R706)))),UPPER(LEFT(S706,1)),LOWER(RIGHT(S706,LEN(S706)-IF(LEN(S706)&gt;0,1,LEN(S706)))),UPPER(LEFT(T706,1)),LOWER(RIGHT(T706,LEN(T706)-IF(LEN(T706)&gt;0,1,LEN(T706)))),UPPER(LEFT(U706,1)),LOWER(RIGHT(U706,LEN(U706)-IF(LEN(U706)&gt;0,1,LEN(U706)))),UPPER(LEFT(V706,1)),LOWER(RIGHT(V706,LEN(V706)-IF(LEN(V706)&gt;0,1,LEN(V706)))))</f>
        <v>param2</v>
      </c>
      <c r="X706" s="3" t="str">
        <f>CONCATENATE("""",W706,"""",":","""","""",",")</f>
        <v>"param2":"",</v>
      </c>
      <c r="Y706" s="22" t="str">
        <f>CONCATENATE("public static String ",,B706,,"=","""",W706,""";")</f>
        <v>public static String PARAM_2="param2";</v>
      </c>
      <c r="Z706" s="7" t="str">
        <f>CONCATENATE("private String ",W706,"=","""""",";")</f>
        <v>private String param2="";</v>
      </c>
    </row>
    <row r="707" spans="2:26" ht="19.2" x14ac:dyDescent="0.45">
      <c r="B707" s="1" t="s">
        <v>99</v>
      </c>
      <c r="C707" s="1" t="s">
        <v>1</v>
      </c>
      <c r="D707" s="4">
        <v>1000</v>
      </c>
      <c r="I707" t="str">
        <f>I695</f>
        <v>ALTER TABLE TM_BACKLOG_HISTORY</v>
      </c>
      <c r="J707" t="str">
        <f t="shared" si="301"/>
        <v xml:space="preserve"> ADD  PARAM_3 VARCHAR(1000);</v>
      </c>
      <c r="K707" s="21" t="str">
        <f t="shared" si="302"/>
        <v xml:space="preserve">  ALTER COLUMN   PARAM_3 VARCHAR(1000);</v>
      </c>
      <c r="L707" s="12"/>
      <c r="M707" s="18" t="str">
        <f t="shared" si="303"/>
        <v>PARAM_3,</v>
      </c>
      <c r="N707" s="5" t="str">
        <f t="shared" si="300"/>
        <v>PARAM_3 VARCHAR(1000),</v>
      </c>
      <c r="O707" s="1" t="s">
        <v>102</v>
      </c>
      <c r="P707">
        <v>3</v>
      </c>
      <c r="W707" s="17" t="str">
        <f t="shared" si="304"/>
        <v>param3</v>
      </c>
      <c r="X707" s="3" t="str">
        <f t="shared" si="305"/>
        <v>"param3":"",</v>
      </c>
      <c r="Y707" s="22" t="str">
        <f t="shared" si="306"/>
        <v>public static String PARAM_3="param3";</v>
      </c>
      <c r="Z707" s="7" t="str">
        <f t="shared" si="307"/>
        <v>private String param3="";</v>
      </c>
    </row>
    <row r="708" spans="2:26" ht="19.2" x14ac:dyDescent="0.45">
      <c r="B708" s="1" t="s">
        <v>444</v>
      </c>
      <c r="C708" s="1" t="s">
        <v>1</v>
      </c>
      <c r="D708" s="4">
        <v>50</v>
      </c>
      <c r="I708" t="str">
        <f>I696</f>
        <v>ALTER TABLE TM_BACKLOG_HISTORY</v>
      </c>
      <c r="J708" t="str">
        <f>CONCATENATE(LEFT(CONCATENATE(" ADD "," ",N708,";"),LEN(CONCATENATE(" ADD "," ",N708,";"))-2),";")</f>
        <v xml:space="preserve"> ADD  RELATION_ID VARCHAR(50);</v>
      </c>
      <c r="K708" s="21" t="str">
        <f>CONCATENATE(LEFT(CONCATENATE("  ALTER COLUMN  "," ",N708,";"),LEN(CONCATENATE("  ALTER COLUMN  "," ",N708,";"))-2),";")</f>
        <v xml:space="preserve">  ALTER COLUMN   RELATION_ID VARCHAR(50);</v>
      </c>
      <c r="L708" s="12"/>
      <c r="M708" s="18" t="str">
        <f>CONCATENATE(B708,",")</f>
        <v>RELATION_ID,</v>
      </c>
      <c r="N708" s="5" t="str">
        <f>CONCATENATE(B708," ",C708,"(",D708,")",",")</f>
        <v>RELATION_ID VARCHAR(50),</v>
      </c>
      <c r="O708" s="1" t="s">
        <v>445</v>
      </c>
      <c r="P708" t="s">
        <v>2</v>
      </c>
      <c r="W708" s="17" t="str">
        <f>CONCATENATE(,LOWER(O708),UPPER(LEFT(P708,1)),LOWER(RIGHT(P708,LEN(P708)-IF(LEN(P708)&gt;0,1,LEN(P708)))),UPPER(LEFT(Q708,1)),LOWER(RIGHT(Q708,LEN(Q708)-IF(LEN(Q708)&gt;0,1,LEN(Q708)))),UPPER(LEFT(R708,1)),LOWER(RIGHT(R708,LEN(R708)-IF(LEN(R708)&gt;0,1,LEN(R708)))),UPPER(LEFT(S708,1)),LOWER(RIGHT(S708,LEN(S708)-IF(LEN(S708)&gt;0,1,LEN(S708)))),UPPER(LEFT(T708,1)),LOWER(RIGHT(T708,LEN(T708)-IF(LEN(T708)&gt;0,1,LEN(T708)))),UPPER(LEFT(U708,1)),LOWER(RIGHT(U708,LEN(U708)-IF(LEN(U708)&gt;0,1,LEN(U708)))),UPPER(LEFT(V708,1)),LOWER(RIGHT(V708,LEN(V708)-IF(LEN(V708)&gt;0,1,LEN(V708)))))</f>
        <v>relationId</v>
      </c>
      <c r="X708" s="3" t="str">
        <f>CONCATENATE("""",W708,"""",":","""","""",",")</f>
        <v>"relationId":"",</v>
      </c>
      <c r="Y708" s="22" t="str">
        <f>CONCATENATE("public static String ",,B708,,"=","""",W708,""";")</f>
        <v>public static String RELATION_ID="relationId";</v>
      </c>
      <c r="Z708" s="7" t="str">
        <f>CONCATENATE("private String ",W708,"=","""""",";")</f>
        <v>private String relationId="";</v>
      </c>
    </row>
    <row r="709" spans="2:26" ht="19.2" x14ac:dyDescent="0.45">
      <c r="B709" s="1" t="s">
        <v>428</v>
      </c>
      <c r="C709" s="1" t="s">
        <v>1</v>
      </c>
      <c r="D709" s="4">
        <v>4444</v>
      </c>
      <c r="I709">
        <f>I495</f>
        <v>0</v>
      </c>
      <c r="J709" t="str">
        <f t="shared" si="301"/>
        <v xml:space="preserve"> ADD  HISTORY_BODY VARCHAR(4444);</v>
      </c>
      <c r="K709" s="21" t="str">
        <f t="shared" si="302"/>
        <v xml:space="preserve">  ALTER COLUMN   HISTORY_BODY VARCHAR(4444);</v>
      </c>
      <c r="L709" s="12"/>
      <c r="M709" s="18" t="str">
        <f t="shared" si="303"/>
        <v>HISTORY_BODY,</v>
      </c>
      <c r="N709" s="5" t="str">
        <f t="shared" si="300"/>
        <v>HISTORY_BODY VARCHAR(4444),</v>
      </c>
      <c r="O709" s="1" t="s">
        <v>430</v>
      </c>
      <c r="P709" t="s">
        <v>429</v>
      </c>
      <c r="W709" s="17" t="str">
        <f t="shared" si="304"/>
        <v>historyBody</v>
      </c>
      <c r="X709" s="3" t="str">
        <f t="shared" si="305"/>
        <v>"historyBody":"",</v>
      </c>
      <c r="Y709" s="22" t="str">
        <f t="shared" si="306"/>
        <v>public static String HISTORY_BODY="historyBody";</v>
      </c>
      <c r="Z709" s="7" t="str">
        <f t="shared" si="307"/>
        <v>private String historyBody="";</v>
      </c>
    </row>
    <row r="710" spans="2:26" ht="19.2" x14ac:dyDescent="0.45">
      <c r="B710" s="1"/>
      <c r="C710" s="1"/>
      <c r="D710" s="4"/>
      <c r="L710" s="12"/>
      <c r="M710" s="18"/>
      <c r="N710" s="33" t="s">
        <v>130</v>
      </c>
      <c r="O710" s="1"/>
      <c r="W710" s="17"/>
    </row>
    <row r="711" spans="2:26" ht="19.2" x14ac:dyDescent="0.45">
      <c r="B711" s="1"/>
      <c r="C711" s="1"/>
      <c r="D711" s="4"/>
      <c r="L711" s="12"/>
      <c r="M711" s="18"/>
      <c r="N711" s="31" t="s">
        <v>126</v>
      </c>
      <c r="O711" s="1"/>
      <c r="W711" s="17"/>
    </row>
    <row r="712" spans="2:26" x14ac:dyDescent="0.3">
      <c r="B712" s="2" t="s">
        <v>432</v>
      </c>
      <c r="I712" t="str">
        <f>CONCATENATE("ALTER TABLE"," ",B712)</f>
        <v>ALTER TABLE TM_BACKLOG_HISTORY_LIST</v>
      </c>
      <c r="J712" t="s">
        <v>293</v>
      </c>
      <c r="K712" s="26" t="str">
        <f>CONCATENATE(J712," VIEW ",B712," AS SELECT")</f>
        <v>create OR REPLACE VIEW TM_BACKLOG_HISTORY_LIST AS SELECT</v>
      </c>
      <c r="N712" s="5" t="str">
        <f>CONCATENATE("CREATE TABLE ",B712," ","(")</f>
        <v>CREATE TABLE TM_BACKLOG_HISTORY_LIST (</v>
      </c>
    </row>
    <row r="713" spans="2:26" ht="19.2" x14ac:dyDescent="0.45">
      <c r="B713" s="1" t="s">
        <v>2</v>
      </c>
      <c r="C713" s="1" t="s">
        <v>1</v>
      </c>
      <c r="D713" s="4">
        <v>30</v>
      </c>
      <c r="E713" s="24" t="s">
        <v>113</v>
      </c>
      <c r="I713" t="str">
        <f>I712</f>
        <v>ALTER TABLE TM_BACKLOG_HISTORY_LIST</v>
      </c>
      <c r="K713" s="25" t="str">
        <f>CONCATENATE("T.",B713,",")</f>
        <v>T.ID,</v>
      </c>
      <c r="L713" s="12"/>
      <c r="M713" s="18" t="str">
        <f t="shared" ref="M713:M730" si="308">CONCATENATE(B713,",")</f>
        <v>ID,</v>
      </c>
      <c r="N713" s="5" t="str">
        <f>CONCATENATE(B713," ",C713,"(",D713,") ",E713," ,")</f>
        <v>ID VARCHAR(30) NOT NULL ,</v>
      </c>
      <c r="O713" s="1" t="s">
        <v>2</v>
      </c>
      <c r="P713" s="6"/>
      <c r="Q713" s="6"/>
      <c r="R713" s="6"/>
      <c r="S713" s="6"/>
      <c r="T713" s="6"/>
      <c r="U713" s="6"/>
      <c r="V713" s="6"/>
      <c r="W713" s="17" t="str">
        <f t="shared" ref="W713:W730" si="309">CONCATENATE(,LOWER(O713),UPPER(LEFT(P713,1)),LOWER(RIGHT(P713,LEN(P713)-IF(LEN(P713)&gt;0,1,LEN(P713)))),UPPER(LEFT(Q713,1)),LOWER(RIGHT(Q713,LEN(Q713)-IF(LEN(Q713)&gt;0,1,LEN(Q713)))),UPPER(LEFT(R713,1)),LOWER(RIGHT(R713,LEN(R713)-IF(LEN(R713)&gt;0,1,LEN(R713)))),UPPER(LEFT(S713,1)),LOWER(RIGHT(S713,LEN(S713)-IF(LEN(S713)&gt;0,1,LEN(S713)))),UPPER(LEFT(T713,1)),LOWER(RIGHT(T713,LEN(T713)-IF(LEN(T713)&gt;0,1,LEN(T713)))),UPPER(LEFT(U713,1)),LOWER(RIGHT(U713,LEN(U713)-IF(LEN(U713)&gt;0,1,LEN(U713)))),UPPER(LEFT(V713,1)),LOWER(RIGHT(V713,LEN(V713)-IF(LEN(V713)&gt;0,1,LEN(V713)))))</f>
        <v>id</v>
      </c>
      <c r="X713" s="3" t="str">
        <f t="shared" ref="X713:X730" si="310">CONCATENATE("""",W713,"""",":","""","""",",")</f>
        <v>"id":"",</v>
      </c>
      <c r="Y713" s="22" t="str">
        <f t="shared" ref="Y713:Y730" si="311">CONCATENATE("public static String ",,B713,,"=","""",W713,""";")</f>
        <v>public static String ID="id";</v>
      </c>
      <c r="Z713" s="7" t="str">
        <f t="shared" ref="Z713:Z730" si="312">CONCATENATE("private String ",W713,"=","""""",";")</f>
        <v>private String id="";</v>
      </c>
    </row>
    <row r="714" spans="2:26" ht="19.2" x14ac:dyDescent="0.45">
      <c r="B714" s="1" t="s">
        <v>3</v>
      </c>
      <c r="C714" s="1" t="s">
        <v>1</v>
      </c>
      <c r="D714" s="4">
        <v>10</v>
      </c>
      <c r="I714" t="str">
        <f>I713</f>
        <v>ALTER TABLE TM_BACKLOG_HISTORY_LIST</v>
      </c>
      <c r="K714" s="25" t="str">
        <f t="shared" ref="K714:K723" si="313">CONCATENATE("T.",B714,",")</f>
        <v>T.STATUS,</v>
      </c>
      <c r="L714" s="12"/>
      <c r="M714" s="18" t="str">
        <f t="shared" si="308"/>
        <v>STATUS,</v>
      </c>
      <c r="N714" s="5" t="str">
        <f t="shared" ref="N714:N730" si="314">CONCATENATE(B714," ",C714,"(",D714,")",",")</f>
        <v>STATUS VARCHAR(10),</v>
      </c>
      <c r="O714" s="1" t="s">
        <v>3</v>
      </c>
      <c r="W714" s="17" t="str">
        <f t="shared" si="309"/>
        <v>status</v>
      </c>
      <c r="X714" s="3" t="str">
        <f t="shared" si="310"/>
        <v>"status":"",</v>
      </c>
      <c r="Y714" s="22" t="str">
        <f t="shared" si="311"/>
        <v>public static String STATUS="status";</v>
      </c>
      <c r="Z714" s="7" t="str">
        <f t="shared" si="312"/>
        <v>private String status="";</v>
      </c>
    </row>
    <row r="715" spans="2:26" ht="19.2" x14ac:dyDescent="0.45">
      <c r="B715" s="1" t="s">
        <v>4</v>
      </c>
      <c r="C715" s="1" t="s">
        <v>1</v>
      </c>
      <c r="D715" s="4">
        <v>30</v>
      </c>
      <c r="I715" t="str">
        <f>I714</f>
        <v>ALTER TABLE TM_BACKLOG_HISTORY_LIST</v>
      </c>
      <c r="K715" s="25" t="str">
        <f t="shared" si="313"/>
        <v>T.INSERT_DATE,</v>
      </c>
      <c r="L715" s="12"/>
      <c r="M715" s="18" t="str">
        <f t="shared" si="308"/>
        <v>INSERT_DATE,</v>
      </c>
      <c r="N715" s="5" t="str">
        <f t="shared" si="314"/>
        <v>INSERT_DATE VARCHAR(30),</v>
      </c>
      <c r="O715" s="1" t="s">
        <v>7</v>
      </c>
      <c r="P715" t="s">
        <v>8</v>
      </c>
      <c r="W715" s="17" t="str">
        <f t="shared" si="309"/>
        <v>insertDate</v>
      </c>
      <c r="X715" s="3" t="str">
        <f t="shared" si="310"/>
        <v>"insertDate":"",</v>
      </c>
      <c r="Y715" s="22" t="str">
        <f t="shared" si="311"/>
        <v>public static String INSERT_DATE="insertDate";</v>
      </c>
      <c r="Z715" s="7" t="str">
        <f t="shared" si="312"/>
        <v>private String insertDate="";</v>
      </c>
    </row>
    <row r="716" spans="2:26" ht="19.2" x14ac:dyDescent="0.45">
      <c r="B716" s="1" t="s">
        <v>5</v>
      </c>
      <c r="C716" s="1" t="s">
        <v>1</v>
      </c>
      <c r="D716" s="4">
        <v>30</v>
      </c>
      <c r="I716" t="str">
        <f>I715</f>
        <v>ALTER TABLE TM_BACKLOG_HISTORY_LIST</v>
      </c>
      <c r="K716" s="25" t="str">
        <f t="shared" si="313"/>
        <v>T.MODIFICATION_DATE,</v>
      </c>
      <c r="L716" s="12"/>
      <c r="M716" s="18" t="str">
        <f t="shared" si="308"/>
        <v>MODIFICATION_DATE,</v>
      </c>
      <c r="N716" s="5" t="str">
        <f t="shared" si="314"/>
        <v>MODIFICATION_DATE VARCHAR(30),</v>
      </c>
      <c r="O716" s="1" t="s">
        <v>9</v>
      </c>
      <c r="P716" t="s">
        <v>8</v>
      </c>
      <c r="W716" s="17" t="str">
        <f t="shared" si="309"/>
        <v>modificationDate</v>
      </c>
      <c r="X716" s="3" t="str">
        <f t="shared" si="310"/>
        <v>"modificationDate":"",</v>
      </c>
      <c r="Y716" s="22" t="str">
        <f t="shared" si="311"/>
        <v>public static String MODIFICATION_DATE="modificationDate";</v>
      </c>
      <c r="Z716" s="7" t="str">
        <f t="shared" si="312"/>
        <v>private String modificationDate="";</v>
      </c>
    </row>
    <row r="717" spans="2:26" ht="19.2" x14ac:dyDescent="0.45">
      <c r="B717" s="1" t="s">
        <v>274</v>
      </c>
      <c r="C717" s="1" t="s">
        <v>1</v>
      </c>
      <c r="D717" s="4">
        <v>45</v>
      </c>
      <c r="I717" t="str">
        <f>I706</f>
        <v>ALTER TABLE TM_BACKLOG_HISTORY</v>
      </c>
      <c r="J717" t="str">
        <f>CONCATENATE(LEFT(CONCATENATE(" ADD "," ",N717,";"),LEN(CONCATENATE(" ADD "," ",N717,";"))-2),";")</f>
        <v xml:space="preserve"> ADD  FK_PROJECT_ID VARCHAR(45);</v>
      </c>
      <c r="K717" s="25" t="str">
        <f>CONCATENATE("T.",B717,",")</f>
        <v>T.FK_PROJECT_ID,</v>
      </c>
      <c r="L717" s="12"/>
      <c r="M717" s="18" t="str">
        <f>CONCATENATE(B717,",")</f>
        <v>FK_PROJECT_ID,</v>
      </c>
      <c r="N717" s="5" t="str">
        <f>CONCATENATE(B717," ",C717,"(",D717,")",",")</f>
        <v>FK_PROJECT_ID VARCHAR(45),</v>
      </c>
      <c r="O717" s="1" t="s">
        <v>10</v>
      </c>
      <c r="P717" t="s">
        <v>288</v>
      </c>
      <c r="Q717" t="s">
        <v>2</v>
      </c>
      <c r="W717" s="17" t="str">
        <f>CONCATENATE(,LOWER(O717),UPPER(LEFT(P717,1)),LOWER(RIGHT(P717,LEN(P717)-IF(LEN(P717)&gt;0,1,LEN(P717)))),UPPER(LEFT(Q717,1)),LOWER(RIGHT(Q717,LEN(Q717)-IF(LEN(Q717)&gt;0,1,LEN(Q717)))),UPPER(LEFT(R717,1)),LOWER(RIGHT(R717,LEN(R717)-IF(LEN(R717)&gt;0,1,LEN(R717)))),UPPER(LEFT(S717,1)),LOWER(RIGHT(S717,LEN(S717)-IF(LEN(S717)&gt;0,1,LEN(S717)))),UPPER(LEFT(T717,1)),LOWER(RIGHT(T717,LEN(T717)-IF(LEN(T717)&gt;0,1,LEN(T717)))),UPPER(LEFT(U717,1)),LOWER(RIGHT(U717,LEN(U717)-IF(LEN(U717)&gt;0,1,LEN(U717)))),UPPER(LEFT(V717,1)),LOWER(RIGHT(V717,LEN(V717)-IF(LEN(V717)&gt;0,1,LEN(V717)))))</f>
        <v>fkProjectId</v>
      </c>
      <c r="X717" s="3" t="str">
        <f>CONCATENATE("""",W717,"""",":","""","""",",")</f>
        <v>"fkProjectId":"",</v>
      </c>
      <c r="Y717" s="22" t="str">
        <f>CONCATENATE("public static String ",,B717,,"=","""",W717,""";")</f>
        <v>public static String FK_PROJECT_ID="fkProjectId";</v>
      </c>
      <c r="Z717" s="7" t="str">
        <f>CONCATENATE("private String ",W717,"=","""""",";")</f>
        <v>private String fkProjectId="";</v>
      </c>
    </row>
    <row r="718" spans="2:26" ht="19.2" x14ac:dyDescent="0.45">
      <c r="B718" s="1" t="s">
        <v>287</v>
      </c>
      <c r="C718" s="1" t="s">
        <v>1</v>
      </c>
      <c r="D718" s="4">
        <v>45</v>
      </c>
      <c r="I718" t="str">
        <f>I707</f>
        <v>ALTER TABLE TM_BACKLOG_HISTORY</v>
      </c>
      <c r="J718" t="str">
        <f>CONCATENATE(LEFT(CONCATENATE(" ADD "," ",N718,";"),LEN(CONCATENATE(" ADD "," ",N718,";"))-2),";")</f>
        <v xml:space="preserve"> ADD  PROJECT_NAME VARCHAR(45);</v>
      </c>
      <c r="K718" s="25" t="s">
        <v>535</v>
      </c>
      <c r="L718" s="12"/>
      <c r="M718" s="18" t="str">
        <f t="shared" si="308"/>
        <v>PROJECT_NAME,</v>
      </c>
      <c r="N718" s="5" t="str">
        <f t="shared" si="314"/>
        <v>PROJECT_NAME VARCHAR(45),</v>
      </c>
      <c r="O718" s="1" t="s">
        <v>288</v>
      </c>
      <c r="P718" t="s">
        <v>0</v>
      </c>
      <c r="W718" s="17" t="str">
        <f t="shared" si="309"/>
        <v>projectName</v>
      </c>
      <c r="X718" s="3" t="str">
        <f t="shared" si="310"/>
        <v>"projectName":"",</v>
      </c>
      <c r="Y718" s="22" t="str">
        <f t="shared" si="311"/>
        <v>public static String PROJECT_NAME="projectName";</v>
      </c>
      <c r="Z718" s="7" t="str">
        <f t="shared" si="312"/>
        <v>private String projectName="";</v>
      </c>
    </row>
    <row r="719" spans="2:26" ht="19.2" x14ac:dyDescent="0.45">
      <c r="B719" s="1" t="s">
        <v>367</v>
      </c>
      <c r="C719" s="1" t="s">
        <v>1</v>
      </c>
      <c r="D719" s="4">
        <v>45</v>
      </c>
      <c r="I719" t="str">
        <f>I704</f>
        <v>ALTER TABLE TM_BACKLOG_HISTORY</v>
      </c>
      <c r="K719" s="25" t="str">
        <f t="shared" si="313"/>
        <v>T.FK_BACKLOG_ID,</v>
      </c>
      <c r="L719" s="12"/>
      <c r="M719" s="18" t="str">
        <f t="shared" si="308"/>
        <v>FK_BACKLOG_ID,</v>
      </c>
      <c r="N719" s="5" t="str">
        <f t="shared" si="314"/>
        <v>FK_BACKLOG_ID VARCHAR(45),</v>
      </c>
      <c r="O719" s="1" t="s">
        <v>10</v>
      </c>
      <c r="P719" t="s">
        <v>354</v>
      </c>
      <c r="Q719" t="s">
        <v>2</v>
      </c>
      <c r="W719" s="17" t="str">
        <f t="shared" si="309"/>
        <v>fkBacklogId</v>
      </c>
      <c r="X719" s="3" t="str">
        <f t="shared" si="310"/>
        <v>"fkBacklogId":"",</v>
      </c>
      <c r="Y719" s="22" t="str">
        <f t="shared" si="311"/>
        <v>public static String FK_BACKLOG_ID="fkBacklogId";</v>
      </c>
      <c r="Z719" s="7" t="str">
        <f t="shared" si="312"/>
        <v>private String fkBacklogId="";</v>
      </c>
    </row>
    <row r="720" spans="2:26" ht="19.2" x14ac:dyDescent="0.45">
      <c r="B720" s="1" t="s">
        <v>424</v>
      </c>
      <c r="C720" s="1" t="s">
        <v>1</v>
      </c>
      <c r="D720" s="4">
        <v>222</v>
      </c>
      <c r="I720">
        <f>I504</f>
        <v>0</v>
      </c>
      <c r="K720" s="25" t="str">
        <f t="shared" si="313"/>
        <v>T.HISTORY_TYPE,</v>
      </c>
      <c r="L720" s="12"/>
      <c r="M720" s="18" t="str">
        <f t="shared" si="308"/>
        <v>HISTORY_TYPE,</v>
      </c>
      <c r="N720" s="5" t="str">
        <f t="shared" si="314"/>
        <v>HISTORY_TYPE VARCHAR(222),</v>
      </c>
      <c r="O720" s="1" t="s">
        <v>430</v>
      </c>
      <c r="P720" t="s">
        <v>51</v>
      </c>
      <c r="W720" s="17" t="str">
        <f t="shared" si="309"/>
        <v>historyType</v>
      </c>
      <c r="X720" s="3" t="str">
        <f t="shared" si="310"/>
        <v>"historyType":"",</v>
      </c>
      <c r="Y720" s="22" t="str">
        <f t="shared" si="311"/>
        <v>public static String HISTORY_TYPE="historyType";</v>
      </c>
      <c r="Z720" s="7" t="str">
        <f t="shared" si="312"/>
        <v>private String historyType="";</v>
      </c>
    </row>
    <row r="721" spans="2:26" ht="19.2" x14ac:dyDescent="0.45">
      <c r="B721" s="1" t="s">
        <v>425</v>
      </c>
      <c r="C721" s="1" t="s">
        <v>1</v>
      </c>
      <c r="D721" s="4">
        <v>45</v>
      </c>
      <c r="I721">
        <f>I710</f>
        <v>0</v>
      </c>
      <c r="K721" s="25" t="str">
        <f t="shared" si="313"/>
        <v>T.HISTORY_DATE,</v>
      </c>
      <c r="L721" s="12"/>
      <c r="M721" s="18" t="str">
        <f t="shared" si="308"/>
        <v>HISTORY_DATE,</v>
      </c>
      <c r="N721" s="5" t="str">
        <f t="shared" si="314"/>
        <v>HISTORY_DATE VARCHAR(45),</v>
      </c>
      <c r="O721" s="1" t="s">
        <v>430</v>
      </c>
      <c r="P721" t="s">
        <v>8</v>
      </c>
      <c r="W721" s="17" t="str">
        <f t="shared" si="309"/>
        <v>historyDate</v>
      </c>
      <c r="X721" s="3" t="str">
        <f t="shared" si="310"/>
        <v>"historyDate":"",</v>
      </c>
      <c r="Y721" s="22" t="str">
        <f t="shared" si="311"/>
        <v>public static String HISTORY_DATE="historyDate";</v>
      </c>
      <c r="Z721" s="7" t="str">
        <f t="shared" si="312"/>
        <v>private String historyDate="";</v>
      </c>
    </row>
    <row r="722" spans="2:26" ht="19.2" x14ac:dyDescent="0.45">
      <c r="B722" s="1" t="s">
        <v>426</v>
      </c>
      <c r="C722" s="1" t="s">
        <v>1</v>
      </c>
      <c r="D722" s="4">
        <v>45</v>
      </c>
      <c r="I722">
        <f>I506</f>
        <v>0</v>
      </c>
      <c r="K722" s="25" t="str">
        <f t="shared" si="313"/>
        <v>T.HISTORY_TIME,</v>
      </c>
      <c r="L722" s="12"/>
      <c r="M722" s="18" t="str">
        <f t="shared" si="308"/>
        <v>HISTORY_TIME,</v>
      </c>
      <c r="N722" s="5" t="str">
        <f t="shared" si="314"/>
        <v>HISTORY_TIME VARCHAR(45),</v>
      </c>
      <c r="O722" s="1" t="s">
        <v>430</v>
      </c>
      <c r="P722" t="s">
        <v>133</v>
      </c>
      <c r="W722" s="17" t="str">
        <f t="shared" si="309"/>
        <v>historyTime</v>
      </c>
      <c r="X722" s="3" t="str">
        <f t="shared" si="310"/>
        <v>"historyTime":"",</v>
      </c>
      <c r="Y722" s="22" t="str">
        <f t="shared" si="311"/>
        <v>public static String HISTORY_TIME="historyTime";</v>
      </c>
      <c r="Z722" s="7" t="str">
        <f t="shared" si="312"/>
        <v>private String historyTime="";</v>
      </c>
    </row>
    <row r="723" spans="2:26" ht="19.2" x14ac:dyDescent="0.45">
      <c r="B723" s="1" t="s">
        <v>427</v>
      </c>
      <c r="C723" s="1" t="s">
        <v>1</v>
      </c>
      <c r="D723" s="4">
        <v>45</v>
      </c>
      <c r="I723" t="str">
        <f>I712</f>
        <v>ALTER TABLE TM_BACKLOG_HISTORY_LIST</v>
      </c>
      <c r="K723" s="25" t="str">
        <f t="shared" si="313"/>
        <v>T.HISTORY_TELLER_ID,</v>
      </c>
      <c r="L723" s="12"/>
      <c r="M723" s="18" t="str">
        <f>CONCATENATE(B723,",")</f>
        <v>HISTORY_TELLER_ID,</v>
      </c>
      <c r="N723" s="5" t="str">
        <f t="shared" si="314"/>
        <v>HISTORY_TELLER_ID VARCHAR(45),</v>
      </c>
      <c r="O723" s="1" t="s">
        <v>430</v>
      </c>
      <c r="P723" t="s">
        <v>431</v>
      </c>
      <c r="Q723" t="s">
        <v>2</v>
      </c>
      <c r="W723" s="17" t="str">
        <f>CONCATENATE(,LOWER(O723),UPPER(LEFT(P723,1)),LOWER(RIGHT(P723,LEN(P723)-IF(LEN(P723)&gt;0,1,LEN(P723)))),UPPER(LEFT(Q723,1)),LOWER(RIGHT(Q723,LEN(Q723)-IF(LEN(Q723)&gt;0,1,LEN(Q723)))),UPPER(LEFT(R723,1)),LOWER(RIGHT(R723,LEN(R723)-IF(LEN(R723)&gt;0,1,LEN(R723)))),UPPER(LEFT(S723,1)),LOWER(RIGHT(S723,LEN(S723)-IF(LEN(S723)&gt;0,1,LEN(S723)))),UPPER(LEFT(T723,1)),LOWER(RIGHT(T723,LEN(T723)-IF(LEN(T723)&gt;0,1,LEN(T723)))),UPPER(LEFT(U723,1)),LOWER(RIGHT(U723,LEN(U723)-IF(LEN(U723)&gt;0,1,LEN(U723)))),UPPER(LEFT(V723,1)),LOWER(RIGHT(V723,LEN(V723)-IF(LEN(V723)&gt;0,1,LEN(V723)))))</f>
        <v>historyTellerId</v>
      </c>
      <c r="X723" s="3" t="str">
        <f>CONCATENATE("""",W723,"""",":","""","""",",")</f>
        <v>"historyTellerId":"",</v>
      </c>
      <c r="Y723" s="22" t="str">
        <f>CONCATENATE("public static String ",,B723,,"=","""",W723,""";")</f>
        <v>public static String HISTORY_TELLER_ID="historyTellerId";</v>
      </c>
      <c r="Z723" s="7" t="str">
        <f>CONCATENATE("private String ",W723,"=","""""",";")</f>
        <v>private String historyTellerId="";</v>
      </c>
    </row>
    <row r="724" spans="2:26" ht="19.2" x14ac:dyDescent="0.45">
      <c r="B724" s="1" t="s">
        <v>433</v>
      </c>
      <c r="C724" s="1" t="s">
        <v>1</v>
      </c>
      <c r="D724" s="4">
        <v>45</v>
      </c>
      <c r="I724" t="str">
        <f>I712</f>
        <v>ALTER TABLE TM_BACKLOG_HISTORY_LIST</v>
      </c>
      <c r="K724" s="25" t="s">
        <v>534</v>
      </c>
      <c r="L724" s="12"/>
      <c r="M724" s="18" t="str">
        <f>CONCATENATE(B724,",")</f>
        <v>HISTORY_TELLER_NAME,</v>
      </c>
      <c r="N724" s="5" t="str">
        <f t="shared" si="314"/>
        <v>HISTORY_TELLER_NAME VARCHAR(45),</v>
      </c>
      <c r="O724" s="1" t="s">
        <v>430</v>
      </c>
      <c r="P724" t="s">
        <v>431</v>
      </c>
      <c r="Q724" t="s">
        <v>0</v>
      </c>
      <c r="W724" s="17" t="str">
        <f>CONCATENATE(,LOWER(O724),UPPER(LEFT(P724,1)),LOWER(RIGHT(P724,LEN(P724)-IF(LEN(P724)&gt;0,1,LEN(P724)))),UPPER(LEFT(Q724,1)),LOWER(RIGHT(Q724,LEN(Q724)-IF(LEN(Q724)&gt;0,1,LEN(Q724)))),UPPER(LEFT(R724,1)),LOWER(RIGHT(R724,LEN(R724)-IF(LEN(R724)&gt;0,1,LEN(R724)))),UPPER(LEFT(S724,1)),LOWER(RIGHT(S724,LEN(S724)-IF(LEN(S724)&gt;0,1,LEN(S724)))),UPPER(LEFT(T724,1)),LOWER(RIGHT(T724,LEN(T724)-IF(LEN(T724)&gt;0,1,LEN(T724)))),UPPER(LEFT(U724,1)),LOWER(RIGHT(U724,LEN(U724)-IF(LEN(U724)&gt;0,1,LEN(U724)))),UPPER(LEFT(V724,1)),LOWER(RIGHT(V724,LEN(V724)-IF(LEN(V724)&gt;0,1,LEN(V724)))))</f>
        <v>historyTellerName</v>
      </c>
      <c r="X724" s="3" t="str">
        <f>CONCATENATE("""",W724,"""",":","""","""",",")</f>
        <v>"historyTellerName":"",</v>
      </c>
      <c r="Y724" s="22" t="str">
        <f>CONCATENATE("public static String ",,B724,,"=","""",W724,""";")</f>
        <v>public static String HISTORY_TELLER_NAME="historyTellerName";</v>
      </c>
      <c r="Z724" s="7" t="str">
        <f>CONCATENATE("private String ",W724,"=","""""",";")</f>
        <v>private String historyTellerName="";</v>
      </c>
    </row>
    <row r="725" spans="2:26" ht="19.2" x14ac:dyDescent="0.45">
      <c r="B725" s="1" t="s">
        <v>434</v>
      </c>
      <c r="C725" s="1" t="s">
        <v>1</v>
      </c>
      <c r="D725" s="4">
        <v>45</v>
      </c>
      <c r="I725" t="str">
        <f>I713</f>
        <v>ALTER TABLE TM_BACKLOG_HISTORY_LIST</v>
      </c>
      <c r="K725" s="25" t="s">
        <v>449</v>
      </c>
      <c r="L725" s="12"/>
      <c r="M725" s="18" t="str">
        <f t="shared" si="308"/>
        <v>HISTORY_TELLER_IMAGE,</v>
      </c>
      <c r="N725" s="5" t="str">
        <f t="shared" si="314"/>
        <v>HISTORY_TELLER_IMAGE VARCHAR(45),</v>
      </c>
      <c r="O725" s="1" t="s">
        <v>430</v>
      </c>
      <c r="P725" t="s">
        <v>431</v>
      </c>
      <c r="Q725" t="s">
        <v>153</v>
      </c>
      <c r="W725" s="17" t="str">
        <f t="shared" si="309"/>
        <v>historyTellerImage</v>
      </c>
      <c r="X725" s="3" t="str">
        <f t="shared" si="310"/>
        <v>"historyTellerImage":"",</v>
      </c>
      <c r="Y725" s="22" t="str">
        <f t="shared" si="311"/>
        <v>public static String HISTORY_TELLER_IMAGE="historyTellerImage";</v>
      </c>
      <c r="Z725" s="7" t="str">
        <f t="shared" si="312"/>
        <v>private String historyTellerImage="";</v>
      </c>
    </row>
    <row r="726" spans="2:26" ht="19.2" x14ac:dyDescent="0.45">
      <c r="B726" s="1" t="s">
        <v>444</v>
      </c>
      <c r="C726" s="1" t="s">
        <v>1</v>
      </c>
      <c r="D726" s="4">
        <v>50</v>
      </c>
      <c r="I726" t="str">
        <f>I716</f>
        <v>ALTER TABLE TM_BACKLOG_HISTORY_LIST</v>
      </c>
      <c r="J726" t="str">
        <f>CONCATENATE(LEFT(CONCATENATE(" ADD "," ",N726,";"),LEN(CONCATENATE(" ADD "," ",N726,";"))-2),";")</f>
        <v xml:space="preserve"> ADD  RELATION_ID VARCHAR(50);</v>
      </c>
      <c r="K726" s="25" t="str">
        <f>CONCATENATE("T.",B726,",")</f>
        <v>T.RELATION_ID,</v>
      </c>
      <c r="L726" s="12"/>
      <c r="M726" s="18" t="str">
        <f t="shared" si="308"/>
        <v>RELATION_ID,</v>
      </c>
      <c r="N726" s="5" t="str">
        <f t="shared" si="314"/>
        <v>RELATION_ID VARCHAR(50),</v>
      </c>
      <c r="O726" s="1" t="s">
        <v>445</v>
      </c>
      <c r="P726" t="s">
        <v>2</v>
      </c>
      <c r="W726" s="17" t="str">
        <f t="shared" si="309"/>
        <v>relationId</v>
      </c>
      <c r="X726" s="3" t="str">
        <f t="shared" si="310"/>
        <v>"relationId":"",</v>
      </c>
      <c r="Y726" s="22" t="str">
        <f t="shared" si="311"/>
        <v>public static String RELATION_ID="relationId";</v>
      </c>
      <c r="Z726" s="7" t="str">
        <f t="shared" si="312"/>
        <v>private String relationId="";</v>
      </c>
    </row>
    <row r="727" spans="2:26" ht="19.2" x14ac:dyDescent="0.45">
      <c r="B727" s="1" t="s">
        <v>97</v>
      </c>
      <c r="C727" s="1" t="s">
        <v>1</v>
      </c>
      <c r="D727" s="4">
        <v>1000</v>
      </c>
      <c r="I727" t="str">
        <f>I719</f>
        <v>ALTER TABLE TM_BACKLOG_HISTORY</v>
      </c>
      <c r="J727" t="str">
        <f>CONCATENATE(LEFT(CONCATENATE(" ADD "," ",N727,";"),LEN(CONCATENATE(" ADD "," ",N727,";"))-2),";")</f>
        <v xml:space="preserve"> ADD  PARAM_1 VARCHAR(1000);</v>
      </c>
      <c r="K727" s="25" t="str">
        <f>CONCATENATE("T.",B727,",")</f>
        <v>T.PARAM_1,</v>
      </c>
      <c r="L727" s="12"/>
      <c r="M727" s="18" t="str">
        <f t="shared" si="308"/>
        <v>PARAM_1,</v>
      </c>
      <c r="N727" s="5" t="str">
        <f t="shared" si="314"/>
        <v>PARAM_1 VARCHAR(1000),</v>
      </c>
      <c r="O727" s="1" t="s">
        <v>102</v>
      </c>
      <c r="P727">
        <v>1</v>
      </c>
      <c r="W727" s="17" t="str">
        <f t="shared" si="309"/>
        <v>param1</v>
      </c>
      <c r="X727" s="3" t="str">
        <f t="shared" si="310"/>
        <v>"param1":"",</v>
      </c>
      <c r="Y727" s="22" t="str">
        <f t="shared" si="311"/>
        <v>public static String PARAM_1="param1";</v>
      </c>
      <c r="Z727" s="7" t="str">
        <f t="shared" si="312"/>
        <v>private String param1="";</v>
      </c>
    </row>
    <row r="728" spans="2:26" ht="19.2" x14ac:dyDescent="0.45">
      <c r="B728" s="1" t="s">
        <v>98</v>
      </c>
      <c r="C728" s="1" t="s">
        <v>1</v>
      </c>
      <c r="D728" s="4">
        <v>1000</v>
      </c>
      <c r="I728" t="str">
        <f>I715</f>
        <v>ALTER TABLE TM_BACKLOG_HISTORY_LIST</v>
      </c>
      <c r="J728" t="str">
        <f>CONCATENATE(LEFT(CONCATENATE(" ADD "," ",N728,";"),LEN(CONCATENATE(" ADD "," ",N728,";"))-2),";")</f>
        <v xml:space="preserve"> ADD  PARAM_2 VARCHAR(1000);</v>
      </c>
      <c r="K728" s="25" t="str">
        <f>CONCATENATE("T.",B728,",")</f>
        <v>T.PARAM_2,</v>
      </c>
      <c r="L728" s="12"/>
      <c r="M728" s="18" t="str">
        <f t="shared" si="308"/>
        <v>PARAM_2,</v>
      </c>
      <c r="N728" s="5" t="str">
        <f t="shared" si="314"/>
        <v>PARAM_2 VARCHAR(1000),</v>
      </c>
      <c r="O728" s="1" t="s">
        <v>102</v>
      </c>
      <c r="P728">
        <v>2</v>
      </c>
      <c r="W728" s="17" t="str">
        <f t="shared" si="309"/>
        <v>param2</v>
      </c>
      <c r="X728" s="3" t="str">
        <f t="shared" si="310"/>
        <v>"param2":"",</v>
      </c>
      <c r="Y728" s="22" t="str">
        <f t="shared" si="311"/>
        <v>public static String PARAM_2="param2";</v>
      </c>
      <c r="Z728" s="7" t="str">
        <f t="shared" si="312"/>
        <v>private String param2="";</v>
      </c>
    </row>
    <row r="729" spans="2:26" ht="19.2" x14ac:dyDescent="0.45">
      <c r="B729" s="1" t="s">
        <v>99</v>
      </c>
      <c r="C729" s="1" t="s">
        <v>1</v>
      </c>
      <c r="D729" s="4">
        <v>1000</v>
      </c>
      <c r="I729" t="str">
        <f>I716</f>
        <v>ALTER TABLE TM_BACKLOG_HISTORY_LIST</v>
      </c>
      <c r="J729" t="str">
        <f>CONCATENATE(LEFT(CONCATENATE(" ADD "," ",N729,";"),LEN(CONCATENATE(" ADD "," ",N729,";"))-2),";")</f>
        <v xml:space="preserve"> ADD  PARAM_3 VARCHAR(1000);</v>
      </c>
      <c r="K729" s="25" t="str">
        <f>CONCATENATE("T.",B729,",")</f>
        <v>T.PARAM_3,</v>
      </c>
      <c r="L729" s="12"/>
      <c r="M729" s="18" t="str">
        <f t="shared" si="308"/>
        <v>PARAM_3,</v>
      </c>
      <c r="N729" s="5" t="str">
        <f t="shared" si="314"/>
        <v>PARAM_3 VARCHAR(1000),</v>
      </c>
      <c r="O729" s="1" t="s">
        <v>102</v>
      </c>
      <c r="P729">
        <v>3</v>
      </c>
      <c r="W729" s="17" t="str">
        <f t="shared" si="309"/>
        <v>param3</v>
      </c>
      <c r="X729" s="3" t="str">
        <f t="shared" si="310"/>
        <v>"param3":"",</v>
      </c>
      <c r="Y729" s="22" t="str">
        <f t="shared" si="311"/>
        <v>public static String PARAM_3="param3";</v>
      </c>
      <c r="Z729" s="7" t="str">
        <f t="shared" si="312"/>
        <v>private String param3="";</v>
      </c>
    </row>
    <row r="730" spans="2:26" ht="19.2" x14ac:dyDescent="0.45">
      <c r="B730" s="1" t="s">
        <v>428</v>
      </c>
      <c r="C730" s="1" t="s">
        <v>1</v>
      </c>
      <c r="D730" s="4">
        <v>4444</v>
      </c>
      <c r="I730">
        <f>I508</f>
        <v>0</v>
      </c>
      <c r="K730" s="25" t="str">
        <f>CONCATENATE("T.",B730,"")</f>
        <v>T.HISTORY_BODY</v>
      </c>
      <c r="L730" s="12"/>
      <c r="M730" s="18" t="str">
        <f t="shared" si="308"/>
        <v>HISTORY_BODY,</v>
      </c>
      <c r="N730" s="5" t="str">
        <f t="shared" si="314"/>
        <v>HISTORY_BODY VARCHAR(4444),</v>
      </c>
      <c r="O730" s="1" t="s">
        <v>430</v>
      </c>
      <c r="P730" t="s">
        <v>429</v>
      </c>
      <c r="W730" s="17" t="str">
        <f t="shared" si="309"/>
        <v>historyBody</v>
      </c>
      <c r="X730" s="3" t="str">
        <f t="shared" si="310"/>
        <v>"historyBody":"",</v>
      </c>
      <c r="Y730" s="22" t="str">
        <f t="shared" si="311"/>
        <v>public static String HISTORY_BODY="historyBody";</v>
      </c>
      <c r="Z730" s="7" t="str">
        <f t="shared" si="312"/>
        <v>private String historyBody="";</v>
      </c>
    </row>
    <row r="731" spans="2:26" ht="19.2" x14ac:dyDescent="0.45">
      <c r="B731" s="1"/>
      <c r="C731" s="1"/>
      <c r="D731" s="4"/>
      <c r="K731" s="29" t="s">
        <v>435</v>
      </c>
      <c r="L731" s="12"/>
      <c r="M731" s="18"/>
      <c r="N731" s="33" t="s">
        <v>130</v>
      </c>
      <c r="O731" s="1"/>
      <c r="W731" s="17"/>
    </row>
    <row r="732" spans="2:26" x14ac:dyDescent="0.3">
      <c r="K732" s="21" t="s">
        <v>436</v>
      </c>
    </row>
    <row r="735" spans="2:26" x14ac:dyDescent="0.3">
      <c r="B735" s="2" t="s">
        <v>452</v>
      </c>
      <c r="I735" t="str">
        <f>CONCATENATE("ALTER TABLE"," ",B735)</f>
        <v>ALTER TABLE TM_REL_BACKLOG_AND_LABEL</v>
      </c>
      <c r="N735" s="5" t="str">
        <f>CONCATENATE("CREATE TABLE ",B735," ","(")</f>
        <v>CREATE TABLE TM_REL_BACKLOG_AND_LABEL (</v>
      </c>
    </row>
    <row r="736" spans="2:26" ht="19.2" x14ac:dyDescent="0.45">
      <c r="B736" s="1" t="s">
        <v>2</v>
      </c>
      <c r="C736" s="1" t="s">
        <v>1</v>
      </c>
      <c r="D736" s="4">
        <v>30</v>
      </c>
      <c r="E736" s="24" t="s">
        <v>113</v>
      </c>
      <c r="I736" t="str">
        <f t="shared" ref="I736:I742" si="315">I735</f>
        <v>ALTER TABLE TM_REL_BACKLOG_AND_LABEL</v>
      </c>
      <c r="J736" t="str">
        <f t="shared" ref="J736:J742" si="316">CONCATENATE(LEFT(CONCATENATE(" ADD "," ",N736,";"),LEN(CONCATENATE(" ADD "," ",N736,";"))-2),";")</f>
        <v xml:space="preserve"> ADD  ID VARCHAR(30) NOT NULL ;</v>
      </c>
      <c r="K736" s="21" t="str">
        <f t="shared" ref="K736:K742" si="317">CONCATENATE(LEFT(CONCATENATE("  ALTER COLUMN  "," ",N736,";"),LEN(CONCATENATE("  ALTER COLUMN  "," ",N736,";"))-2),";")</f>
        <v xml:space="preserve">  ALTER COLUMN   ID VARCHAR(30) NOT NULL ;</v>
      </c>
      <c r="L736" s="12"/>
      <c r="M736" s="18" t="str">
        <f t="shared" ref="M736:M742" si="318">CONCATENATE(B736,",")</f>
        <v>ID,</v>
      </c>
      <c r="N736" s="5" t="str">
        <f>CONCATENATE(B736," ",C736,"(",D736,") ",E736," ,")</f>
        <v>ID VARCHAR(30) NOT NULL ,</v>
      </c>
      <c r="O736" s="1" t="s">
        <v>2</v>
      </c>
      <c r="P736" s="6"/>
      <c r="Q736" s="6"/>
      <c r="R736" s="6"/>
      <c r="S736" s="6"/>
      <c r="T736" s="6"/>
      <c r="U736" s="6"/>
      <c r="V736" s="6"/>
      <c r="W736" s="17" t="str">
        <f t="shared" ref="W736:W742" si="319">CONCATENATE(,LOWER(O736),UPPER(LEFT(P736,1)),LOWER(RIGHT(P736,LEN(P736)-IF(LEN(P736)&gt;0,1,LEN(P736)))),UPPER(LEFT(Q736,1)),LOWER(RIGHT(Q736,LEN(Q736)-IF(LEN(Q736)&gt;0,1,LEN(Q736)))),UPPER(LEFT(R736,1)),LOWER(RIGHT(R736,LEN(R736)-IF(LEN(R736)&gt;0,1,LEN(R736)))),UPPER(LEFT(S736,1)),LOWER(RIGHT(S736,LEN(S736)-IF(LEN(S736)&gt;0,1,LEN(S736)))),UPPER(LEFT(T736,1)),LOWER(RIGHT(T736,LEN(T736)-IF(LEN(T736)&gt;0,1,LEN(T736)))),UPPER(LEFT(U736,1)),LOWER(RIGHT(U736,LEN(U736)-IF(LEN(U736)&gt;0,1,LEN(U736)))),UPPER(LEFT(V736,1)),LOWER(RIGHT(V736,LEN(V736)-IF(LEN(V736)&gt;0,1,LEN(V736)))))</f>
        <v>id</v>
      </c>
      <c r="X736" s="3" t="str">
        <f t="shared" ref="X736:X742" si="320">CONCATENATE("""",W736,"""",":","""","""",",")</f>
        <v>"id":"",</v>
      </c>
      <c r="Y736" s="22" t="str">
        <f t="shared" ref="Y736:Y742" si="321">CONCATENATE("public static String ",,B736,,"=","""",W736,""";")</f>
        <v>public static String ID="id";</v>
      </c>
      <c r="Z736" s="7" t="str">
        <f t="shared" ref="Z736:Z742" si="322">CONCATENATE("private String ",W736,"=","""""",";")</f>
        <v>private String id="";</v>
      </c>
    </row>
    <row r="737" spans="2:26" ht="19.2" x14ac:dyDescent="0.45">
      <c r="B737" s="1" t="s">
        <v>3</v>
      </c>
      <c r="C737" s="1" t="s">
        <v>1</v>
      </c>
      <c r="D737" s="4">
        <v>10</v>
      </c>
      <c r="I737" t="str">
        <f t="shared" si="315"/>
        <v>ALTER TABLE TM_REL_BACKLOG_AND_LABEL</v>
      </c>
      <c r="J737" t="str">
        <f t="shared" si="316"/>
        <v xml:space="preserve"> ADD  STATUS VARCHAR(10);</v>
      </c>
      <c r="K737" s="21" t="str">
        <f t="shared" si="317"/>
        <v xml:space="preserve">  ALTER COLUMN   STATUS VARCHAR(10);</v>
      </c>
      <c r="L737" s="12"/>
      <c r="M737" s="18" t="str">
        <f t="shared" si="318"/>
        <v>STATUS,</v>
      </c>
      <c r="N737" s="5" t="str">
        <f t="shared" ref="N737:N742" si="323">CONCATENATE(B737," ",C737,"(",D737,")",",")</f>
        <v>STATUS VARCHAR(10),</v>
      </c>
      <c r="O737" s="1" t="s">
        <v>3</v>
      </c>
      <c r="W737" s="17" t="str">
        <f t="shared" si="319"/>
        <v>status</v>
      </c>
      <c r="X737" s="3" t="str">
        <f t="shared" si="320"/>
        <v>"status":"",</v>
      </c>
      <c r="Y737" s="22" t="str">
        <f t="shared" si="321"/>
        <v>public static String STATUS="status";</v>
      </c>
      <c r="Z737" s="7" t="str">
        <f t="shared" si="322"/>
        <v>private String status="";</v>
      </c>
    </row>
    <row r="738" spans="2:26" ht="19.2" x14ac:dyDescent="0.45">
      <c r="B738" s="1" t="s">
        <v>4</v>
      </c>
      <c r="C738" s="1" t="s">
        <v>1</v>
      </c>
      <c r="D738" s="4">
        <v>30</v>
      </c>
      <c r="I738" t="str">
        <f t="shared" si="315"/>
        <v>ALTER TABLE TM_REL_BACKLOG_AND_LABEL</v>
      </c>
      <c r="J738" t="str">
        <f t="shared" si="316"/>
        <v xml:space="preserve"> ADD  INSERT_DATE VARCHAR(30);</v>
      </c>
      <c r="K738" s="21" t="str">
        <f t="shared" si="317"/>
        <v xml:space="preserve">  ALTER COLUMN   INSERT_DATE VARCHAR(30);</v>
      </c>
      <c r="L738" s="12"/>
      <c r="M738" s="18" t="str">
        <f t="shared" si="318"/>
        <v>INSERT_DATE,</v>
      </c>
      <c r="N738" s="5" t="str">
        <f t="shared" si="323"/>
        <v>INSERT_DATE VARCHAR(30),</v>
      </c>
      <c r="O738" s="1" t="s">
        <v>7</v>
      </c>
      <c r="P738" t="s">
        <v>8</v>
      </c>
      <c r="W738" s="17" t="str">
        <f t="shared" si="319"/>
        <v>insertDate</v>
      </c>
      <c r="X738" s="3" t="str">
        <f t="shared" si="320"/>
        <v>"insertDate":"",</v>
      </c>
      <c r="Y738" s="22" t="str">
        <f t="shared" si="321"/>
        <v>public static String INSERT_DATE="insertDate";</v>
      </c>
      <c r="Z738" s="7" t="str">
        <f t="shared" si="322"/>
        <v>private String insertDate="";</v>
      </c>
    </row>
    <row r="739" spans="2:26" ht="19.2" x14ac:dyDescent="0.45">
      <c r="B739" s="1" t="s">
        <v>5</v>
      </c>
      <c r="C739" s="1" t="s">
        <v>1</v>
      </c>
      <c r="D739" s="4">
        <v>30</v>
      </c>
      <c r="I739" t="str">
        <f t="shared" si="315"/>
        <v>ALTER TABLE TM_REL_BACKLOG_AND_LABEL</v>
      </c>
      <c r="J739" t="str">
        <f t="shared" si="316"/>
        <v xml:space="preserve"> ADD  MODIFICATION_DATE VARCHAR(30);</v>
      </c>
      <c r="K739" s="21" t="str">
        <f t="shared" si="317"/>
        <v xml:space="preserve">  ALTER COLUMN   MODIFICATION_DATE VARCHAR(30);</v>
      </c>
      <c r="L739" s="12"/>
      <c r="M739" s="18" t="str">
        <f t="shared" si="318"/>
        <v>MODIFICATION_DATE,</v>
      </c>
      <c r="N739" s="5" t="str">
        <f t="shared" si="323"/>
        <v>MODIFICATION_DATE VARCHAR(30),</v>
      </c>
      <c r="O739" s="1" t="s">
        <v>9</v>
      </c>
      <c r="P739" t="s">
        <v>8</v>
      </c>
      <c r="W739" s="17" t="str">
        <f t="shared" si="319"/>
        <v>modificationDate</v>
      </c>
      <c r="X739" s="3" t="str">
        <f t="shared" si="320"/>
        <v>"modificationDate":"",</v>
      </c>
      <c r="Y739" s="22" t="str">
        <f t="shared" si="321"/>
        <v>public static String MODIFICATION_DATE="modificationDate";</v>
      </c>
      <c r="Z739" s="7" t="str">
        <f t="shared" si="322"/>
        <v>private String modificationDate="";</v>
      </c>
    </row>
    <row r="740" spans="2:26" ht="19.2" x14ac:dyDescent="0.45">
      <c r="B740" s="1" t="s">
        <v>274</v>
      </c>
      <c r="C740" s="1" t="s">
        <v>1</v>
      </c>
      <c r="D740" s="4">
        <v>45</v>
      </c>
      <c r="I740" t="str">
        <f t="shared" si="315"/>
        <v>ALTER TABLE TM_REL_BACKLOG_AND_LABEL</v>
      </c>
      <c r="J740" t="str">
        <f>CONCATENATE(LEFT(CONCATENATE(" ADD "," ",N740,";"),LEN(CONCATENATE(" ADD "," ",N740,";"))-2),";")</f>
        <v xml:space="preserve"> ADD  FK_PROJECT_ID VARCHAR(45);</v>
      </c>
      <c r="K740" s="21" t="str">
        <f>CONCATENATE(LEFT(CONCATENATE("  ALTER COLUMN  "," ",N740,";"),LEN(CONCATENATE("  ALTER COLUMN  "," ",N740,";"))-2),";")</f>
        <v xml:space="preserve">  ALTER COLUMN   FK_PROJECT_ID VARCHAR(45);</v>
      </c>
      <c r="L740" s="12"/>
      <c r="M740" s="18" t="str">
        <f>CONCATENATE(B740,",")</f>
        <v>FK_PROJECT_ID,</v>
      </c>
      <c r="N740" s="5" t="str">
        <f t="shared" si="323"/>
        <v>FK_PROJECT_ID VARCHAR(45),</v>
      </c>
      <c r="O740" s="1" t="s">
        <v>10</v>
      </c>
      <c r="P740" t="s">
        <v>288</v>
      </c>
      <c r="Q740" t="s">
        <v>2</v>
      </c>
      <c r="W740" s="17" t="str">
        <f>CONCATENATE(,LOWER(O740),UPPER(LEFT(P740,1)),LOWER(RIGHT(P740,LEN(P740)-IF(LEN(P740)&gt;0,1,LEN(P740)))),UPPER(LEFT(Q740,1)),LOWER(RIGHT(Q740,LEN(Q740)-IF(LEN(Q740)&gt;0,1,LEN(Q740)))),UPPER(LEFT(R740,1)),LOWER(RIGHT(R740,LEN(R740)-IF(LEN(R740)&gt;0,1,LEN(R740)))),UPPER(LEFT(S740,1)),LOWER(RIGHT(S740,LEN(S740)-IF(LEN(S740)&gt;0,1,LEN(S740)))),UPPER(LEFT(T740,1)),LOWER(RIGHT(T740,LEN(T740)-IF(LEN(T740)&gt;0,1,LEN(T740)))),UPPER(LEFT(U740,1)),LOWER(RIGHT(U740,LEN(U740)-IF(LEN(U740)&gt;0,1,LEN(U740)))),UPPER(LEFT(V740,1)),LOWER(RIGHT(V740,LEN(V740)-IF(LEN(V740)&gt;0,1,LEN(V740)))))</f>
        <v>fkProjectId</v>
      </c>
      <c r="X740" s="3" t="str">
        <f>CONCATENATE("""",W740,"""",":","""","""",",")</f>
        <v>"fkProjectId":"",</v>
      </c>
      <c r="Y740" s="22" t="str">
        <f>CONCATENATE("public static String ",,B740,,"=","""",W740,""";")</f>
        <v>public static String FK_PROJECT_ID="fkProjectId";</v>
      </c>
      <c r="Z740" s="7" t="str">
        <f>CONCATENATE("private String ",W740,"=","""""",";")</f>
        <v>private String fkProjectId="";</v>
      </c>
    </row>
    <row r="741" spans="2:26" ht="19.2" x14ac:dyDescent="0.45">
      <c r="B741" s="1" t="s">
        <v>367</v>
      </c>
      <c r="C741" s="1" t="s">
        <v>1</v>
      </c>
      <c r="D741" s="4">
        <v>45</v>
      </c>
      <c r="I741" t="str">
        <f t="shared" si="315"/>
        <v>ALTER TABLE TM_REL_BACKLOG_AND_LABEL</v>
      </c>
      <c r="J741" t="str">
        <f t="shared" si="316"/>
        <v xml:space="preserve"> ADD  FK_BACKLOG_ID VARCHAR(45);</v>
      </c>
      <c r="K741" s="21" t="str">
        <f t="shared" si="317"/>
        <v xml:space="preserve">  ALTER COLUMN   FK_BACKLOG_ID VARCHAR(45);</v>
      </c>
      <c r="L741" s="12"/>
      <c r="M741" s="18" t="str">
        <f t="shared" si="318"/>
        <v>FK_BACKLOG_ID,</v>
      </c>
      <c r="N741" s="5" t="str">
        <f t="shared" si="323"/>
        <v>FK_BACKLOG_ID VARCHAR(45),</v>
      </c>
      <c r="O741" s="1" t="s">
        <v>10</v>
      </c>
      <c r="P741" t="s">
        <v>354</v>
      </c>
      <c r="Q741" t="s">
        <v>2</v>
      </c>
      <c r="W741" s="17" t="str">
        <f t="shared" si="319"/>
        <v>fkBacklogId</v>
      </c>
      <c r="X741" s="3" t="str">
        <f t="shared" si="320"/>
        <v>"fkBacklogId":"",</v>
      </c>
      <c r="Y741" s="22" t="str">
        <f t="shared" si="321"/>
        <v>public static String FK_BACKLOG_ID="fkBacklogId";</v>
      </c>
      <c r="Z741" s="7" t="str">
        <f t="shared" si="322"/>
        <v>private String fkBacklogId="";</v>
      </c>
    </row>
    <row r="742" spans="2:26" ht="19.2" x14ac:dyDescent="0.45">
      <c r="B742" s="1" t="s">
        <v>453</v>
      </c>
      <c r="C742" s="1" t="s">
        <v>1</v>
      </c>
      <c r="D742" s="4">
        <v>44</v>
      </c>
      <c r="I742" t="str">
        <f t="shared" si="315"/>
        <v>ALTER TABLE TM_REL_BACKLOG_AND_LABEL</v>
      </c>
      <c r="J742" t="str">
        <f t="shared" si="316"/>
        <v xml:space="preserve"> ADD  FK_TASK_LABEL_ID VARCHAR(44);</v>
      </c>
      <c r="K742" s="21" t="str">
        <f t="shared" si="317"/>
        <v xml:space="preserve">  ALTER COLUMN   FK_TASK_LABEL_ID VARCHAR(44);</v>
      </c>
      <c r="L742" s="12"/>
      <c r="M742" s="18" t="str">
        <f t="shared" si="318"/>
        <v>FK_TASK_LABEL_ID,</v>
      </c>
      <c r="N742" s="5" t="str">
        <f t="shared" si="323"/>
        <v>FK_TASK_LABEL_ID VARCHAR(44),</v>
      </c>
      <c r="O742" s="1" t="s">
        <v>10</v>
      </c>
      <c r="P742" t="s">
        <v>311</v>
      </c>
      <c r="Q742" t="s">
        <v>61</v>
      </c>
      <c r="R742" t="s">
        <v>2</v>
      </c>
      <c r="W742" s="17" t="str">
        <f t="shared" si="319"/>
        <v>fkTaskLabelId</v>
      </c>
      <c r="X742" s="3" t="str">
        <f t="shared" si="320"/>
        <v>"fkTaskLabelId":"",</v>
      </c>
      <c r="Y742" s="22" t="str">
        <f t="shared" si="321"/>
        <v>public static String FK_TASK_LABEL_ID="fkTaskLabelId";</v>
      </c>
      <c r="Z742" s="7" t="str">
        <f t="shared" si="322"/>
        <v>private String fkTaskLabelId="";</v>
      </c>
    </row>
    <row r="743" spans="2:26" ht="19.2" x14ac:dyDescent="0.45">
      <c r="B743" s="1"/>
      <c r="C743" s="1"/>
      <c r="D743" s="4"/>
      <c r="L743" s="12"/>
      <c r="M743" s="18"/>
      <c r="N743" s="33" t="s">
        <v>130</v>
      </c>
      <c r="O743" s="1"/>
      <c r="W743" s="17"/>
    </row>
    <row r="744" spans="2:26" x14ac:dyDescent="0.3">
      <c r="N744" s="31" t="s">
        <v>126</v>
      </c>
    </row>
    <row r="747" spans="2:26" x14ac:dyDescent="0.3">
      <c r="B747" s="2" t="s">
        <v>456</v>
      </c>
      <c r="I747" t="str">
        <f>CONCATENATE("ALTER TABLE"," ",B747)</f>
        <v>ALTER TABLE TM_REL_BACKLOG_AND_LABEL_LIST</v>
      </c>
      <c r="J747" t="s">
        <v>293</v>
      </c>
      <c r="K747" s="26" t="str">
        <f>CONCATENATE(J747," VIEW ",B747," AS SELECT")</f>
        <v>create OR REPLACE VIEW TM_REL_BACKLOG_AND_LABEL_LIST AS SELECT</v>
      </c>
      <c r="N747" s="5" t="str">
        <f>CONCATENATE("CREATE TABLE ",B747," ","(")</f>
        <v>CREATE TABLE TM_REL_BACKLOG_AND_LABEL_LIST (</v>
      </c>
    </row>
    <row r="748" spans="2:26" ht="19.2" x14ac:dyDescent="0.45">
      <c r="B748" s="1" t="s">
        <v>2</v>
      </c>
      <c r="C748" s="1" t="s">
        <v>1</v>
      </c>
      <c r="D748" s="4">
        <v>30</v>
      </c>
      <c r="E748" s="24" t="s">
        <v>113</v>
      </c>
      <c r="I748" t="str">
        <f>I747</f>
        <v>ALTER TABLE TM_REL_BACKLOG_AND_LABEL_LIST</v>
      </c>
      <c r="K748" s="25" t="str">
        <f>CONCATENATE("T.",B748,",")</f>
        <v>T.ID,</v>
      </c>
      <c r="L748" s="12"/>
      <c r="M748" s="18" t="str">
        <f t="shared" ref="M748:M756" si="324">CONCATENATE(B748,",")</f>
        <v>ID,</v>
      </c>
      <c r="N748" s="5" t="str">
        <f>CONCATENATE(B748," ",C748,"(",D748,") ",E748," ,")</f>
        <v>ID VARCHAR(30) NOT NULL ,</v>
      </c>
      <c r="O748" s="1" t="s">
        <v>2</v>
      </c>
      <c r="P748" s="6"/>
      <c r="Q748" s="6"/>
      <c r="R748" s="6"/>
      <c r="S748" s="6"/>
      <c r="T748" s="6"/>
      <c r="U748" s="6"/>
      <c r="V748" s="6"/>
      <c r="W748" s="17" t="str">
        <f t="shared" ref="W748:W756" si="325">CONCATENATE(,LOWER(O748),UPPER(LEFT(P748,1)),LOWER(RIGHT(P748,LEN(P748)-IF(LEN(P748)&gt;0,1,LEN(P748)))),UPPER(LEFT(Q748,1)),LOWER(RIGHT(Q748,LEN(Q748)-IF(LEN(Q748)&gt;0,1,LEN(Q748)))),UPPER(LEFT(R748,1)),LOWER(RIGHT(R748,LEN(R748)-IF(LEN(R748)&gt;0,1,LEN(R748)))),UPPER(LEFT(S748,1)),LOWER(RIGHT(S748,LEN(S748)-IF(LEN(S748)&gt;0,1,LEN(S748)))),UPPER(LEFT(T748,1)),LOWER(RIGHT(T748,LEN(T748)-IF(LEN(T748)&gt;0,1,LEN(T748)))),UPPER(LEFT(U748,1)),LOWER(RIGHT(U748,LEN(U748)-IF(LEN(U748)&gt;0,1,LEN(U748)))),UPPER(LEFT(V748,1)),LOWER(RIGHT(V748,LEN(V748)-IF(LEN(V748)&gt;0,1,LEN(V748)))))</f>
        <v>id</v>
      </c>
      <c r="X748" s="3" t="str">
        <f t="shared" ref="X748:X756" si="326">CONCATENATE("""",W748,"""",":","""","""",",")</f>
        <v>"id":"",</v>
      </c>
      <c r="Y748" s="22" t="str">
        <f t="shared" ref="Y748:Y756" si="327">CONCATENATE("public static String ",,B748,,"=","""",W748,""";")</f>
        <v>public static String ID="id";</v>
      </c>
      <c r="Z748" s="7" t="str">
        <f t="shared" ref="Z748:Z756" si="328">CONCATENATE("private String ",W748,"=","""""",";")</f>
        <v>private String id="";</v>
      </c>
    </row>
    <row r="749" spans="2:26" ht="19.2" x14ac:dyDescent="0.45">
      <c r="B749" s="1" t="s">
        <v>3</v>
      </c>
      <c r="C749" s="1" t="s">
        <v>1</v>
      </c>
      <c r="D749" s="4">
        <v>10</v>
      </c>
      <c r="I749" t="str">
        <f>I748</f>
        <v>ALTER TABLE TM_REL_BACKLOG_AND_LABEL_LIST</v>
      </c>
      <c r="K749" s="25" t="str">
        <f t="shared" ref="K749:K754" si="329">CONCATENATE("T.",B749,",")</f>
        <v>T.STATUS,</v>
      </c>
      <c r="L749" s="12"/>
      <c r="M749" s="18" t="str">
        <f t="shared" si="324"/>
        <v>STATUS,</v>
      </c>
      <c r="N749" s="5" t="str">
        <f t="shared" ref="N749:N756" si="330">CONCATENATE(B749," ",C749,"(",D749,")",",")</f>
        <v>STATUS VARCHAR(10),</v>
      </c>
      <c r="O749" s="1" t="s">
        <v>3</v>
      </c>
      <c r="W749" s="17" t="str">
        <f t="shared" si="325"/>
        <v>status</v>
      </c>
      <c r="X749" s="3" t="str">
        <f t="shared" si="326"/>
        <v>"status":"",</v>
      </c>
      <c r="Y749" s="22" t="str">
        <f t="shared" si="327"/>
        <v>public static String STATUS="status";</v>
      </c>
      <c r="Z749" s="7" t="str">
        <f t="shared" si="328"/>
        <v>private String status="";</v>
      </c>
    </row>
    <row r="750" spans="2:26" ht="19.2" x14ac:dyDescent="0.45">
      <c r="B750" s="1" t="s">
        <v>4</v>
      </c>
      <c r="C750" s="1" t="s">
        <v>1</v>
      </c>
      <c r="D750" s="4">
        <v>30</v>
      </c>
      <c r="I750" t="str">
        <f>I749</f>
        <v>ALTER TABLE TM_REL_BACKLOG_AND_LABEL_LIST</v>
      </c>
      <c r="K750" s="25" t="str">
        <f t="shared" si="329"/>
        <v>T.INSERT_DATE,</v>
      </c>
      <c r="L750" s="12"/>
      <c r="M750" s="18" t="str">
        <f t="shared" si="324"/>
        <v>INSERT_DATE,</v>
      </c>
      <c r="N750" s="5" t="str">
        <f t="shared" si="330"/>
        <v>INSERT_DATE VARCHAR(30),</v>
      </c>
      <c r="O750" s="1" t="s">
        <v>7</v>
      </c>
      <c r="P750" t="s">
        <v>8</v>
      </c>
      <c r="W750" s="17" t="str">
        <f t="shared" si="325"/>
        <v>insertDate</v>
      </c>
      <c r="X750" s="3" t="str">
        <f t="shared" si="326"/>
        <v>"insertDate":"",</v>
      </c>
      <c r="Y750" s="22" t="str">
        <f t="shared" si="327"/>
        <v>public static String INSERT_DATE="insertDate";</v>
      </c>
      <c r="Z750" s="7" t="str">
        <f t="shared" si="328"/>
        <v>private String insertDate="";</v>
      </c>
    </row>
    <row r="751" spans="2:26" ht="19.2" x14ac:dyDescent="0.45">
      <c r="B751" s="1" t="s">
        <v>5</v>
      </c>
      <c r="C751" s="1" t="s">
        <v>1</v>
      </c>
      <c r="D751" s="4">
        <v>30</v>
      </c>
      <c r="I751" t="str">
        <f>I750</f>
        <v>ALTER TABLE TM_REL_BACKLOG_AND_LABEL_LIST</v>
      </c>
      <c r="K751" s="25" t="str">
        <f t="shared" si="329"/>
        <v>T.MODIFICATION_DATE,</v>
      </c>
      <c r="L751" s="12"/>
      <c r="M751" s="18" t="str">
        <f t="shared" si="324"/>
        <v>MODIFICATION_DATE,</v>
      </c>
      <c r="N751" s="5" t="str">
        <f t="shared" si="330"/>
        <v>MODIFICATION_DATE VARCHAR(30),</v>
      </c>
      <c r="O751" s="1" t="s">
        <v>9</v>
      </c>
      <c r="P751" t="s">
        <v>8</v>
      </c>
      <c r="W751" s="17" t="str">
        <f t="shared" si="325"/>
        <v>modificationDate</v>
      </c>
      <c r="X751" s="3" t="str">
        <f t="shared" si="326"/>
        <v>"modificationDate":"",</v>
      </c>
      <c r="Y751" s="22" t="str">
        <f t="shared" si="327"/>
        <v>public static String MODIFICATION_DATE="modificationDate";</v>
      </c>
      <c r="Z751" s="7" t="str">
        <f t="shared" si="328"/>
        <v>private String modificationDate="";</v>
      </c>
    </row>
    <row r="752" spans="2:26" ht="19.2" x14ac:dyDescent="0.45">
      <c r="B752" s="1" t="s">
        <v>367</v>
      </c>
      <c r="C752" s="1" t="s">
        <v>1</v>
      </c>
      <c r="D752" s="4">
        <v>45</v>
      </c>
      <c r="I752">
        <f>I730</f>
        <v>0</v>
      </c>
      <c r="K752" s="25" t="str">
        <f t="shared" si="329"/>
        <v>T.FK_BACKLOG_ID,</v>
      </c>
      <c r="L752" s="12"/>
      <c r="M752" s="18" t="str">
        <f>CONCATENATE(B752,",")</f>
        <v>FK_BACKLOG_ID,</v>
      </c>
      <c r="N752" s="5" t="str">
        <f>CONCATENATE(B752," ",C752,"(",D752,")",",")</f>
        <v>FK_BACKLOG_ID VARCHAR(45),</v>
      </c>
      <c r="O752" s="1" t="s">
        <v>10</v>
      </c>
      <c r="P752" t="s">
        <v>354</v>
      </c>
      <c r="Q752" t="s">
        <v>2</v>
      </c>
      <c r="W752" s="17" t="str">
        <f>CONCATENATE(,LOWER(O752),UPPER(LEFT(P752,1)),LOWER(RIGHT(P752,LEN(P752)-IF(LEN(P752)&gt;0,1,LEN(P752)))),UPPER(LEFT(Q752,1)),LOWER(RIGHT(Q752,LEN(Q752)-IF(LEN(Q752)&gt;0,1,LEN(Q752)))),UPPER(LEFT(R752,1)),LOWER(RIGHT(R752,LEN(R752)-IF(LEN(R752)&gt;0,1,LEN(R752)))),UPPER(LEFT(S752,1)),LOWER(RIGHT(S752,LEN(S752)-IF(LEN(S752)&gt;0,1,LEN(S752)))),UPPER(LEFT(T752,1)),LOWER(RIGHT(T752,LEN(T752)-IF(LEN(T752)&gt;0,1,LEN(T752)))),UPPER(LEFT(U752,1)),LOWER(RIGHT(U752,LEN(U752)-IF(LEN(U752)&gt;0,1,LEN(U752)))),UPPER(LEFT(V752,1)),LOWER(RIGHT(V752,LEN(V752)-IF(LEN(V752)&gt;0,1,LEN(V752)))))</f>
        <v>fkBacklogId</v>
      </c>
      <c r="X752" s="3" t="str">
        <f>CONCATENATE("""",W752,"""",":","""","""",",")</f>
        <v>"fkBacklogId":"",</v>
      </c>
      <c r="Y752" s="22" t="str">
        <f>CONCATENATE("public static String ",,B752,,"=","""",W752,""";")</f>
        <v>public static String FK_BACKLOG_ID="fkBacklogId";</v>
      </c>
      <c r="Z752" s="7" t="str">
        <f>CONCATENATE("private String ",W752,"=","""""",";")</f>
        <v>private String fkBacklogId="";</v>
      </c>
    </row>
    <row r="753" spans="2:26" ht="19.2" x14ac:dyDescent="0.45">
      <c r="B753" s="1" t="s">
        <v>351</v>
      </c>
      <c r="C753" s="1" t="s">
        <v>1</v>
      </c>
      <c r="D753" s="4">
        <v>45</v>
      </c>
      <c r="I753">
        <f>I731</f>
        <v>0</v>
      </c>
      <c r="K753" s="25" t="s">
        <v>458</v>
      </c>
      <c r="L753" s="12"/>
      <c r="M753" s="18" t="str">
        <f t="shared" si="324"/>
        <v>BACKLOG_NAME,</v>
      </c>
      <c r="N753" s="5" t="str">
        <f t="shared" si="330"/>
        <v>BACKLOG_NAME VARCHAR(45),</v>
      </c>
      <c r="O753" s="1" t="s">
        <v>354</v>
      </c>
      <c r="P753" t="s">
        <v>0</v>
      </c>
      <c r="W753" s="17" t="str">
        <f t="shared" si="325"/>
        <v>backlogName</v>
      </c>
      <c r="X753" s="3" t="str">
        <f t="shared" si="326"/>
        <v>"backlogName":"",</v>
      </c>
      <c r="Y753" s="22" t="str">
        <f t="shared" si="327"/>
        <v>public static String BACKLOG_NAME="backlogName";</v>
      </c>
      <c r="Z753" s="7" t="str">
        <f t="shared" si="328"/>
        <v>private String backlogName="";</v>
      </c>
    </row>
    <row r="754" spans="2:26" ht="19.2" x14ac:dyDescent="0.45">
      <c r="B754" s="1" t="s">
        <v>453</v>
      </c>
      <c r="C754" s="1" t="s">
        <v>1</v>
      </c>
      <c r="D754" s="4">
        <v>44</v>
      </c>
      <c r="I754" t="str">
        <f>I526</f>
        <v>ALTER TABLE TM_BACKLOG_TASK</v>
      </c>
      <c r="K754" s="25" t="str">
        <f t="shared" si="329"/>
        <v>T.FK_TASK_LABEL_ID,</v>
      </c>
      <c r="L754" s="12"/>
      <c r="M754" s="18" t="str">
        <f>CONCATENATE(B754,",")</f>
        <v>FK_TASK_LABEL_ID,</v>
      </c>
      <c r="N754" s="5" t="str">
        <f>CONCATENATE(B754," ",C754,"(",D754,")",",")</f>
        <v>FK_TASK_LABEL_ID VARCHAR(44),</v>
      </c>
      <c r="O754" s="1" t="s">
        <v>10</v>
      </c>
      <c r="P754" t="s">
        <v>311</v>
      </c>
      <c r="Q754" t="s">
        <v>61</v>
      </c>
      <c r="R754" t="s">
        <v>2</v>
      </c>
      <c r="W754" s="17" t="str">
        <f>CONCATENATE(,LOWER(O754),UPPER(LEFT(P754,1)),LOWER(RIGHT(P754,LEN(P754)-IF(LEN(P754)&gt;0,1,LEN(P754)))),UPPER(LEFT(Q754,1)),LOWER(RIGHT(Q754,LEN(Q754)-IF(LEN(Q754)&gt;0,1,LEN(Q754)))),UPPER(LEFT(R754,1)),LOWER(RIGHT(R754,LEN(R754)-IF(LEN(R754)&gt;0,1,LEN(R754)))),UPPER(LEFT(S754,1)),LOWER(RIGHT(S754,LEN(S754)-IF(LEN(S754)&gt;0,1,LEN(S754)))),UPPER(LEFT(T754,1)),LOWER(RIGHT(T754,LEN(T754)-IF(LEN(T754)&gt;0,1,LEN(T754)))),UPPER(LEFT(U754,1)),LOWER(RIGHT(U754,LEN(U754)-IF(LEN(U754)&gt;0,1,LEN(U754)))),UPPER(LEFT(V754,1)),LOWER(RIGHT(V754,LEN(V754)-IF(LEN(V754)&gt;0,1,LEN(V754)))))</f>
        <v>fkTaskLabelId</v>
      </c>
      <c r="X754" s="3" t="str">
        <f>CONCATENATE("""",W754,"""",":","""","""",",")</f>
        <v>"fkTaskLabelId":"",</v>
      </c>
      <c r="Y754" s="22" t="str">
        <f>CONCATENATE("public static String ",,B754,,"=","""",W754,""";")</f>
        <v>public static String FK_TASK_LABEL_ID="fkTaskLabelId";</v>
      </c>
      <c r="Z754" s="7" t="str">
        <f>CONCATENATE("private String ",W754,"=","""""",";")</f>
        <v>private String fkTaskLabelId="";</v>
      </c>
    </row>
    <row r="755" spans="2:26" ht="19.2" x14ac:dyDescent="0.45">
      <c r="B755" s="1" t="s">
        <v>457</v>
      </c>
      <c r="C755" s="1" t="s">
        <v>1</v>
      </c>
      <c r="D755" s="4">
        <v>44</v>
      </c>
      <c r="I755" t="s">
        <v>460</v>
      </c>
      <c r="K755" s="25" t="s">
        <v>460</v>
      </c>
      <c r="L755" s="12"/>
      <c r="M755" s="18" t="str">
        <f>CONCATENATE(B755,",")</f>
        <v>LABEL_NAME,</v>
      </c>
      <c r="N755" s="5" t="str">
        <f>CONCATENATE(B755," ",C755,"(",D755,")",",")</f>
        <v>LABEL_NAME VARCHAR(44),</v>
      </c>
      <c r="O755" s="1" t="s">
        <v>61</v>
      </c>
      <c r="P755" t="s">
        <v>0</v>
      </c>
      <c r="W755" s="17" t="str">
        <f>CONCATENATE(,LOWER(O755),UPPER(LEFT(P755,1)),LOWER(RIGHT(P755,LEN(P755)-IF(LEN(P755)&gt;0,1,LEN(P755)))),UPPER(LEFT(Q755,1)),LOWER(RIGHT(Q755,LEN(Q755)-IF(LEN(Q755)&gt;0,1,LEN(Q755)))),UPPER(LEFT(R755,1)),LOWER(RIGHT(R755,LEN(R755)-IF(LEN(R755)&gt;0,1,LEN(R755)))),UPPER(LEFT(S755,1)),LOWER(RIGHT(S755,LEN(S755)-IF(LEN(S755)&gt;0,1,LEN(S755)))),UPPER(LEFT(T755,1)),LOWER(RIGHT(T755,LEN(T755)-IF(LEN(T755)&gt;0,1,LEN(T755)))),UPPER(LEFT(U755,1)),LOWER(RIGHT(U755,LEN(U755)-IF(LEN(U755)&gt;0,1,LEN(U755)))),UPPER(LEFT(V755,1)),LOWER(RIGHT(V755,LEN(V755)-IF(LEN(V755)&gt;0,1,LEN(V755)))))</f>
        <v>labelName</v>
      </c>
      <c r="X755" s="3" t="str">
        <f>CONCATENATE("""",W755,"""",":","""","""",",")</f>
        <v>"labelName":"",</v>
      </c>
      <c r="Y755" s="22" t="str">
        <f>CONCATENATE("public static String ",,B755,,"=","""",W755,""";")</f>
        <v>public static String LABEL_NAME="labelName";</v>
      </c>
      <c r="Z755" s="7" t="str">
        <f>CONCATENATE("private String ",W755,"=","""""",";")</f>
        <v>private String labelName="";</v>
      </c>
    </row>
    <row r="756" spans="2:26" ht="19.2" x14ac:dyDescent="0.45">
      <c r="B756" s="1" t="s">
        <v>459</v>
      </c>
      <c r="C756" s="1" t="s">
        <v>1</v>
      </c>
      <c r="D756" s="4">
        <v>44</v>
      </c>
      <c r="I756" t="str">
        <f>I527</f>
        <v>ALTER TABLE TM_BACKLOG_TASK</v>
      </c>
      <c r="K756" s="25" t="s">
        <v>462</v>
      </c>
      <c r="L756" s="12"/>
      <c r="M756" s="18" t="str">
        <f t="shared" si="324"/>
        <v>LABEL_COLOR,</v>
      </c>
      <c r="N756" s="5" t="str">
        <f t="shared" si="330"/>
        <v>LABEL_COLOR VARCHAR(44),</v>
      </c>
      <c r="O756" s="1" t="s">
        <v>61</v>
      </c>
      <c r="P756" t="s">
        <v>358</v>
      </c>
      <c r="W756" s="17" t="str">
        <f t="shared" si="325"/>
        <v>labelColor</v>
      </c>
      <c r="X756" s="3" t="str">
        <f t="shared" si="326"/>
        <v>"labelColor":"",</v>
      </c>
      <c r="Y756" s="22" t="str">
        <f t="shared" si="327"/>
        <v>public static String LABEL_COLOR="labelColor";</v>
      </c>
      <c r="Z756" s="7" t="str">
        <f t="shared" si="328"/>
        <v>private String labelColor="";</v>
      </c>
    </row>
    <row r="757" spans="2:26" ht="38.4" x14ac:dyDescent="0.45">
      <c r="B757" s="1"/>
      <c r="C757" s="1"/>
      <c r="D757" s="4"/>
      <c r="K757" s="29" t="s">
        <v>461</v>
      </c>
      <c r="L757" s="12"/>
      <c r="M757" s="18"/>
      <c r="N757" s="33" t="s">
        <v>130</v>
      </c>
      <c r="O757" s="1"/>
      <c r="W757" s="17"/>
    </row>
    <row r="758" spans="2:26" x14ac:dyDescent="0.3">
      <c r="K758" s="25"/>
      <c r="N758" s="31" t="s">
        <v>126</v>
      </c>
    </row>
    <row r="759" spans="2:26" x14ac:dyDescent="0.3">
      <c r="K759" s="25"/>
    </row>
    <row r="760" spans="2:26" x14ac:dyDescent="0.3">
      <c r="J760" t="str">
        <f>CONCATENATE(LEFT(CONCATENATE(" ADD "," ",N760,";"),LEN(CONCATENATE(" ADD "," ",N760,";"))-2),";")</f>
        <v xml:space="preserve"> ADD ;</v>
      </c>
      <c r="K760" s="25"/>
    </row>
    <row r="761" spans="2:26" x14ac:dyDescent="0.3">
      <c r="B761" s="2" t="s">
        <v>454</v>
      </c>
      <c r="I761" t="str">
        <f>CONCATENATE("ALTER TABLE"," ",B761)</f>
        <v>ALTER TABLE TM_REL_BACKLOG_AND_SPRINT</v>
      </c>
      <c r="K761" s="25"/>
      <c r="N761" s="5" t="str">
        <f>CONCATENATE("CREATE TABLE ",B761," ","(")</f>
        <v>CREATE TABLE TM_REL_BACKLOG_AND_SPRINT (</v>
      </c>
    </row>
    <row r="762" spans="2:26" ht="19.2" x14ac:dyDescent="0.45">
      <c r="B762" s="1" t="s">
        <v>2</v>
      </c>
      <c r="C762" s="1" t="s">
        <v>1</v>
      </c>
      <c r="D762" s="4">
        <v>30</v>
      </c>
      <c r="E762" s="24" t="s">
        <v>113</v>
      </c>
      <c r="I762" t="str">
        <f>I761</f>
        <v>ALTER TABLE TM_REL_BACKLOG_AND_SPRINT</v>
      </c>
      <c r="L762" s="12"/>
      <c r="M762" s="18" t="str">
        <f t="shared" ref="M762:M768" si="331">CONCATENATE(B762,",")</f>
        <v>ID,</v>
      </c>
      <c r="N762" s="5" t="str">
        <f>CONCATENATE(B762," ",C762,"(",D762,") ",E762," ,")</f>
        <v>ID VARCHAR(30) NOT NULL ,</v>
      </c>
      <c r="O762" s="1" t="s">
        <v>2</v>
      </c>
      <c r="P762" s="6"/>
      <c r="Q762" s="6"/>
      <c r="R762" s="6"/>
      <c r="S762" s="6"/>
      <c r="T762" s="6"/>
      <c r="U762" s="6"/>
      <c r="V762" s="6"/>
      <c r="W762" s="17" t="str">
        <f t="shared" ref="W762:W768" si="332">CONCATENATE(,LOWER(O762),UPPER(LEFT(P762,1)),LOWER(RIGHT(P762,LEN(P762)-IF(LEN(P762)&gt;0,1,LEN(P762)))),UPPER(LEFT(Q762,1)),LOWER(RIGHT(Q762,LEN(Q762)-IF(LEN(Q762)&gt;0,1,LEN(Q762)))),UPPER(LEFT(R762,1)),LOWER(RIGHT(R762,LEN(R762)-IF(LEN(R762)&gt;0,1,LEN(R762)))),UPPER(LEFT(S762,1)),LOWER(RIGHT(S762,LEN(S762)-IF(LEN(S762)&gt;0,1,LEN(S762)))),UPPER(LEFT(T762,1)),LOWER(RIGHT(T762,LEN(T762)-IF(LEN(T762)&gt;0,1,LEN(T762)))),UPPER(LEFT(U762,1)),LOWER(RIGHT(U762,LEN(U762)-IF(LEN(U762)&gt;0,1,LEN(U762)))),UPPER(LEFT(V762,1)),LOWER(RIGHT(V762,LEN(V762)-IF(LEN(V762)&gt;0,1,LEN(V762)))))</f>
        <v>id</v>
      </c>
      <c r="X762" s="3" t="str">
        <f t="shared" ref="X762:X768" si="333">CONCATENATE("""",W762,"""",":","""","""",",")</f>
        <v>"id":"",</v>
      </c>
      <c r="Y762" s="22" t="str">
        <f t="shared" ref="Y762:Y768" si="334">CONCATENATE("public static String ",,B762,,"=","""",W762,""";")</f>
        <v>public static String ID="id";</v>
      </c>
      <c r="Z762" s="7" t="str">
        <f t="shared" ref="Z762:Z768" si="335">CONCATENATE("private String ",W762,"=","""""",";")</f>
        <v>private String id="";</v>
      </c>
    </row>
    <row r="763" spans="2:26" ht="19.2" x14ac:dyDescent="0.45">
      <c r="B763" s="1" t="s">
        <v>3</v>
      </c>
      <c r="C763" s="1" t="s">
        <v>1</v>
      </c>
      <c r="D763" s="4">
        <v>10</v>
      </c>
      <c r="I763" t="str">
        <f>I762</f>
        <v>ALTER TABLE TM_REL_BACKLOG_AND_SPRINT</v>
      </c>
      <c r="K763" s="21" t="s">
        <v>436</v>
      </c>
      <c r="L763" s="12"/>
      <c r="M763" s="18" t="str">
        <f t="shared" si="331"/>
        <v>STATUS,</v>
      </c>
      <c r="N763" s="5" t="str">
        <f t="shared" ref="N763:N768" si="336">CONCATENATE(B763," ",C763,"(",D763,")",",")</f>
        <v>STATUS VARCHAR(10),</v>
      </c>
      <c r="O763" s="1" t="s">
        <v>3</v>
      </c>
      <c r="W763" s="17" t="str">
        <f t="shared" si="332"/>
        <v>status</v>
      </c>
      <c r="X763" s="3" t="str">
        <f t="shared" si="333"/>
        <v>"status":"",</v>
      </c>
      <c r="Y763" s="22" t="str">
        <f t="shared" si="334"/>
        <v>public static String STATUS="status";</v>
      </c>
      <c r="Z763" s="7" t="str">
        <f t="shared" si="335"/>
        <v>private String status="";</v>
      </c>
    </row>
    <row r="764" spans="2:26" ht="19.2" x14ac:dyDescent="0.45">
      <c r="B764" s="1" t="s">
        <v>4</v>
      </c>
      <c r="C764" s="1" t="s">
        <v>1</v>
      </c>
      <c r="D764" s="4">
        <v>30</v>
      </c>
      <c r="I764" t="str">
        <f>I763</f>
        <v>ALTER TABLE TM_REL_BACKLOG_AND_SPRINT</v>
      </c>
      <c r="J764" t="str">
        <f>CONCATENATE(LEFT(CONCATENATE(" ADD "," ",N764,";"),LEN(CONCATENATE(" ADD "," ",N764,";"))-2),";")</f>
        <v xml:space="preserve"> ADD  INSERT_DATE VARCHAR(30);</v>
      </c>
      <c r="K764" s="21" t="str">
        <f>CONCATENATE(LEFT(CONCATENATE("  ALTER COLUMN  "," ",N764,";"),LEN(CONCATENATE("  ALTER COLUMN  "," ",N764,";"))-2),";")</f>
        <v xml:space="preserve">  ALTER COLUMN   INSERT_DATE VARCHAR(30);</v>
      </c>
      <c r="L764" s="12"/>
      <c r="M764" s="18" t="str">
        <f t="shared" si="331"/>
        <v>INSERT_DATE,</v>
      </c>
      <c r="N764" s="5" t="str">
        <f t="shared" si="336"/>
        <v>INSERT_DATE VARCHAR(30),</v>
      </c>
      <c r="O764" s="1" t="s">
        <v>7</v>
      </c>
      <c r="P764" t="s">
        <v>8</v>
      </c>
      <c r="W764" s="17" t="str">
        <f t="shared" si="332"/>
        <v>insertDate</v>
      </c>
      <c r="X764" s="3" t="str">
        <f t="shared" si="333"/>
        <v>"insertDate":"",</v>
      </c>
      <c r="Y764" s="22" t="str">
        <f t="shared" si="334"/>
        <v>public static String INSERT_DATE="insertDate";</v>
      </c>
      <c r="Z764" s="7" t="str">
        <f t="shared" si="335"/>
        <v>private String insertDate="";</v>
      </c>
    </row>
    <row r="765" spans="2:26" ht="19.2" x14ac:dyDescent="0.45">
      <c r="B765" s="1" t="s">
        <v>5</v>
      </c>
      <c r="C765" s="1" t="s">
        <v>1</v>
      </c>
      <c r="D765" s="4">
        <v>30</v>
      </c>
      <c r="I765" t="str">
        <f>I764</f>
        <v>ALTER TABLE TM_REL_BACKLOG_AND_SPRINT</v>
      </c>
      <c r="J765" t="str">
        <f>CONCATENATE(LEFT(CONCATENATE(" ADD "," ",N765,";"),LEN(CONCATENATE(" ADD "," ",N765,";"))-2),";")</f>
        <v xml:space="preserve"> ADD  MODIFICATION_DATE VARCHAR(30);</v>
      </c>
      <c r="K765" s="21" t="str">
        <f>CONCATENATE(LEFT(CONCATENATE("  ALTER COLUMN  "," ",N765,";"),LEN(CONCATENATE("  ALTER COLUMN  "," ",N765,";"))-2),";")</f>
        <v xml:space="preserve">  ALTER COLUMN   MODIFICATION_DATE VARCHAR(30);</v>
      </c>
      <c r="L765" s="12"/>
      <c r="M765" s="18" t="str">
        <f t="shared" si="331"/>
        <v>MODIFICATION_DATE,</v>
      </c>
      <c r="N765" s="5" t="str">
        <f t="shared" si="336"/>
        <v>MODIFICATION_DATE VARCHAR(30),</v>
      </c>
      <c r="O765" s="1" t="s">
        <v>9</v>
      </c>
      <c r="P765" t="s">
        <v>8</v>
      </c>
      <c r="W765" s="17" t="str">
        <f t="shared" si="332"/>
        <v>modificationDate</v>
      </c>
      <c r="X765" s="3" t="str">
        <f t="shared" si="333"/>
        <v>"modificationDate":"",</v>
      </c>
      <c r="Y765" s="22" t="str">
        <f t="shared" si="334"/>
        <v>public static String MODIFICATION_DATE="modificationDate";</v>
      </c>
      <c r="Z765" s="7" t="str">
        <f t="shared" si="335"/>
        <v>private String modificationDate="";</v>
      </c>
    </row>
    <row r="766" spans="2:26" ht="19.2" x14ac:dyDescent="0.45">
      <c r="B766" s="1" t="s">
        <v>274</v>
      </c>
      <c r="C766" s="1" t="s">
        <v>1</v>
      </c>
      <c r="D766" s="4">
        <v>45</v>
      </c>
      <c r="I766" t="str">
        <f>I765</f>
        <v>ALTER TABLE TM_REL_BACKLOG_AND_SPRINT</v>
      </c>
      <c r="J766" t="str">
        <f>CONCATENATE(LEFT(CONCATENATE(" ADD "," ",N766,";"),LEN(CONCATENATE(" ADD "," ",N766,";"))-2),";")</f>
        <v xml:space="preserve"> ADD  FK_PROJECT_ID VARCHAR(45);</v>
      </c>
      <c r="K766" s="21" t="str">
        <f>CONCATENATE(LEFT(CONCATENATE("  ALTER COLUMN  "," ",N766,";"),LEN(CONCATENATE("  ALTER COLUMN  "," ",N766,";"))-2),";")</f>
        <v xml:space="preserve">  ALTER COLUMN   FK_PROJECT_ID VARCHAR(45);</v>
      </c>
      <c r="L766" s="12"/>
      <c r="M766" s="18" t="str">
        <f t="shared" si="331"/>
        <v>FK_PROJECT_ID,</v>
      </c>
      <c r="N766" s="5" t="str">
        <f t="shared" si="336"/>
        <v>FK_PROJECT_ID VARCHAR(45),</v>
      </c>
      <c r="O766" s="1" t="s">
        <v>10</v>
      </c>
      <c r="P766" t="s">
        <v>288</v>
      </c>
      <c r="Q766" t="s">
        <v>2</v>
      </c>
      <c r="W766" s="17" t="str">
        <f t="shared" si="332"/>
        <v>fkProjectId</v>
      </c>
      <c r="X766" s="3" t="str">
        <f t="shared" si="333"/>
        <v>"fkProjectId":"",</v>
      </c>
      <c r="Y766" s="22" t="str">
        <f t="shared" si="334"/>
        <v>public static String FK_PROJECT_ID="fkProjectId";</v>
      </c>
      <c r="Z766" s="7" t="str">
        <f t="shared" si="335"/>
        <v>private String fkProjectId="";</v>
      </c>
    </row>
    <row r="767" spans="2:26" ht="19.2" x14ac:dyDescent="0.45">
      <c r="B767" s="1" t="s">
        <v>367</v>
      </c>
      <c r="C767" s="1" t="s">
        <v>1</v>
      </c>
      <c r="D767" s="4">
        <v>45</v>
      </c>
      <c r="I767">
        <f>I757</f>
        <v>0</v>
      </c>
      <c r="J767" t="str">
        <f>CONCATENATE(LEFT(CONCATENATE(" ADD "," ",N767,";"),LEN(CONCATENATE(" ADD "," ",N767,";"))-2),";")</f>
        <v xml:space="preserve"> ADD  FK_BACKLOG_ID VARCHAR(45);</v>
      </c>
      <c r="K767" s="21" t="str">
        <f>CONCATENATE(LEFT(CONCATENATE("  ALTER COLUMN  "," ",N767,";"),LEN(CONCATENATE("  ALTER COLUMN  "," ",N767,";"))-2),";")</f>
        <v xml:space="preserve">  ALTER COLUMN   FK_BACKLOG_ID VARCHAR(45);</v>
      </c>
      <c r="L767" s="12"/>
      <c r="M767" s="18" t="str">
        <f t="shared" si="331"/>
        <v>FK_BACKLOG_ID,</v>
      </c>
      <c r="N767" s="5" t="str">
        <f t="shared" si="336"/>
        <v>FK_BACKLOG_ID VARCHAR(45),</v>
      </c>
      <c r="O767" s="1" t="s">
        <v>10</v>
      </c>
      <c r="P767" t="s">
        <v>354</v>
      </c>
      <c r="Q767" t="s">
        <v>2</v>
      </c>
      <c r="W767" s="17" t="str">
        <f t="shared" si="332"/>
        <v>fkBacklogId</v>
      </c>
      <c r="X767" s="3" t="str">
        <f t="shared" si="333"/>
        <v>"fkBacklogId":"",</v>
      </c>
      <c r="Y767" s="22" t="str">
        <f t="shared" si="334"/>
        <v>public static String FK_BACKLOG_ID="fkBacklogId";</v>
      </c>
      <c r="Z767" s="7" t="str">
        <f t="shared" si="335"/>
        <v>private String fkBacklogId="";</v>
      </c>
    </row>
    <row r="768" spans="2:26" ht="19.2" x14ac:dyDescent="0.45">
      <c r="B768" s="1" t="s">
        <v>455</v>
      </c>
      <c r="C768" s="1" t="s">
        <v>1</v>
      </c>
      <c r="D768" s="4">
        <v>44</v>
      </c>
      <c r="I768">
        <f>I538</f>
        <v>0</v>
      </c>
      <c r="J768" t="str">
        <f>CONCATENATE(LEFT(CONCATENATE(" ADD "," ",N768,";"),LEN(CONCATENATE(" ADD "," ",N768,";"))-2),";")</f>
        <v xml:space="preserve"> ADD  FK_TASK_SPRINT_ID VARCHAR(44);</v>
      </c>
      <c r="K768" s="21" t="str">
        <f>CONCATENATE(LEFT(CONCATENATE("  ALTER COLUMN  "," ",N768,";"),LEN(CONCATENATE("  ALTER COLUMN  "," ",N768,";"))-2),";")</f>
        <v xml:space="preserve">  ALTER COLUMN   FK_TASK_SPRINT_ID VARCHAR(44);</v>
      </c>
      <c r="L768" s="12"/>
      <c r="M768" s="18" t="str">
        <f t="shared" si="331"/>
        <v>FK_TASK_SPRINT_ID,</v>
      </c>
      <c r="N768" s="5" t="str">
        <f t="shared" si="336"/>
        <v>FK_TASK_SPRINT_ID VARCHAR(44),</v>
      </c>
      <c r="O768" s="1" t="s">
        <v>10</v>
      </c>
      <c r="P768" t="s">
        <v>311</v>
      </c>
      <c r="Q768" t="s">
        <v>366</v>
      </c>
      <c r="R768" t="s">
        <v>2</v>
      </c>
      <c r="W768" s="17" t="str">
        <f t="shared" si="332"/>
        <v>fkTaskSprintId</v>
      </c>
      <c r="X768" s="3" t="str">
        <f t="shared" si="333"/>
        <v>"fkTaskSprintId":"",</v>
      </c>
      <c r="Y768" s="22" t="str">
        <f t="shared" si="334"/>
        <v>public static String FK_TASK_SPRINT_ID="fkTaskSprintId";</v>
      </c>
      <c r="Z768" s="7" t="str">
        <f t="shared" si="335"/>
        <v>private String fkTaskSprintId="";</v>
      </c>
    </row>
    <row r="769" spans="2:26" ht="19.2" x14ac:dyDescent="0.45">
      <c r="B769" s="1"/>
      <c r="C769" s="1"/>
      <c r="D769" s="4"/>
      <c r="L769" s="12"/>
      <c r="M769" s="18"/>
      <c r="N769" s="33" t="s">
        <v>130</v>
      </c>
      <c r="O769" s="1"/>
      <c r="W769" s="17"/>
    </row>
    <row r="770" spans="2:26" x14ac:dyDescent="0.3">
      <c r="N770" s="31" t="s">
        <v>126</v>
      </c>
    </row>
    <row r="771" spans="2:26" ht="67.8" customHeight="1" x14ac:dyDescent="0.3"/>
    <row r="772" spans="2:26" x14ac:dyDescent="0.3">
      <c r="B772" s="2" t="s">
        <v>463</v>
      </c>
      <c r="I772" t="str">
        <f>CONCATENATE("ALTER TABLE"," ",B772)</f>
        <v>ALTER TABLE TM_REL_BACKLOG_AND_SPRINT_LIST</v>
      </c>
      <c r="J772" t="s">
        <v>293</v>
      </c>
      <c r="K772" s="26" t="str">
        <f>CONCATENATE(J772," VIEW ",B772," AS SELECT")</f>
        <v>create OR REPLACE VIEW TM_REL_BACKLOG_AND_SPRINT_LIST AS SELECT</v>
      </c>
      <c r="N772" s="5" t="str">
        <f>CONCATENATE("CREATE TABLE ",B772," ","(")</f>
        <v>CREATE TABLE TM_REL_BACKLOG_AND_SPRINT_LIST (</v>
      </c>
    </row>
    <row r="773" spans="2:26" ht="19.2" x14ac:dyDescent="0.45">
      <c r="B773" s="1" t="s">
        <v>2</v>
      </c>
      <c r="C773" s="1" t="s">
        <v>1</v>
      </c>
      <c r="D773" s="4">
        <v>30</v>
      </c>
      <c r="E773" s="24" t="s">
        <v>113</v>
      </c>
      <c r="I773" t="str">
        <f>I772</f>
        <v>ALTER TABLE TM_REL_BACKLOG_AND_SPRINT_LIST</v>
      </c>
      <c r="K773" s="25" t="str">
        <f>CONCATENATE("T.",B773,",")</f>
        <v>T.ID,</v>
      </c>
      <c r="L773" s="12"/>
      <c r="M773" s="18" t="str">
        <f t="shared" ref="M773:M782" si="337">CONCATENATE(B773,",")</f>
        <v>ID,</v>
      </c>
      <c r="N773" s="5" t="str">
        <f>CONCATENATE(B773," ",C773,"(",D773,") ",E773," ,")</f>
        <v>ID VARCHAR(30) NOT NULL ,</v>
      </c>
      <c r="O773" s="1" t="s">
        <v>2</v>
      </c>
      <c r="P773" s="6"/>
      <c r="Q773" s="6"/>
      <c r="R773" s="6"/>
      <c r="S773" s="6"/>
      <c r="T773" s="6"/>
      <c r="U773" s="6"/>
      <c r="V773" s="6"/>
      <c r="W773" s="17" t="str">
        <f t="shared" ref="W773:W782" si="338">CONCATENATE(,LOWER(O773),UPPER(LEFT(P773,1)),LOWER(RIGHT(P773,LEN(P773)-IF(LEN(P773)&gt;0,1,LEN(P773)))),UPPER(LEFT(Q773,1)),LOWER(RIGHT(Q773,LEN(Q773)-IF(LEN(Q773)&gt;0,1,LEN(Q773)))),UPPER(LEFT(R773,1)),LOWER(RIGHT(R773,LEN(R773)-IF(LEN(R773)&gt;0,1,LEN(R773)))),UPPER(LEFT(S773,1)),LOWER(RIGHT(S773,LEN(S773)-IF(LEN(S773)&gt;0,1,LEN(S773)))),UPPER(LEFT(T773,1)),LOWER(RIGHT(T773,LEN(T773)-IF(LEN(T773)&gt;0,1,LEN(T773)))),UPPER(LEFT(U773,1)),LOWER(RIGHT(U773,LEN(U773)-IF(LEN(U773)&gt;0,1,LEN(U773)))),UPPER(LEFT(V773,1)),LOWER(RIGHT(V773,LEN(V773)-IF(LEN(V773)&gt;0,1,LEN(V773)))))</f>
        <v>id</v>
      </c>
      <c r="X773" s="3" t="str">
        <f t="shared" ref="X773:X782" si="339">CONCATENATE("""",W773,"""",":","""","""",",")</f>
        <v>"id":"",</v>
      </c>
      <c r="Y773" s="22" t="str">
        <f t="shared" ref="Y773:Y782" si="340">CONCATENATE("public static String ",,B773,,"=","""",W773,""";")</f>
        <v>public static String ID="id";</v>
      </c>
      <c r="Z773" s="7" t="str">
        <f t="shared" ref="Z773:Z782" si="341">CONCATENATE("private String ",W773,"=","""""",";")</f>
        <v>private String id="";</v>
      </c>
    </row>
    <row r="774" spans="2:26" ht="19.2" x14ac:dyDescent="0.45">
      <c r="B774" s="1" t="s">
        <v>3</v>
      </c>
      <c r="C774" s="1" t="s">
        <v>1</v>
      </c>
      <c r="D774" s="4">
        <v>10</v>
      </c>
      <c r="I774" t="str">
        <f>I773</f>
        <v>ALTER TABLE TM_REL_BACKLOG_AND_SPRINT_LIST</v>
      </c>
      <c r="K774" s="25" t="str">
        <f>CONCATENATE("T.",B774,",")</f>
        <v>T.STATUS,</v>
      </c>
      <c r="L774" s="12"/>
      <c r="M774" s="18" t="str">
        <f t="shared" si="337"/>
        <v>STATUS,</v>
      </c>
      <c r="N774" s="5" t="str">
        <f t="shared" ref="N774:N782" si="342">CONCATENATE(B774," ",C774,"(",D774,")",",")</f>
        <v>STATUS VARCHAR(10),</v>
      </c>
      <c r="O774" s="1" t="s">
        <v>3</v>
      </c>
      <c r="W774" s="17" t="str">
        <f t="shared" si="338"/>
        <v>status</v>
      </c>
      <c r="X774" s="3" t="str">
        <f t="shared" si="339"/>
        <v>"status":"",</v>
      </c>
      <c r="Y774" s="22" t="str">
        <f t="shared" si="340"/>
        <v>public static String STATUS="status";</v>
      </c>
      <c r="Z774" s="7" t="str">
        <f t="shared" si="341"/>
        <v>private String status="";</v>
      </c>
    </row>
    <row r="775" spans="2:26" ht="19.2" x14ac:dyDescent="0.45">
      <c r="B775" s="1" t="s">
        <v>4</v>
      </c>
      <c r="C775" s="1" t="s">
        <v>1</v>
      </c>
      <c r="D775" s="4">
        <v>30</v>
      </c>
      <c r="I775" t="str">
        <f>I774</f>
        <v>ALTER TABLE TM_REL_BACKLOG_AND_SPRINT_LIST</v>
      </c>
      <c r="K775" s="25" t="str">
        <f>CONCATENATE("T.",B775,",")</f>
        <v>T.INSERT_DATE,</v>
      </c>
      <c r="L775" s="12"/>
      <c r="M775" s="18" t="str">
        <f t="shared" si="337"/>
        <v>INSERT_DATE,</v>
      </c>
      <c r="N775" s="5" t="str">
        <f t="shared" si="342"/>
        <v>INSERT_DATE VARCHAR(30),</v>
      </c>
      <c r="O775" s="1" t="s">
        <v>7</v>
      </c>
      <c r="P775" t="s">
        <v>8</v>
      </c>
      <c r="W775" s="17" t="str">
        <f t="shared" si="338"/>
        <v>insertDate</v>
      </c>
      <c r="X775" s="3" t="str">
        <f t="shared" si="339"/>
        <v>"insertDate":"",</v>
      </c>
      <c r="Y775" s="22" t="str">
        <f t="shared" si="340"/>
        <v>public static String INSERT_DATE="insertDate";</v>
      </c>
      <c r="Z775" s="7" t="str">
        <f t="shared" si="341"/>
        <v>private String insertDate="";</v>
      </c>
    </row>
    <row r="776" spans="2:26" ht="19.2" x14ac:dyDescent="0.45">
      <c r="B776" s="1" t="s">
        <v>5</v>
      </c>
      <c r="C776" s="1" t="s">
        <v>1</v>
      </c>
      <c r="D776" s="4">
        <v>30</v>
      </c>
      <c r="I776" t="str">
        <f>I775</f>
        <v>ALTER TABLE TM_REL_BACKLOG_AND_SPRINT_LIST</v>
      </c>
      <c r="K776" s="25" t="str">
        <f>CONCATENATE("T.",B776,",")</f>
        <v>T.MODIFICATION_DATE,</v>
      </c>
      <c r="L776" s="12"/>
      <c r="M776" s="18" t="str">
        <f t="shared" si="337"/>
        <v>MODIFICATION_DATE,</v>
      </c>
      <c r="N776" s="5" t="str">
        <f t="shared" si="342"/>
        <v>MODIFICATION_DATE VARCHAR(30),</v>
      </c>
      <c r="O776" s="1" t="s">
        <v>9</v>
      </c>
      <c r="P776" t="s">
        <v>8</v>
      </c>
      <c r="W776" s="17" t="str">
        <f t="shared" si="338"/>
        <v>modificationDate</v>
      </c>
      <c r="X776" s="3" t="str">
        <f t="shared" si="339"/>
        <v>"modificationDate":"",</v>
      </c>
      <c r="Y776" s="22" t="str">
        <f t="shared" si="340"/>
        <v>public static String MODIFICATION_DATE="modificationDate";</v>
      </c>
      <c r="Z776" s="7" t="str">
        <f t="shared" si="341"/>
        <v>private String modificationDate="";</v>
      </c>
    </row>
    <row r="777" spans="2:26" ht="19.2" x14ac:dyDescent="0.45">
      <c r="B777" s="1" t="s">
        <v>367</v>
      </c>
      <c r="C777" s="1" t="s">
        <v>1</v>
      </c>
      <c r="D777" s="4">
        <v>45</v>
      </c>
      <c r="I777" t="str">
        <f>I755</f>
        <v>B.NAME AS LABEL_NAME,</v>
      </c>
      <c r="K777" s="25" t="str">
        <f>CONCATENATE("T.",B777,",")</f>
        <v>T.FK_BACKLOG_ID,</v>
      </c>
      <c r="L777" s="12"/>
      <c r="M777" s="18" t="str">
        <f t="shared" si="337"/>
        <v>FK_BACKLOG_ID,</v>
      </c>
      <c r="N777" s="5" t="str">
        <f t="shared" si="342"/>
        <v>FK_BACKLOG_ID VARCHAR(45),</v>
      </c>
      <c r="O777" s="1" t="s">
        <v>10</v>
      </c>
      <c r="P777" t="s">
        <v>354</v>
      </c>
      <c r="Q777" t="s">
        <v>2</v>
      </c>
      <c r="W777" s="17" t="str">
        <f t="shared" si="338"/>
        <v>fkBacklogId</v>
      </c>
      <c r="X777" s="3" t="str">
        <f t="shared" si="339"/>
        <v>"fkBacklogId":"",</v>
      </c>
      <c r="Y777" s="22" t="str">
        <f t="shared" si="340"/>
        <v>public static String FK_BACKLOG_ID="fkBacklogId";</v>
      </c>
      <c r="Z777" s="7" t="str">
        <f t="shared" si="341"/>
        <v>private String fkBacklogId="";</v>
      </c>
    </row>
    <row r="778" spans="2:26" ht="19.2" x14ac:dyDescent="0.45">
      <c r="B778" s="1" t="s">
        <v>351</v>
      </c>
      <c r="C778" s="1" t="s">
        <v>1</v>
      </c>
      <c r="D778" s="4">
        <v>45</v>
      </c>
      <c r="I778" t="str">
        <f>I755</f>
        <v>B.NAME AS LABEL_NAME,</v>
      </c>
      <c r="K778" s="25" t="s">
        <v>510</v>
      </c>
      <c r="L778" s="12"/>
      <c r="M778" s="18" t="str">
        <f>CONCATENATE(B778,",")</f>
        <v>BACKLOG_NAME,</v>
      </c>
      <c r="N778" s="5" t="str">
        <f>CONCATENATE(B778," ",C778,"(",D778,")",",")</f>
        <v>BACKLOG_NAME VARCHAR(45),</v>
      </c>
      <c r="O778" s="1" t="s">
        <v>354</v>
      </c>
      <c r="P778" t="s">
        <v>0</v>
      </c>
      <c r="W778" s="17" t="str">
        <f>CONCATENATE(,LOWER(O778),UPPER(LEFT(P778,1)),LOWER(RIGHT(P778,LEN(P778)-IF(LEN(P778)&gt;0,1,LEN(P778)))),UPPER(LEFT(Q778,1)),LOWER(RIGHT(Q778,LEN(Q778)-IF(LEN(Q778)&gt;0,1,LEN(Q778)))),UPPER(LEFT(R778,1)),LOWER(RIGHT(R778,LEN(R778)-IF(LEN(R778)&gt;0,1,LEN(R778)))),UPPER(LEFT(S778,1)),LOWER(RIGHT(S778,LEN(S778)-IF(LEN(S778)&gt;0,1,LEN(S778)))),UPPER(LEFT(T778,1)),LOWER(RIGHT(T778,LEN(T778)-IF(LEN(T778)&gt;0,1,LEN(T778)))),UPPER(LEFT(U778,1)),LOWER(RIGHT(U778,LEN(U778)-IF(LEN(U778)&gt;0,1,LEN(U778)))),UPPER(LEFT(V778,1)),LOWER(RIGHT(V778,LEN(V778)-IF(LEN(V778)&gt;0,1,LEN(V778)))))</f>
        <v>backlogName</v>
      </c>
      <c r="X778" s="3" t="str">
        <f>CONCATENATE("""",W778,"""",":","""","""",",")</f>
        <v>"backlogName":"",</v>
      </c>
      <c r="Y778" s="22" t="str">
        <f>CONCATENATE("public static String ",,B778,,"=","""",W778,""";")</f>
        <v>public static String BACKLOG_NAME="backlogName";</v>
      </c>
      <c r="Z778" s="7" t="str">
        <f>CONCATENATE("private String ",W778,"=","""""",";")</f>
        <v>private String backlogName="";</v>
      </c>
    </row>
    <row r="779" spans="2:26" ht="19.2" x14ac:dyDescent="0.45">
      <c r="B779" s="1" t="s">
        <v>274</v>
      </c>
      <c r="C779" s="1" t="s">
        <v>1</v>
      </c>
      <c r="D779" s="4">
        <v>45</v>
      </c>
      <c r="I779" t="str">
        <f>I756</f>
        <v>ALTER TABLE TM_BACKLOG_TASK</v>
      </c>
      <c r="K779" s="25" t="s">
        <v>511</v>
      </c>
      <c r="L779" s="12"/>
      <c r="M779" s="18" t="str">
        <f t="shared" si="337"/>
        <v>FK_PROJECT_ID,</v>
      </c>
      <c r="N779" s="5" t="str">
        <f t="shared" si="342"/>
        <v>FK_PROJECT_ID VARCHAR(45),</v>
      </c>
      <c r="O779" s="1" t="s">
        <v>10</v>
      </c>
      <c r="P779" t="s">
        <v>288</v>
      </c>
      <c r="Q779" t="s">
        <v>2</v>
      </c>
      <c r="W779" s="17" t="str">
        <f t="shared" si="338"/>
        <v>fkProjectId</v>
      </c>
      <c r="X779" s="3" t="str">
        <f t="shared" si="339"/>
        <v>"fkProjectId":"",</v>
      </c>
      <c r="Y779" s="22" t="str">
        <f t="shared" si="340"/>
        <v>public static String FK_PROJECT_ID="fkProjectId";</v>
      </c>
      <c r="Z779" s="7" t="str">
        <f t="shared" si="341"/>
        <v>private String fkProjectId="";</v>
      </c>
    </row>
    <row r="780" spans="2:26" ht="19.2" x14ac:dyDescent="0.45">
      <c r="B780" s="1" t="s">
        <v>455</v>
      </c>
      <c r="C780" s="1" t="s">
        <v>1</v>
      </c>
      <c r="D780" s="4">
        <v>44</v>
      </c>
      <c r="I780">
        <f>I568</f>
        <v>0</v>
      </c>
      <c r="K780" s="25" t="str">
        <f>CONCATENATE("T.",B780,",")</f>
        <v>T.FK_TASK_SPRINT_ID,</v>
      </c>
      <c r="L780" s="12"/>
      <c r="M780" s="18" t="str">
        <f t="shared" si="337"/>
        <v>FK_TASK_SPRINT_ID,</v>
      </c>
      <c r="N780" s="5" t="str">
        <f t="shared" si="342"/>
        <v>FK_TASK_SPRINT_ID VARCHAR(44),</v>
      </c>
      <c r="O780" s="1" t="s">
        <v>10</v>
      </c>
      <c r="P780" t="s">
        <v>311</v>
      </c>
      <c r="Q780" t="s">
        <v>61</v>
      </c>
      <c r="R780" t="s">
        <v>2</v>
      </c>
      <c r="W780" s="17" t="str">
        <f t="shared" si="338"/>
        <v>fkTaskLabelId</v>
      </c>
      <c r="X780" s="3" t="str">
        <f t="shared" si="339"/>
        <v>"fkTaskLabelId":"",</v>
      </c>
      <c r="Y780" s="22" t="str">
        <f t="shared" si="340"/>
        <v>public static String FK_TASK_SPRINT_ID="fkTaskLabelId";</v>
      </c>
      <c r="Z780" s="7" t="str">
        <f t="shared" si="341"/>
        <v>private String fkTaskLabelId="";</v>
      </c>
    </row>
    <row r="781" spans="2:26" ht="19.2" x14ac:dyDescent="0.45">
      <c r="B781" s="1" t="s">
        <v>360</v>
      </c>
      <c r="C781" s="1" t="s">
        <v>1</v>
      </c>
      <c r="D781" s="4">
        <v>44</v>
      </c>
      <c r="I781" t="s">
        <v>460</v>
      </c>
      <c r="K781" s="25" t="s">
        <v>464</v>
      </c>
      <c r="L781" s="12"/>
      <c r="M781" s="18" t="str">
        <f t="shared" si="337"/>
        <v>SPRINT_NAME,</v>
      </c>
      <c r="N781" s="5" t="str">
        <f t="shared" si="342"/>
        <v>SPRINT_NAME VARCHAR(44),</v>
      </c>
      <c r="O781" s="1" t="s">
        <v>366</v>
      </c>
      <c r="P781" t="s">
        <v>0</v>
      </c>
      <c r="W781" s="17" t="str">
        <f t="shared" si="338"/>
        <v>sprintName</v>
      </c>
      <c r="X781" s="3" t="str">
        <f t="shared" si="339"/>
        <v>"sprintName":"",</v>
      </c>
      <c r="Y781" s="22" t="str">
        <f t="shared" si="340"/>
        <v>public static String SPRINT_NAME="sprintName";</v>
      </c>
      <c r="Z781" s="7" t="str">
        <f t="shared" si="341"/>
        <v>private String sprintName="";</v>
      </c>
    </row>
    <row r="782" spans="2:26" ht="19.2" x14ac:dyDescent="0.45">
      <c r="B782" s="1" t="s">
        <v>365</v>
      </c>
      <c r="C782" s="1" t="s">
        <v>1</v>
      </c>
      <c r="D782" s="4">
        <v>44</v>
      </c>
      <c r="I782">
        <f>I569</f>
        <v>0</v>
      </c>
      <c r="K782" s="25" t="s">
        <v>465</v>
      </c>
      <c r="L782" s="12"/>
      <c r="M782" s="18" t="str">
        <f t="shared" si="337"/>
        <v>SPRINT_COLOR,</v>
      </c>
      <c r="N782" s="5" t="str">
        <f t="shared" si="342"/>
        <v>SPRINT_COLOR VARCHAR(44),</v>
      </c>
      <c r="O782" s="1" t="s">
        <v>366</v>
      </c>
      <c r="P782" t="s">
        <v>358</v>
      </c>
      <c r="W782" s="17" t="str">
        <f t="shared" si="338"/>
        <v>sprintColor</v>
      </c>
      <c r="X782" s="3" t="str">
        <f t="shared" si="339"/>
        <v>"sprintColor":"",</v>
      </c>
      <c r="Y782" s="22" t="str">
        <f t="shared" si="340"/>
        <v>public static String SPRINT_COLOR="sprintColor";</v>
      </c>
      <c r="Z782" s="7" t="str">
        <f t="shared" si="341"/>
        <v>private String sprintColor="";</v>
      </c>
    </row>
    <row r="783" spans="2:26" ht="19.2" x14ac:dyDescent="0.45">
      <c r="B783" s="1"/>
      <c r="C783" s="1"/>
      <c r="D783" s="4"/>
      <c r="K783" s="29" t="s">
        <v>512</v>
      </c>
      <c r="L783" s="12"/>
      <c r="M783" s="18"/>
      <c r="N783" s="33" t="s">
        <v>130</v>
      </c>
      <c r="O783" s="1"/>
      <c r="W783" s="17"/>
    </row>
    <row r="784" spans="2:26" ht="19.2" x14ac:dyDescent="0.45">
      <c r="B784" s="14"/>
      <c r="C784" s="14"/>
      <c r="D784" s="14"/>
      <c r="K784" s="29" t="s">
        <v>513</v>
      </c>
      <c r="L784" s="14"/>
      <c r="M784" s="20"/>
      <c r="N784" s="33"/>
      <c r="O784" s="14"/>
      <c r="W784" s="17"/>
    </row>
    <row r="785" spans="2:26" ht="19.2" x14ac:dyDescent="0.45">
      <c r="B785" s="14"/>
      <c r="C785" s="14"/>
      <c r="D785" s="14"/>
      <c r="K785" s="29" t="s">
        <v>514</v>
      </c>
      <c r="L785" s="14"/>
      <c r="M785" s="20"/>
      <c r="N785" s="33"/>
      <c r="O785" s="14"/>
      <c r="W785" s="17"/>
    </row>
    <row r="786" spans="2:26" ht="19.2" x14ac:dyDescent="0.45">
      <c r="B786" s="14"/>
      <c r="C786" s="14"/>
      <c r="D786" s="14"/>
      <c r="K786" s="29" t="s">
        <v>515</v>
      </c>
      <c r="L786" s="14"/>
      <c r="M786" s="20"/>
      <c r="N786" s="33"/>
      <c r="O786" s="14"/>
      <c r="W786" s="17"/>
    </row>
    <row r="787" spans="2:26" ht="19.2" x14ac:dyDescent="0.45">
      <c r="B787" s="14"/>
      <c r="C787" s="14"/>
      <c r="D787" s="14"/>
      <c r="K787" s="29" t="s">
        <v>516</v>
      </c>
      <c r="L787" s="14"/>
      <c r="M787" s="20"/>
      <c r="N787" s="33"/>
      <c r="O787" s="14"/>
      <c r="W787" s="17"/>
    </row>
    <row r="790" spans="2:26" x14ac:dyDescent="0.3">
      <c r="B790" s="2" t="s">
        <v>491</v>
      </c>
      <c r="I790" t="str">
        <f>CONCATENATE("ALTER TABLE"," ",B790)</f>
        <v>ALTER TABLE TM_PROJECT_COUNT_LIST</v>
      </c>
      <c r="J790" t="s">
        <v>293</v>
      </c>
      <c r="K790" s="26" t="str">
        <f>CONCATENATE(J790," VIEW ",B790," AS SELECT")</f>
        <v>create OR REPLACE VIEW TM_PROJECT_COUNT_LIST AS SELECT</v>
      </c>
      <c r="N790" s="5" t="str">
        <f>CONCATENATE("CREATE TABLE ",B790," ","(")</f>
        <v>CREATE TABLE TM_PROJECT_COUNT_LIST (</v>
      </c>
    </row>
    <row r="791" spans="2:26" ht="19.2" x14ac:dyDescent="0.45">
      <c r="B791" s="1" t="s">
        <v>2</v>
      </c>
      <c r="C791" s="1" t="s">
        <v>1</v>
      </c>
      <c r="D791" s="4">
        <v>30</v>
      </c>
      <c r="E791" s="24" t="s">
        <v>113</v>
      </c>
      <c r="I791" t="str">
        <f>I790</f>
        <v>ALTER TABLE TM_PROJECT_COUNT_LIST</v>
      </c>
      <c r="K791" s="26" t="str">
        <f>CONCATENATE(J791," VIEW ",B791," AS SELECT")</f>
        <v xml:space="preserve"> VIEW ID AS SELECT</v>
      </c>
      <c r="L791" s="12"/>
      <c r="M791" s="18" t="str">
        <f t="shared" ref="M791:M799" si="343">CONCATENATE(B791,",")</f>
        <v>ID,</v>
      </c>
      <c r="N791" s="5" t="str">
        <f>CONCATENATE(B791," ",C791,"(",D791,") ",E791," ,")</f>
        <v>ID VARCHAR(30) NOT NULL ,</v>
      </c>
      <c r="O791" s="1" t="s">
        <v>2</v>
      </c>
      <c r="P791" s="6"/>
      <c r="Q791" s="6"/>
      <c r="R791" s="6"/>
      <c r="S791" s="6"/>
      <c r="T791" s="6"/>
      <c r="U791" s="6"/>
      <c r="V791" s="6"/>
      <c r="W791" s="17" t="str">
        <f t="shared" ref="W791:W799" si="344">CONCATENATE(,LOWER(O791),UPPER(LEFT(P791,1)),LOWER(RIGHT(P791,LEN(P791)-IF(LEN(P791)&gt;0,1,LEN(P791)))),UPPER(LEFT(Q791,1)),LOWER(RIGHT(Q791,LEN(Q791)-IF(LEN(Q791)&gt;0,1,LEN(Q791)))),UPPER(LEFT(R791,1)),LOWER(RIGHT(R791,LEN(R791)-IF(LEN(R791)&gt;0,1,LEN(R791)))),UPPER(LEFT(S791,1)),LOWER(RIGHT(S791,LEN(S791)-IF(LEN(S791)&gt;0,1,LEN(S791)))),UPPER(LEFT(T791,1)),LOWER(RIGHT(T791,LEN(T791)-IF(LEN(T791)&gt;0,1,LEN(T791)))),UPPER(LEFT(U791,1)),LOWER(RIGHT(U791,LEN(U791)-IF(LEN(U791)&gt;0,1,LEN(U791)))),UPPER(LEFT(V791,1)),LOWER(RIGHT(V791,LEN(V791)-IF(LEN(V791)&gt;0,1,LEN(V791)))))</f>
        <v>id</v>
      </c>
      <c r="X791" s="3" t="str">
        <f t="shared" ref="X791:X799" si="345">CONCATENATE("""",W791,"""",":","""","""",",")</f>
        <v>"id":"",</v>
      </c>
      <c r="Y791" s="22" t="str">
        <f t="shared" ref="Y791:Y799" si="346">CONCATENATE("public static String ",,B791,,"=","""",W791,""";")</f>
        <v>public static String ID="id";</v>
      </c>
      <c r="Z791" s="7" t="str">
        <f t="shared" ref="Z791:Z799" si="347">CONCATENATE("private String ",W791,"=","""""",";")</f>
        <v>private String id="";</v>
      </c>
    </row>
    <row r="792" spans="2:26" ht="19.2" x14ac:dyDescent="0.45">
      <c r="B792" s="1" t="s">
        <v>3</v>
      </c>
      <c r="C792" s="1" t="s">
        <v>1</v>
      </c>
      <c r="D792" s="4">
        <v>10</v>
      </c>
      <c r="I792" t="str">
        <f>I791</f>
        <v>ALTER TABLE TM_PROJECT_COUNT_LIST</v>
      </c>
      <c r="K792" s="26" t="str">
        <f t="shared" ref="K792:K804" si="348">CONCATENATE(J792," VIEW ",B792," AS SELECT")</f>
        <v xml:space="preserve"> VIEW STATUS AS SELECT</v>
      </c>
      <c r="L792" s="12"/>
      <c r="M792" s="18" t="str">
        <f t="shared" si="343"/>
        <v>STATUS,</v>
      </c>
      <c r="N792" s="5" t="str">
        <f t="shared" ref="N792:N799" si="349">CONCATENATE(B792," ",C792,"(",D792,")",",")</f>
        <v>STATUS VARCHAR(10),</v>
      </c>
      <c r="O792" s="1" t="s">
        <v>3</v>
      </c>
      <c r="W792" s="17" t="str">
        <f t="shared" si="344"/>
        <v>status</v>
      </c>
      <c r="X792" s="3" t="str">
        <f t="shared" si="345"/>
        <v>"status":"",</v>
      </c>
      <c r="Y792" s="22" t="str">
        <f t="shared" si="346"/>
        <v>public static String STATUS="status";</v>
      </c>
      <c r="Z792" s="7" t="str">
        <f t="shared" si="347"/>
        <v>private String status="";</v>
      </c>
    </row>
    <row r="793" spans="2:26" ht="19.2" x14ac:dyDescent="0.45">
      <c r="B793" s="1" t="s">
        <v>4</v>
      </c>
      <c r="C793" s="1" t="s">
        <v>1</v>
      </c>
      <c r="D793" s="4">
        <v>30</v>
      </c>
      <c r="I793" t="str">
        <f>I792</f>
        <v>ALTER TABLE TM_PROJECT_COUNT_LIST</v>
      </c>
      <c r="K793" s="26" t="str">
        <f t="shared" si="348"/>
        <v xml:space="preserve"> VIEW INSERT_DATE AS SELECT</v>
      </c>
      <c r="L793" s="12"/>
      <c r="M793" s="18" t="str">
        <f t="shared" si="343"/>
        <v>INSERT_DATE,</v>
      </c>
      <c r="N793" s="5" t="str">
        <f t="shared" si="349"/>
        <v>INSERT_DATE VARCHAR(30),</v>
      </c>
      <c r="O793" s="1" t="s">
        <v>7</v>
      </c>
      <c r="P793" t="s">
        <v>8</v>
      </c>
      <c r="W793" s="17" t="str">
        <f t="shared" si="344"/>
        <v>insertDate</v>
      </c>
      <c r="X793" s="3" t="str">
        <f t="shared" si="345"/>
        <v>"insertDate":"",</v>
      </c>
      <c r="Y793" s="22" t="str">
        <f t="shared" si="346"/>
        <v>public static String INSERT_DATE="insertDate";</v>
      </c>
      <c r="Z793" s="7" t="str">
        <f t="shared" si="347"/>
        <v>private String insertDate="";</v>
      </c>
    </row>
    <row r="794" spans="2:26" ht="19.2" x14ac:dyDescent="0.45">
      <c r="B794" s="1" t="s">
        <v>5</v>
      </c>
      <c r="C794" s="1" t="s">
        <v>1</v>
      </c>
      <c r="D794" s="4">
        <v>30</v>
      </c>
      <c r="I794" t="str">
        <f>I793</f>
        <v>ALTER TABLE TM_PROJECT_COUNT_LIST</v>
      </c>
      <c r="K794" s="26" t="str">
        <f t="shared" si="348"/>
        <v xml:space="preserve"> VIEW MODIFICATION_DATE AS SELECT</v>
      </c>
      <c r="L794" s="12"/>
      <c r="M794" s="18" t="str">
        <f t="shared" si="343"/>
        <v>MODIFICATION_DATE,</v>
      </c>
      <c r="N794" s="5" t="str">
        <f t="shared" si="349"/>
        <v>MODIFICATION_DATE VARCHAR(30),</v>
      </c>
      <c r="O794" s="1" t="s">
        <v>9</v>
      </c>
      <c r="P794" t="s">
        <v>8</v>
      </c>
      <c r="W794" s="17" t="str">
        <f t="shared" si="344"/>
        <v>modificationDate</v>
      </c>
      <c r="X794" s="3" t="str">
        <f t="shared" si="345"/>
        <v>"modificationDate":"",</v>
      </c>
      <c r="Y794" s="22" t="str">
        <f t="shared" si="346"/>
        <v>public static String MODIFICATION_DATE="modificationDate";</v>
      </c>
      <c r="Z794" s="7" t="str">
        <f t="shared" si="347"/>
        <v>private String modificationDate="";</v>
      </c>
    </row>
    <row r="795" spans="2:26" ht="19.2" x14ac:dyDescent="0.45">
      <c r="B795" s="1" t="s">
        <v>287</v>
      </c>
      <c r="C795" s="1" t="s">
        <v>1</v>
      </c>
      <c r="D795" s="4">
        <v>45</v>
      </c>
      <c r="I795">
        <f>I769</f>
        <v>0</v>
      </c>
      <c r="K795" s="26" t="str">
        <f t="shared" si="348"/>
        <v xml:space="preserve"> VIEW PROJECT_NAME AS SELECT</v>
      </c>
      <c r="L795" s="12"/>
      <c r="M795" s="18" t="str">
        <f t="shared" si="343"/>
        <v>PROJECT_NAME,</v>
      </c>
      <c r="N795" s="5" t="str">
        <f t="shared" si="349"/>
        <v>PROJECT_NAME VARCHAR(45),</v>
      </c>
      <c r="O795" s="1" t="s">
        <v>288</v>
      </c>
      <c r="P795" t="s">
        <v>0</v>
      </c>
      <c r="W795" s="17" t="str">
        <f t="shared" si="344"/>
        <v>projectName</v>
      </c>
      <c r="X795" s="3" t="str">
        <f t="shared" si="345"/>
        <v>"projectName":"",</v>
      </c>
      <c r="Y795" s="22" t="str">
        <f t="shared" si="346"/>
        <v>public static String PROJECT_NAME="projectName";</v>
      </c>
      <c r="Z795" s="7" t="str">
        <f t="shared" si="347"/>
        <v>private String projectName="";</v>
      </c>
    </row>
    <row r="796" spans="2:26" ht="19.2" x14ac:dyDescent="0.45">
      <c r="B796" s="1" t="s">
        <v>492</v>
      </c>
      <c r="C796" s="1" t="s">
        <v>1</v>
      </c>
      <c r="D796" s="4">
        <v>45</v>
      </c>
      <c r="I796">
        <f>I770</f>
        <v>0</v>
      </c>
      <c r="K796" s="26" t="str">
        <f t="shared" si="348"/>
        <v xml:space="preserve"> VIEW OVERAL_COUNT AS SELECT</v>
      </c>
      <c r="L796" s="12"/>
      <c r="M796" s="18" t="str">
        <f t="shared" si="343"/>
        <v>OVERAL_COUNT,</v>
      </c>
      <c r="N796" s="5" t="str">
        <f t="shared" si="349"/>
        <v>OVERAL_COUNT VARCHAR(45),</v>
      </c>
      <c r="O796" s="1" t="s">
        <v>500</v>
      </c>
      <c r="P796" t="s">
        <v>214</v>
      </c>
      <c r="W796" s="17" t="str">
        <f t="shared" si="344"/>
        <v>overalCount</v>
      </c>
      <c r="X796" s="3" t="str">
        <f t="shared" si="345"/>
        <v>"overalCount":"",</v>
      </c>
      <c r="Y796" s="22" t="str">
        <f t="shared" si="346"/>
        <v>public static String OVERAL_COUNT="overalCount";</v>
      </c>
      <c r="Z796" s="7" t="str">
        <f t="shared" si="347"/>
        <v>private String overalCount="";</v>
      </c>
    </row>
    <row r="797" spans="2:26" ht="19.2" x14ac:dyDescent="0.45">
      <c r="B797" s="1" t="s">
        <v>493</v>
      </c>
      <c r="C797" s="1" t="s">
        <v>1</v>
      </c>
      <c r="D797" s="4">
        <v>44</v>
      </c>
      <c r="I797">
        <f>I582</f>
        <v>0</v>
      </c>
      <c r="K797" s="26" t="str">
        <f t="shared" si="348"/>
        <v xml:space="preserve"> VIEW NEW_COUNT AS SELECT</v>
      </c>
      <c r="L797" s="12"/>
      <c r="M797" s="18" t="str">
        <f t="shared" si="343"/>
        <v>NEW_COUNT,</v>
      </c>
      <c r="N797" s="5" t="str">
        <f t="shared" si="349"/>
        <v>NEW_COUNT VARCHAR(44),</v>
      </c>
      <c r="O797" s="1" t="s">
        <v>501</v>
      </c>
      <c r="P797" t="s">
        <v>214</v>
      </c>
      <c r="W797" s="17" t="str">
        <f t="shared" si="344"/>
        <v>newCount</v>
      </c>
      <c r="X797" s="3" t="str">
        <f t="shared" si="345"/>
        <v>"newCount":"",</v>
      </c>
      <c r="Y797" s="22" t="str">
        <f t="shared" si="346"/>
        <v>public static String NEW_COUNT="newCount";</v>
      </c>
      <c r="Z797" s="7" t="str">
        <f t="shared" si="347"/>
        <v>private String newCount="";</v>
      </c>
    </row>
    <row r="798" spans="2:26" ht="19.2" x14ac:dyDescent="0.45">
      <c r="B798" s="1" t="s">
        <v>494</v>
      </c>
      <c r="C798" s="1" t="s">
        <v>1</v>
      </c>
      <c r="D798" s="4">
        <v>44</v>
      </c>
      <c r="I798" t="s">
        <v>460</v>
      </c>
      <c r="K798" s="26" t="str">
        <f t="shared" si="348"/>
        <v xml:space="preserve"> VIEW ONGOING_COUNT AS SELECT</v>
      </c>
      <c r="L798" s="12"/>
      <c r="M798" s="18" t="str">
        <f t="shared" si="343"/>
        <v>ONGOING_COUNT,</v>
      </c>
      <c r="N798" s="5" t="str">
        <f t="shared" si="349"/>
        <v>ONGOING_COUNT VARCHAR(44),</v>
      </c>
      <c r="O798" s="1" t="s">
        <v>502</v>
      </c>
      <c r="P798" t="s">
        <v>214</v>
      </c>
      <c r="W798" s="17" t="str">
        <f t="shared" si="344"/>
        <v>ongoingCount</v>
      </c>
      <c r="X798" s="3" t="str">
        <f t="shared" si="345"/>
        <v>"ongoingCount":"",</v>
      </c>
      <c r="Y798" s="22" t="str">
        <f t="shared" si="346"/>
        <v>public static String ONGOING_COUNT="ongoingCount";</v>
      </c>
      <c r="Z798" s="7" t="str">
        <f t="shared" si="347"/>
        <v>private String ongoingCount="";</v>
      </c>
    </row>
    <row r="799" spans="2:26" ht="19.2" x14ac:dyDescent="0.45">
      <c r="B799" s="1" t="s">
        <v>495</v>
      </c>
      <c r="C799" s="1" t="s">
        <v>1</v>
      </c>
      <c r="D799" s="4">
        <v>44</v>
      </c>
      <c r="I799">
        <f>I583</f>
        <v>0</v>
      </c>
      <c r="K799" s="26" t="str">
        <f t="shared" si="348"/>
        <v xml:space="preserve"> VIEW CLOSED_COUNT AS SELECT</v>
      </c>
      <c r="L799" s="12"/>
      <c r="M799" s="18" t="str">
        <f t="shared" si="343"/>
        <v>CLOSED_COUNT,</v>
      </c>
      <c r="N799" s="5" t="str">
        <f t="shared" si="349"/>
        <v>CLOSED_COUNT VARCHAR(44),</v>
      </c>
      <c r="O799" s="1" t="s">
        <v>503</v>
      </c>
      <c r="P799" t="s">
        <v>214</v>
      </c>
      <c r="W799" s="17" t="str">
        <f t="shared" si="344"/>
        <v>closedCount</v>
      </c>
      <c r="X799" s="3" t="str">
        <f t="shared" si="345"/>
        <v>"closedCount":"",</v>
      </c>
      <c r="Y799" s="22" t="str">
        <f t="shared" si="346"/>
        <v>public static String CLOSED_COUNT="closedCount";</v>
      </c>
      <c r="Z799" s="7" t="str">
        <f t="shared" si="347"/>
        <v>private String closedCount="";</v>
      </c>
    </row>
    <row r="800" spans="2:26" ht="19.2" x14ac:dyDescent="0.45">
      <c r="B800" s="1" t="s">
        <v>496</v>
      </c>
      <c r="C800" s="1" t="s">
        <v>1</v>
      </c>
      <c r="D800" s="4">
        <v>45</v>
      </c>
      <c r="I800" t="str">
        <f>I774</f>
        <v>ALTER TABLE TM_REL_BACKLOG_AND_SPRINT_LIST</v>
      </c>
      <c r="K800" s="26" t="str">
        <f t="shared" si="348"/>
        <v xml:space="preserve"> VIEW TICKET_COUNT AS SELECT</v>
      </c>
      <c r="L800" s="12"/>
      <c r="M800" s="18" t="str">
        <f>CONCATENATE(B800,",")</f>
        <v>TICKET_COUNT,</v>
      </c>
      <c r="N800" s="5" t="str">
        <f>CONCATENATE(B800," ",C800,"(",D800,")",",")</f>
        <v>TICKET_COUNT VARCHAR(45),</v>
      </c>
      <c r="O800" s="1" t="s">
        <v>504</v>
      </c>
      <c r="P800" t="s">
        <v>214</v>
      </c>
      <c r="W800" s="17" t="str">
        <f>CONCATENATE(,LOWER(O800),UPPER(LEFT(P800,1)),LOWER(RIGHT(P800,LEN(P800)-IF(LEN(P800)&gt;0,1,LEN(P800)))),UPPER(LEFT(Q800,1)),LOWER(RIGHT(Q800,LEN(Q800)-IF(LEN(Q800)&gt;0,1,LEN(Q800)))),UPPER(LEFT(R800,1)),LOWER(RIGHT(R800,LEN(R800)-IF(LEN(R800)&gt;0,1,LEN(R800)))),UPPER(LEFT(S800,1)),LOWER(RIGHT(S800,LEN(S800)-IF(LEN(S800)&gt;0,1,LEN(S800)))),UPPER(LEFT(T800,1)),LOWER(RIGHT(T800,LEN(T800)-IF(LEN(T800)&gt;0,1,LEN(T800)))),UPPER(LEFT(U800,1)),LOWER(RIGHT(U800,LEN(U800)-IF(LEN(U800)&gt;0,1,LEN(U800)))),UPPER(LEFT(V800,1)),LOWER(RIGHT(V800,LEN(V800)-IF(LEN(V800)&gt;0,1,LEN(V800)))))</f>
        <v>ticketCount</v>
      </c>
      <c r="X800" s="3" t="str">
        <f>CONCATENATE("""",W800,"""",":","""","""",",")</f>
        <v>"ticketCount":"",</v>
      </c>
      <c r="Y800" s="22" t="str">
        <f>CONCATENATE("public static String ",,B800,,"=","""",W800,""";")</f>
        <v>public static String TICKET_COUNT="ticketCount";</v>
      </c>
      <c r="Z800" s="7" t="str">
        <f>CONCATENATE("private String ",W800,"=","""""",";")</f>
        <v>private String ticketCount="";</v>
      </c>
    </row>
    <row r="801" spans="2:26" ht="19.2" x14ac:dyDescent="0.45">
      <c r="B801" s="1" t="s">
        <v>497</v>
      </c>
      <c r="C801" s="1" t="s">
        <v>1</v>
      </c>
      <c r="D801" s="4">
        <v>44</v>
      </c>
      <c r="I801">
        <f>I586</f>
        <v>0</v>
      </c>
      <c r="K801" s="26" t="str">
        <f t="shared" si="348"/>
        <v xml:space="preserve"> VIEW SOURCED_COUNT AS SELECT</v>
      </c>
      <c r="L801" s="12"/>
      <c r="M801" s="18" t="str">
        <f>CONCATENATE(B801,",")</f>
        <v>SOURCED_COUNT,</v>
      </c>
      <c r="N801" s="5" t="str">
        <f>CONCATENATE(B801," ",C801,"(",D801,")",",")</f>
        <v>SOURCED_COUNT VARCHAR(44),</v>
      </c>
      <c r="O801" s="1" t="s">
        <v>394</v>
      </c>
      <c r="P801" t="s">
        <v>214</v>
      </c>
      <c r="W801" s="17" t="str">
        <f>CONCATENATE(,LOWER(O801),UPPER(LEFT(P801,1)),LOWER(RIGHT(P801,LEN(P801)-IF(LEN(P801)&gt;0,1,LEN(P801)))),UPPER(LEFT(Q801,1)),LOWER(RIGHT(Q801,LEN(Q801)-IF(LEN(Q801)&gt;0,1,LEN(Q801)))),UPPER(LEFT(R801,1)),LOWER(RIGHT(R801,LEN(R801)-IF(LEN(R801)&gt;0,1,LEN(R801)))),UPPER(LEFT(S801,1)),LOWER(RIGHT(S801,LEN(S801)-IF(LEN(S801)&gt;0,1,LEN(S801)))),UPPER(LEFT(T801,1)),LOWER(RIGHT(T801,LEN(T801)-IF(LEN(T801)&gt;0,1,LEN(T801)))),UPPER(LEFT(U801,1)),LOWER(RIGHT(U801,LEN(U801)-IF(LEN(U801)&gt;0,1,LEN(U801)))),UPPER(LEFT(V801,1)),LOWER(RIGHT(V801,LEN(V801)-IF(LEN(V801)&gt;0,1,LEN(V801)))))</f>
        <v>sourcedCount</v>
      </c>
      <c r="X801" s="3" t="str">
        <f>CONCATENATE("""",W801,"""",":","""","""",",")</f>
        <v>"sourcedCount":"",</v>
      </c>
      <c r="Y801" s="22" t="str">
        <f>CONCATENATE("public static String ",,B801,,"=","""",W801,""";")</f>
        <v>public static String SOURCED_COUNT="sourcedCount";</v>
      </c>
      <c r="Z801" s="7" t="str">
        <f>CONCATENATE("private String ",W801,"=","""""",";")</f>
        <v>private String sourcedCount="";</v>
      </c>
    </row>
    <row r="802" spans="2:26" ht="19.2" x14ac:dyDescent="0.45">
      <c r="B802" s="1" t="s">
        <v>498</v>
      </c>
      <c r="C802" s="1" t="s">
        <v>1</v>
      </c>
      <c r="D802" s="4">
        <v>44</v>
      </c>
      <c r="I802" t="s">
        <v>460</v>
      </c>
      <c r="K802" s="26" t="str">
        <f t="shared" si="348"/>
        <v xml:space="preserve"> VIEW BOUND_COUNT AS SELECT</v>
      </c>
      <c r="L802" s="12"/>
      <c r="M802" s="18" t="str">
        <f>CONCATENATE(B802,",")</f>
        <v>BOUND_COUNT,</v>
      </c>
      <c r="N802" s="5" t="str">
        <f>CONCATENATE(B802," ",C802,"(",D802,")",",")</f>
        <v>BOUND_COUNT VARCHAR(44),</v>
      </c>
      <c r="O802" s="1" t="s">
        <v>505</v>
      </c>
      <c r="P802" t="s">
        <v>214</v>
      </c>
      <c r="W802" s="17" t="str">
        <f>CONCATENATE(,LOWER(O802),UPPER(LEFT(P802,1)),LOWER(RIGHT(P802,LEN(P802)-IF(LEN(P802)&gt;0,1,LEN(P802)))),UPPER(LEFT(Q802,1)),LOWER(RIGHT(Q802,LEN(Q802)-IF(LEN(Q802)&gt;0,1,LEN(Q802)))),UPPER(LEFT(R802,1)),LOWER(RIGHT(R802,LEN(R802)-IF(LEN(R802)&gt;0,1,LEN(R802)))),UPPER(LEFT(S802,1)),LOWER(RIGHT(S802,LEN(S802)-IF(LEN(S802)&gt;0,1,LEN(S802)))),UPPER(LEFT(T802,1)),LOWER(RIGHT(T802,LEN(T802)-IF(LEN(T802)&gt;0,1,LEN(T802)))),UPPER(LEFT(U802,1)),LOWER(RIGHT(U802,LEN(U802)-IF(LEN(U802)&gt;0,1,LEN(U802)))),UPPER(LEFT(V802,1)),LOWER(RIGHT(V802,LEN(V802)-IF(LEN(V802)&gt;0,1,LEN(V802)))))</f>
        <v>boundCount</v>
      </c>
      <c r="X802" s="3" t="str">
        <f>CONCATENATE("""",W802,"""",":","""","""",",")</f>
        <v>"boundCount":"",</v>
      </c>
      <c r="Y802" s="22" t="str">
        <f>CONCATENATE("public static String ",,B802,,"=","""",W802,""";")</f>
        <v>public static String BOUND_COUNT="boundCount";</v>
      </c>
      <c r="Z802" s="7" t="str">
        <f>CONCATENATE("private String ",W802,"=","""""",";")</f>
        <v>private String boundCount="";</v>
      </c>
    </row>
    <row r="803" spans="2:26" ht="19.2" x14ac:dyDescent="0.45">
      <c r="B803" s="1" t="s">
        <v>499</v>
      </c>
      <c r="C803" s="1" t="s">
        <v>1</v>
      </c>
      <c r="D803" s="4">
        <v>44</v>
      </c>
      <c r="I803">
        <f>I587</f>
        <v>0</v>
      </c>
      <c r="K803" s="26" t="str">
        <f t="shared" si="348"/>
        <v xml:space="preserve"> VIEW INITIAL_COUNT AS SELECT</v>
      </c>
      <c r="L803" s="12"/>
      <c r="M803" s="18" t="str">
        <f>CONCATENATE(B803,",")</f>
        <v>INITIAL_COUNT,</v>
      </c>
      <c r="N803" s="5" t="str">
        <f>CONCATENATE(B803," ",C803,"(",D803,")",",")</f>
        <v>INITIAL_COUNT VARCHAR(44),</v>
      </c>
      <c r="O803" s="1" t="s">
        <v>506</v>
      </c>
      <c r="P803" t="s">
        <v>214</v>
      </c>
      <c r="W803" s="17" t="str">
        <f>CONCATENATE(,LOWER(O803),UPPER(LEFT(P803,1)),LOWER(RIGHT(P803,LEN(P803)-IF(LEN(P803)&gt;0,1,LEN(P803)))),UPPER(LEFT(Q803,1)),LOWER(RIGHT(Q803,LEN(Q803)-IF(LEN(Q803)&gt;0,1,LEN(Q803)))),UPPER(LEFT(R803,1)),LOWER(RIGHT(R803,LEN(R803)-IF(LEN(R803)&gt;0,1,LEN(R803)))),UPPER(LEFT(S803,1)),LOWER(RIGHT(S803,LEN(S803)-IF(LEN(S803)&gt;0,1,LEN(S803)))),UPPER(LEFT(T803,1)),LOWER(RIGHT(T803,LEN(T803)-IF(LEN(T803)&gt;0,1,LEN(T803)))),UPPER(LEFT(U803,1)),LOWER(RIGHT(U803,LEN(U803)-IF(LEN(U803)&gt;0,1,LEN(U803)))),UPPER(LEFT(V803,1)),LOWER(RIGHT(V803,LEN(V803)-IF(LEN(V803)&gt;0,1,LEN(V803)))))</f>
        <v>initialCount</v>
      </c>
      <c r="X803" s="3" t="str">
        <f>CONCATENATE("""",W803,"""",":","""","""",",")</f>
        <v>"initialCount":"",</v>
      </c>
      <c r="Y803" s="22" t="str">
        <f>CONCATENATE("public static String ",,B803,,"=","""",W803,""";")</f>
        <v>public static String INITIAL_COUNT="initialCount";</v>
      </c>
      <c r="Z803" s="7" t="str">
        <f>CONCATENATE("private String ",W803,"=","""""",";")</f>
        <v>private String initialCount="";</v>
      </c>
    </row>
    <row r="804" spans="2:26" ht="19.2" x14ac:dyDescent="0.45">
      <c r="B804" s="1"/>
      <c r="C804" s="1"/>
      <c r="D804" s="4"/>
      <c r="K804" s="26" t="str">
        <f t="shared" si="348"/>
        <v xml:space="preserve"> VIEW  AS SELECT</v>
      </c>
      <c r="L804" s="12"/>
      <c r="M804" s="18"/>
      <c r="N804" s="33" t="s">
        <v>130</v>
      </c>
      <c r="O804" s="1"/>
      <c r="W804" s="17"/>
    </row>
    <row r="808" spans="2:26" x14ac:dyDescent="0.3">
      <c r="B808" s="2" t="s">
        <v>524</v>
      </c>
      <c r="I808" t="str">
        <f>CONCATENATE("ALTER TABLE"," ",B808)</f>
        <v>ALTER TABLE TM_NOTIFICATION</v>
      </c>
      <c r="K808" s="25"/>
      <c r="N808" s="5" t="str">
        <f>CONCATENATE("CREATE TABLE ",B808," ","(")</f>
        <v>CREATE TABLE TM_NOTIFICATION (</v>
      </c>
    </row>
    <row r="809" spans="2:26" ht="19.2" x14ac:dyDescent="0.45">
      <c r="B809" s="1" t="s">
        <v>2</v>
      </c>
      <c r="C809" s="1" t="s">
        <v>1</v>
      </c>
      <c r="D809" s="4">
        <v>30</v>
      </c>
      <c r="E809" s="24" t="s">
        <v>113</v>
      </c>
      <c r="I809" t="str">
        <f>I808</f>
        <v>ALTER TABLE TM_NOTIFICATION</v>
      </c>
      <c r="L809" s="12"/>
      <c r="M809" s="18" t="str">
        <f t="shared" ref="M809:M815" si="350">CONCATENATE(B809,",")</f>
        <v>ID,</v>
      </c>
      <c r="N809" s="5" t="str">
        <f>CONCATENATE(B809," ",C809,"(",D809,") ",E809," ,")</f>
        <v>ID VARCHAR(30) NOT NULL ,</v>
      </c>
      <c r="O809" s="1" t="s">
        <v>2</v>
      </c>
      <c r="P809" s="6"/>
      <c r="Q809" s="6"/>
      <c r="R809" s="6"/>
      <c r="S809" s="6"/>
      <c r="T809" s="6"/>
      <c r="U809" s="6"/>
      <c r="V809" s="6"/>
      <c r="W809" s="17" t="str">
        <f t="shared" ref="W809:W815" si="351">CONCATENATE(,LOWER(O809),UPPER(LEFT(P809,1)),LOWER(RIGHT(P809,LEN(P809)-IF(LEN(P809)&gt;0,1,LEN(P809)))),UPPER(LEFT(Q809,1)),LOWER(RIGHT(Q809,LEN(Q809)-IF(LEN(Q809)&gt;0,1,LEN(Q809)))),UPPER(LEFT(R809,1)),LOWER(RIGHT(R809,LEN(R809)-IF(LEN(R809)&gt;0,1,LEN(R809)))),UPPER(LEFT(S809,1)),LOWER(RIGHT(S809,LEN(S809)-IF(LEN(S809)&gt;0,1,LEN(S809)))),UPPER(LEFT(T809,1)),LOWER(RIGHT(T809,LEN(T809)-IF(LEN(T809)&gt;0,1,LEN(T809)))),UPPER(LEFT(U809,1)),LOWER(RIGHT(U809,LEN(U809)-IF(LEN(U809)&gt;0,1,LEN(U809)))),UPPER(LEFT(V809,1)),LOWER(RIGHT(V809,LEN(V809)-IF(LEN(V809)&gt;0,1,LEN(V809)))))</f>
        <v>id</v>
      </c>
      <c r="X809" s="3" t="str">
        <f t="shared" ref="X809:X815" si="352">CONCATENATE("""",W809,"""",":","""","""",",")</f>
        <v>"id":"",</v>
      </c>
      <c r="Y809" s="22" t="str">
        <f t="shared" ref="Y809:Y815" si="353">CONCATENATE("public static String ",,B809,,"=","""",W809,""";")</f>
        <v>public static String ID="id";</v>
      </c>
      <c r="Z809" s="7" t="str">
        <f t="shared" ref="Z809:Z815" si="354">CONCATENATE("private String ",W809,"=","""""",";")</f>
        <v>private String id="";</v>
      </c>
    </row>
    <row r="810" spans="2:26" ht="19.2" x14ac:dyDescent="0.45">
      <c r="B810" s="1" t="s">
        <v>3</v>
      </c>
      <c r="C810" s="1" t="s">
        <v>1</v>
      </c>
      <c r="D810" s="4">
        <v>10</v>
      </c>
      <c r="I810" t="str">
        <f>I809</f>
        <v>ALTER TABLE TM_NOTIFICATION</v>
      </c>
      <c r="K810" s="21" t="s">
        <v>436</v>
      </c>
      <c r="L810" s="12"/>
      <c r="M810" s="18" t="str">
        <f t="shared" si="350"/>
        <v>STATUS,</v>
      </c>
      <c r="N810" s="5" t="str">
        <f t="shared" ref="N810:N815" si="355">CONCATENATE(B810," ",C810,"(",D810,")",",")</f>
        <v>STATUS VARCHAR(10),</v>
      </c>
      <c r="O810" s="1" t="s">
        <v>3</v>
      </c>
      <c r="W810" s="17" t="str">
        <f t="shared" si="351"/>
        <v>status</v>
      </c>
      <c r="X810" s="3" t="str">
        <f t="shared" si="352"/>
        <v>"status":"",</v>
      </c>
      <c r="Y810" s="22" t="str">
        <f t="shared" si="353"/>
        <v>public static String STATUS="status";</v>
      </c>
      <c r="Z810" s="7" t="str">
        <f t="shared" si="354"/>
        <v>private String status="";</v>
      </c>
    </row>
    <row r="811" spans="2:26" ht="19.2" x14ac:dyDescent="0.45">
      <c r="B811" s="1" t="s">
        <v>4</v>
      </c>
      <c r="C811" s="1" t="s">
        <v>1</v>
      </c>
      <c r="D811" s="4">
        <v>30</v>
      </c>
      <c r="I811" t="str">
        <f>I810</f>
        <v>ALTER TABLE TM_NOTIFICATION</v>
      </c>
      <c r="J811" t="str">
        <f t="shared" ref="J811:J821" si="356">CONCATENATE(LEFT(CONCATENATE(" ADD "," ",N811,";"),LEN(CONCATENATE(" ADD "," ",N811,";"))-2),";")</f>
        <v xml:space="preserve"> ADD  INSERT_DATE VARCHAR(30);</v>
      </c>
      <c r="K811" s="21" t="str">
        <f t="shared" ref="K811:K821" si="357">CONCATENATE(LEFT(CONCATENATE("  ALTER COLUMN  "," ",N811,";"),LEN(CONCATENATE("  ALTER COLUMN  "," ",N811,";"))-2),";")</f>
        <v xml:space="preserve">  ALTER COLUMN   INSERT_DATE VARCHAR(30);</v>
      </c>
      <c r="L811" s="12"/>
      <c r="M811" s="18" t="str">
        <f t="shared" si="350"/>
        <v>INSERT_DATE,</v>
      </c>
      <c r="N811" s="5" t="str">
        <f t="shared" si="355"/>
        <v>INSERT_DATE VARCHAR(30),</v>
      </c>
      <c r="O811" s="1" t="s">
        <v>7</v>
      </c>
      <c r="P811" t="s">
        <v>8</v>
      </c>
      <c r="W811" s="17" t="str">
        <f t="shared" si="351"/>
        <v>insertDate</v>
      </c>
      <c r="X811" s="3" t="str">
        <f t="shared" si="352"/>
        <v>"insertDate":"",</v>
      </c>
      <c r="Y811" s="22" t="str">
        <f t="shared" si="353"/>
        <v>public static String INSERT_DATE="insertDate";</v>
      </c>
      <c r="Z811" s="7" t="str">
        <f t="shared" si="354"/>
        <v>private String insertDate="";</v>
      </c>
    </row>
    <row r="812" spans="2:26" ht="19.2" x14ac:dyDescent="0.45">
      <c r="B812" s="1" t="s">
        <v>5</v>
      </c>
      <c r="C812" s="1" t="s">
        <v>1</v>
      </c>
      <c r="D812" s="4">
        <v>30</v>
      </c>
      <c r="I812" t="str">
        <f>I811</f>
        <v>ALTER TABLE TM_NOTIFICATION</v>
      </c>
      <c r="J812" t="str">
        <f t="shared" si="356"/>
        <v xml:space="preserve"> ADD  MODIFICATION_DATE VARCHAR(30);</v>
      </c>
      <c r="K812" s="21" t="str">
        <f t="shared" si="357"/>
        <v xml:space="preserve">  ALTER COLUMN   MODIFICATION_DATE VARCHAR(30);</v>
      </c>
      <c r="L812" s="12"/>
      <c r="M812" s="18" t="str">
        <f t="shared" si="350"/>
        <v>MODIFICATION_DATE,</v>
      </c>
      <c r="N812" s="5" t="str">
        <f t="shared" si="355"/>
        <v>MODIFICATION_DATE VARCHAR(30),</v>
      </c>
      <c r="O812" s="1" t="s">
        <v>9</v>
      </c>
      <c r="P812" t="s">
        <v>8</v>
      </c>
      <c r="W812" s="17" t="str">
        <f t="shared" si="351"/>
        <v>modificationDate</v>
      </c>
      <c r="X812" s="3" t="str">
        <f t="shared" si="352"/>
        <v>"modificationDate":"",</v>
      </c>
      <c r="Y812" s="22" t="str">
        <f t="shared" si="353"/>
        <v>public static String MODIFICATION_DATE="modificationDate";</v>
      </c>
      <c r="Z812" s="7" t="str">
        <f t="shared" si="354"/>
        <v>private String modificationDate="";</v>
      </c>
    </row>
    <row r="813" spans="2:26" ht="19.2" x14ac:dyDescent="0.45">
      <c r="B813" s="1" t="s">
        <v>274</v>
      </c>
      <c r="C813" s="1" t="s">
        <v>1</v>
      </c>
      <c r="D813" s="4">
        <v>45</v>
      </c>
      <c r="I813" t="str">
        <f>I812</f>
        <v>ALTER TABLE TM_NOTIFICATION</v>
      </c>
      <c r="J813" t="str">
        <f t="shared" si="356"/>
        <v xml:space="preserve"> ADD  FK_PROJECT_ID VARCHAR(45);</v>
      </c>
      <c r="K813" s="21" t="str">
        <f t="shared" si="357"/>
        <v xml:space="preserve">  ALTER COLUMN   FK_PROJECT_ID VARCHAR(45);</v>
      </c>
      <c r="L813" s="12"/>
      <c r="M813" s="18" t="str">
        <f>CONCATENATE(B813,",")</f>
        <v>FK_PROJECT_ID,</v>
      </c>
      <c r="N813" s="5" t="str">
        <f>CONCATENATE(B813," ",C813,"(",D813,")",",")</f>
        <v>FK_PROJECT_ID VARCHAR(45),</v>
      </c>
      <c r="O813" s="1" t="s">
        <v>10</v>
      </c>
      <c r="P813" t="s">
        <v>288</v>
      </c>
      <c r="Q813" t="s">
        <v>2</v>
      </c>
      <c r="W813" s="17" t="str">
        <f>CONCATENATE(,LOWER(O813),UPPER(LEFT(P813,1)),LOWER(RIGHT(P813,LEN(P813)-IF(LEN(P813)&gt;0,1,LEN(P813)))),UPPER(LEFT(Q813,1)),LOWER(RIGHT(Q813,LEN(Q813)-IF(LEN(Q813)&gt;0,1,LEN(Q813)))),UPPER(LEFT(R813,1)),LOWER(RIGHT(R813,LEN(R813)-IF(LEN(R813)&gt;0,1,LEN(R813)))),UPPER(LEFT(S813,1)),LOWER(RIGHT(S813,LEN(S813)-IF(LEN(S813)&gt;0,1,LEN(S813)))),UPPER(LEFT(T813,1)),LOWER(RIGHT(T813,LEN(T813)-IF(LEN(T813)&gt;0,1,LEN(T813)))),UPPER(LEFT(U813,1)),LOWER(RIGHT(U813,LEN(U813)-IF(LEN(U813)&gt;0,1,LEN(U813)))),UPPER(LEFT(V813,1)),LOWER(RIGHT(V813,LEN(V813)-IF(LEN(V813)&gt;0,1,LEN(V813)))))</f>
        <v>fkProjectId</v>
      </c>
      <c r="X813" s="3" t="str">
        <f>CONCATENATE("""",W813,"""",":","""","""",",")</f>
        <v>"fkProjectId":"",</v>
      </c>
      <c r="Y813" s="22" t="str">
        <f>CONCATENATE("public static String ",,B813,,"=","""",W813,""";")</f>
        <v>public static String FK_PROJECT_ID="fkProjectId";</v>
      </c>
      <c r="Z813" s="7" t="str">
        <f>CONCATENATE("private String ",W813,"=","""""",";")</f>
        <v>private String fkProjectId="";</v>
      </c>
    </row>
    <row r="814" spans="2:26" ht="19.2" x14ac:dyDescent="0.45">
      <c r="B814" s="1" t="s">
        <v>367</v>
      </c>
      <c r="C814" s="1" t="s">
        <v>1</v>
      </c>
      <c r="D814" s="4">
        <v>45</v>
      </c>
      <c r="I814">
        <f>I804</f>
        <v>0</v>
      </c>
      <c r="J814" t="str">
        <f t="shared" si="356"/>
        <v xml:space="preserve"> ADD  FK_BACKLOG_ID VARCHAR(45);</v>
      </c>
      <c r="K814" s="21" t="str">
        <f t="shared" si="357"/>
        <v xml:space="preserve">  ALTER COLUMN   FK_BACKLOG_ID VARCHAR(45);</v>
      </c>
      <c r="L814" s="12"/>
      <c r="M814" s="18" t="str">
        <f t="shared" si="350"/>
        <v>FK_BACKLOG_ID,</v>
      </c>
      <c r="N814" s="5" t="str">
        <f t="shared" si="355"/>
        <v>FK_BACKLOG_ID VARCHAR(45),</v>
      </c>
      <c r="O814" s="1" t="s">
        <v>10</v>
      </c>
      <c r="P814" t="s">
        <v>354</v>
      </c>
      <c r="Q814" t="s">
        <v>2</v>
      </c>
      <c r="W814" s="17" t="str">
        <f t="shared" si="351"/>
        <v>fkBacklogId</v>
      </c>
      <c r="X814" s="3" t="str">
        <f t="shared" si="352"/>
        <v>"fkBacklogId":"",</v>
      </c>
      <c r="Y814" s="22" t="str">
        <f t="shared" si="353"/>
        <v>public static String FK_BACKLOG_ID="fkBacklogId";</v>
      </c>
      <c r="Z814" s="7" t="str">
        <f t="shared" si="354"/>
        <v>private String fkBacklogId="";</v>
      </c>
    </row>
    <row r="815" spans="2:26" ht="19.2" x14ac:dyDescent="0.45">
      <c r="B815" s="1" t="s">
        <v>525</v>
      </c>
      <c r="C815" s="1" t="s">
        <v>1</v>
      </c>
      <c r="D815" s="4">
        <v>44</v>
      </c>
      <c r="I815">
        <f>I612</f>
        <v>0</v>
      </c>
      <c r="J815" t="str">
        <f t="shared" si="356"/>
        <v xml:space="preserve"> ADD  FK_BACKLOG_HISTORY_ID VARCHAR(44);</v>
      </c>
      <c r="K815" s="21" t="str">
        <f t="shared" si="357"/>
        <v xml:space="preserve">  ALTER COLUMN   FK_BACKLOG_HISTORY_ID VARCHAR(44);</v>
      </c>
      <c r="L815" s="12"/>
      <c r="M815" s="18" t="str">
        <f t="shared" si="350"/>
        <v>FK_BACKLOG_HISTORY_ID,</v>
      </c>
      <c r="N815" s="5" t="str">
        <f t="shared" si="355"/>
        <v>FK_BACKLOG_HISTORY_ID VARCHAR(44),</v>
      </c>
      <c r="O815" s="1" t="s">
        <v>10</v>
      </c>
      <c r="P815" t="s">
        <v>354</v>
      </c>
      <c r="Q815" t="s">
        <v>430</v>
      </c>
      <c r="R815" t="s">
        <v>2</v>
      </c>
      <c r="W815" s="17" t="str">
        <f t="shared" si="351"/>
        <v>fkBacklogHistoryId</v>
      </c>
      <c r="X815" s="3" t="str">
        <f t="shared" si="352"/>
        <v>"fkBacklogHistoryId":"",</v>
      </c>
      <c r="Y815" s="22" t="str">
        <f t="shared" si="353"/>
        <v>public static String FK_BACKLOG_HISTORY_ID="fkBacklogHistoryId";</v>
      </c>
      <c r="Z815" s="7" t="str">
        <f t="shared" si="354"/>
        <v>private String fkBacklogHistoryId="";</v>
      </c>
    </row>
    <row r="816" spans="2:26" ht="19.2" x14ac:dyDescent="0.45">
      <c r="B816" s="1" t="s">
        <v>11</v>
      </c>
      <c r="C816" s="1" t="s">
        <v>1</v>
      </c>
      <c r="D816" s="4">
        <v>45</v>
      </c>
      <c r="I816">
        <f>I806</f>
        <v>0</v>
      </c>
      <c r="J816" t="str">
        <f t="shared" si="356"/>
        <v xml:space="preserve"> ADD  FK_USER_ID VARCHAR(45);</v>
      </c>
      <c r="K816" s="21" t="str">
        <f t="shared" si="357"/>
        <v xml:space="preserve">  ALTER COLUMN   FK_USER_ID VARCHAR(45);</v>
      </c>
      <c r="L816" s="12"/>
      <c r="M816" s="18" t="str">
        <f t="shared" ref="M816:M821" si="358">CONCATENATE(B816,",")</f>
        <v>FK_USER_ID,</v>
      </c>
      <c r="N816" s="5" t="str">
        <f t="shared" ref="N816:N821" si="359">CONCATENATE(B816," ",C816,"(",D816,")",",")</f>
        <v>FK_USER_ID VARCHAR(45),</v>
      </c>
      <c r="O816" s="1" t="s">
        <v>10</v>
      </c>
      <c r="P816" t="s">
        <v>12</v>
      </c>
      <c r="Q816" t="s">
        <v>2</v>
      </c>
      <c r="W816" s="17" t="str">
        <f t="shared" ref="W816:W821" si="360">CONCATENATE(,LOWER(O816),UPPER(LEFT(P816,1)),LOWER(RIGHT(P816,LEN(P816)-IF(LEN(P816)&gt;0,1,LEN(P816)))),UPPER(LEFT(Q816,1)),LOWER(RIGHT(Q816,LEN(Q816)-IF(LEN(Q816)&gt;0,1,LEN(Q816)))),UPPER(LEFT(R816,1)),LOWER(RIGHT(R816,LEN(R816)-IF(LEN(R816)&gt;0,1,LEN(R816)))),UPPER(LEFT(S816,1)),LOWER(RIGHT(S816,LEN(S816)-IF(LEN(S816)&gt;0,1,LEN(S816)))),UPPER(LEFT(T816,1)),LOWER(RIGHT(T816,LEN(T816)-IF(LEN(T816)&gt;0,1,LEN(T816)))),UPPER(LEFT(U816,1)),LOWER(RIGHT(U816,LEN(U816)-IF(LEN(U816)&gt;0,1,LEN(U816)))),UPPER(LEFT(V816,1)),LOWER(RIGHT(V816,LEN(V816)-IF(LEN(V816)&gt;0,1,LEN(V816)))))</f>
        <v>fkUserId</v>
      </c>
      <c r="X816" s="3" t="str">
        <f t="shared" ref="X816:X821" si="361">CONCATENATE("""",W816,"""",":","""","""",",")</f>
        <v>"fkUserId":"",</v>
      </c>
      <c r="Y816" s="22" t="str">
        <f t="shared" ref="Y816:Y821" si="362">CONCATENATE("public static String ",,B816,,"=","""",W816,""";")</f>
        <v>public static String FK_USER_ID="fkUserId";</v>
      </c>
      <c r="Z816" s="7" t="str">
        <f t="shared" ref="Z816:Z821" si="363">CONCATENATE("private String ",W816,"=","""""",";")</f>
        <v>private String fkUserId="";</v>
      </c>
    </row>
    <row r="817" spans="2:26" ht="19.2" x14ac:dyDescent="0.45">
      <c r="B817" s="1" t="s">
        <v>526</v>
      </c>
      <c r="C817" s="1" t="s">
        <v>1</v>
      </c>
      <c r="D817" s="4">
        <v>44</v>
      </c>
      <c r="I817">
        <f>I614</f>
        <v>0</v>
      </c>
      <c r="J817" t="str">
        <f t="shared" si="356"/>
        <v xml:space="preserve"> ADD  NOTIFICATION_DATE VARCHAR(44);</v>
      </c>
      <c r="K817" s="21" t="str">
        <f t="shared" si="357"/>
        <v xml:space="preserve">  ALTER COLUMN   NOTIFICATION_DATE VARCHAR(44);</v>
      </c>
      <c r="L817" s="12"/>
      <c r="M817" s="18" t="str">
        <f t="shared" si="358"/>
        <v>NOTIFICATION_DATE,</v>
      </c>
      <c r="N817" s="5" t="str">
        <f t="shared" si="359"/>
        <v>NOTIFICATION_DATE VARCHAR(44),</v>
      </c>
      <c r="O817" s="1" t="s">
        <v>531</v>
      </c>
      <c r="P817" t="s">
        <v>8</v>
      </c>
      <c r="W817" s="17" t="str">
        <f t="shared" si="360"/>
        <v>notificationDate</v>
      </c>
      <c r="X817" s="3" t="str">
        <f t="shared" si="361"/>
        <v>"notificationDate":"",</v>
      </c>
      <c r="Y817" s="22" t="str">
        <f t="shared" si="362"/>
        <v>public static String NOTIFICATION_DATE="notificationDate";</v>
      </c>
      <c r="Z817" s="7" t="str">
        <f t="shared" si="363"/>
        <v>private String notificationDate="";</v>
      </c>
    </row>
    <row r="818" spans="2:26" ht="19.2" x14ac:dyDescent="0.45">
      <c r="B818" s="1" t="s">
        <v>527</v>
      </c>
      <c r="C818" s="1" t="s">
        <v>1</v>
      </c>
      <c r="D818" s="4">
        <v>45</v>
      </c>
      <c r="I818" t="str">
        <f>I808</f>
        <v>ALTER TABLE TM_NOTIFICATION</v>
      </c>
      <c r="J818" t="str">
        <f t="shared" si="356"/>
        <v xml:space="preserve"> ADD  NOTIFICATION_TIME VARCHAR(45);</v>
      </c>
      <c r="K818" s="21" t="str">
        <f t="shared" si="357"/>
        <v xml:space="preserve">  ALTER COLUMN   NOTIFICATION_TIME VARCHAR(45);</v>
      </c>
      <c r="L818" s="12"/>
      <c r="M818" s="18" t="str">
        <f t="shared" si="358"/>
        <v>NOTIFICATION_TIME,</v>
      </c>
      <c r="N818" s="5" t="str">
        <f t="shared" si="359"/>
        <v>NOTIFICATION_TIME VARCHAR(45),</v>
      </c>
      <c r="O818" s="1" t="s">
        <v>531</v>
      </c>
      <c r="P818" t="s">
        <v>133</v>
      </c>
      <c r="W818" s="17" t="str">
        <f t="shared" si="360"/>
        <v>notificationTime</v>
      </c>
      <c r="X818" s="3" t="str">
        <f t="shared" si="361"/>
        <v>"notificationTime":"",</v>
      </c>
      <c r="Y818" s="22" t="str">
        <f t="shared" si="362"/>
        <v>public static String NOTIFICATION_TIME="notificationTime";</v>
      </c>
      <c r="Z818" s="7" t="str">
        <f t="shared" si="363"/>
        <v>private String notificationTime="";</v>
      </c>
    </row>
    <row r="819" spans="2:26" ht="19.2" x14ac:dyDescent="0.45">
      <c r="B819" s="1" t="s">
        <v>528</v>
      </c>
      <c r="C819" s="1" t="s">
        <v>1</v>
      </c>
      <c r="D819" s="4">
        <v>44</v>
      </c>
      <c r="I819" t="str">
        <f>I616</f>
        <v>ALTER TABLE TM_BACKLOG_TASK_NOTIFIER</v>
      </c>
      <c r="J819" t="str">
        <f t="shared" si="356"/>
        <v xml:space="preserve"> ADD  REVIEW_DATE VARCHAR(44);</v>
      </c>
      <c r="K819" s="21" t="str">
        <f t="shared" si="357"/>
        <v xml:space="preserve">  ALTER COLUMN   REVIEW_DATE VARCHAR(44);</v>
      </c>
      <c r="L819" s="12"/>
      <c r="M819" s="18" t="str">
        <f t="shared" si="358"/>
        <v>REVIEW_DATE,</v>
      </c>
      <c r="N819" s="5" t="str">
        <f t="shared" si="359"/>
        <v>REVIEW_DATE VARCHAR(44),</v>
      </c>
      <c r="O819" s="1" t="s">
        <v>532</v>
      </c>
      <c r="P819" t="s">
        <v>8</v>
      </c>
      <c r="W819" s="17" t="str">
        <f t="shared" si="360"/>
        <v>reviewDate</v>
      </c>
      <c r="X819" s="3" t="str">
        <f t="shared" si="361"/>
        <v>"reviewDate":"",</v>
      </c>
      <c r="Y819" s="22" t="str">
        <f t="shared" si="362"/>
        <v>public static String REVIEW_DATE="reviewDate";</v>
      </c>
      <c r="Z819" s="7" t="str">
        <f t="shared" si="363"/>
        <v>private String reviewDate="";</v>
      </c>
    </row>
    <row r="820" spans="2:26" ht="19.2" x14ac:dyDescent="0.45">
      <c r="B820" s="1" t="s">
        <v>529</v>
      </c>
      <c r="C820" s="1" t="s">
        <v>1</v>
      </c>
      <c r="D820" s="4">
        <v>45</v>
      </c>
      <c r="I820" t="str">
        <f>I810</f>
        <v>ALTER TABLE TM_NOTIFICATION</v>
      </c>
      <c r="J820" t="str">
        <f t="shared" si="356"/>
        <v xml:space="preserve"> ADD  REVIEW_TIME VARCHAR(45);</v>
      </c>
      <c r="K820" s="21" t="str">
        <f t="shared" si="357"/>
        <v xml:space="preserve">  ALTER COLUMN   REVIEW_TIME VARCHAR(45);</v>
      </c>
      <c r="L820" s="12"/>
      <c r="M820" s="18" t="str">
        <f t="shared" si="358"/>
        <v>REVIEW_TIME,</v>
      </c>
      <c r="N820" s="5" t="str">
        <f t="shared" si="359"/>
        <v>REVIEW_TIME VARCHAR(45),</v>
      </c>
      <c r="O820" s="1" t="s">
        <v>532</v>
      </c>
      <c r="P820" t="s">
        <v>133</v>
      </c>
      <c r="W820" s="17" t="str">
        <f t="shared" si="360"/>
        <v>reviewTime</v>
      </c>
      <c r="X820" s="3" t="str">
        <f t="shared" si="361"/>
        <v>"reviewTime":"",</v>
      </c>
      <c r="Y820" s="22" t="str">
        <f t="shared" si="362"/>
        <v>public static String REVIEW_TIME="reviewTime";</v>
      </c>
      <c r="Z820" s="7" t="str">
        <f t="shared" si="363"/>
        <v>private String reviewTime="";</v>
      </c>
    </row>
    <row r="821" spans="2:26" ht="19.2" x14ac:dyDescent="0.45">
      <c r="B821" s="1" t="s">
        <v>530</v>
      </c>
      <c r="C821" s="1" t="s">
        <v>1</v>
      </c>
      <c r="D821" s="4">
        <v>44</v>
      </c>
      <c r="I821" t="str">
        <f>I618</f>
        <v>ALTER TABLE TM_BACKLOG_TASK_NOTIFIER</v>
      </c>
      <c r="J821" t="str">
        <f t="shared" si="356"/>
        <v xml:space="preserve"> ADD  IS_REVIEWED VARCHAR(44);</v>
      </c>
      <c r="K821" s="21" t="str">
        <f t="shared" si="357"/>
        <v xml:space="preserve">  ALTER COLUMN   IS_REVIEWED VARCHAR(44);</v>
      </c>
      <c r="L821" s="12"/>
      <c r="M821" s="18" t="str">
        <f t="shared" si="358"/>
        <v>IS_REVIEWED,</v>
      </c>
      <c r="N821" s="5" t="str">
        <f t="shared" si="359"/>
        <v>IS_REVIEWED VARCHAR(44),</v>
      </c>
      <c r="O821" s="1" t="s">
        <v>112</v>
      </c>
      <c r="P821" t="s">
        <v>533</v>
      </c>
      <c r="W821" s="17" t="str">
        <f t="shared" si="360"/>
        <v>isReviewed</v>
      </c>
      <c r="X821" s="3" t="str">
        <f t="shared" si="361"/>
        <v>"isReviewed":"",</v>
      </c>
      <c r="Y821" s="22" t="str">
        <f t="shared" si="362"/>
        <v>public static String IS_REVIEWED="isReviewed";</v>
      </c>
      <c r="Z821" s="7" t="str">
        <f t="shared" si="363"/>
        <v>private String isReviewed="";</v>
      </c>
    </row>
    <row r="822" spans="2:26" ht="19.2" x14ac:dyDescent="0.45">
      <c r="B822" s="1"/>
      <c r="C822" s="1"/>
      <c r="D822" s="4"/>
      <c r="L822" s="12"/>
      <c r="M822" s="18"/>
      <c r="N822" s="33" t="s">
        <v>130</v>
      </c>
      <c r="O822" s="1"/>
      <c r="W822" s="17"/>
    </row>
    <row r="823" spans="2:26" x14ac:dyDescent="0.3">
      <c r="N823" s="31" t="s">
        <v>126</v>
      </c>
    </row>
    <row r="825" spans="2:26" x14ac:dyDescent="0.3">
      <c r="B825" s="2" t="s">
        <v>536</v>
      </c>
      <c r="I825" t="str">
        <f>CONCATENATE("ALTER TABLE"," ",B825)</f>
        <v>ALTER TABLE TM_BACKLOG_DEPENDENCY</v>
      </c>
      <c r="K825" s="25"/>
      <c r="N825" s="5" t="str">
        <f>CONCATENATE("CREATE TABLE ",B825," ","(")</f>
        <v>CREATE TABLE TM_BACKLOG_DEPENDENCY (</v>
      </c>
    </row>
    <row r="826" spans="2:26" ht="19.2" x14ac:dyDescent="0.45">
      <c r="B826" s="1" t="s">
        <v>2</v>
      </c>
      <c r="C826" s="1" t="s">
        <v>1</v>
      </c>
      <c r="D826" s="4">
        <v>30</v>
      </c>
      <c r="E826" s="24" t="s">
        <v>113</v>
      </c>
      <c r="I826" t="str">
        <f>I825</f>
        <v>ALTER TABLE TM_BACKLOG_DEPENDENCY</v>
      </c>
      <c r="L826" s="12"/>
      <c r="M826" s="18" t="str">
        <f t="shared" ref="M826:M832" si="364">CONCATENATE(B826,",")</f>
        <v>ID,</v>
      </c>
      <c r="N826" s="5" t="str">
        <f>CONCATENATE(B826," ",C826,"(",D826,") ",E826," ,")</f>
        <v>ID VARCHAR(30) NOT NULL ,</v>
      </c>
      <c r="O826" s="1" t="s">
        <v>2</v>
      </c>
      <c r="P826" s="6"/>
      <c r="Q826" s="6"/>
      <c r="R826" s="6"/>
      <c r="S826" s="6"/>
      <c r="T826" s="6"/>
      <c r="U826" s="6"/>
      <c r="V826" s="6"/>
      <c r="W826" s="17" t="str">
        <f t="shared" ref="W826:W832" si="365">CONCATENATE(,LOWER(O826),UPPER(LEFT(P826,1)),LOWER(RIGHT(P826,LEN(P826)-IF(LEN(P826)&gt;0,1,LEN(P826)))),UPPER(LEFT(Q826,1)),LOWER(RIGHT(Q826,LEN(Q826)-IF(LEN(Q826)&gt;0,1,LEN(Q826)))),UPPER(LEFT(R826,1)),LOWER(RIGHT(R826,LEN(R826)-IF(LEN(R826)&gt;0,1,LEN(R826)))),UPPER(LEFT(S826,1)),LOWER(RIGHT(S826,LEN(S826)-IF(LEN(S826)&gt;0,1,LEN(S826)))),UPPER(LEFT(T826,1)),LOWER(RIGHT(T826,LEN(T826)-IF(LEN(T826)&gt;0,1,LEN(T826)))),UPPER(LEFT(U826,1)),LOWER(RIGHT(U826,LEN(U826)-IF(LEN(U826)&gt;0,1,LEN(U826)))),UPPER(LEFT(V826,1)),LOWER(RIGHT(V826,LEN(V826)-IF(LEN(V826)&gt;0,1,LEN(V826)))))</f>
        <v>id</v>
      </c>
      <c r="X826" s="3" t="str">
        <f t="shared" ref="X826:X832" si="366">CONCATENATE("""",W826,"""",":","""","""",",")</f>
        <v>"id":"",</v>
      </c>
      <c r="Y826" s="22" t="str">
        <f t="shared" ref="Y826:Y832" si="367">CONCATENATE("public static String ",,B826,,"=","""",W826,""";")</f>
        <v>public static String ID="id";</v>
      </c>
      <c r="Z826" s="7" t="str">
        <f t="shared" ref="Z826:Z832" si="368">CONCATENATE("private String ",W826,"=","""""",";")</f>
        <v>private String id="";</v>
      </c>
    </row>
    <row r="827" spans="2:26" ht="19.2" x14ac:dyDescent="0.45">
      <c r="B827" s="1" t="s">
        <v>3</v>
      </c>
      <c r="C827" s="1" t="s">
        <v>1</v>
      </c>
      <c r="D827" s="4">
        <v>10</v>
      </c>
      <c r="I827" t="str">
        <f>I826</f>
        <v>ALTER TABLE TM_BACKLOG_DEPENDENCY</v>
      </c>
      <c r="K827" s="21" t="s">
        <v>436</v>
      </c>
      <c r="L827" s="12"/>
      <c r="M827" s="18" t="str">
        <f t="shared" si="364"/>
        <v>STATUS,</v>
      </c>
      <c r="N827" s="5" t="str">
        <f t="shared" ref="N827:N832" si="369">CONCATENATE(B827," ",C827,"(",D827,")",",")</f>
        <v>STATUS VARCHAR(10),</v>
      </c>
      <c r="O827" s="1" t="s">
        <v>3</v>
      </c>
      <c r="W827" s="17" t="str">
        <f t="shared" si="365"/>
        <v>status</v>
      </c>
      <c r="X827" s="3" t="str">
        <f t="shared" si="366"/>
        <v>"status":"",</v>
      </c>
      <c r="Y827" s="22" t="str">
        <f t="shared" si="367"/>
        <v>public static String STATUS="status";</v>
      </c>
      <c r="Z827" s="7" t="str">
        <f t="shared" si="368"/>
        <v>private String status="";</v>
      </c>
    </row>
    <row r="828" spans="2:26" ht="19.2" x14ac:dyDescent="0.45">
      <c r="B828" s="1" t="s">
        <v>4</v>
      </c>
      <c r="C828" s="1" t="s">
        <v>1</v>
      </c>
      <c r="D828" s="4">
        <v>30</v>
      </c>
      <c r="I828" t="str">
        <f>I827</f>
        <v>ALTER TABLE TM_BACKLOG_DEPENDENCY</v>
      </c>
      <c r="J828" t="str">
        <f>CONCATENATE(LEFT(CONCATENATE(" ADD "," ",N828,";"),LEN(CONCATENATE(" ADD "," ",N828,";"))-2),";")</f>
        <v xml:space="preserve"> ADD  INSERT_DATE VARCHAR(30);</v>
      </c>
      <c r="K828" s="21" t="str">
        <f>CONCATENATE(LEFT(CONCATENATE("  ALTER COLUMN  "," ",N828,";"),LEN(CONCATENATE("  ALTER COLUMN  "," ",N828,";"))-2),";")</f>
        <v xml:space="preserve">  ALTER COLUMN   INSERT_DATE VARCHAR(30);</v>
      </c>
      <c r="L828" s="12"/>
      <c r="M828" s="18" t="str">
        <f t="shared" si="364"/>
        <v>INSERT_DATE,</v>
      </c>
      <c r="N828" s="5" t="str">
        <f t="shared" si="369"/>
        <v>INSERT_DATE VARCHAR(30),</v>
      </c>
      <c r="O828" s="1" t="s">
        <v>7</v>
      </c>
      <c r="P828" t="s">
        <v>8</v>
      </c>
      <c r="W828" s="17" t="str">
        <f t="shared" si="365"/>
        <v>insertDate</v>
      </c>
      <c r="X828" s="3" t="str">
        <f t="shared" si="366"/>
        <v>"insertDate":"",</v>
      </c>
      <c r="Y828" s="22" t="str">
        <f t="shared" si="367"/>
        <v>public static String INSERT_DATE="insertDate";</v>
      </c>
      <c r="Z828" s="7" t="str">
        <f t="shared" si="368"/>
        <v>private String insertDate="";</v>
      </c>
    </row>
    <row r="829" spans="2:26" ht="19.2" x14ac:dyDescent="0.45">
      <c r="B829" s="1" t="s">
        <v>5</v>
      </c>
      <c r="C829" s="1" t="s">
        <v>1</v>
      </c>
      <c r="D829" s="4">
        <v>30</v>
      </c>
      <c r="I829" t="str">
        <f>I828</f>
        <v>ALTER TABLE TM_BACKLOG_DEPENDENCY</v>
      </c>
      <c r="J829" t="str">
        <f>CONCATENATE(LEFT(CONCATENATE(" ADD "," ",N829,";"),LEN(CONCATENATE(" ADD "," ",N829,";"))-2),";")</f>
        <v xml:space="preserve"> ADD  MODIFICATION_DATE VARCHAR(30);</v>
      </c>
      <c r="K829" s="21" t="str">
        <f>CONCATENATE(LEFT(CONCATENATE("  ALTER COLUMN  "," ",N829,";"),LEN(CONCATENATE("  ALTER COLUMN  "," ",N829,";"))-2),";")</f>
        <v xml:space="preserve">  ALTER COLUMN   MODIFICATION_DATE VARCHAR(30);</v>
      </c>
      <c r="L829" s="12"/>
      <c r="M829" s="18" t="str">
        <f t="shared" si="364"/>
        <v>MODIFICATION_DATE,</v>
      </c>
      <c r="N829" s="5" t="str">
        <f t="shared" si="369"/>
        <v>MODIFICATION_DATE VARCHAR(30),</v>
      </c>
      <c r="O829" s="1" t="s">
        <v>9</v>
      </c>
      <c r="P829" t="s">
        <v>8</v>
      </c>
      <c r="W829" s="17" t="str">
        <f t="shared" si="365"/>
        <v>modificationDate</v>
      </c>
      <c r="X829" s="3" t="str">
        <f t="shared" si="366"/>
        <v>"modificationDate":"",</v>
      </c>
      <c r="Y829" s="22" t="str">
        <f t="shared" si="367"/>
        <v>public static String MODIFICATION_DATE="modificationDate";</v>
      </c>
      <c r="Z829" s="7" t="str">
        <f t="shared" si="368"/>
        <v>private String modificationDate="";</v>
      </c>
    </row>
    <row r="830" spans="2:26" ht="19.2" x14ac:dyDescent="0.45">
      <c r="B830" s="1" t="s">
        <v>274</v>
      </c>
      <c r="C830" s="1" t="s">
        <v>1</v>
      </c>
      <c r="D830" s="4">
        <v>45</v>
      </c>
      <c r="I830" t="str">
        <f>I829</f>
        <v>ALTER TABLE TM_BACKLOG_DEPENDENCY</v>
      </c>
      <c r="J830" t="str">
        <f>CONCATENATE(LEFT(CONCATENATE(" ADD "," ",N830,";"),LEN(CONCATENATE(" ADD "," ",N830,";"))-2),";")</f>
        <v xml:space="preserve"> ADD  FK_PROJECT_ID VARCHAR(45);</v>
      </c>
      <c r="K830" s="21" t="str">
        <f>CONCATENATE(LEFT(CONCATENATE("  ALTER COLUMN  "," ",N830,";"),LEN(CONCATENATE("  ALTER COLUMN  "," ",N830,";"))-2),";")</f>
        <v xml:space="preserve">  ALTER COLUMN   FK_PROJECT_ID VARCHAR(45);</v>
      </c>
      <c r="L830" s="12"/>
      <c r="M830" s="18" t="str">
        <f t="shared" si="364"/>
        <v>FK_PROJECT_ID,</v>
      </c>
      <c r="N830" s="5" t="str">
        <f t="shared" si="369"/>
        <v>FK_PROJECT_ID VARCHAR(45),</v>
      </c>
      <c r="O830" s="1" t="s">
        <v>10</v>
      </c>
      <c r="P830" t="s">
        <v>288</v>
      </c>
      <c r="Q830" t="s">
        <v>2</v>
      </c>
      <c r="W830" s="17" t="str">
        <f t="shared" si="365"/>
        <v>fkProjectId</v>
      </c>
      <c r="X830" s="3" t="str">
        <f t="shared" si="366"/>
        <v>"fkProjectId":"",</v>
      </c>
      <c r="Y830" s="22" t="str">
        <f t="shared" si="367"/>
        <v>public static String FK_PROJECT_ID="fkProjectId";</v>
      </c>
      <c r="Z830" s="7" t="str">
        <f t="shared" si="368"/>
        <v>private String fkProjectId="";</v>
      </c>
    </row>
    <row r="831" spans="2:26" ht="19.2" x14ac:dyDescent="0.45">
      <c r="B831" s="1" t="s">
        <v>367</v>
      </c>
      <c r="C831" s="1" t="s">
        <v>1</v>
      </c>
      <c r="D831" s="4">
        <v>45</v>
      </c>
      <c r="I831" t="str">
        <f>I821</f>
        <v>ALTER TABLE TM_BACKLOG_TASK_NOTIFIER</v>
      </c>
      <c r="J831" t="str">
        <f>CONCATENATE(LEFT(CONCATENATE(" ADD "," ",N831,";"),LEN(CONCATENATE(" ADD "," ",N831,";"))-2),";")</f>
        <v xml:space="preserve"> ADD  FK_BACKLOG_ID VARCHAR(45);</v>
      </c>
      <c r="K831" s="21" t="str">
        <f>CONCATENATE(LEFT(CONCATENATE("  ALTER COLUMN  "," ",N831,";"),LEN(CONCATENATE("  ALTER COLUMN  "," ",N831,";"))-2),";")</f>
        <v xml:space="preserve">  ALTER COLUMN   FK_BACKLOG_ID VARCHAR(45);</v>
      </c>
      <c r="L831" s="12"/>
      <c r="M831" s="18" t="str">
        <f t="shared" si="364"/>
        <v>FK_BACKLOG_ID,</v>
      </c>
      <c r="N831" s="5" t="str">
        <f t="shared" si="369"/>
        <v>FK_BACKLOG_ID VARCHAR(45),</v>
      </c>
      <c r="O831" s="1" t="s">
        <v>10</v>
      </c>
      <c r="P831" t="s">
        <v>354</v>
      </c>
      <c r="Q831" t="s">
        <v>2</v>
      </c>
      <c r="W831" s="17" t="str">
        <f t="shared" si="365"/>
        <v>fkBacklogId</v>
      </c>
      <c r="X831" s="3" t="str">
        <f t="shared" si="366"/>
        <v>"fkBacklogId":"",</v>
      </c>
      <c r="Y831" s="22" t="str">
        <f t="shared" si="367"/>
        <v>public static String FK_BACKLOG_ID="fkBacklogId";</v>
      </c>
      <c r="Z831" s="7" t="str">
        <f t="shared" si="368"/>
        <v>private String fkBacklogId="";</v>
      </c>
    </row>
    <row r="832" spans="2:26" ht="19.2" x14ac:dyDescent="0.45">
      <c r="B832" s="1" t="s">
        <v>537</v>
      </c>
      <c r="C832" s="1" t="s">
        <v>1</v>
      </c>
      <c r="D832" s="4">
        <v>44</v>
      </c>
      <c r="I832" t="str">
        <f>I629</f>
        <v>ALTER TABLE TM_COMMENT_FILE</v>
      </c>
      <c r="J832" t="str">
        <f>CONCATENATE(LEFT(CONCATENATE(" ADD "," ",N832,";"),LEN(CONCATENATE(" ADD "," ",N832,";"))-2),";")</f>
        <v xml:space="preserve"> ADD  FK_PARENT_BACKLOG_ID VARCHAR(44);</v>
      </c>
      <c r="K832" s="21" t="str">
        <f>CONCATENATE(LEFT(CONCATENATE("  ALTER COLUMN  "," ",N832,";"),LEN(CONCATENATE("  ALTER COLUMN  "," ",N832,";"))-2),";")</f>
        <v xml:space="preserve">  ALTER COLUMN   FK_PARENT_BACKLOG_ID VARCHAR(44);</v>
      </c>
      <c r="L832" s="12"/>
      <c r="M832" s="18" t="str">
        <f t="shared" si="364"/>
        <v>FK_PARENT_BACKLOG_ID,</v>
      </c>
      <c r="N832" s="5" t="str">
        <f t="shared" si="369"/>
        <v>FK_PARENT_BACKLOG_ID VARCHAR(44),</v>
      </c>
      <c r="O832" s="1" t="s">
        <v>10</v>
      </c>
      <c r="P832" t="s">
        <v>538</v>
      </c>
      <c r="Q832" t="s">
        <v>354</v>
      </c>
      <c r="R832" t="s">
        <v>2</v>
      </c>
      <c r="W832" s="17" t="str">
        <f t="shared" si="365"/>
        <v>fkParentBacklogId</v>
      </c>
      <c r="X832" s="3" t="str">
        <f t="shared" si="366"/>
        <v>"fkParentBacklogId":"",</v>
      </c>
      <c r="Y832" s="22" t="str">
        <f t="shared" si="367"/>
        <v>public static String FK_PARENT_BACKLOG_ID="fkParentBacklogId";</v>
      </c>
      <c r="Z832" s="7" t="str">
        <f t="shared" si="368"/>
        <v>private String fkParentBacklogId="";</v>
      </c>
    </row>
    <row r="833" spans="2:26" ht="19.2" x14ac:dyDescent="0.45">
      <c r="B833" s="1"/>
      <c r="C833" s="1"/>
      <c r="D833" s="4"/>
      <c r="L833" s="12"/>
      <c r="M833" s="18"/>
      <c r="N833" s="33" t="s">
        <v>130</v>
      </c>
      <c r="O833" s="1"/>
      <c r="W833" s="17"/>
    </row>
    <row r="834" spans="2:26" x14ac:dyDescent="0.3">
      <c r="N834" s="31" t="s">
        <v>126</v>
      </c>
    </row>
    <row r="838" spans="2:26" x14ac:dyDescent="0.3">
      <c r="B838" s="2" t="s">
        <v>539</v>
      </c>
      <c r="I838" t="str">
        <f>CONCATENATE("ALTER TABLE"," ",B838)</f>
        <v>ALTER TABLE TM_BACKLOG_DEPENDENCY_LIST</v>
      </c>
      <c r="J838" t="s">
        <v>293</v>
      </c>
      <c r="K838" s="26" t="str">
        <f>CONCATENATE(J838," VIEW ",B838," AS SELECT")</f>
        <v>create OR REPLACE VIEW TM_BACKLOG_DEPENDENCY_LIST AS SELECT</v>
      </c>
      <c r="N838" s="5" t="str">
        <f>CONCATENATE("CREATE TABLE ",B838," ","(")</f>
        <v>CREATE TABLE TM_BACKLOG_DEPENDENCY_LIST (</v>
      </c>
    </row>
    <row r="839" spans="2:26" ht="19.2" x14ac:dyDescent="0.45">
      <c r="B839" s="1" t="s">
        <v>2</v>
      </c>
      <c r="C839" s="1" t="s">
        <v>1</v>
      </c>
      <c r="D839" s="4">
        <v>30</v>
      </c>
      <c r="E839" s="24" t="s">
        <v>113</v>
      </c>
      <c r="I839" t="str">
        <f>I838</f>
        <v>ALTER TABLE TM_BACKLOG_DEPENDENCY_LIST</v>
      </c>
      <c r="K839" s="25" t="str">
        <f>CONCATENATE("T.",B839,",")</f>
        <v>T.ID,</v>
      </c>
      <c r="L839" s="12"/>
      <c r="M839" s="18" t="str">
        <f t="shared" ref="M839:M847" si="370">CONCATENATE(B839,",")</f>
        <v>ID,</v>
      </c>
      <c r="N839" s="5" t="str">
        <f>CONCATENATE(B839," ",C839,"(",D839,") ",E839," ,")</f>
        <v>ID VARCHAR(30) NOT NULL ,</v>
      </c>
      <c r="O839" s="1" t="s">
        <v>2</v>
      </c>
      <c r="P839" s="6"/>
      <c r="Q839" s="6"/>
      <c r="R839" s="6"/>
      <c r="S839" s="6"/>
      <c r="T839" s="6"/>
      <c r="U839" s="6"/>
      <c r="V839" s="6"/>
      <c r="W839" s="17" t="str">
        <f t="shared" ref="W839:W847" si="371">CONCATENATE(,LOWER(O839),UPPER(LEFT(P839,1)),LOWER(RIGHT(P839,LEN(P839)-IF(LEN(P839)&gt;0,1,LEN(P839)))),UPPER(LEFT(Q839,1)),LOWER(RIGHT(Q839,LEN(Q839)-IF(LEN(Q839)&gt;0,1,LEN(Q839)))),UPPER(LEFT(R839,1)),LOWER(RIGHT(R839,LEN(R839)-IF(LEN(R839)&gt;0,1,LEN(R839)))),UPPER(LEFT(S839,1)),LOWER(RIGHT(S839,LEN(S839)-IF(LEN(S839)&gt;0,1,LEN(S839)))),UPPER(LEFT(T839,1)),LOWER(RIGHT(T839,LEN(T839)-IF(LEN(T839)&gt;0,1,LEN(T839)))),UPPER(LEFT(U839,1)),LOWER(RIGHT(U839,LEN(U839)-IF(LEN(U839)&gt;0,1,LEN(U839)))),UPPER(LEFT(V839,1)),LOWER(RIGHT(V839,LEN(V839)-IF(LEN(V839)&gt;0,1,LEN(V839)))))</f>
        <v>id</v>
      </c>
      <c r="X839" s="3" t="str">
        <f t="shared" ref="X839:X847" si="372">CONCATENATE("""",W839,"""",":","""","""",",")</f>
        <v>"id":"",</v>
      </c>
      <c r="Y839" s="22" t="str">
        <f t="shared" ref="Y839:Y847" si="373">CONCATENATE("public static String ",,B839,,"=","""",W839,""";")</f>
        <v>public static String ID="id";</v>
      </c>
      <c r="Z839" s="7" t="str">
        <f t="shared" ref="Z839:Z847" si="374">CONCATENATE("private String ",W839,"=","""""",";")</f>
        <v>private String id="";</v>
      </c>
    </row>
    <row r="840" spans="2:26" ht="19.2" x14ac:dyDescent="0.45">
      <c r="B840" s="1" t="s">
        <v>3</v>
      </c>
      <c r="C840" s="1" t="s">
        <v>1</v>
      </c>
      <c r="D840" s="4">
        <v>10</v>
      </c>
      <c r="I840" t="str">
        <f>I839</f>
        <v>ALTER TABLE TM_BACKLOG_DEPENDENCY_LIST</v>
      </c>
      <c r="K840" s="25" t="str">
        <f t="shared" ref="K840:K846" si="375">CONCATENATE("T.",B840,",")</f>
        <v>T.STATUS,</v>
      </c>
      <c r="L840" s="12"/>
      <c r="M840" s="18" t="str">
        <f t="shared" si="370"/>
        <v>STATUS,</v>
      </c>
      <c r="N840" s="5" t="str">
        <f t="shared" ref="N840:N847" si="376">CONCATENATE(B840," ",C840,"(",D840,")",",")</f>
        <v>STATUS VARCHAR(10),</v>
      </c>
      <c r="O840" s="1" t="s">
        <v>3</v>
      </c>
      <c r="W840" s="17" t="str">
        <f t="shared" si="371"/>
        <v>status</v>
      </c>
      <c r="X840" s="3" t="str">
        <f t="shared" si="372"/>
        <v>"status":"",</v>
      </c>
      <c r="Y840" s="22" t="str">
        <f t="shared" si="373"/>
        <v>public static String STATUS="status";</v>
      </c>
      <c r="Z840" s="7" t="str">
        <f t="shared" si="374"/>
        <v>private String status="";</v>
      </c>
    </row>
    <row r="841" spans="2:26" ht="19.2" x14ac:dyDescent="0.45">
      <c r="B841" s="1" t="s">
        <v>4</v>
      </c>
      <c r="C841" s="1" t="s">
        <v>1</v>
      </c>
      <c r="D841" s="4">
        <v>30</v>
      </c>
      <c r="I841" t="str">
        <f>I840</f>
        <v>ALTER TABLE TM_BACKLOG_DEPENDENCY_LIST</v>
      </c>
      <c r="K841" s="25" t="str">
        <f t="shared" si="375"/>
        <v>T.INSERT_DATE,</v>
      </c>
      <c r="L841" s="12"/>
      <c r="M841" s="18" t="str">
        <f t="shared" si="370"/>
        <v>INSERT_DATE,</v>
      </c>
      <c r="N841" s="5" t="str">
        <f t="shared" si="376"/>
        <v>INSERT_DATE VARCHAR(30),</v>
      </c>
      <c r="O841" s="1" t="s">
        <v>7</v>
      </c>
      <c r="P841" t="s">
        <v>8</v>
      </c>
      <c r="W841" s="17" t="str">
        <f t="shared" si="371"/>
        <v>insertDate</v>
      </c>
      <c r="X841" s="3" t="str">
        <f t="shared" si="372"/>
        <v>"insertDate":"",</v>
      </c>
      <c r="Y841" s="22" t="str">
        <f t="shared" si="373"/>
        <v>public static String INSERT_DATE="insertDate";</v>
      </c>
      <c r="Z841" s="7" t="str">
        <f t="shared" si="374"/>
        <v>private String insertDate="";</v>
      </c>
    </row>
    <row r="842" spans="2:26" ht="19.2" x14ac:dyDescent="0.45">
      <c r="B842" s="1" t="s">
        <v>5</v>
      </c>
      <c r="C842" s="1" t="s">
        <v>1</v>
      </c>
      <c r="D842" s="4">
        <v>30</v>
      </c>
      <c r="I842" t="str">
        <f>I841</f>
        <v>ALTER TABLE TM_BACKLOG_DEPENDENCY_LIST</v>
      </c>
      <c r="K842" s="25" t="str">
        <f t="shared" si="375"/>
        <v>T.MODIFICATION_DATE,</v>
      </c>
      <c r="L842" s="12"/>
      <c r="M842" s="18" t="str">
        <f t="shared" si="370"/>
        <v>MODIFICATION_DATE,</v>
      </c>
      <c r="N842" s="5" t="str">
        <f t="shared" si="376"/>
        <v>MODIFICATION_DATE VARCHAR(30),</v>
      </c>
      <c r="O842" s="1" t="s">
        <v>9</v>
      </c>
      <c r="P842" t="s">
        <v>8</v>
      </c>
      <c r="W842" s="17" t="str">
        <f t="shared" si="371"/>
        <v>modificationDate</v>
      </c>
      <c r="X842" s="3" t="str">
        <f t="shared" si="372"/>
        <v>"modificationDate":"",</v>
      </c>
      <c r="Y842" s="22" t="str">
        <f t="shared" si="373"/>
        <v>public static String MODIFICATION_DATE="modificationDate";</v>
      </c>
      <c r="Z842" s="7" t="str">
        <f t="shared" si="374"/>
        <v>private String modificationDate="";</v>
      </c>
    </row>
    <row r="843" spans="2:26" ht="19.2" x14ac:dyDescent="0.45">
      <c r="B843" s="1" t="s">
        <v>274</v>
      </c>
      <c r="C843" s="1" t="s">
        <v>1</v>
      </c>
      <c r="D843" s="4">
        <v>45</v>
      </c>
      <c r="I843" t="str">
        <f>I842</f>
        <v>ALTER TABLE TM_BACKLOG_DEPENDENCY_LIST</v>
      </c>
      <c r="K843" s="25" t="str">
        <f t="shared" si="375"/>
        <v>T.FK_PROJECT_ID,</v>
      </c>
      <c r="L843" s="12"/>
      <c r="M843" s="18" t="str">
        <f t="shared" si="370"/>
        <v>FK_PROJECT_ID,</v>
      </c>
      <c r="N843" s="5" t="str">
        <f t="shared" si="376"/>
        <v>FK_PROJECT_ID VARCHAR(45),</v>
      </c>
      <c r="O843" s="1" t="s">
        <v>10</v>
      </c>
      <c r="P843" t="s">
        <v>288</v>
      </c>
      <c r="Q843" t="s">
        <v>2</v>
      </c>
      <c r="W843" s="17" t="str">
        <f t="shared" si="371"/>
        <v>fkProjectId</v>
      </c>
      <c r="X843" s="3" t="str">
        <f t="shared" si="372"/>
        <v>"fkProjectId":"",</v>
      </c>
      <c r="Y843" s="22" t="str">
        <f t="shared" si="373"/>
        <v>public static String FK_PROJECT_ID="fkProjectId";</v>
      </c>
      <c r="Z843" s="7" t="str">
        <f t="shared" si="374"/>
        <v>private String fkProjectId="";</v>
      </c>
    </row>
    <row r="844" spans="2:26" ht="19.2" x14ac:dyDescent="0.45">
      <c r="B844" s="1" t="s">
        <v>367</v>
      </c>
      <c r="C844" s="1" t="s">
        <v>1</v>
      </c>
      <c r="D844" s="4">
        <v>45</v>
      </c>
      <c r="I844">
        <f>I833</f>
        <v>0</v>
      </c>
      <c r="K844" s="25" t="str">
        <f t="shared" si="375"/>
        <v>T.FK_BACKLOG_ID,</v>
      </c>
      <c r="L844" s="12"/>
      <c r="M844" s="18" t="str">
        <f t="shared" si="370"/>
        <v>FK_BACKLOG_ID,</v>
      </c>
      <c r="N844" s="5" t="str">
        <f t="shared" si="376"/>
        <v>FK_BACKLOG_ID VARCHAR(45),</v>
      </c>
      <c r="O844" s="1" t="s">
        <v>10</v>
      </c>
      <c r="P844" t="s">
        <v>354</v>
      </c>
      <c r="Q844" t="s">
        <v>2</v>
      </c>
      <c r="W844" s="17" t="str">
        <f t="shared" si="371"/>
        <v>fkBacklogId</v>
      </c>
      <c r="X844" s="3" t="str">
        <f t="shared" si="372"/>
        <v>"fkBacklogId":"",</v>
      </c>
      <c r="Y844" s="22" t="str">
        <f t="shared" si="373"/>
        <v>public static String FK_BACKLOG_ID="fkBacklogId";</v>
      </c>
      <c r="Z844" s="7" t="str">
        <f t="shared" si="374"/>
        <v>private String fkBacklogId="";</v>
      </c>
    </row>
    <row r="845" spans="2:26" ht="19.2" x14ac:dyDescent="0.45">
      <c r="B845" s="1" t="s">
        <v>351</v>
      </c>
      <c r="C845" s="1" t="s">
        <v>1</v>
      </c>
      <c r="D845" s="4">
        <v>45</v>
      </c>
      <c r="I845">
        <f>I834</f>
        <v>0</v>
      </c>
      <c r="K845" s="25" t="s">
        <v>541</v>
      </c>
      <c r="L845" s="12"/>
      <c r="M845" s="18" t="str">
        <f t="shared" si="370"/>
        <v>BACKLOG_NAME,</v>
      </c>
      <c r="N845" s="5" t="str">
        <f t="shared" si="376"/>
        <v>BACKLOG_NAME VARCHAR(45),</v>
      </c>
      <c r="O845" s="1" t="s">
        <v>354</v>
      </c>
      <c r="P845" t="s">
        <v>0</v>
      </c>
      <c r="W845" s="17" t="str">
        <f t="shared" si="371"/>
        <v>backlogName</v>
      </c>
      <c r="X845" s="3" t="str">
        <f t="shared" si="372"/>
        <v>"backlogName":"",</v>
      </c>
      <c r="Y845" s="22" t="str">
        <f t="shared" si="373"/>
        <v>public static String BACKLOG_NAME="backlogName";</v>
      </c>
      <c r="Z845" s="7" t="str">
        <f t="shared" si="374"/>
        <v>private String backlogName="";</v>
      </c>
    </row>
    <row r="846" spans="2:26" ht="19.2" x14ac:dyDescent="0.45">
      <c r="B846" s="1" t="s">
        <v>537</v>
      </c>
      <c r="C846" s="1" t="s">
        <v>1</v>
      </c>
      <c r="D846" s="4">
        <v>44</v>
      </c>
      <c r="I846" t="str">
        <f>I641</f>
        <v>ALTER TABLE TM_INPUT</v>
      </c>
      <c r="K846" s="25" t="str">
        <f t="shared" si="375"/>
        <v>T.FK_PARENT_BACKLOG_ID,</v>
      </c>
      <c r="L846" s="12"/>
      <c r="M846" s="18" t="str">
        <f t="shared" si="370"/>
        <v>FK_PARENT_BACKLOG_ID,</v>
      </c>
      <c r="N846" s="5" t="str">
        <f t="shared" si="376"/>
        <v>FK_PARENT_BACKLOG_ID VARCHAR(44),</v>
      </c>
      <c r="O846" s="1" t="s">
        <v>10</v>
      </c>
      <c r="P846" t="s">
        <v>538</v>
      </c>
      <c r="Q846" t="s">
        <v>354</v>
      </c>
      <c r="R846" t="s">
        <v>2</v>
      </c>
      <c r="W846" s="17" t="str">
        <f t="shared" si="371"/>
        <v>fkParentBacklogId</v>
      </c>
      <c r="X846" s="3" t="str">
        <f t="shared" si="372"/>
        <v>"fkParentBacklogId":"",</v>
      </c>
      <c r="Y846" s="22" t="str">
        <f t="shared" si="373"/>
        <v>public static String FK_PARENT_BACKLOG_ID="fkParentBacklogId";</v>
      </c>
      <c r="Z846" s="7" t="str">
        <f t="shared" si="374"/>
        <v>private String fkParentBacklogId="";</v>
      </c>
    </row>
    <row r="847" spans="2:26" ht="19.2" x14ac:dyDescent="0.45">
      <c r="B847" s="1" t="s">
        <v>540</v>
      </c>
      <c r="C847" s="1" t="s">
        <v>1</v>
      </c>
      <c r="D847" s="4">
        <v>44</v>
      </c>
      <c r="I847" t="str">
        <f>I642</f>
        <v>ALTER TABLE TM_INPUT</v>
      </c>
      <c r="K847" s="25" t="s">
        <v>543</v>
      </c>
      <c r="L847" s="12"/>
      <c r="M847" s="18" t="str">
        <f t="shared" si="370"/>
        <v>PARENT_BACKLOG_NAME,</v>
      </c>
      <c r="N847" s="5" t="str">
        <f t="shared" si="376"/>
        <v>PARENT_BACKLOG_NAME VARCHAR(44),</v>
      </c>
      <c r="O847" s="1" t="s">
        <v>131</v>
      </c>
      <c r="P847" t="s">
        <v>354</v>
      </c>
      <c r="Q847" t="s">
        <v>0</v>
      </c>
      <c r="W847" s="17" t="str">
        <f t="shared" si="371"/>
        <v>parentBacklogName</v>
      </c>
      <c r="X847" s="3" t="str">
        <f t="shared" si="372"/>
        <v>"parentBacklogName":"",</v>
      </c>
      <c r="Y847" s="22" t="str">
        <f t="shared" si="373"/>
        <v>public static String PARENT_BACKLOG_NAME="parentBacklogName";</v>
      </c>
      <c r="Z847" s="7" t="str">
        <f t="shared" si="374"/>
        <v>private String parentBacklogName="";</v>
      </c>
    </row>
    <row r="848" spans="2:26" ht="19.2" x14ac:dyDescent="0.45">
      <c r="B848" s="1"/>
      <c r="C848" s="1"/>
      <c r="D848" s="4"/>
      <c r="K848" s="29" t="s">
        <v>542</v>
      </c>
      <c r="L848" s="12"/>
      <c r="M848" s="18"/>
      <c r="N848" s="33" t="s">
        <v>130</v>
      </c>
      <c r="O848" s="1"/>
      <c r="W848" s="17"/>
    </row>
    <row r="849" spans="2:26" x14ac:dyDescent="0.3">
      <c r="N849" s="31" t="s">
        <v>126</v>
      </c>
    </row>
    <row r="850" spans="2:26" x14ac:dyDescent="0.3">
      <c r="N850" s="31"/>
    </row>
    <row r="851" spans="2:26" x14ac:dyDescent="0.3">
      <c r="B851" s="2" t="s">
        <v>557</v>
      </c>
      <c r="I851" t="str">
        <f>CONCATENATE("ALTER TABLE"," ",B851)</f>
        <v>ALTER TABLE TM_TEST_SCENARIO</v>
      </c>
      <c r="K851" s="25"/>
      <c r="N851" s="5" t="str">
        <f>CONCATENATE("CREATE TABLE ",B851," ","(")</f>
        <v>CREATE TABLE TM_TEST_SCENARIO (</v>
      </c>
    </row>
    <row r="852" spans="2:26" ht="19.2" x14ac:dyDescent="0.45">
      <c r="B852" s="1" t="s">
        <v>2</v>
      </c>
      <c r="C852" s="1" t="s">
        <v>1</v>
      </c>
      <c r="D852" s="4">
        <v>30</v>
      </c>
      <c r="E852" s="24" t="s">
        <v>113</v>
      </c>
      <c r="I852" t="str">
        <f t="shared" ref="I852:I857" si="377">I851</f>
        <v>ALTER TABLE TM_TEST_SCENARIO</v>
      </c>
      <c r="L852" s="12"/>
      <c r="M852" s="18" t="str">
        <f t="shared" ref="M852:M868" si="378">CONCATENATE(B852,",")</f>
        <v>ID,</v>
      </c>
      <c r="N852" s="5" t="str">
        <f>CONCATENATE(B852," ",C852,"(",D852,") ",E852," ,")</f>
        <v>ID VARCHAR(30) NOT NULL ,</v>
      </c>
      <c r="O852" s="1" t="s">
        <v>2</v>
      </c>
      <c r="P852" s="6"/>
      <c r="Q852" s="6"/>
      <c r="R852" s="6"/>
      <c r="S852" s="6"/>
      <c r="T852" s="6"/>
      <c r="U852" s="6"/>
      <c r="V852" s="6"/>
      <c r="W852" s="17" t="str">
        <f t="shared" ref="W852:W868" si="379">CONCATENATE(,LOWER(O852),UPPER(LEFT(P852,1)),LOWER(RIGHT(P852,LEN(P852)-IF(LEN(P852)&gt;0,1,LEN(P852)))),UPPER(LEFT(Q852,1)),LOWER(RIGHT(Q852,LEN(Q852)-IF(LEN(Q852)&gt;0,1,LEN(Q852)))),UPPER(LEFT(R852,1)),LOWER(RIGHT(R852,LEN(R852)-IF(LEN(R852)&gt;0,1,LEN(R852)))),UPPER(LEFT(S852,1)),LOWER(RIGHT(S852,LEN(S852)-IF(LEN(S852)&gt;0,1,LEN(S852)))),UPPER(LEFT(T852,1)),LOWER(RIGHT(T852,LEN(T852)-IF(LEN(T852)&gt;0,1,LEN(T852)))),UPPER(LEFT(U852,1)),LOWER(RIGHT(U852,LEN(U852)-IF(LEN(U852)&gt;0,1,LEN(U852)))),UPPER(LEFT(V852,1)),LOWER(RIGHT(V852,LEN(V852)-IF(LEN(V852)&gt;0,1,LEN(V852)))))</f>
        <v>id</v>
      </c>
      <c r="X852" s="3" t="str">
        <f t="shared" ref="X852:X868" si="380">CONCATENATE("""",W852,"""",":","""","""",",")</f>
        <v>"id":"",</v>
      </c>
      <c r="Y852" s="22" t="str">
        <f t="shared" ref="Y852:Y868" si="381">CONCATENATE("public static String ",,B852,,"=","""",W852,""";")</f>
        <v>public static String ID="id";</v>
      </c>
      <c r="Z852" s="7" t="str">
        <f t="shared" ref="Z852:Z868" si="382">CONCATENATE("private String ",W852,"=","""""",";")</f>
        <v>private String id="";</v>
      </c>
    </row>
    <row r="853" spans="2:26" ht="19.2" x14ac:dyDescent="0.45">
      <c r="B853" s="1" t="s">
        <v>3</v>
      </c>
      <c r="C853" s="1" t="s">
        <v>1</v>
      </c>
      <c r="D853" s="4">
        <v>10</v>
      </c>
      <c r="I853" t="str">
        <f t="shared" si="377"/>
        <v>ALTER TABLE TM_TEST_SCENARIO</v>
      </c>
      <c r="K853" s="21" t="s">
        <v>436</v>
      </c>
      <c r="L853" s="12"/>
      <c r="M853" s="18" t="str">
        <f t="shared" si="378"/>
        <v>STATUS,</v>
      </c>
      <c r="N853" s="5" t="str">
        <f t="shared" ref="N853:N868" si="383">CONCATENATE(B853," ",C853,"(",D853,")",",")</f>
        <v>STATUS VARCHAR(10),</v>
      </c>
      <c r="O853" s="1" t="s">
        <v>3</v>
      </c>
      <c r="W853" s="17" t="str">
        <f t="shared" si="379"/>
        <v>status</v>
      </c>
      <c r="X853" s="3" t="str">
        <f t="shared" si="380"/>
        <v>"status":"",</v>
      </c>
      <c r="Y853" s="22" t="str">
        <f t="shared" si="381"/>
        <v>public static String STATUS="status";</v>
      </c>
      <c r="Z853" s="7" t="str">
        <f t="shared" si="382"/>
        <v>private String status="";</v>
      </c>
    </row>
    <row r="854" spans="2:26" ht="19.2" x14ac:dyDescent="0.45">
      <c r="B854" s="1" t="s">
        <v>4</v>
      </c>
      <c r="C854" s="1" t="s">
        <v>1</v>
      </c>
      <c r="D854" s="4">
        <v>30</v>
      </c>
      <c r="I854" t="str">
        <f t="shared" si="377"/>
        <v>ALTER TABLE TM_TEST_SCENARIO</v>
      </c>
      <c r="J854" t="str">
        <f t="shared" ref="J854:J868" si="384">CONCATENATE(LEFT(CONCATENATE(" ADD "," ",N854,";"),LEN(CONCATENATE(" ADD "," ",N854,";"))-2),";")</f>
        <v xml:space="preserve"> ADD  INSERT_DATE VARCHAR(30);</v>
      </c>
      <c r="K854" s="21" t="str">
        <f t="shared" ref="K854:K868" si="385">CONCATENATE(LEFT(CONCATENATE("  ALTER COLUMN  "," ",N854,";"),LEN(CONCATENATE("  ALTER COLUMN  "," ",N854,";"))-2),";")</f>
        <v xml:space="preserve">  ALTER COLUMN   INSERT_DATE VARCHAR(30);</v>
      </c>
      <c r="L854" s="12"/>
      <c r="M854" s="18" t="str">
        <f t="shared" si="378"/>
        <v>INSERT_DATE,</v>
      </c>
      <c r="N854" s="5" t="str">
        <f t="shared" si="383"/>
        <v>INSERT_DATE VARCHAR(30),</v>
      </c>
      <c r="O854" s="1" t="s">
        <v>7</v>
      </c>
      <c r="P854" t="s">
        <v>8</v>
      </c>
      <c r="W854" s="17" t="str">
        <f t="shared" si="379"/>
        <v>insertDate</v>
      </c>
      <c r="X854" s="3" t="str">
        <f t="shared" si="380"/>
        <v>"insertDate":"",</v>
      </c>
      <c r="Y854" s="22" t="str">
        <f t="shared" si="381"/>
        <v>public static String INSERT_DATE="insertDate";</v>
      </c>
      <c r="Z854" s="7" t="str">
        <f t="shared" si="382"/>
        <v>private String insertDate="";</v>
      </c>
    </row>
    <row r="855" spans="2:26" ht="19.2" x14ac:dyDescent="0.45">
      <c r="B855" s="1" t="s">
        <v>5</v>
      </c>
      <c r="C855" s="1" t="s">
        <v>1</v>
      </c>
      <c r="D855" s="4">
        <v>30</v>
      </c>
      <c r="I855" t="str">
        <f t="shared" si="377"/>
        <v>ALTER TABLE TM_TEST_SCENARIO</v>
      </c>
      <c r="J855" t="str">
        <f t="shared" si="384"/>
        <v xml:space="preserve"> ADD  MODIFICATION_DATE VARCHAR(30);</v>
      </c>
      <c r="K855" s="21" t="str">
        <f t="shared" si="385"/>
        <v xml:space="preserve">  ALTER COLUMN   MODIFICATION_DATE VARCHAR(30);</v>
      </c>
      <c r="L855" s="12"/>
      <c r="M855" s="18" t="str">
        <f t="shared" si="378"/>
        <v>MODIFICATION_DATE,</v>
      </c>
      <c r="N855" s="5" t="str">
        <f t="shared" si="383"/>
        <v>MODIFICATION_DATE VARCHAR(30),</v>
      </c>
      <c r="O855" s="1" t="s">
        <v>9</v>
      </c>
      <c r="P855" t="s">
        <v>8</v>
      </c>
      <c r="W855" s="17" t="str">
        <f t="shared" si="379"/>
        <v>modificationDate</v>
      </c>
      <c r="X855" s="3" t="str">
        <f t="shared" si="380"/>
        <v>"modificationDate":"",</v>
      </c>
      <c r="Y855" s="22" t="str">
        <f t="shared" si="381"/>
        <v>public static String MODIFICATION_DATE="modificationDate";</v>
      </c>
      <c r="Z855" s="7" t="str">
        <f t="shared" si="382"/>
        <v>private String modificationDate="";</v>
      </c>
    </row>
    <row r="856" spans="2:26" ht="19.2" x14ac:dyDescent="0.45">
      <c r="B856" s="1" t="s">
        <v>274</v>
      </c>
      <c r="C856" s="1" t="s">
        <v>1</v>
      </c>
      <c r="D856" s="4">
        <v>45</v>
      </c>
      <c r="I856" t="str">
        <f t="shared" si="377"/>
        <v>ALTER TABLE TM_TEST_SCENARIO</v>
      </c>
      <c r="J856" t="str">
        <f t="shared" si="384"/>
        <v xml:space="preserve"> ADD  FK_PROJECT_ID VARCHAR(45);</v>
      </c>
      <c r="K856" s="21" t="str">
        <f t="shared" si="385"/>
        <v xml:space="preserve">  ALTER COLUMN   FK_PROJECT_ID VARCHAR(45);</v>
      </c>
      <c r="L856" s="12"/>
      <c r="M856" s="18" t="str">
        <f t="shared" si="378"/>
        <v>FK_PROJECT_ID,</v>
      </c>
      <c r="N856" s="5" t="str">
        <f t="shared" si="383"/>
        <v>FK_PROJECT_ID VARCHAR(45),</v>
      </c>
      <c r="O856" s="1" t="s">
        <v>10</v>
      </c>
      <c r="P856" t="s">
        <v>288</v>
      </c>
      <c r="Q856" t="s">
        <v>2</v>
      </c>
      <c r="W856" s="17" t="str">
        <f t="shared" si="379"/>
        <v>fkProjectId</v>
      </c>
      <c r="X856" s="3" t="str">
        <f t="shared" si="380"/>
        <v>"fkProjectId":"",</v>
      </c>
      <c r="Y856" s="22" t="str">
        <f t="shared" si="381"/>
        <v>public static String FK_PROJECT_ID="fkProjectId";</v>
      </c>
      <c r="Z856" s="7" t="str">
        <f t="shared" si="382"/>
        <v>private String fkProjectId="";</v>
      </c>
    </row>
    <row r="857" spans="2:26" ht="19.2" x14ac:dyDescent="0.45">
      <c r="B857" s="1" t="s">
        <v>367</v>
      </c>
      <c r="C857" s="1" t="s">
        <v>1</v>
      </c>
      <c r="D857" s="4">
        <v>45</v>
      </c>
      <c r="I857" t="str">
        <f t="shared" si="377"/>
        <v>ALTER TABLE TM_TEST_SCENARIO</v>
      </c>
      <c r="J857" t="str">
        <f t="shared" si="384"/>
        <v xml:space="preserve"> ADD  FK_BACKLOG_ID VARCHAR(45);</v>
      </c>
      <c r="K857" s="21" t="str">
        <f t="shared" si="385"/>
        <v xml:space="preserve">  ALTER COLUMN   FK_BACKLOG_ID VARCHAR(45);</v>
      </c>
      <c r="L857" s="12"/>
      <c r="M857" s="18" t="str">
        <f>CONCATENATE(B857,",")</f>
        <v>FK_BACKLOG_ID,</v>
      </c>
      <c r="N857" s="5" t="str">
        <f t="shared" si="383"/>
        <v>FK_BACKLOG_ID VARCHAR(45),</v>
      </c>
      <c r="O857" s="1" t="s">
        <v>10</v>
      </c>
      <c r="P857" t="s">
        <v>354</v>
      </c>
      <c r="Q857" t="s">
        <v>2</v>
      </c>
      <c r="W857" s="17" t="str">
        <f>CONCATENATE(,LOWER(O857),UPPER(LEFT(P857,1)),LOWER(RIGHT(P857,LEN(P857)-IF(LEN(P857)&gt;0,1,LEN(P857)))),UPPER(LEFT(Q857,1)),LOWER(RIGHT(Q857,LEN(Q857)-IF(LEN(Q857)&gt;0,1,LEN(Q857)))),UPPER(LEFT(R857,1)),LOWER(RIGHT(R857,LEN(R857)-IF(LEN(R857)&gt;0,1,LEN(R857)))),UPPER(LEFT(S857,1)),LOWER(RIGHT(S857,LEN(S857)-IF(LEN(S857)&gt;0,1,LEN(S857)))),UPPER(LEFT(T857,1)),LOWER(RIGHT(T857,LEN(T857)-IF(LEN(T857)&gt;0,1,LEN(T857)))),UPPER(LEFT(U857,1)),LOWER(RIGHT(U857,LEN(U857)-IF(LEN(U857)&gt;0,1,LEN(U857)))),UPPER(LEFT(V857,1)),LOWER(RIGHT(V857,LEN(V857)-IF(LEN(V857)&gt;0,1,LEN(V857)))))</f>
        <v>fkBacklogId</v>
      </c>
      <c r="X857" s="3" t="str">
        <f>CONCATENATE("""",W857,"""",":","""","""",",")</f>
        <v>"fkBacklogId":"",</v>
      </c>
      <c r="Y857" s="22" t="str">
        <f>CONCATENATE("public static String ",,B857,,"=","""",W857,""";")</f>
        <v>public static String FK_BACKLOG_ID="fkBacklogId";</v>
      </c>
      <c r="Z857" s="7" t="str">
        <f>CONCATENATE("private String ",W857,"=","""""",";")</f>
        <v>private String fkBacklogId="";</v>
      </c>
    </row>
    <row r="858" spans="2:26" ht="19.2" x14ac:dyDescent="0.45">
      <c r="B858" s="1" t="s">
        <v>586</v>
      </c>
      <c r="C858" s="1" t="s">
        <v>1</v>
      </c>
      <c r="D858" s="4">
        <v>45</v>
      </c>
      <c r="I858" t="str">
        <f>I856</f>
        <v>ALTER TABLE TM_TEST_SCENARIO</v>
      </c>
      <c r="J858" t="str">
        <f>CONCATENATE(LEFT(CONCATENATE(" ADD "," ",N858,";"),LEN(CONCATENATE(" ADD "," ",N858,";"))-2),";")</f>
        <v xml:space="preserve"> ADD  FK_CREATED_BY VARCHAR(45);</v>
      </c>
      <c r="K858" s="21" t="str">
        <f>CONCATENATE(LEFT(CONCATENATE("  ALTER COLUMN  "," ",N858,";"),LEN(CONCATENATE("  ALTER COLUMN  "," ",N858,";"))-2),";")</f>
        <v xml:space="preserve">  ALTER COLUMN   FK_CREATED_BY VARCHAR(45);</v>
      </c>
      <c r="L858" s="12"/>
      <c r="M858" s="18" t="str">
        <f>CONCATENATE(B858,",")</f>
        <v>FK_CREATED_BY,</v>
      </c>
      <c r="N858" s="5" t="str">
        <f t="shared" si="383"/>
        <v>FK_CREATED_BY VARCHAR(45),</v>
      </c>
      <c r="O858" s="1" t="s">
        <v>10</v>
      </c>
      <c r="P858" t="s">
        <v>282</v>
      </c>
      <c r="Q858" t="s">
        <v>128</v>
      </c>
      <c r="W858" s="17" t="str">
        <f>CONCATENATE(,LOWER(O858),UPPER(LEFT(P858,1)),LOWER(RIGHT(P858,LEN(P858)-IF(LEN(P858)&gt;0,1,LEN(P858)))),UPPER(LEFT(Q858,1)),LOWER(RIGHT(Q858,LEN(Q858)-IF(LEN(Q858)&gt;0,1,LEN(Q858)))),UPPER(LEFT(R858,1)),LOWER(RIGHT(R858,LEN(R858)-IF(LEN(R858)&gt;0,1,LEN(R858)))),UPPER(LEFT(S858,1)),LOWER(RIGHT(S858,LEN(S858)-IF(LEN(S858)&gt;0,1,LEN(S858)))),UPPER(LEFT(T858,1)),LOWER(RIGHT(T858,LEN(T858)-IF(LEN(T858)&gt;0,1,LEN(T858)))),UPPER(LEFT(U858,1)),LOWER(RIGHT(U858,LEN(U858)-IF(LEN(U858)&gt;0,1,LEN(U858)))),UPPER(LEFT(V858,1)),LOWER(RIGHT(V858,LEN(V858)-IF(LEN(V858)&gt;0,1,LEN(V858)))))</f>
        <v>fkCreatedBy</v>
      </c>
      <c r="X858" s="3" t="str">
        <f>CONCATENATE("""",W858,"""",":","""","""",",")</f>
        <v>"fkCreatedBy":"",</v>
      </c>
      <c r="Y858" s="22" t="str">
        <f>CONCATENATE("public static String ",,B858,,"=","""",W858,""";")</f>
        <v>public static String FK_CREATED_BY="fkCreatedBy";</v>
      </c>
      <c r="Z858" s="7" t="str">
        <f>CONCATENATE("private String ",W858,"=","""""",";")</f>
        <v>private String fkCreatedBy="";</v>
      </c>
    </row>
    <row r="859" spans="2:26" ht="19.2" x14ac:dyDescent="0.45">
      <c r="B859" s="1" t="s">
        <v>559</v>
      </c>
      <c r="C859" s="1" t="s">
        <v>1</v>
      </c>
      <c r="D859" s="4">
        <v>3000</v>
      </c>
      <c r="I859" t="str">
        <f>I857</f>
        <v>ALTER TABLE TM_TEST_SCENARIO</v>
      </c>
      <c r="J859" t="str">
        <f t="shared" si="384"/>
        <v xml:space="preserve"> ADD  SCENARIO_NAME VARCHAR(3000);</v>
      </c>
      <c r="K859" s="21" t="str">
        <f t="shared" si="385"/>
        <v xml:space="preserve">  ALTER COLUMN   SCENARIO_NAME VARCHAR(3000);</v>
      </c>
      <c r="L859" s="12"/>
      <c r="M859" s="18" t="str">
        <f>CONCATENATE(B859,",")</f>
        <v>SCENARIO_NAME,</v>
      </c>
      <c r="N859" s="5" t="str">
        <f t="shared" si="383"/>
        <v>SCENARIO_NAME VARCHAR(3000),</v>
      </c>
      <c r="O859" s="1" t="s">
        <v>558</v>
      </c>
      <c r="P859" t="s">
        <v>0</v>
      </c>
      <c r="W859" s="17" t="str">
        <f>CONCATENATE(,LOWER(O859),UPPER(LEFT(P859,1)),LOWER(RIGHT(P859,LEN(P859)-IF(LEN(P859)&gt;0,1,LEN(P859)))),UPPER(LEFT(Q859,1)),LOWER(RIGHT(Q859,LEN(Q859)-IF(LEN(Q859)&gt;0,1,LEN(Q859)))),UPPER(LEFT(R859,1)),LOWER(RIGHT(R859,LEN(R859)-IF(LEN(R859)&gt;0,1,LEN(R859)))),UPPER(LEFT(S859,1)),LOWER(RIGHT(S859,LEN(S859)-IF(LEN(S859)&gt;0,1,LEN(S859)))),UPPER(LEFT(T859,1)),LOWER(RIGHT(T859,LEN(T859)-IF(LEN(T859)&gt;0,1,LEN(T859)))),UPPER(LEFT(U859,1)),LOWER(RIGHT(U859,LEN(U859)-IF(LEN(U859)&gt;0,1,LEN(U859)))),UPPER(LEFT(V859,1)),LOWER(RIGHT(V859,LEN(V859)-IF(LEN(V859)&gt;0,1,LEN(V859)))))</f>
        <v>scenarioName</v>
      </c>
      <c r="X859" s="3" t="str">
        <f>CONCATENATE("""",W859,"""",":","""","""",",")</f>
        <v>"scenarioName":"",</v>
      </c>
      <c r="Y859" s="22" t="str">
        <f>CONCATENATE("public static String ",,B859,,"=","""",W859,""";")</f>
        <v>public static String SCENARIO_NAME="scenarioName";</v>
      </c>
      <c r="Z859" s="7" t="str">
        <f>CONCATENATE("private String ",W859,"=","""""",";")</f>
        <v>private String scenarioName="";</v>
      </c>
    </row>
    <row r="860" spans="2:26" ht="19.2" x14ac:dyDescent="0.45">
      <c r="B860" s="1" t="s">
        <v>560</v>
      </c>
      <c r="C860" s="1" t="s">
        <v>1</v>
      </c>
      <c r="D860" s="4">
        <v>3000</v>
      </c>
      <c r="I860" t="str">
        <f>I859</f>
        <v>ALTER TABLE TM_TEST_SCENARIO</v>
      </c>
      <c r="J860" t="str">
        <f t="shared" si="384"/>
        <v xml:space="preserve"> ADD  EXPECTED_RESULT VARCHAR(3000);</v>
      </c>
      <c r="K860" s="21" t="str">
        <f t="shared" si="385"/>
        <v xml:space="preserve">  ALTER COLUMN   EXPECTED_RESULT VARCHAR(3000);</v>
      </c>
      <c r="L860" s="12"/>
      <c r="M860" s="18" t="str">
        <f t="shared" si="378"/>
        <v>EXPECTED_RESULT,</v>
      </c>
      <c r="N860" s="5" t="str">
        <f t="shared" si="383"/>
        <v>EXPECTED_RESULT VARCHAR(3000),</v>
      </c>
      <c r="O860" s="1" t="s">
        <v>562</v>
      </c>
      <c r="P860" t="s">
        <v>563</v>
      </c>
      <c r="W860" s="17" t="str">
        <f t="shared" si="379"/>
        <v>expectedResult</v>
      </c>
      <c r="X860" s="3" t="str">
        <f t="shared" si="380"/>
        <v>"expectedResult":"",</v>
      </c>
      <c r="Y860" s="22" t="str">
        <f t="shared" si="381"/>
        <v>public static String EXPECTED_RESULT="expectedResult";</v>
      </c>
      <c r="Z860" s="7" t="str">
        <f t="shared" si="382"/>
        <v>private String expectedResult="";</v>
      </c>
    </row>
    <row r="861" spans="2:26" ht="19.2" x14ac:dyDescent="0.45">
      <c r="B861" s="1" t="s">
        <v>561</v>
      </c>
      <c r="C861" s="1" t="s">
        <v>1</v>
      </c>
      <c r="D861" s="4">
        <v>44</v>
      </c>
      <c r="I861" t="str">
        <f>I860</f>
        <v>ALTER TABLE TM_TEST_SCENARIO</v>
      </c>
      <c r="J861" t="str">
        <f t="shared" si="384"/>
        <v xml:space="preserve"> ADD  SCENARIO_STATUS VARCHAR(44);</v>
      </c>
      <c r="K861" s="21" t="str">
        <f t="shared" si="385"/>
        <v xml:space="preserve">  ALTER COLUMN   SCENARIO_STATUS VARCHAR(44);</v>
      </c>
      <c r="L861" s="12"/>
      <c r="M861" s="18" t="str">
        <f>CONCATENATE(B861,",")</f>
        <v>SCENARIO_STATUS,</v>
      </c>
      <c r="N861" s="5" t="str">
        <f t="shared" si="383"/>
        <v>SCENARIO_STATUS VARCHAR(44),</v>
      </c>
      <c r="O861" s="1" t="s">
        <v>558</v>
      </c>
      <c r="P861" t="s">
        <v>3</v>
      </c>
      <c r="W861" s="17" t="str">
        <f>CONCATENATE(,LOWER(O861),UPPER(LEFT(P861,1)),LOWER(RIGHT(P861,LEN(P861)-IF(LEN(P861)&gt;0,1,LEN(P861)))),UPPER(LEFT(Q861,1)),LOWER(RIGHT(Q861,LEN(Q861)-IF(LEN(Q861)&gt;0,1,LEN(Q861)))),UPPER(LEFT(R861,1)),LOWER(RIGHT(R861,LEN(R861)-IF(LEN(R861)&gt;0,1,LEN(R861)))),UPPER(LEFT(S861,1)),LOWER(RIGHT(S861,LEN(S861)-IF(LEN(S861)&gt;0,1,LEN(S861)))),UPPER(LEFT(T861,1)),LOWER(RIGHT(T861,LEN(T861)-IF(LEN(T861)&gt;0,1,LEN(T861)))),UPPER(LEFT(U861,1)),LOWER(RIGHT(U861,LEN(U861)-IF(LEN(U861)&gt;0,1,LEN(U861)))),UPPER(LEFT(V861,1)),LOWER(RIGHT(V861,LEN(V861)-IF(LEN(V861)&gt;0,1,LEN(V861)))))</f>
        <v>scenarioStatus</v>
      </c>
      <c r="X861" s="3" t="str">
        <f>CONCATENATE("""",W861,"""",":","""","""",",")</f>
        <v>"scenarioStatus":"",</v>
      </c>
      <c r="Y861" s="22" t="str">
        <f>CONCATENATE("public static String ",,B861,,"=","""",W861,""";")</f>
        <v>public static String SCENARIO_STATUS="scenarioStatus";</v>
      </c>
      <c r="Z861" s="7" t="str">
        <f>CONCATENATE("private String ",W861,"=","""""",";")</f>
        <v>private String scenarioStatus="";</v>
      </c>
    </row>
    <row r="862" spans="2:26" ht="19.2" x14ac:dyDescent="0.45">
      <c r="B862" s="1" t="s">
        <v>565</v>
      </c>
      <c r="C862" s="1" t="s">
        <v>1</v>
      </c>
      <c r="D862" s="4">
        <v>44</v>
      </c>
      <c r="I862" t="str">
        <f>I861</f>
        <v>ALTER TABLE TM_TEST_SCENARIO</v>
      </c>
      <c r="J862" t="str">
        <f>CONCATENATE(LEFT(CONCATENATE(" ADD "," ",N862,";"),LEN(CONCATENATE(" ADD "," ",N862,";"))-2),";")</f>
        <v xml:space="preserve"> ADD  SCENARIO_TIME VARCHAR(44);</v>
      </c>
      <c r="K862" s="21" t="str">
        <f>CONCATENATE(LEFT(CONCATENATE("  ALTER COLUMN  "," ",N862,";"),LEN(CONCATENATE("  ALTER COLUMN  "," ",N862,";"))-2),";")</f>
        <v xml:space="preserve">  ALTER COLUMN   SCENARIO_TIME VARCHAR(44);</v>
      </c>
      <c r="L862" s="12"/>
      <c r="M862" s="18" t="str">
        <f>CONCATENATE(B862,",")</f>
        <v>SCENARIO_TIME,</v>
      </c>
      <c r="N862" s="5" t="str">
        <f t="shared" si="383"/>
        <v>SCENARIO_TIME VARCHAR(44),</v>
      </c>
      <c r="O862" s="1" t="s">
        <v>558</v>
      </c>
      <c r="P862" t="s">
        <v>133</v>
      </c>
      <c r="W862" s="17" t="str">
        <f>CONCATENATE(,LOWER(O862),UPPER(LEFT(P862,1)),LOWER(RIGHT(P862,LEN(P862)-IF(LEN(P862)&gt;0,1,LEN(P862)))),UPPER(LEFT(Q862,1)),LOWER(RIGHT(Q862,LEN(Q862)-IF(LEN(Q862)&gt;0,1,LEN(Q862)))),UPPER(LEFT(R862,1)),LOWER(RIGHT(R862,LEN(R862)-IF(LEN(R862)&gt;0,1,LEN(R862)))),UPPER(LEFT(S862,1)),LOWER(RIGHT(S862,LEN(S862)-IF(LEN(S862)&gt;0,1,LEN(S862)))),UPPER(LEFT(T862,1)),LOWER(RIGHT(T862,LEN(T862)-IF(LEN(T862)&gt;0,1,LEN(T862)))),UPPER(LEFT(U862,1)),LOWER(RIGHT(U862,LEN(U862)-IF(LEN(U862)&gt;0,1,LEN(U862)))),UPPER(LEFT(V862,1)),LOWER(RIGHT(V862,LEN(V862)-IF(LEN(V862)&gt;0,1,LEN(V862)))))</f>
        <v>scenarioTime</v>
      </c>
      <c r="X862" s="3" t="str">
        <f>CONCATENATE("""",W862,"""",":","""","""",",")</f>
        <v>"scenarioTime":"",</v>
      </c>
      <c r="Y862" s="22" t="str">
        <f>CONCATENATE("public static String ",,B862,,"=","""",W862,""";")</f>
        <v>public static String SCENARIO_TIME="scenarioTime";</v>
      </c>
      <c r="Z862" s="7" t="str">
        <f>CONCATENATE("private String ",W862,"=","""""",";")</f>
        <v>private String scenarioTime="";</v>
      </c>
    </row>
    <row r="863" spans="2:26" ht="19.2" x14ac:dyDescent="0.45">
      <c r="B863" s="1" t="s">
        <v>564</v>
      </c>
      <c r="C863" s="1" t="s">
        <v>1</v>
      </c>
      <c r="D863" s="4">
        <v>44</v>
      </c>
      <c r="I863" t="str">
        <f>I861</f>
        <v>ALTER TABLE TM_TEST_SCENARIO</v>
      </c>
      <c r="J863" t="str">
        <f>CONCATENATE(LEFT(CONCATENATE(" ADD "," ",N863,";"),LEN(CONCATENATE(" ADD "," ",N863,";"))-2),";")</f>
        <v xml:space="preserve"> ADD  SCENARIO_DATE VARCHAR(44);</v>
      </c>
      <c r="K863" s="21" t="str">
        <f>CONCATENATE(LEFT(CONCATENATE("  ALTER COLUMN  "," ",N863,";"),LEN(CONCATENATE("  ALTER COLUMN  "," ",N863,";"))-2),";")</f>
        <v xml:space="preserve">  ALTER COLUMN   SCENARIO_DATE VARCHAR(44);</v>
      </c>
      <c r="L863" s="12"/>
      <c r="M863" s="18" t="str">
        <f t="shared" si="378"/>
        <v>SCENARIO_DATE,</v>
      </c>
      <c r="N863" s="5" t="str">
        <f t="shared" si="383"/>
        <v>SCENARIO_DATE VARCHAR(44),</v>
      </c>
      <c r="O863" s="1" t="s">
        <v>558</v>
      </c>
      <c r="P863" t="s">
        <v>8</v>
      </c>
      <c r="W863" s="17" t="str">
        <f t="shared" si="379"/>
        <v>scenarioDate</v>
      </c>
      <c r="X863" s="3" t="str">
        <f t="shared" si="380"/>
        <v>"scenarioDate":"",</v>
      </c>
      <c r="Y863" s="22" t="str">
        <f t="shared" si="381"/>
        <v>public static String SCENARIO_DATE="scenarioDate";</v>
      </c>
      <c r="Z863" s="7" t="str">
        <f t="shared" si="382"/>
        <v>private String scenarioDate="";</v>
      </c>
    </row>
    <row r="864" spans="2:26" ht="19.2" x14ac:dyDescent="0.45">
      <c r="B864" s="1" t="s">
        <v>674</v>
      </c>
      <c r="C864" s="1" t="s">
        <v>1</v>
      </c>
      <c r="D864" s="4">
        <v>500</v>
      </c>
      <c r="I864" t="str">
        <f>I861</f>
        <v>ALTER TABLE TM_TEST_SCENARIO</v>
      </c>
      <c r="J864" t="str">
        <f>CONCATENATE(LEFT(CONCATENATE(" ADD "," ",N864,";"),LEN(CONCATENATE(" ADD "," ",N864,";"))-2),";")</f>
        <v xml:space="preserve"> ADD  TEST_CASE VARCHAR(500);</v>
      </c>
      <c r="K864" s="21" t="str">
        <f>CONCATENATE(LEFT(CONCATENATE("  ALTER COLUMN  "," ",N864,";"),LEN(CONCATENATE("  ALTER COLUMN  "," ",N864,";"))-2),";")</f>
        <v xml:space="preserve">  ALTER COLUMN   TEST_CASE VARCHAR(500);</v>
      </c>
      <c r="L864" s="12"/>
      <c r="M864" s="18" t="str">
        <f>CONCATENATE(B864,",")</f>
        <v>TEST_CASE,</v>
      </c>
      <c r="N864" s="5" t="str">
        <f t="shared" si="383"/>
        <v>TEST_CASE VARCHAR(500),</v>
      </c>
      <c r="O864" s="1" t="s">
        <v>676</v>
      </c>
      <c r="P864" t="s">
        <v>677</v>
      </c>
      <c r="W864" s="17" t="str">
        <f>CONCATENATE(,LOWER(O864),UPPER(LEFT(P864,1)),LOWER(RIGHT(P864,LEN(P864)-IF(LEN(P864)&gt;0,1,LEN(P864)))),UPPER(LEFT(Q864,1)),LOWER(RIGHT(Q864,LEN(Q864)-IF(LEN(Q864)&gt;0,1,LEN(Q864)))),UPPER(LEFT(R864,1)),LOWER(RIGHT(R864,LEN(R864)-IF(LEN(R864)&gt;0,1,LEN(R864)))),UPPER(LEFT(S864,1)),LOWER(RIGHT(S864,LEN(S864)-IF(LEN(S864)&gt;0,1,LEN(S864)))),UPPER(LEFT(T864,1)),LOWER(RIGHT(T864,LEN(T864)-IF(LEN(T864)&gt;0,1,LEN(T864)))),UPPER(LEFT(U864,1)),LOWER(RIGHT(U864,LEN(U864)-IF(LEN(U864)&gt;0,1,LEN(U864)))),UPPER(LEFT(V864,1)),LOWER(RIGHT(V864,LEN(V864)-IF(LEN(V864)&gt;0,1,LEN(V864)))))</f>
        <v>testCase</v>
      </c>
      <c r="X864" s="3" t="str">
        <f>CONCATENATE("""",W864,"""",":","""","""",",")</f>
        <v>"testCase":"",</v>
      </c>
      <c r="Y864" s="22" t="str">
        <f>CONCATENATE("public static String ",,B864,,"=","""",W864,""";")</f>
        <v>public static String TEST_CASE="testCase";</v>
      </c>
      <c r="Z864" s="7" t="str">
        <f>CONCATENATE("private String ",W864,"=","""""",";")</f>
        <v>private String testCase="";</v>
      </c>
    </row>
    <row r="865" spans="2:26" ht="19.2" x14ac:dyDescent="0.45">
      <c r="B865" s="1" t="s">
        <v>679</v>
      </c>
      <c r="C865" s="1" t="s">
        <v>1</v>
      </c>
      <c r="D865" s="4">
        <v>3000</v>
      </c>
      <c r="I865" t="str">
        <f>I862</f>
        <v>ALTER TABLE TM_TEST_SCENARIO</v>
      </c>
      <c r="J865" t="str">
        <f>CONCATENATE(LEFT(CONCATENATE(" ADD "," ",N865,";"),LEN(CONCATENATE(" ADD "," ",N865,";"))-2),";")</f>
        <v xml:space="preserve"> ADD  DATA_COMBINATION VARCHAR(3000);</v>
      </c>
      <c r="K865" s="21" t="str">
        <f>CONCATENATE(LEFT(CONCATENATE("  ALTER COLUMN  "," ",N865,";"),LEN(CONCATENATE("  ALTER COLUMN  "," ",N865,";"))-2),";")</f>
        <v xml:space="preserve">  ALTER COLUMN   DATA_COMBINATION VARCHAR(3000);</v>
      </c>
      <c r="L865" s="12"/>
      <c r="M865" s="18" t="str">
        <f>CONCATENATE(B865,",")</f>
        <v>DATA_COMBINATION,</v>
      </c>
      <c r="N865" s="5" t="str">
        <f t="shared" si="383"/>
        <v>DATA_COMBINATION VARCHAR(3000),</v>
      </c>
      <c r="O865" s="1" t="s">
        <v>680</v>
      </c>
      <c r="P865" t="s">
        <v>681</v>
      </c>
      <c r="W865" s="17" t="str">
        <f>CONCATENATE(,LOWER(O865),UPPER(LEFT(P865,1)),LOWER(RIGHT(P865,LEN(P865)-IF(LEN(P865)&gt;0,1,LEN(P865)))),UPPER(LEFT(Q865,1)),LOWER(RIGHT(Q865,LEN(Q865)-IF(LEN(Q865)&gt;0,1,LEN(Q865)))),UPPER(LEFT(R865,1)),LOWER(RIGHT(R865,LEN(R865)-IF(LEN(R865)&gt;0,1,LEN(R865)))),UPPER(LEFT(S865,1)),LOWER(RIGHT(S865,LEN(S865)-IF(LEN(S865)&gt;0,1,LEN(S865)))),UPPER(LEFT(T865,1)),LOWER(RIGHT(T865,LEN(T865)-IF(LEN(T865)&gt;0,1,LEN(T865)))),UPPER(LEFT(U865,1)),LOWER(RIGHT(U865,LEN(U865)-IF(LEN(U865)&gt;0,1,LEN(U865)))),UPPER(LEFT(V865,1)),LOWER(RIGHT(V865,LEN(V865)-IF(LEN(V865)&gt;0,1,LEN(V865)))))</f>
        <v>dataCombination</v>
      </c>
      <c r="X865" s="3" t="str">
        <f>CONCATENATE("""",W865,"""",":","""","""",",")</f>
        <v>"dataCombination":"",</v>
      </c>
      <c r="Y865" s="22" t="str">
        <f>CONCATENATE("public static String ",,B865,,"=","""",W865,""";")</f>
        <v>public static String DATA_COMBINATION="dataCombination";</v>
      </c>
      <c r="Z865" s="7" t="str">
        <f>CONCATENATE("private String ",W865,"=","""""",";")</f>
        <v>private String dataCombination="";</v>
      </c>
    </row>
    <row r="866" spans="2:26" ht="19.2" x14ac:dyDescent="0.45">
      <c r="B866" s="1" t="s">
        <v>675</v>
      </c>
      <c r="C866" s="1" t="s">
        <v>1</v>
      </c>
      <c r="D866" s="4">
        <v>500</v>
      </c>
      <c r="I866" t="str">
        <f>I862</f>
        <v>ALTER TABLE TM_TEST_SCENARIO</v>
      </c>
      <c r="J866" t="str">
        <f>CONCATENATE(LEFT(CONCATENATE(" ADD "," ",N866,";"),LEN(CONCATENATE(" ADD "," ",N866,";"))-2),";")</f>
        <v xml:space="preserve"> ADD  LINK_ID VARCHAR(500);</v>
      </c>
      <c r="K866" s="21" t="str">
        <f>CONCATENATE(LEFT(CONCATENATE("  ALTER COLUMN  "," ",N866,";"),LEN(CONCATENATE("  ALTER COLUMN  "," ",N866,";"))-2),";")</f>
        <v xml:space="preserve">  ALTER COLUMN   LINK_ID VARCHAR(500);</v>
      </c>
      <c r="L866" s="12"/>
      <c r="M866" s="18" t="str">
        <f>CONCATENATE(B866,",")</f>
        <v>LINK_ID,</v>
      </c>
      <c r="N866" s="5" t="str">
        <f t="shared" si="383"/>
        <v>LINK_ID VARCHAR(500),</v>
      </c>
      <c r="O866" s="1" t="s">
        <v>678</v>
      </c>
      <c r="P866" t="s">
        <v>2</v>
      </c>
      <c r="W866" s="17" t="str">
        <f>CONCATENATE(,LOWER(O866),UPPER(LEFT(P866,1)),LOWER(RIGHT(P866,LEN(P866)-IF(LEN(P866)&gt;0,1,LEN(P866)))),UPPER(LEFT(Q866,1)),LOWER(RIGHT(Q866,LEN(Q866)-IF(LEN(Q866)&gt;0,1,LEN(Q866)))),UPPER(LEFT(R866,1)),LOWER(RIGHT(R866,LEN(R866)-IF(LEN(R866)&gt;0,1,LEN(R866)))),UPPER(LEFT(S866,1)),LOWER(RIGHT(S866,LEN(S866)-IF(LEN(S866)&gt;0,1,LEN(S866)))),UPPER(LEFT(T866,1)),LOWER(RIGHT(T866,LEN(T866)-IF(LEN(T866)&gt;0,1,LEN(T866)))),UPPER(LEFT(U866,1)),LOWER(RIGHT(U866,LEN(U866)-IF(LEN(U866)&gt;0,1,LEN(U866)))),UPPER(LEFT(V866,1)),LOWER(RIGHT(V866,LEN(V866)-IF(LEN(V866)&gt;0,1,LEN(V866)))))</f>
        <v>linkId</v>
      </c>
      <c r="X866" s="3" t="str">
        <f>CONCATENATE("""",W866,"""",":","""","""",",")</f>
        <v>"linkId":"",</v>
      </c>
      <c r="Y866" s="22" t="str">
        <f>CONCATENATE("public static String ",,B866,,"=","""",W866,""";")</f>
        <v>public static String LINK_ID="linkId";</v>
      </c>
      <c r="Z866" s="7" t="str">
        <f>CONCATENATE("private String ",W866,"=","""""",";")</f>
        <v>private String linkId="";</v>
      </c>
    </row>
    <row r="867" spans="2:26" ht="19.2" x14ac:dyDescent="0.45">
      <c r="B867" s="1" t="s">
        <v>321</v>
      </c>
      <c r="C867" s="1" t="s">
        <v>1</v>
      </c>
      <c r="D867" s="4">
        <v>1000</v>
      </c>
      <c r="I867" t="str">
        <f>I863</f>
        <v>ALTER TABLE TM_TEST_SCENARIO</v>
      </c>
      <c r="J867" t="str">
        <f t="shared" si="384"/>
        <v xml:space="preserve"> ADD  FILE_URL VARCHAR(1000);</v>
      </c>
      <c r="K867" s="21" t="str">
        <f t="shared" si="385"/>
        <v xml:space="preserve">  ALTER COLUMN   FILE_URL VARCHAR(1000);</v>
      </c>
      <c r="L867" s="12"/>
      <c r="M867" s="18" t="str">
        <f>CONCATENATE(B867,",")</f>
        <v>FILE_URL,</v>
      </c>
      <c r="N867" s="5" t="str">
        <f t="shared" si="383"/>
        <v>FILE_URL VARCHAR(1000),</v>
      </c>
      <c r="O867" s="1" t="s">
        <v>324</v>
      </c>
      <c r="P867" t="s">
        <v>325</v>
      </c>
      <c r="W867" s="17" t="str">
        <f>CONCATENATE(,LOWER(O867),UPPER(LEFT(P867,1)),LOWER(RIGHT(P867,LEN(P867)-IF(LEN(P867)&gt;0,1,LEN(P867)))),UPPER(LEFT(Q867,1)),LOWER(RIGHT(Q867,LEN(Q867)-IF(LEN(Q867)&gt;0,1,LEN(Q867)))),UPPER(LEFT(R867,1)),LOWER(RIGHT(R867,LEN(R867)-IF(LEN(R867)&gt;0,1,LEN(R867)))),UPPER(LEFT(S867,1)),LOWER(RIGHT(S867,LEN(S867)-IF(LEN(S867)&gt;0,1,LEN(S867)))),UPPER(LEFT(T867,1)),LOWER(RIGHT(T867,LEN(T867)-IF(LEN(T867)&gt;0,1,LEN(T867)))),UPPER(LEFT(U867,1)),LOWER(RIGHT(U867,LEN(U867)-IF(LEN(U867)&gt;0,1,LEN(U867)))),UPPER(LEFT(V867,1)),LOWER(RIGHT(V867,LEN(V867)-IF(LEN(V867)&gt;0,1,LEN(V867)))))</f>
        <v>fileUrl</v>
      </c>
      <c r="X867" s="3" t="str">
        <f>CONCATENATE("""",W867,"""",":","""","""",",")</f>
        <v>"fileUrl":"",</v>
      </c>
      <c r="Y867" s="22" t="str">
        <f>CONCATENATE("public static String ",,B867,,"=","""",W867,""";")</f>
        <v>public static String FILE_URL="fileUrl";</v>
      </c>
      <c r="Z867" s="7" t="str">
        <f>CONCATENATE("private String ",W867,"=","""""",";")</f>
        <v>private String fileUrl="";</v>
      </c>
    </row>
    <row r="868" spans="2:26" ht="19.2" x14ac:dyDescent="0.45">
      <c r="B868" s="1" t="s">
        <v>14</v>
      </c>
      <c r="C868" s="1" t="s">
        <v>1</v>
      </c>
      <c r="D868" s="4">
        <v>555</v>
      </c>
      <c r="I868" t="str">
        <f>I867</f>
        <v>ALTER TABLE TM_TEST_SCENARIO</v>
      </c>
      <c r="J868" t="str">
        <f t="shared" si="384"/>
        <v xml:space="preserve"> ADD  DESCRIPTION VARCHAR(555);</v>
      </c>
      <c r="K868" s="21" t="str">
        <f t="shared" si="385"/>
        <v xml:space="preserve">  ALTER COLUMN   DESCRIPTION VARCHAR(555);</v>
      </c>
      <c r="L868" s="12"/>
      <c r="M868" s="18" t="str">
        <f t="shared" si="378"/>
        <v>DESCRIPTION,</v>
      </c>
      <c r="N868" s="5" t="str">
        <f t="shared" si="383"/>
        <v>DESCRIPTION VARCHAR(555),</v>
      </c>
      <c r="O868" s="1" t="s">
        <v>14</v>
      </c>
      <c r="W868" s="17" t="str">
        <f t="shared" si="379"/>
        <v>description</v>
      </c>
      <c r="X868" s="3" t="str">
        <f t="shared" si="380"/>
        <v>"description":"",</v>
      </c>
      <c r="Y868" s="22" t="str">
        <f t="shared" si="381"/>
        <v>public static String DESCRIPTION="description";</v>
      </c>
      <c r="Z868" s="7" t="str">
        <f t="shared" si="382"/>
        <v>private String description="";</v>
      </c>
    </row>
    <row r="869" spans="2:26" ht="19.2" x14ac:dyDescent="0.45">
      <c r="B869" s="1"/>
      <c r="C869" s="1"/>
      <c r="D869" s="4"/>
      <c r="L869" s="12"/>
      <c r="M869" s="18"/>
      <c r="N869" s="33" t="s">
        <v>130</v>
      </c>
      <c r="O869" s="1"/>
      <c r="W869" s="17"/>
    </row>
    <row r="870" spans="2:26" x14ac:dyDescent="0.3">
      <c r="N870" s="31" t="s">
        <v>126</v>
      </c>
    </row>
    <row r="871" spans="2:26" x14ac:dyDescent="0.3">
      <c r="N871" s="31"/>
    </row>
    <row r="872" spans="2:26" x14ac:dyDescent="0.3">
      <c r="B872" s="2" t="s">
        <v>566</v>
      </c>
      <c r="I872" t="str">
        <f>CONCATENATE("ALTER TABLE"," ",B872)</f>
        <v>ALTER TABLE TM_TEST_TRIAL</v>
      </c>
      <c r="K872" s="25"/>
      <c r="N872" s="5" t="str">
        <f>CONCATENATE("CREATE TABLE ",B872," ","(")</f>
        <v>CREATE TABLE TM_TEST_TRIAL (</v>
      </c>
    </row>
    <row r="873" spans="2:26" ht="19.2" x14ac:dyDescent="0.45">
      <c r="B873" s="1" t="s">
        <v>2</v>
      </c>
      <c r="C873" s="1" t="s">
        <v>1</v>
      </c>
      <c r="D873" s="4">
        <v>30</v>
      </c>
      <c r="E873" s="24" t="s">
        <v>113</v>
      </c>
      <c r="I873" t="str">
        <f>I872</f>
        <v>ALTER TABLE TM_TEST_TRIAL</v>
      </c>
      <c r="L873" s="12"/>
      <c r="M873" s="18" t="str">
        <f t="shared" ref="M873:M887" si="386">CONCATENATE(B873,",")</f>
        <v>ID,</v>
      </c>
      <c r="N873" s="5" t="str">
        <f>CONCATENATE(B873," ",C873,"(",D873,") ",E873," ,")</f>
        <v>ID VARCHAR(30) NOT NULL ,</v>
      </c>
      <c r="O873" s="1" t="s">
        <v>2</v>
      </c>
      <c r="P873" s="6"/>
      <c r="Q873" s="6"/>
      <c r="R873" s="6"/>
      <c r="S873" s="6"/>
      <c r="T873" s="6"/>
      <c r="U873" s="6"/>
      <c r="V873" s="6"/>
      <c r="W873" s="17" t="str">
        <f t="shared" ref="W873:W887" si="387">CONCATENATE(,LOWER(O873),UPPER(LEFT(P873,1)),LOWER(RIGHT(P873,LEN(P873)-IF(LEN(P873)&gt;0,1,LEN(P873)))),UPPER(LEFT(Q873,1)),LOWER(RIGHT(Q873,LEN(Q873)-IF(LEN(Q873)&gt;0,1,LEN(Q873)))),UPPER(LEFT(R873,1)),LOWER(RIGHT(R873,LEN(R873)-IF(LEN(R873)&gt;0,1,LEN(R873)))),UPPER(LEFT(S873,1)),LOWER(RIGHT(S873,LEN(S873)-IF(LEN(S873)&gt;0,1,LEN(S873)))),UPPER(LEFT(T873,1)),LOWER(RIGHT(T873,LEN(T873)-IF(LEN(T873)&gt;0,1,LEN(T873)))),UPPER(LEFT(U873,1)),LOWER(RIGHT(U873,LEN(U873)-IF(LEN(U873)&gt;0,1,LEN(U873)))),UPPER(LEFT(V873,1)),LOWER(RIGHT(V873,LEN(V873)-IF(LEN(V873)&gt;0,1,LEN(V873)))))</f>
        <v>id</v>
      </c>
      <c r="X873" s="3" t="str">
        <f t="shared" ref="X873:X887" si="388">CONCATENATE("""",W873,"""",":","""","""",",")</f>
        <v>"id":"",</v>
      </c>
      <c r="Y873" s="22" t="str">
        <f t="shared" ref="Y873:Y887" si="389">CONCATENATE("public static String ",,B873,,"=","""",W873,""";")</f>
        <v>public static String ID="id";</v>
      </c>
      <c r="Z873" s="7" t="str">
        <f t="shared" ref="Z873:Z887" si="390">CONCATENATE("private String ",W873,"=","""""",";")</f>
        <v>private String id="";</v>
      </c>
    </row>
    <row r="874" spans="2:26" ht="19.2" x14ac:dyDescent="0.45">
      <c r="B874" s="1" t="s">
        <v>3</v>
      </c>
      <c r="C874" s="1" t="s">
        <v>1</v>
      </c>
      <c r="D874" s="4">
        <v>10</v>
      </c>
      <c r="I874" t="str">
        <f>I873</f>
        <v>ALTER TABLE TM_TEST_TRIAL</v>
      </c>
      <c r="K874" s="21" t="s">
        <v>436</v>
      </c>
      <c r="L874" s="12"/>
      <c r="M874" s="18" t="str">
        <f t="shared" si="386"/>
        <v>STATUS,</v>
      </c>
      <c r="N874" s="5" t="str">
        <f t="shared" ref="N874:N887" si="391">CONCATENATE(B874," ",C874,"(",D874,")",",")</f>
        <v>STATUS VARCHAR(10),</v>
      </c>
      <c r="O874" s="1" t="s">
        <v>3</v>
      </c>
      <c r="W874" s="17" t="str">
        <f t="shared" si="387"/>
        <v>status</v>
      </c>
      <c r="X874" s="3" t="str">
        <f t="shared" si="388"/>
        <v>"status":"",</v>
      </c>
      <c r="Y874" s="22" t="str">
        <f t="shared" si="389"/>
        <v>public static String STATUS="status";</v>
      </c>
      <c r="Z874" s="7" t="str">
        <f t="shared" si="390"/>
        <v>private String status="";</v>
      </c>
    </row>
    <row r="875" spans="2:26" ht="19.2" x14ac:dyDescent="0.45">
      <c r="B875" s="1" t="s">
        <v>4</v>
      </c>
      <c r="C875" s="1" t="s">
        <v>1</v>
      </c>
      <c r="D875" s="4">
        <v>30</v>
      </c>
      <c r="I875" t="str">
        <f>I874</f>
        <v>ALTER TABLE TM_TEST_TRIAL</v>
      </c>
      <c r="J875" t="str">
        <f t="shared" ref="J875:J887" si="392">CONCATENATE(LEFT(CONCATENATE(" ADD "," ",N875,";"),LEN(CONCATENATE(" ADD "," ",N875,";"))-2),";")</f>
        <v xml:space="preserve"> ADD  INSERT_DATE VARCHAR(30);</v>
      </c>
      <c r="K875" s="21" t="str">
        <f t="shared" ref="K875:K887" si="393">CONCATENATE(LEFT(CONCATENATE("  ALTER COLUMN  "," ",N875,";"),LEN(CONCATENATE("  ALTER COLUMN  "," ",N875,";"))-2),";")</f>
        <v xml:space="preserve">  ALTER COLUMN   INSERT_DATE VARCHAR(30);</v>
      </c>
      <c r="L875" s="12"/>
      <c r="M875" s="18" t="str">
        <f t="shared" si="386"/>
        <v>INSERT_DATE,</v>
      </c>
      <c r="N875" s="5" t="str">
        <f t="shared" si="391"/>
        <v>INSERT_DATE VARCHAR(30),</v>
      </c>
      <c r="O875" s="1" t="s">
        <v>7</v>
      </c>
      <c r="P875" t="s">
        <v>8</v>
      </c>
      <c r="W875" s="17" t="str">
        <f t="shared" si="387"/>
        <v>insertDate</v>
      </c>
      <c r="X875" s="3" t="str">
        <f t="shared" si="388"/>
        <v>"insertDate":"",</v>
      </c>
      <c r="Y875" s="22" t="str">
        <f t="shared" si="389"/>
        <v>public static String INSERT_DATE="insertDate";</v>
      </c>
      <c r="Z875" s="7" t="str">
        <f t="shared" si="390"/>
        <v>private String insertDate="";</v>
      </c>
    </row>
    <row r="876" spans="2:26" ht="19.2" x14ac:dyDescent="0.45">
      <c r="B876" s="1" t="s">
        <v>5</v>
      </c>
      <c r="C876" s="1" t="s">
        <v>1</v>
      </c>
      <c r="D876" s="4">
        <v>30</v>
      </c>
      <c r="I876" t="str">
        <f>I875</f>
        <v>ALTER TABLE TM_TEST_TRIAL</v>
      </c>
      <c r="J876" t="str">
        <f t="shared" si="392"/>
        <v xml:space="preserve"> ADD  MODIFICATION_DATE VARCHAR(30);</v>
      </c>
      <c r="K876" s="21" t="str">
        <f t="shared" si="393"/>
        <v xml:space="preserve">  ALTER COLUMN   MODIFICATION_DATE VARCHAR(30);</v>
      </c>
      <c r="L876" s="12"/>
      <c r="M876" s="18" t="str">
        <f t="shared" si="386"/>
        <v>MODIFICATION_DATE,</v>
      </c>
      <c r="N876" s="5" t="str">
        <f t="shared" si="391"/>
        <v>MODIFICATION_DATE VARCHAR(30),</v>
      </c>
      <c r="O876" s="1" t="s">
        <v>9</v>
      </c>
      <c r="P876" t="s">
        <v>8</v>
      </c>
      <c r="W876" s="17" t="str">
        <f t="shared" si="387"/>
        <v>modificationDate</v>
      </c>
      <c r="X876" s="3" t="str">
        <f t="shared" si="388"/>
        <v>"modificationDate":"",</v>
      </c>
      <c r="Y876" s="22" t="str">
        <f t="shared" si="389"/>
        <v>public static String MODIFICATION_DATE="modificationDate";</v>
      </c>
      <c r="Z876" s="7" t="str">
        <f t="shared" si="390"/>
        <v>private String modificationDate="";</v>
      </c>
    </row>
    <row r="877" spans="2:26" ht="19.2" x14ac:dyDescent="0.45">
      <c r="B877" s="1" t="s">
        <v>567</v>
      </c>
      <c r="C877" s="1" t="s">
        <v>1</v>
      </c>
      <c r="D877" s="4">
        <v>45</v>
      </c>
      <c r="I877" t="str">
        <f>I876</f>
        <v>ALTER TABLE TM_TEST_TRIAL</v>
      </c>
      <c r="J877" t="str">
        <f t="shared" si="392"/>
        <v xml:space="preserve"> ADD  FK_SCENARIO_ID VARCHAR(45);</v>
      </c>
      <c r="K877" s="21" t="str">
        <f t="shared" si="393"/>
        <v xml:space="preserve">  ALTER COLUMN   FK_SCENARIO_ID VARCHAR(45);</v>
      </c>
      <c r="L877" s="12"/>
      <c r="M877" s="18" t="str">
        <f t="shared" si="386"/>
        <v>FK_SCENARIO_ID,</v>
      </c>
      <c r="N877" s="5" t="str">
        <f t="shared" si="391"/>
        <v>FK_SCENARIO_ID VARCHAR(45),</v>
      </c>
      <c r="O877" s="1" t="s">
        <v>10</v>
      </c>
      <c r="P877" t="s">
        <v>558</v>
      </c>
      <c r="Q877" t="s">
        <v>2</v>
      </c>
      <c r="W877" s="17" t="str">
        <f t="shared" si="387"/>
        <v>fkScenarioId</v>
      </c>
      <c r="X877" s="3" t="str">
        <f t="shared" si="388"/>
        <v>"fkScenarioId":"",</v>
      </c>
      <c r="Y877" s="22" t="str">
        <f t="shared" si="389"/>
        <v>public static String FK_SCENARIO_ID="fkScenarioId";</v>
      </c>
      <c r="Z877" s="7" t="str">
        <f t="shared" si="390"/>
        <v>private String fkScenarioId="";</v>
      </c>
    </row>
    <row r="878" spans="2:26" ht="19.2" x14ac:dyDescent="0.45">
      <c r="B878" s="1" t="s">
        <v>586</v>
      </c>
      <c r="C878" s="1" t="s">
        <v>1</v>
      </c>
      <c r="D878" s="4">
        <v>45</v>
      </c>
      <c r="I878" t="str">
        <f>I876</f>
        <v>ALTER TABLE TM_TEST_TRIAL</v>
      </c>
      <c r="J878" t="str">
        <f t="shared" si="392"/>
        <v xml:space="preserve"> ADD  FK_CREATED_BY VARCHAR(45);</v>
      </c>
      <c r="K878" s="21" t="str">
        <f t="shared" si="393"/>
        <v xml:space="preserve">  ALTER COLUMN   FK_CREATED_BY VARCHAR(45);</v>
      </c>
      <c r="L878" s="12"/>
      <c r="M878" s="18" t="str">
        <f t="shared" si="386"/>
        <v>FK_CREATED_BY,</v>
      </c>
      <c r="N878" s="5" t="str">
        <f t="shared" si="391"/>
        <v>FK_CREATED_BY VARCHAR(45),</v>
      </c>
      <c r="O878" s="1" t="s">
        <v>10</v>
      </c>
      <c r="P878" t="s">
        <v>282</v>
      </c>
      <c r="Q878" t="s">
        <v>128</v>
      </c>
      <c r="W878" s="17" t="str">
        <f t="shared" si="387"/>
        <v>fkCreatedBy</v>
      </c>
      <c r="X878" s="3" t="str">
        <f t="shared" si="388"/>
        <v>"fkCreatedBy":"",</v>
      </c>
      <c r="Y878" s="22" t="str">
        <f t="shared" si="389"/>
        <v>public static String FK_CREATED_BY="fkCreatedBy";</v>
      </c>
      <c r="Z878" s="7" t="str">
        <f t="shared" si="390"/>
        <v>private String fkCreatedBy="";</v>
      </c>
    </row>
    <row r="879" spans="2:26" ht="19.2" x14ac:dyDescent="0.45">
      <c r="B879" s="1" t="s">
        <v>568</v>
      </c>
      <c r="C879" s="1" t="s">
        <v>1</v>
      </c>
      <c r="D879" s="4">
        <v>45</v>
      </c>
      <c r="I879" t="str">
        <f t="shared" ref="I879:I886" si="394">I877</f>
        <v>ALTER TABLE TM_TEST_TRIAL</v>
      </c>
      <c r="J879" t="str">
        <f t="shared" si="392"/>
        <v xml:space="preserve"> ADD  TRIAL_DATE VARCHAR(45);</v>
      </c>
      <c r="K879" s="21" t="str">
        <f t="shared" si="393"/>
        <v xml:space="preserve">  ALTER COLUMN   TRIAL_DATE VARCHAR(45);</v>
      </c>
      <c r="L879" s="12"/>
      <c r="M879" s="18" t="str">
        <f t="shared" si="386"/>
        <v>TRIAL_DATE,</v>
      </c>
      <c r="N879" s="5" t="str">
        <f t="shared" si="391"/>
        <v>TRIAL_DATE VARCHAR(45),</v>
      </c>
      <c r="O879" s="1" t="s">
        <v>572</v>
      </c>
      <c r="P879" t="s">
        <v>8</v>
      </c>
      <c r="W879" s="17" t="str">
        <f t="shared" si="387"/>
        <v>trialDate</v>
      </c>
      <c r="X879" s="3" t="str">
        <f t="shared" si="388"/>
        <v>"trialDate":"",</v>
      </c>
      <c r="Y879" s="22" t="str">
        <f t="shared" si="389"/>
        <v>public static String TRIAL_DATE="trialDate";</v>
      </c>
      <c r="Z879" s="7" t="str">
        <f t="shared" si="390"/>
        <v>private String trialDate="";</v>
      </c>
    </row>
    <row r="880" spans="2:26" ht="19.2" x14ac:dyDescent="0.45">
      <c r="B880" s="1" t="s">
        <v>569</v>
      </c>
      <c r="C880" s="1" t="s">
        <v>1</v>
      </c>
      <c r="D880" s="4">
        <v>45</v>
      </c>
      <c r="I880" t="str">
        <f t="shared" si="394"/>
        <v>ALTER TABLE TM_TEST_TRIAL</v>
      </c>
      <c r="J880" t="str">
        <f t="shared" si="392"/>
        <v xml:space="preserve"> ADD  TRIAL_TIME VARCHAR(45);</v>
      </c>
      <c r="K880" s="21" t="str">
        <f t="shared" si="393"/>
        <v xml:space="preserve">  ALTER COLUMN   TRIAL_TIME VARCHAR(45);</v>
      </c>
      <c r="L880" s="12"/>
      <c r="M880" s="18" t="str">
        <f t="shared" si="386"/>
        <v>TRIAL_TIME,</v>
      </c>
      <c r="N880" s="5" t="str">
        <f t="shared" si="391"/>
        <v>TRIAL_TIME VARCHAR(45),</v>
      </c>
      <c r="O880" s="1" t="s">
        <v>572</v>
      </c>
      <c r="P880" t="s">
        <v>133</v>
      </c>
      <c r="W880" s="17" t="str">
        <f t="shared" si="387"/>
        <v>trialTime</v>
      </c>
      <c r="X880" s="3" t="str">
        <f t="shared" si="388"/>
        <v>"trialTime":"",</v>
      </c>
      <c r="Y880" s="22" t="str">
        <f t="shared" si="389"/>
        <v>public static String TRIAL_TIME="trialTime";</v>
      </c>
      <c r="Z880" s="7" t="str">
        <f t="shared" si="390"/>
        <v>private String trialTime="";</v>
      </c>
    </row>
    <row r="881" spans="2:26" ht="19.2" x14ac:dyDescent="0.45">
      <c r="B881" s="1" t="s">
        <v>570</v>
      </c>
      <c r="C881" s="1" t="s">
        <v>1</v>
      </c>
      <c r="D881" s="4">
        <v>555</v>
      </c>
      <c r="I881" t="str">
        <f t="shared" si="394"/>
        <v>ALTER TABLE TM_TEST_TRIAL</v>
      </c>
      <c r="J881" t="str">
        <f t="shared" si="392"/>
        <v xml:space="preserve"> ADD  ACTUAL_RESULT VARCHAR(555);</v>
      </c>
      <c r="K881" s="21" t="str">
        <f t="shared" si="393"/>
        <v xml:space="preserve">  ALTER COLUMN   ACTUAL_RESULT VARCHAR(555);</v>
      </c>
      <c r="L881" s="12"/>
      <c r="M881" s="18" t="str">
        <f t="shared" si="386"/>
        <v>ACTUAL_RESULT,</v>
      </c>
      <c r="N881" s="5" t="str">
        <f t="shared" si="391"/>
        <v>ACTUAL_RESULT VARCHAR(555),</v>
      </c>
      <c r="O881" s="1" t="s">
        <v>573</v>
      </c>
      <c r="P881" t="s">
        <v>563</v>
      </c>
      <c r="W881" s="17" t="str">
        <f t="shared" si="387"/>
        <v>actualResult</v>
      </c>
      <c r="X881" s="3" t="str">
        <f t="shared" si="388"/>
        <v>"actualResult":"",</v>
      </c>
      <c r="Y881" s="22" t="str">
        <f t="shared" si="389"/>
        <v>public static String ACTUAL_RESULT="actualResult";</v>
      </c>
      <c r="Z881" s="7" t="str">
        <f t="shared" si="390"/>
        <v>private String actualResult="";</v>
      </c>
    </row>
    <row r="882" spans="2:26" ht="19.2" x14ac:dyDescent="0.45">
      <c r="B882" s="1" t="s">
        <v>571</v>
      </c>
      <c r="C882" s="1" t="s">
        <v>1</v>
      </c>
      <c r="D882" s="4">
        <v>44</v>
      </c>
      <c r="I882" t="str">
        <f t="shared" si="394"/>
        <v>ALTER TABLE TM_TEST_TRIAL</v>
      </c>
      <c r="J882" t="str">
        <f t="shared" si="392"/>
        <v xml:space="preserve"> ADD  TRIAL_STATUS VARCHAR(44);</v>
      </c>
      <c r="K882" s="21" t="str">
        <f t="shared" si="393"/>
        <v xml:space="preserve">  ALTER COLUMN   TRIAL_STATUS VARCHAR(44);</v>
      </c>
      <c r="L882" s="12"/>
      <c r="M882" s="18" t="str">
        <f t="shared" si="386"/>
        <v>TRIAL_STATUS,</v>
      </c>
      <c r="N882" s="5" t="str">
        <f t="shared" si="391"/>
        <v>TRIAL_STATUS VARCHAR(44),</v>
      </c>
      <c r="O882" s="1" t="s">
        <v>572</v>
      </c>
      <c r="P882" t="s">
        <v>3</v>
      </c>
      <c r="W882" s="17" t="str">
        <f t="shared" si="387"/>
        <v>trialStatus</v>
      </c>
      <c r="X882" s="3" t="str">
        <f t="shared" si="388"/>
        <v>"trialStatus":"",</v>
      </c>
      <c r="Y882" s="22" t="str">
        <f t="shared" si="389"/>
        <v>public static String TRIAL_STATUS="trialStatus";</v>
      </c>
      <c r="Z882" s="7" t="str">
        <f t="shared" si="390"/>
        <v>private String trialStatus="";</v>
      </c>
    </row>
    <row r="883" spans="2:26" ht="19.2" x14ac:dyDescent="0.45">
      <c r="B883" s="1" t="s">
        <v>374</v>
      </c>
      <c r="C883" s="1" t="s">
        <v>1</v>
      </c>
      <c r="D883" s="4">
        <v>555</v>
      </c>
      <c r="I883" t="str">
        <f t="shared" si="394"/>
        <v>ALTER TABLE TM_TEST_TRIAL</v>
      </c>
      <c r="J883" t="str">
        <f t="shared" si="392"/>
        <v xml:space="preserve"> ADD  FILE_NAME VARCHAR(555);</v>
      </c>
      <c r="K883" s="21" t="str">
        <f t="shared" si="393"/>
        <v xml:space="preserve">  ALTER COLUMN   FILE_NAME VARCHAR(555);</v>
      </c>
      <c r="L883" s="12"/>
      <c r="M883" s="18" t="str">
        <f t="shared" si="386"/>
        <v>FILE_NAME,</v>
      </c>
      <c r="N883" s="5" t="str">
        <f t="shared" si="391"/>
        <v>FILE_NAME VARCHAR(555),</v>
      </c>
      <c r="O883" s="1" t="s">
        <v>324</v>
      </c>
      <c r="P883" t="s">
        <v>0</v>
      </c>
      <c r="W883" s="17" t="str">
        <f t="shared" si="387"/>
        <v>fileName</v>
      </c>
      <c r="X883" s="3" t="str">
        <f t="shared" si="388"/>
        <v>"fileName":"",</v>
      </c>
      <c r="Y883" s="22" t="str">
        <f t="shared" si="389"/>
        <v>public static String FILE_NAME="fileName";</v>
      </c>
      <c r="Z883" s="7" t="str">
        <f t="shared" si="390"/>
        <v>private String fileName="";</v>
      </c>
    </row>
    <row r="884" spans="2:26" ht="19.2" x14ac:dyDescent="0.45">
      <c r="B884" s="1" t="s">
        <v>367</v>
      </c>
      <c r="C884" s="1" t="s">
        <v>1</v>
      </c>
      <c r="D884" s="4">
        <v>44</v>
      </c>
      <c r="I884" t="str">
        <f t="shared" si="394"/>
        <v>ALTER TABLE TM_TEST_TRIAL</v>
      </c>
      <c r="J884" t="str">
        <f t="shared" si="392"/>
        <v xml:space="preserve"> ADD  FK_BACKLOG_ID VARCHAR(44);</v>
      </c>
      <c r="K884" s="21" t="str">
        <f t="shared" si="393"/>
        <v xml:space="preserve">  ALTER COLUMN   FK_BACKLOG_ID VARCHAR(44);</v>
      </c>
      <c r="L884" s="12"/>
      <c r="M884" s="18" t="str">
        <f t="shared" si="386"/>
        <v>FK_BACKLOG_ID,</v>
      </c>
      <c r="N884" s="5" t="str">
        <f t="shared" si="391"/>
        <v>FK_BACKLOG_ID VARCHAR(44),</v>
      </c>
      <c r="O884" s="1" t="s">
        <v>10</v>
      </c>
      <c r="P884" t="s">
        <v>354</v>
      </c>
      <c r="Q884" t="s">
        <v>2</v>
      </c>
      <c r="W884" s="17" t="str">
        <f t="shared" si="387"/>
        <v>fkBacklogId</v>
      </c>
      <c r="X884" s="3" t="str">
        <f t="shared" si="388"/>
        <v>"fkBacklogId":"",</v>
      </c>
      <c r="Y884" s="22" t="str">
        <f t="shared" si="389"/>
        <v>public static String FK_BACKLOG_ID="fkBacklogId";</v>
      </c>
      <c r="Z884" s="7" t="str">
        <f t="shared" si="390"/>
        <v>private String fkBacklogId="";</v>
      </c>
    </row>
    <row r="885" spans="2:26" ht="19.2" x14ac:dyDescent="0.45">
      <c r="B885" s="1" t="s">
        <v>318</v>
      </c>
      <c r="C885" s="1" t="s">
        <v>1</v>
      </c>
      <c r="D885" s="4">
        <v>4444</v>
      </c>
      <c r="I885" t="str">
        <f t="shared" si="394"/>
        <v>ALTER TABLE TM_TEST_TRIAL</v>
      </c>
      <c r="J885" t="str">
        <f>CONCATENATE(LEFT(CONCATENATE(" ADD "," ",N885,";"),LEN(CONCATENATE(" ADD "," ",N885,";"))-2),";")</f>
        <v xml:space="preserve"> ADD  FK_TASK_ID VARCHAR(4444);</v>
      </c>
      <c r="K885" s="21" t="str">
        <f>CONCATENATE(LEFT(CONCATENATE("  ALTER COLUMN  "," ",N885,";"),LEN(CONCATENATE("  ALTER COLUMN  "," ",N885,";"))-2),";")</f>
        <v xml:space="preserve">  ALTER COLUMN   FK_TASK_ID VARCHAR(4444);</v>
      </c>
      <c r="L885" s="12"/>
      <c r="M885" s="18" t="str">
        <f>CONCATENATE(B885,",")</f>
        <v>FK_TASK_ID,</v>
      </c>
      <c r="N885" s="5" t="str">
        <f>CONCATENATE(B885," ",C885,"(",D885,")",",")</f>
        <v>FK_TASK_ID VARCHAR(4444),</v>
      </c>
      <c r="O885" s="1" t="s">
        <v>10</v>
      </c>
      <c r="P885" t="s">
        <v>311</v>
      </c>
      <c r="Q885" t="s">
        <v>2</v>
      </c>
      <c r="W885" s="17" t="str">
        <f>CONCATENATE(,LOWER(O885),UPPER(LEFT(P885,1)),LOWER(RIGHT(P885,LEN(P885)-IF(LEN(P885)&gt;0,1,LEN(P885)))),UPPER(LEFT(Q885,1)),LOWER(RIGHT(Q885,LEN(Q885)-IF(LEN(Q885)&gt;0,1,LEN(Q885)))),UPPER(LEFT(R885,1)),LOWER(RIGHT(R885,LEN(R885)-IF(LEN(R885)&gt;0,1,LEN(R885)))),UPPER(LEFT(S885,1)),LOWER(RIGHT(S885,LEN(S885)-IF(LEN(S885)&gt;0,1,LEN(S885)))),UPPER(LEFT(T885,1)),LOWER(RIGHT(T885,LEN(T885)-IF(LEN(T885)&gt;0,1,LEN(T885)))),UPPER(LEFT(U885,1)),LOWER(RIGHT(U885,LEN(U885)-IF(LEN(U885)&gt;0,1,LEN(U885)))),UPPER(LEFT(V885,1)),LOWER(RIGHT(V885,LEN(V885)-IF(LEN(V885)&gt;0,1,LEN(V885)))))</f>
        <v>fkTaskId</v>
      </c>
      <c r="X885" s="3" t="str">
        <f>CONCATENATE("""",W885,"""",":","""","""",",")</f>
        <v>"fkTaskId":"",</v>
      </c>
      <c r="Y885" s="22" t="str">
        <f>CONCATENATE("public static String ",,B885,,"=","""",W885,""";")</f>
        <v>public static String FK_TASK_ID="fkTaskId";</v>
      </c>
      <c r="Z885" s="7" t="str">
        <f>CONCATENATE("private String ",W885,"=","""""",";")</f>
        <v>private String fkTaskId="";</v>
      </c>
    </row>
    <row r="886" spans="2:26" ht="19.2" x14ac:dyDescent="0.45">
      <c r="B886" s="1" t="s">
        <v>576</v>
      </c>
      <c r="C886" s="1" t="s">
        <v>1</v>
      </c>
      <c r="D886" s="4">
        <v>44</v>
      </c>
      <c r="I886" t="str">
        <f t="shared" si="394"/>
        <v>ALTER TABLE TM_TEST_TRIAL</v>
      </c>
      <c r="J886" t="str">
        <f t="shared" si="392"/>
        <v xml:space="preserve"> ADD  IS_NOTIFIED_AS_BUG VARCHAR(44);</v>
      </c>
      <c r="K886" s="21" t="str">
        <f t="shared" si="393"/>
        <v xml:space="preserve">  ALTER COLUMN   IS_NOTIFIED_AS_BUG VARCHAR(44);</v>
      </c>
      <c r="L886" s="12"/>
      <c r="M886" s="18" t="str">
        <f t="shared" si="386"/>
        <v>IS_NOTIFIED_AS_BUG,</v>
      </c>
      <c r="N886" s="5" t="str">
        <f t="shared" si="391"/>
        <v>IS_NOTIFIED_AS_BUG VARCHAR(44),</v>
      </c>
      <c r="O886" s="1" t="s">
        <v>112</v>
      </c>
      <c r="P886" t="s">
        <v>574</v>
      </c>
      <c r="Q886" t="s">
        <v>575</v>
      </c>
      <c r="R886" t="s">
        <v>409</v>
      </c>
      <c r="W886" s="17" t="str">
        <f t="shared" si="387"/>
        <v>isNotifiedAsBug</v>
      </c>
      <c r="X886" s="3" t="str">
        <f t="shared" si="388"/>
        <v>"isNotifiedAsBug":"",</v>
      </c>
      <c r="Y886" s="22" t="str">
        <f t="shared" si="389"/>
        <v>public static String IS_NOTIFIED_AS_BUG="isNotifiedAsBug";</v>
      </c>
      <c r="Z886" s="7" t="str">
        <f t="shared" si="390"/>
        <v>private String isNotifiedAsBug="";</v>
      </c>
    </row>
    <row r="887" spans="2:26" ht="19.2" x14ac:dyDescent="0.45">
      <c r="B887" s="1" t="s">
        <v>14</v>
      </c>
      <c r="C887" s="1" t="s">
        <v>1</v>
      </c>
      <c r="D887" s="4">
        <v>555</v>
      </c>
      <c r="I887" t="str">
        <f>I686</f>
        <v>ALTER TABLE TM_INPUT_DESCRIPTION</v>
      </c>
      <c r="J887" t="str">
        <f t="shared" si="392"/>
        <v xml:space="preserve"> ADD  DESCRIPTION VARCHAR(555);</v>
      </c>
      <c r="K887" s="21" t="str">
        <f t="shared" si="393"/>
        <v xml:space="preserve">  ALTER COLUMN   DESCRIPTION VARCHAR(555);</v>
      </c>
      <c r="L887" s="12"/>
      <c r="M887" s="18" t="str">
        <f t="shared" si="386"/>
        <v>DESCRIPTION,</v>
      </c>
      <c r="N887" s="5" t="str">
        <f t="shared" si="391"/>
        <v>DESCRIPTION VARCHAR(555),</v>
      </c>
      <c r="O887" s="1" t="s">
        <v>14</v>
      </c>
      <c r="W887" s="17" t="str">
        <f t="shared" si="387"/>
        <v>description</v>
      </c>
      <c r="X887" s="3" t="str">
        <f t="shared" si="388"/>
        <v>"description":"",</v>
      </c>
      <c r="Y887" s="22" t="str">
        <f t="shared" si="389"/>
        <v>public static String DESCRIPTION="description";</v>
      </c>
      <c r="Z887" s="7" t="str">
        <f t="shared" si="390"/>
        <v>private String description="";</v>
      </c>
    </row>
    <row r="888" spans="2:26" ht="19.2" x14ac:dyDescent="0.45">
      <c r="B888" s="1"/>
      <c r="C888" s="1"/>
      <c r="D888" s="4"/>
      <c r="L888" s="12"/>
      <c r="M888" s="18"/>
      <c r="N888" s="33" t="s">
        <v>130</v>
      </c>
      <c r="O888" s="1"/>
      <c r="W888" s="17"/>
    </row>
    <row r="889" spans="2:26" x14ac:dyDescent="0.3">
      <c r="N889" s="31" t="s">
        <v>126</v>
      </c>
    </row>
    <row r="891" spans="2:26" x14ac:dyDescent="0.3">
      <c r="B891" t="s">
        <v>577</v>
      </c>
    </row>
    <row r="892" spans="2:26" x14ac:dyDescent="0.3">
      <c r="B892" t="s">
        <v>578</v>
      </c>
    </row>
    <row r="893" spans="2:26" x14ac:dyDescent="0.3">
      <c r="B893" t="s">
        <v>184</v>
      </c>
    </row>
    <row r="894" spans="2:26" x14ac:dyDescent="0.3">
      <c r="B894" t="s">
        <v>185</v>
      </c>
    </row>
    <row r="895" spans="2:26" x14ac:dyDescent="0.3">
      <c r="B895" t="s">
        <v>186</v>
      </c>
      <c r="E895"/>
      <c r="F895"/>
      <c r="G895"/>
      <c r="K895"/>
      <c r="M895"/>
      <c r="N895"/>
      <c r="W895"/>
      <c r="X895"/>
      <c r="Y895"/>
      <c r="Z895"/>
    </row>
    <row r="896" spans="2:26" x14ac:dyDescent="0.3">
      <c r="B896" t="s">
        <v>187</v>
      </c>
      <c r="E896"/>
      <c r="F896"/>
      <c r="G896"/>
      <c r="K896"/>
      <c r="M896"/>
      <c r="N896"/>
      <c r="W896"/>
      <c r="X896"/>
      <c r="Y896"/>
      <c r="Z896"/>
    </row>
    <row r="897" spans="2:26" x14ac:dyDescent="0.3">
      <c r="B897" t="s">
        <v>579</v>
      </c>
      <c r="E897"/>
      <c r="F897"/>
      <c r="G897"/>
      <c r="K897"/>
      <c r="M897"/>
      <c r="N897"/>
      <c r="W897"/>
      <c r="X897"/>
      <c r="Y897"/>
      <c r="Z897"/>
    </row>
    <row r="898" spans="2:26" x14ac:dyDescent="0.3">
      <c r="B898" t="s">
        <v>580</v>
      </c>
      <c r="E898"/>
      <c r="F898"/>
      <c r="G898"/>
      <c r="K898"/>
      <c r="M898"/>
      <c r="N898"/>
      <c r="W898"/>
      <c r="X898"/>
      <c r="Y898"/>
      <c r="Z898"/>
    </row>
    <row r="899" spans="2:26" x14ac:dyDescent="0.3">
      <c r="B899" t="s">
        <v>581</v>
      </c>
      <c r="E899"/>
      <c r="F899"/>
      <c r="G899"/>
      <c r="K899"/>
      <c r="M899"/>
      <c r="N899"/>
      <c r="W899"/>
      <c r="X899"/>
      <c r="Y899"/>
      <c r="Z899"/>
    </row>
    <row r="900" spans="2:26" x14ac:dyDescent="0.3">
      <c r="B900" t="s">
        <v>582</v>
      </c>
      <c r="E900"/>
      <c r="F900"/>
      <c r="G900"/>
      <c r="K900"/>
      <c r="M900"/>
      <c r="N900"/>
      <c r="W900"/>
      <c r="X900"/>
      <c r="Y900"/>
      <c r="Z900"/>
    </row>
    <row r="901" spans="2:26" x14ac:dyDescent="0.3">
      <c r="B901" t="s">
        <v>583</v>
      </c>
      <c r="E901"/>
      <c r="F901"/>
      <c r="G901"/>
      <c r="K901"/>
      <c r="M901"/>
      <c r="N901"/>
      <c r="W901"/>
      <c r="X901"/>
      <c r="Y901"/>
      <c r="Z901"/>
    </row>
    <row r="902" spans="2:26" x14ac:dyDescent="0.3">
      <c r="B902" t="s">
        <v>472</v>
      </c>
      <c r="E902"/>
      <c r="F902"/>
      <c r="G902"/>
      <c r="K902"/>
      <c r="M902"/>
      <c r="N902"/>
      <c r="W902"/>
      <c r="X902"/>
      <c r="Y902"/>
      <c r="Z902"/>
    </row>
    <row r="903" spans="2:26" x14ac:dyDescent="0.3">
      <c r="B903" t="s">
        <v>473</v>
      </c>
      <c r="E903"/>
      <c r="F903"/>
      <c r="G903"/>
      <c r="K903"/>
      <c r="M903"/>
      <c r="N903"/>
      <c r="W903"/>
      <c r="X903"/>
      <c r="Y903"/>
      <c r="Z903"/>
    </row>
    <row r="904" spans="2:26" x14ac:dyDescent="0.3">
      <c r="B904" t="s">
        <v>474</v>
      </c>
      <c r="E904"/>
      <c r="F904"/>
      <c r="G904"/>
      <c r="K904"/>
      <c r="M904"/>
      <c r="N904"/>
      <c r="W904"/>
      <c r="X904"/>
      <c r="Y904"/>
      <c r="Z904"/>
    </row>
    <row r="905" spans="2:26" x14ac:dyDescent="0.3">
      <c r="B905" t="s">
        <v>475</v>
      </c>
      <c r="E905"/>
      <c r="F905"/>
      <c r="G905"/>
      <c r="K905"/>
      <c r="M905"/>
      <c r="N905"/>
      <c r="W905"/>
      <c r="X905"/>
      <c r="Y905"/>
      <c r="Z905"/>
    </row>
    <row r="906" spans="2:26" x14ac:dyDescent="0.3">
      <c r="B906" t="s">
        <v>476</v>
      </c>
      <c r="E906"/>
      <c r="F906"/>
      <c r="G906"/>
      <c r="K906"/>
      <c r="M906"/>
      <c r="N906"/>
      <c r="W906"/>
      <c r="X906"/>
      <c r="Y906"/>
      <c r="Z906"/>
    </row>
    <row r="907" spans="2:26" x14ac:dyDescent="0.3">
      <c r="B907" t="s">
        <v>625</v>
      </c>
      <c r="E907"/>
      <c r="F907"/>
      <c r="G907"/>
      <c r="K907"/>
      <c r="M907"/>
      <c r="N907"/>
      <c r="W907"/>
      <c r="X907"/>
      <c r="Y907"/>
      <c r="Z907"/>
    </row>
    <row r="908" spans="2:26" x14ac:dyDescent="0.3">
      <c r="B908" t="s">
        <v>626</v>
      </c>
      <c r="E908"/>
      <c r="F908"/>
      <c r="G908"/>
      <c r="K908"/>
      <c r="M908"/>
      <c r="N908"/>
      <c r="W908"/>
      <c r="X908"/>
      <c r="Y908"/>
      <c r="Z908"/>
    </row>
    <row r="909" spans="2:26" x14ac:dyDescent="0.3">
      <c r="B909" t="s">
        <v>477</v>
      </c>
      <c r="E909"/>
      <c r="F909"/>
      <c r="G909"/>
      <c r="K909"/>
      <c r="M909"/>
      <c r="N909"/>
      <c r="W909"/>
      <c r="X909"/>
      <c r="Y909"/>
      <c r="Z909"/>
    </row>
    <row r="910" spans="2:26" x14ac:dyDescent="0.3">
      <c r="B910" t="s">
        <v>478</v>
      </c>
      <c r="E910"/>
      <c r="F910"/>
      <c r="G910"/>
      <c r="K910"/>
      <c r="M910"/>
      <c r="N910"/>
      <c r="W910"/>
      <c r="X910"/>
      <c r="Y910"/>
      <c r="Z910"/>
    </row>
    <row r="911" spans="2:26" x14ac:dyDescent="0.3">
      <c r="B911" t="s">
        <v>479</v>
      </c>
      <c r="E911"/>
      <c r="F911"/>
      <c r="G911"/>
      <c r="K911"/>
      <c r="M911"/>
      <c r="N911"/>
      <c r="W911"/>
      <c r="X911"/>
      <c r="Y911"/>
      <c r="Z911"/>
    </row>
    <row r="912" spans="2:26" x14ac:dyDescent="0.3">
      <c r="B912" t="s">
        <v>480</v>
      </c>
      <c r="E912"/>
      <c r="F912"/>
      <c r="G912"/>
      <c r="K912"/>
      <c r="M912"/>
      <c r="N912"/>
      <c r="W912"/>
      <c r="X912"/>
      <c r="Y912"/>
      <c r="Z912"/>
    </row>
    <row r="913" spans="2:26" x14ac:dyDescent="0.3">
      <c r="B913" t="s">
        <v>481</v>
      </c>
      <c r="E913"/>
      <c r="F913"/>
      <c r="G913"/>
      <c r="K913"/>
      <c r="M913"/>
      <c r="N913"/>
      <c r="W913"/>
      <c r="X913"/>
      <c r="Y913"/>
      <c r="Z913"/>
    </row>
    <row r="914" spans="2:26" x14ac:dyDescent="0.3">
      <c r="B914" t="s">
        <v>482</v>
      </c>
      <c r="E914"/>
      <c r="F914"/>
      <c r="G914"/>
      <c r="K914"/>
      <c r="M914"/>
      <c r="N914"/>
      <c r="W914"/>
      <c r="X914"/>
      <c r="Y914"/>
      <c r="Z914"/>
    </row>
    <row r="915" spans="2:26" x14ac:dyDescent="0.3">
      <c r="B915" t="s">
        <v>584</v>
      </c>
      <c r="E915"/>
      <c r="F915"/>
      <c r="G915"/>
      <c r="K915"/>
      <c r="M915"/>
      <c r="N915"/>
      <c r="W915"/>
      <c r="X915"/>
      <c r="Y915"/>
      <c r="Z915"/>
    </row>
    <row r="916" spans="2:26" x14ac:dyDescent="0.3">
      <c r="B916" t="s">
        <v>585</v>
      </c>
      <c r="E916"/>
      <c r="F916"/>
      <c r="G916"/>
      <c r="K916"/>
      <c r="M916"/>
      <c r="N916"/>
      <c r="W916"/>
      <c r="X916"/>
      <c r="Y916"/>
      <c r="Z916"/>
    </row>
    <row r="917" spans="2:26" x14ac:dyDescent="0.3">
      <c r="B917" s="36" t="s">
        <v>591</v>
      </c>
      <c r="E917"/>
      <c r="F917"/>
      <c r="G917"/>
      <c r="K917"/>
      <c r="M917"/>
      <c r="N917"/>
      <c r="W917"/>
      <c r="X917"/>
      <c r="Y917"/>
      <c r="Z917"/>
    </row>
    <row r="918" spans="2:26" x14ac:dyDescent="0.3">
      <c r="B918" t="s">
        <v>592</v>
      </c>
      <c r="E918"/>
      <c r="F918"/>
      <c r="G918"/>
      <c r="K918"/>
      <c r="M918"/>
      <c r="N918"/>
      <c r="W918"/>
      <c r="X918"/>
      <c r="Y918"/>
      <c r="Z918"/>
    </row>
    <row r="919" spans="2:26" x14ac:dyDescent="0.3">
      <c r="B919" t="s">
        <v>593</v>
      </c>
      <c r="E919"/>
      <c r="F919"/>
      <c r="G919"/>
      <c r="K919"/>
      <c r="M919"/>
      <c r="N919"/>
      <c r="W919"/>
      <c r="X919"/>
      <c r="Y919"/>
      <c r="Z919"/>
    </row>
    <row r="920" spans="2:26" x14ac:dyDescent="0.3">
      <c r="B920" t="s">
        <v>483</v>
      </c>
      <c r="E920"/>
      <c r="F920"/>
      <c r="G920"/>
      <c r="K920"/>
      <c r="M920"/>
      <c r="N920"/>
      <c r="W920"/>
      <c r="X920"/>
      <c r="Y920"/>
      <c r="Z920"/>
    </row>
    <row r="921" spans="2:26" x14ac:dyDescent="0.3">
      <c r="B921" t="s">
        <v>484</v>
      </c>
      <c r="E921"/>
      <c r="F921"/>
      <c r="G921"/>
      <c r="K921"/>
      <c r="M921"/>
      <c r="N921"/>
      <c r="W921"/>
      <c r="X921"/>
      <c r="Y921"/>
      <c r="Z921"/>
    </row>
    <row r="922" spans="2:26" x14ac:dyDescent="0.3">
      <c r="B922" t="s">
        <v>508</v>
      </c>
      <c r="E922"/>
      <c r="F922"/>
      <c r="G922"/>
      <c r="K922"/>
      <c r="M922"/>
      <c r="N922"/>
      <c r="W922"/>
      <c r="X922"/>
      <c r="Y922"/>
      <c r="Z922"/>
    </row>
    <row r="923" spans="2:26" x14ac:dyDescent="0.3">
      <c r="B923" t="s">
        <v>509</v>
      </c>
      <c r="E923"/>
      <c r="F923"/>
      <c r="G923"/>
      <c r="K923"/>
      <c r="M923"/>
      <c r="N923"/>
      <c r="W923"/>
      <c r="X923"/>
      <c r="Y923"/>
      <c r="Z923"/>
    </row>
    <row r="924" spans="2:26" x14ac:dyDescent="0.3">
      <c r="B924" t="s">
        <v>485</v>
      </c>
      <c r="E924"/>
      <c r="F924"/>
      <c r="G924"/>
      <c r="K924"/>
      <c r="M924"/>
      <c r="N924"/>
      <c r="W924"/>
      <c r="X924"/>
      <c r="Y924"/>
      <c r="Z924"/>
    </row>
    <row r="925" spans="2:26" x14ac:dyDescent="0.3">
      <c r="B925" t="s">
        <v>14</v>
      </c>
      <c r="E925"/>
      <c r="F925"/>
      <c r="G925"/>
      <c r="K925"/>
      <c r="M925"/>
      <c r="N925"/>
      <c r="W925"/>
      <c r="X925"/>
      <c r="Y925"/>
      <c r="Z925"/>
    </row>
    <row r="926" spans="2:26" x14ac:dyDescent="0.3">
      <c r="B926" t="s">
        <v>486</v>
      </c>
      <c r="E926"/>
      <c r="F926"/>
      <c r="G926"/>
      <c r="K926"/>
      <c r="M926"/>
      <c r="N926"/>
      <c r="W926"/>
      <c r="X926"/>
      <c r="Y926"/>
      <c r="Z926"/>
    </row>
    <row r="930" spans="2:26" x14ac:dyDescent="0.3">
      <c r="B930" s="2" t="s">
        <v>588</v>
      </c>
      <c r="I930" t="str">
        <f>CONCATENATE("ALTER TABLE"," ",B930)</f>
        <v>ALTER TABLE TM_TEST_TRIAL_LIST</v>
      </c>
      <c r="J930" t="s">
        <v>293</v>
      </c>
      <c r="K930" s="26" t="str">
        <f>CONCATENATE(J930," VIEW ",B930," AS SELECT")</f>
        <v>create OR REPLACE VIEW TM_TEST_TRIAL_LIST AS SELECT</v>
      </c>
      <c r="N930" s="5" t="str">
        <f>CONCATENATE("CREATE TABLE ",B930," ","(")</f>
        <v>CREATE TABLE TM_TEST_TRIAL_LIST (</v>
      </c>
    </row>
    <row r="931" spans="2:26" ht="19.2" x14ac:dyDescent="0.45">
      <c r="B931" s="1" t="s">
        <v>2</v>
      </c>
      <c r="C931" s="1" t="s">
        <v>1</v>
      </c>
      <c r="D931" s="4">
        <v>30</v>
      </c>
      <c r="E931" s="24" t="s">
        <v>113</v>
      </c>
      <c r="I931" t="str">
        <f>I930</f>
        <v>ALTER TABLE TM_TEST_TRIAL_LIST</v>
      </c>
      <c r="K931" s="25" t="str">
        <f t="shared" ref="K931:K946" si="395">CONCATENATE(B931,",")</f>
        <v>ID,</v>
      </c>
      <c r="L931" s="12"/>
      <c r="M931" s="18" t="str">
        <f t="shared" ref="M931:M947" si="396">CONCATENATE(B931,",")</f>
        <v>ID,</v>
      </c>
      <c r="N931" s="5" t="str">
        <f>CONCATENATE(B931," ",C931,"(",D931,") ",E931," ,")</f>
        <v>ID VARCHAR(30) NOT NULL ,</v>
      </c>
      <c r="O931" s="1" t="s">
        <v>2</v>
      </c>
      <c r="P931" s="6"/>
      <c r="Q931" s="6"/>
      <c r="R931" s="6"/>
      <c r="S931" s="6"/>
      <c r="T931" s="6"/>
      <c r="U931" s="6"/>
      <c r="V931" s="6"/>
      <c r="W931" s="17" t="str">
        <f t="shared" ref="W931:W947" si="397">CONCATENATE(,LOWER(O931),UPPER(LEFT(P931,1)),LOWER(RIGHT(P931,LEN(P931)-IF(LEN(P931)&gt;0,1,LEN(P931)))),UPPER(LEFT(Q931,1)),LOWER(RIGHT(Q931,LEN(Q931)-IF(LEN(Q931)&gt;0,1,LEN(Q931)))),UPPER(LEFT(R931,1)),LOWER(RIGHT(R931,LEN(R931)-IF(LEN(R931)&gt;0,1,LEN(R931)))),UPPER(LEFT(S931,1)),LOWER(RIGHT(S931,LEN(S931)-IF(LEN(S931)&gt;0,1,LEN(S931)))),UPPER(LEFT(T931,1)),LOWER(RIGHT(T931,LEN(T931)-IF(LEN(T931)&gt;0,1,LEN(T931)))),UPPER(LEFT(U931,1)),LOWER(RIGHT(U931,LEN(U931)-IF(LEN(U931)&gt;0,1,LEN(U931)))),UPPER(LEFT(V931,1)),LOWER(RIGHT(V931,LEN(V931)-IF(LEN(V931)&gt;0,1,LEN(V931)))))</f>
        <v>id</v>
      </c>
      <c r="X931" s="3" t="str">
        <f t="shared" ref="X931:X947" si="398">CONCATENATE("""",W931,"""",":","""","""",",")</f>
        <v>"id":"",</v>
      </c>
      <c r="Y931" s="22" t="str">
        <f t="shared" ref="Y931:Y947" si="399">CONCATENATE("public static String ",,B931,,"=","""",W931,""";")</f>
        <v>public static String ID="id";</v>
      </c>
      <c r="Z931" s="7" t="str">
        <f t="shared" ref="Z931:Z947" si="400">CONCATENATE("private String ",W931,"=","""""",";")</f>
        <v>private String id="";</v>
      </c>
    </row>
    <row r="932" spans="2:26" ht="19.2" x14ac:dyDescent="0.45">
      <c r="B932" s="1" t="s">
        <v>3</v>
      </c>
      <c r="C932" s="1" t="s">
        <v>1</v>
      </c>
      <c r="D932" s="4">
        <v>10</v>
      </c>
      <c r="I932" t="str">
        <f>I931</f>
        <v>ALTER TABLE TM_TEST_TRIAL_LIST</v>
      </c>
      <c r="K932" s="25" t="str">
        <f t="shared" si="395"/>
        <v>STATUS,</v>
      </c>
      <c r="L932" s="12"/>
      <c r="M932" s="18" t="str">
        <f t="shared" si="396"/>
        <v>STATUS,</v>
      </c>
      <c r="N932" s="5" t="str">
        <f t="shared" ref="N932:N947" si="401">CONCATENATE(B932," ",C932,"(",D932,")",",")</f>
        <v>STATUS VARCHAR(10),</v>
      </c>
      <c r="O932" s="1" t="s">
        <v>3</v>
      </c>
      <c r="W932" s="17" t="str">
        <f t="shared" si="397"/>
        <v>status</v>
      </c>
      <c r="X932" s="3" t="str">
        <f t="shared" si="398"/>
        <v>"status":"",</v>
      </c>
      <c r="Y932" s="22" t="str">
        <f t="shared" si="399"/>
        <v>public static String STATUS="status";</v>
      </c>
      <c r="Z932" s="7" t="str">
        <f t="shared" si="400"/>
        <v>private String status="";</v>
      </c>
    </row>
    <row r="933" spans="2:26" ht="19.2" x14ac:dyDescent="0.45">
      <c r="B933" s="1" t="s">
        <v>4</v>
      </c>
      <c r="C933" s="1" t="s">
        <v>1</v>
      </c>
      <c r="D933" s="4">
        <v>30</v>
      </c>
      <c r="I933" t="str">
        <f>I932</f>
        <v>ALTER TABLE TM_TEST_TRIAL_LIST</v>
      </c>
      <c r="J933" t="str">
        <f t="shared" ref="J933:J947" si="402">CONCATENATE(LEFT(CONCATENATE(" ADD "," ",N933,";"),LEN(CONCATENATE(" ADD "," ",N933,";"))-2),";")</f>
        <v xml:space="preserve"> ADD  INSERT_DATE VARCHAR(30);</v>
      </c>
      <c r="K933" s="25" t="str">
        <f t="shared" si="395"/>
        <v>INSERT_DATE,</v>
      </c>
      <c r="L933" s="12"/>
      <c r="M933" s="18" t="str">
        <f t="shared" si="396"/>
        <v>INSERT_DATE,</v>
      </c>
      <c r="N933" s="5" t="str">
        <f t="shared" si="401"/>
        <v>INSERT_DATE VARCHAR(30),</v>
      </c>
      <c r="O933" s="1" t="s">
        <v>7</v>
      </c>
      <c r="P933" t="s">
        <v>8</v>
      </c>
      <c r="W933" s="17" t="str">
        <f t="shared" si="397"/>
        <v>insertDate</v>
      </c>
      <c r="X933" s="3" t="str">
        <f t="shared" si="398"/>
        <v>"insertDate":"",</v>
      </c>
      <c r="Y933" s="22" t="str">
        <f t="shared" si="399"/>
        <v>public static String INSERT_DATE="insertDate";</v>
      </c>
      <c r="Z933" s="7" t="str">
        <f t="shared" si="400"/>
        <v>private String insertDate="";</v>
      </c>
    </row>
    <row r="934" spans="2:26" ht="19.2" x14ac:dyDescent="0.45">
      <c r="B934" s="1" t="s">
        <v>5</v>
      </c>
      <c r="C934" s="1" t="s">
        <v>1</v>
      </c>
      <c r="D934" s="4">
        <v>30</v>
      </c>
      <c r="I934" t="str">
        <f>I933</f>
        <v>ALTER TABLE TM_TEST_TRIAL_LIST</v>
      </c>
      <c r="J934" t="str">
        <f t="shared" si="402"/>
        <v xml:space="preserve"> ADD  MODIFICATION_DATE VARCHAR(30);</v>
      </c>
      <c r="K934" s="25" t="str">
        <f t="shared" si="395"/>
        <v>MODIFICATION_DATE,</v>
      </c>
      <c r="L934" s="12"/>
      <c r="M934" s="18" t="str">
        <f t="shared" si="396"/>
        <v>MODIFICATION_DATE,</v>
      </c>
      <c r="N934" s="5" t="str">
        <f t="shared" si="401"/>
        <v>MODIFICATION_DATE VARCHAR(30),</v>
      </c>
      <c r="O934" s="1" t="s">
        <v>9</v>
      </c>
      <c r="P934" t="s">
        <v>8</v>
      </c>
      <c r="W934" s="17" t="str">
        <f t="shared" si="397"/>
        <v>modificationDate</v>
      </c>
      <c r="X934" s="3" t="str">
        <f t="shared" si="398"/>
        <v>"modificationDate":"",</v>
      </c>
      <c r="Y934" s="22" t="str">
        <f t="shared" si="399"/>
        <v>public static String MODIFICATION_DATE="modificationDate";</v>
      </c>
      <c r="Z934" s="7" t="str">
        <f t="shared" si="400"/>
        <v>private String modificationDate="";</v>
      </c>
    </row>
    <row r="935" spans="2:26" ht="19.2" x14ac:dyDescent="0.45">
      <c r="B935" s="1" t="s">
        <v>567</v>
      </c>
      <c r="C935" s="1" t="s">
        <v>1</v>
      </c>
      <c r="D935" s="4">
        <v>45</v>
      </c>
      <c r="I935" t="str">
        <f>I934</f>
        <v>ALTER TABLE TM_TEST_TRIAL_LIST</v>
      </c>
      <c r="J935" t="str">
        <f t="shared" si="402"/>
        <v xml:space="preserve"> ADD  FK_SCENARIO_ID VARCHAR(45);</v>
      </c>
      <c r="K935" s="25" t="str">
        <f t="shared" si="395"/>
        <v>FK_SCENARIO_ID,</v>
      </c>
      <c r="L935" s="12"/>
      <c r="M935" s="18" t="str">
        <f t="shared" si="396"/>
        <v>FK_SCENARIO_ID,</v>
      </c>
      <c r="N935" s="5" t="str">
        <f t="shared" si="401"/>
        <v>FK_SCENARIO_ID VARCHAR(45),</v>
      </c>
      <c r="O935" s="1" t="s">
        <v>10</v>
      </c>
      <c r="P935" t="s">
        <v>558</v>
      </c>
      <c r="Q935" t="s">
        <v>2</v>
      </c>
      <c r="W935" s="17" t="str">
        <f t="shared" si="397"/>
        <v>fkScenarioId</v>
      </c>
      <c r="X935" s="3" t="str">
        <f t="shared" si="398"/>
        <v>"fkScenarioId":"",</v>
      </c>
      <c r="Y935" s="22" t="str">
        <f t="shared" si="399"/>
        <v>public static String FK_SCENARIO_ID="fkScenarioId";</v>
      </c>
      <c r="Z935" s="7" t="str">
        <f t="shared" si="400"/>
        <v>private String fkScenarioId="";</v>
      </c>
    </row>
    <row r="936" spans="2:26" ht="19.2" x14ac:dyDescent="0.45">
      <c r="B936" s="1" t="s">
        <v>586</v>
      </c>
      <c r="C936" s="1" t="s">
        <v>1</v>
      </c>
      <c r="D936" s="4">
        <v>45</v>
      </c>
      <c r="I936" t="str">
        <f>I933</f>
        <v>ALTER TABLE TM_TEST_TRIAL_LIST</v>
      </c>
      <c r="J936" t="str">
        <f>CONCATENATE(LEFT(CONCATENATE(" ADD "," ",N936,";"),LEN(CONCATENATE(" ADD "," ",N936,";"))-2),";")</f>
        <v xml:space="preserve"> ADD  FK_CREATED_BY VARCHAR(45);</v>
      </c>
      <c r="K936" s="25" t="str">
        <f t="shared" si="395"/>
        <v>FK_CREATED_BY,</v>
      </c>
      <c r="L936" s="12"/>
      <c r="M936" s="18" t="str">
        <f>CONCATENATE(B936,",")</f>
        <v>FK_CREATED_BY,</v>
      </c>
      <c r="N936" s="5" t="str">
        <f>CONCATENATE(B936," ",C936,"(",D936,")",",")</f>
        <v>FK_CREATED_BY VARCHAR(45),</v>
      </c>
      <c r="O936" s="1" t="s">
        <v>10</v>
      </c>
      <c r="P936" t="s">
        <v>282</v>
      </c>
      <c r="Q936" t="s">
        <v>128</v>
      </c>
      <c r="W936" s="17" t="str">
        <f>CONCATENATE(,LOWER(O936),UPPER(LEFT(P936,1)),LOWER(RIGHT(P936,LEN(P936)-IF(LEN(P936)&gt;0,1,LEN(P936)))),UPPER(LEFT(Q936,1)),LOWER(RIGHT(Q936,LEN(Q936)-IF(LEN(Q936)&gt;0,1,LEN(Q936)))),UPPER(LEFT(R936,1)),LOWER(RIGHT(R936,LEN(R936)-IF(LEN(R936)&gt;0,1,LEN(R936)))),UPPER(LEFT(S936,1)),LOWER(RIGHT(S936,LEN(S936)-IF(LEN(S936)&gt;0,1,LEN(S936)))),UPPER(LEFT(T936,1)),LOWER(RIGHT(T936,LEN(T936)-IF(LEN(T936)&gt;0,1,LEN(T936)))),UPPER(LEFT(U936,1)),LOWER(RIGHT(U936,LEN(U936)-IF(LEN(U936)&gt;0,1,LEN(U936)))),UPPER(LEFT(V936,1)),LOWER(RIGHT(V936,LEN(V936)-IF(LEN(V936)&gt;0,1,LEN(V936)))))</f>
        <v>fkCreatedBy</v>
      </c>
      <c r="X936" s="3" t="str">
        <f>CONCATENATE("""",W936,"""",":","""","""",",")</f>
        <v>"fkCreatedBy":"",</v>
      </c>
      <c r="Y936" s="22" t="str">
        <f>CONCATENATE("public static String ",,B936,,"=","""",W936,""";")</f>
        <v>public static String FK_CREATED_BY="fkCreatedBy";</v>
      </c>
      <c r="Z936" s="7" t="str">
        <f>CONCATENATE("private String ",W936,"=","""""",";")</f>
        <v>private String fkCreatedBy="";</v>
      </c>
    </row>
    <row r="937" spans="2:26" ht="26.4" x14ac:dyDescent="0.45">
      <c r="B937" s="1" t="s">
        <v>339</v>
      </c>
      <c r="C937" s="1" t="s">
        <v>1</v>
      </c>
      <c r="D937" s="4">
        <v>45</v>
      </c>
      <c r="I937" t="str">
        <f>I933</f>
        <v>ALTER TABLE TM_TEST_TRIAL_LIST</v>
      </c>
      <c r="J937" t="str">
        <f>CONCATENATE(LEFT(CONCATENATE(" ADD "," ",N937,";"),LEN(CONCATENATE(" ADD "," ",N937,";"))-2),";")</f>
        <v xml:space="preserve"> ADD  CREATED_BY_NAME VARCHAR(45);</v>
      </c>
      <c r="K937" s="25" t="s">
        <v>587</v>
      </c>
      <c r="L937" s="12"/>
      <c r="M937" s="18" t="str">
        <f>CONCATENATE(B937,",")</f>
        <v>CREATED_BY_NAME,</v>
      </c>
      <c r="N937" s="5" t="str">
        <f>CONCATENATE(B937," ",C937,"(",D937,")",",")</f>
        <v>CREATED_BY_NAME VARCHAR(45),</v>
      </c>
      <c r="O937" s="1" t="s">
        <v>282</v>
      </c>
      <c r="P937" t="s">
        <v>128</v>
      </c>
      <c r="Q937" t="s">
        <v>0</v>
      </c>
      <c r="W937" s="17" t="str">
        <f>CONCATENATE(,LOWER(O937),UPPER(LEFT(P937,1)),LOWER(RIGHT(P937,LEN(P937)-IF(LEN(P937)&gt;0,1,LEN(P937)))),UPPER(LEFT(Q937,1)),LOWER(RIGHT(Q937,LEN(Q937)-IF(LEN(Q937)&gt;0,1,LEN(Q937)))),UPPER(LEFT(R937,1)),LOWER(RIGHT(R937,LEN(R937)-IF(LEN(R937)&gt;0,1,LEN(R937)))),UPPER(LEFT(S937,1)),LOWER(RIGHT(S937,LEN(S937)-IF(LEN(S937)&gt;0,1,LEN(S937)))),UPPER(LEFT(T937,1)),LOWER(RIGHT(T937,LEN(T937)-IF(LEN(T937)&gt;0,1,LEN(T937)))),UPPER(LEFT(U937,1)),LOWER(RIGHT(U937,LEN(U937)-IF(LEN(U937)&gt;0,1,LEN(U937)))),UPPER(LEFT(V937,1)),LOWER(RIGHT(V937,LEN(V937)-IF(LEN(V937)&gt;0,1,LEN(V937)))))</f>
        <v>createdByName</v>
      </c>
      <c r="X937" s="3" t="str">
        <f>CONCATENATE("""",W937,"""",":","""","""",",")</f>
        <v>"createdByName":"",</v>
      </c>
      <c r="Y937" s="22" t="str">
        <f>CONCATENATE("public static String ",,B937,,"=","""",W937,""";")</f>
        <v>public static String CREATED_BY_NAME="createdByName";</v>
      </c>
      <c r="Z937" s="7" t="str">
        <f>CONCATENATE("private String ",W937,"=","""""",";")</f>
        <v>private String createdByName="";</v>
      </c>
    </row>
    <row r="938" spans="2:26" ht="19.2" x14ac:dyDescent="0.45">
      <c r="B938" s="1" t="s">
        <v>589</v>
      </c>
      <c r="C938" s="1" t="s">
        <v>1</v>
      </c>
      <c r="D938" s="4">
        <v>45</v>
      </c>
      <c r="I938" t="str">
        <f>I934</f>
        <v>ALTER TABLE TM_TEST_TRIAL_LIST</v>
      </c>
      <c r="J938" t="str">
        <f t="shared" si="402"/>
        <v xml:space="preserve"> ADD  CREATED_BY_AVATAR VARCHAR(45);</v>
      </c>
      <c r="K938" s="25" t="s">
        <v>590</v>
      </c>
      <c r="L938" s="12"/>
      <c r="M938" s="18" t="str">
        <f t="shared" si="396"/>
        <v>CREATED_BY_AVATAR,</v>
      </c>
      <c r="N938" s="5" t="str">
        <f t="shared" si="401"/>
        <v>CREATED_BY_AVATAR VARCHAR(45),</v>
      </c>
      <c r="O938" s="1" t="s">
        <v>282</v>
      </c>
      <c r="P938" t="s">
        <v>128</v>
      </c>
      <c r="Q938" t="s">
        <v>372</v>
      </c>
      <c r="W938" s="17" t="str">
        <f t="shared" si="397"/>
        <v>createdByAvatar</v>
      </c>
      <c r="X938" s="3" t="str">
        <f t="shared" si="398"/>
        <v>"createdByAvatar":"",</v>
      </c>
      <c r="Y938" s="22" t="str">
        <f t="shared" si="399"/>
        <v>public static String CREATED_BY_AVATAR="createdByAvatar";</v>
      </c>
      <c r="Z938" s="7" t="str">
        <f t="shared" si="400"/>
        <v>private String createdByAvatar="";</v>
      </c>
    </row>
    <row r="939" spans="2:26" ht="19.2" x14ac:dyDescent="0.45">
      <c r="B939" s="1" t="s">
        <v>568</v>
      </c>
      <c r="C939" s="1" t="s">
        <v>1</v>
      </c>
      <c r="D939" s="4">
        <v>45</v>
      </c>
      <c r="I939">
        <f>I922</f>
        <v>0</v>
      </c>
      <c r="J939" t="str">
        <f t="shared" si="402"/>
        <v xml:space="preserve"> ADD  TRIAL_DATE VARCHAR(45);</v>
      </c>
      <c r="K939" s="25" t="str">
        <f t="shared" si="395"/>
        <v>TRIAL_DATE,</v>
      </c>
      <c r="L939" s="12"/>
      <c r="M939" s="18" t="str">
        <f t="shared" si="396"/>
        <v>TRIAL_DATE,</v>
      </c>
      <c r="N939" s="5" t="str">
        <f t="shared" si="401"/>
        <v>TRIAL_DATE VARCHAR(45),</v>
      </c>
      <c r="O939" s="1" t="s">
        <v>572</v>
      </c>
      <c r="P939" t="s">
        <v>8</v>
      </c>
      <c r="W939" s="17" t="str">
        <f t="shared" si="397"/>
        <v>trialDate</v>
      </c>
      <c r="X939" s="3" t="str">
        <f t="shared" si="398"/>
        <v>"trialDate":"",</v>
      </c>
      <c r="Y939" s="22" t="str">
        <f t="shared" si="399"/>
        <v>public static String TRIAL_DATE="trialDate";</v>
      </c>
      <c r="Z939" s="7" t="str">
        <f t="shared" si="400"/>
        <v>private String trialDate="";</v>
      </c>
    </row>
    <row r="940" spans="2:26" ht="19.2" x14ac:dyDescent="0.45">
      <c r="B940" s="1" t="s">
        <v>569</v>
      </c>
      <c r="C940" s="1" t="s">
        <v>1</v>
      </c>
      <c r="D940" s="4">
        <v>45</v>
      </c>
      <c r="I940" t="str">
        <f>I741</f>
        <v>ALTER TABLE TM_REL_BACKLOG_AND_LABEL</v>
      </c>
      <c r="J940" t="str">
        <f t="shared" si="402"/>
        <v xml:space="preserve"> ADD  TRIAL_TIME VARCHAR(45);</v>
      </c>
      <c r="K940" s="25" t="str">
        <f t="shared" si="395"/>
        <v>TRIAL_TIME,</v>
      </c>
      <c r="L940" s="12"/>
      <c r="M940" s="18" t="str">
        <f t="shared" si="396"/>
        <v>TRIAL_TIME,</v>
      </c>
      <c r="N940" s="5" t="str">
        <f t="shared" si="401"/>
        <v>TRIAL_TIME VARCHAR(45),</v>
      </c>
      <c r="O940" s="1" t="s">
        <v>572</v>
      </c>
      <c r="P940" t="s">
        <v>133</v>
      </c>
      <c r="W940" s="17" t="str">
        <f t="shared" si="397"/>
        <v>trialTime</v>
      </c>
      <c r="X940" s="3" t="str">
        <f t="shared" si="398"/>
        <v>"trialTime":"",</v>
      </c>
      <c r="Y940" s="22" t="str">
        <f t="shared" si="399"/>
        <v>public static String TRIAL_TIME="trialTime";</v>
      </c>
      <c r="Z940" s="7" t="str">
        <f t="shared" si="400"/>
        <v>private String trialTime="";</v>
      </c>
    </row>
    <row r="941" spans="2:26" ht="19.2" x14ac:dyDescent="0.45">
      <c r="B941" s="1" t="s">
        <v>570</v>
      </c>
      <c r="C941" s="1" t="s">
        <v>1</v>
      </c>
      <c r="D941" s="4">
        <v>555</v>
      </c>
      <c r="I941">
        <f>I924</f>
        <v>0</v>
      </c>
      <c r="J941" t="str">
        <f t="shared" si="402"/>
        <v xml:space="preserve"> ADD  ACTUAL_RESULT VARCHAR(555);</v>
      </c>
      <c r="K941" s="25" t="str">
        <f t="shared" si="395"/>
        <v>ACTUAL_RESULT,</v>
      </c>
      <c r="L941" s="12"/>
      <c r="M941" s="18" t="str">
        <f t="shared" si="396"/>
        <v>ACTUAL_RESULT,</v>
      </c>
      <c r="N941" s="5" t="str">
        <f t="shared" si="401"/>
        <v>ACTUAL_RESULT VARCHAR(555),</v>
      </c>
      <c r="O941" s="1" t="s">
        <v>573</v>
      </c>
      <c r="P941" t="s">
        <v>563</v>
      </c>
      <c r="W941" s="17" t="str">
        <f t="shared" si="397"/>
        <v>actualResult</v>
      </c>
      <c r="X941" s="3" t="str">
        <f t="shared" si="398"/>
        <v>"actualResult":"",</v>
      </c>
      <c r="Y941" s="22" t="str">
        <f t="shared" si="399"/>
        <v>public static String ACTUAL_RESULT="actualResult";</v>
      </c>
      <c r="Z941" s="7" t="str">
        <f t="shared" si="400"/>
        <v>private String actualResult="";</v>
      </c>
    </row>
    <row r="942" spans="2:26" ht="19.2" x14ac:dyDescent="0.45">
      <c r="B942" s="1" t="s">
        <v>571</v>
      </c>
      <c r="C942" s="1" t="s">
        <v>1</v>
      </c>
      <c r="D942" s="4">
        <v>44</v>
      </c>
      <c r="I942" t="str">
        <f>I739</f>
        <v>ALTER TABLE TM_REL_BACKLOG_AND_LABEL</v>
      </c>
      <c r="J942" t="str">
        <f t="shared" si="402"/>
        <v xml:space="preserve"> ADD  TRIAL_STATUS VARCHAR(44);</v>
      </c>
      <c r="K942" s="25" t="str">
        <f t="shared" si="395"/>
        <v>TRIAL_STATUS,</v>
      </c>
      <c r="L942" s="12"/>
      <c r="M942" s="18" t="str">
        <f t="shared" si="396"/>
        <v>TRIAL_STATUS,</v>
      </c>
      <c r="N942" s="5" t="str">
        <f t="shared" si="401"/>
        <v>TRIAL_STATUS VARCHAR(44),</v>
      </c>
      <c r="O942" s="1" t="s">
        <v>572</v>
      </c>
      <c r="P942" t="s">
        <v>3</v>
      </c>
      <c r="W942" s="17" t="str">
        <f t="shared" si="397"/>
        <v>trialStatus</v>
      </c>
      <c r="X942" s="3" t="str">
        <f t="shared" si="398"/>
        <v>"trialStatus":"",</v>
      </c>
      <c r="Y942" s="22" t="str">
        <f t="shared" si="399"/>
        <v>public static String TRIAL_STATUS="trialStatus";</v>
      </c>
      <c r="Z942" s="7" t="str">
        <f t="shared" si="400"/>
        <v>private String trialStatus="";</v>
      </c>
    </row>
    <row r="943" spans="2:26" ht="19.2" x14ac:dyDescent="0.45">
      <c r="B943" s="1" t="s">
        <v>374</v>
      </c>
      <c r="C943" s="1" t="s">
        <v>1</v>
      </c>
      <c r="D943" s="4">
        <v>555</v>
      </c>
      <c r="I943" t="str">
        <f>I741</f>
        <v>ALTER TABLE TM_REL_BACKLOG_AND_LABEL</v>
      </c>
      <c r="J943" t="str">
        <f t="shared" si="402"/>
        <v xml:space="preserve"> ADD  FILE_NAME VARCHAR(555);</v>
      </c>
      <c r="K943" s="25" t="str">
        <f t="shared" si="395"/>
        <v>FILE_NAME,</v>
      </c>
      <c r="L943" s="12"/>
      <c r="M943" s="18" t="str">
        <f t="shared" si="396"/>
        <v>FILE_NAME,</v>
      </c>
      <c r="N943" s="5" t="str">
        <f t="shared" si="401"/>
        <v>FILE_NAME VARCHAR(555),</v>
      </c>
      <c r="O943" s="1" t="s">
        <v>324</v>
      </c>
      <c r="P943" t="s">
        <v>0</v>
      </c>
      <c r="W943" s="17" t="str">
        <f t="shared" si="397"/>
        <v>fileName</v>
      </c>
      <c r="X943" s="3" t="str">
        <f t="shared" si="398"/>
        <v>"fileName":"",</v>
      </c>
      <c r="Y943" s="22" t="str">
        <f t="shared" si="399"/>
        <v>public static String FILE_NAME="fileName";</v>
      </c>
      <c r="Z943" s="7" t="str">
        <f t="shared" si="400"/>
        <v>private String fileName="";</v>
      </c>
    </row>
    <row r="944" spans="2:26" ht="19.2" x14ac:dyDescent="0.45">
      <c r="B944" s="1" t="s">
        <v>367</v>
      </c>
      <c r="C944" s="1" t="s">
        <v>1</v>
      </c>
      <c r="D944" s="4">
        <v>44</v>
      </c>
      <c r="I944">
        <f>I745</f>
        <v>0</v>
      </c>
      <c r="J944" t="str">
        <f t="shared" si="402"/>
        <v xml:space="preserve"> ADD  FK_BACKLOG_ID VARCHAR(44);</v>
      </c>
      <c r="K944" s="25" t="str">
        <f t="shared" si="395"/>
        <v>FK_BACKLOG_ID,</v>
      </c>
      <c r="L944" s="12"/>
      <c r="M944" s="18" t="str">
        <f t="shared" si="396"/>
        <v>FK_BACKLOG_ID,</v>
      </c>
      <c r="N944" s="5" t="str">
        <f t="shared" si="401"/>
        <v>FK_BACKLOG_ID VARCHAR(44),</v>
      </c>
      <c r="O944" s="1" t="s">
        <v>10</v>
      </c>
      <c r="P944" t="s">
        <v>354</v>
      </c>
      <c r="Q944" t="s">
        <v>2</v>
      </c>
      <c r="W944" s="17" t="str">
        <f t="shared" si="397"/>
        <v>fkBacklogId</v>
      </c>
      <c r="X944" s="3" t="str">
        <f t="shared" si="398"/>
        <v>"fkBacklogId":"",</v>
      </c>
      <c r="Y944" s="22" t="str">
        <f t="shared" si="399"/>
        <v>public static String FK_BACKLOG_ID="fkBacklogId";</v>
      </c>
      <c r="Z944" s="7" t="str">
        <f t="shared" si="400"/>
        <v>private String fkBacklogId="";</v>
      </c>
    </row>
    <row r="945" spans="2:26" ht="19.2" x14ac:dyDescent="0.45">
      <c r="B945" s="1" t="s">
        <v>318</v>
      </c>
      <c r="C945" s="1" t="s">
        <v>1</v>
      </c>
      <c r="D945" s="4">
        <v>44</v>
      </c>
      <c r="I945">
        <f>I746</f>
        <v>0</v>
      </c>
      <c r="J945" t="str">
        <f t="shared" si="402"/>
        <v xml:space="preserve"> ADD  FK_TASK_ID VARCHAR(44);</v>
      </c>
      <c r="K945" s="25" t="str">
        <f t="shared" si="395"/>
        <v>FK_TASK_ID,</v>
      </c>
      <c r="L945" s="12"/>
      <c r="M945" s="18" t="str">
        <f t="shared" si="396"/>
        <v>FK_TASK_ID,</v>
      </c>
      <c r="N945" s="5" t="str">
        <f t="shared" si="401"/>
        <v>FK_TASK_ID VARCHAR(44),</v>
      </c>
      <c r="O945" s="1" t="s">
        <v>10</v>
      </c>
      <c r="P945" t="s">
        <v>311</v>
      </c>
      <c r="Q945" t="s">
        <v>2</v>
      </c>
      <c r="W945" s="17" t="str">
        <f t="shared" si="397"/>
        <v>fkTaskId</v>
      </c>
      <c r="X945" s="3" t="str">
        <f t="shared" si="398"/>
        <v>"fkTaskId":"",</v>
      </c>
      <c r="Y945" s="22" t="str">
        <f t="shared" si="399"/>
        <v>public static String FK_TASK_ID="fkTaskId";</v>
      </c>
      <c r="Z945" s="7" t="str">
        <f t="shared" si="400"/>
        <v>private String fkTaskId="";</v>
      </c>
    </row>
    <row r="946" spans="2:26" ht="19.2" x14ac:dyDescent="0.45">
      <c r="B946" s="1" t="s">
        <v>576</v>
      </c>
      <c r="C946" s="1" t="s">
        <v>1</v>
      </c>
      <c r="D946" s="4">
        <v>44</v>
      </c>
      <c r="I946" t="str">
        <f>I742</f>
        <v>ALTER TABLE TM_REL_BACKLOG_AND_LABEL</v>
      </c>
      <c r="J946" t="str">
        <f t="shared" si="402"/>
        <v xml:space="preserve"> ADD  IS_NOTIFIED_AS_BUG VARCHAR(44);</v>
      </c>
      <c r="K946" s="25" t="str">
        <f t="shared" si="395"/>
        <v>IS_NOTIFIED_AS_BUG,</v>
      </c>
      <c r="L946" s="12"/>
      <c r="M946" s="18" t="str">
        <f t="shared" si="396"/>
        <v>IS_NOTIFIED_AS_BUG,</v>
      </c>
      <c r="N946" s="5" t="str">
        <f t="shared" si="401"/>
        <v>IS_NOTIFIED_AS_BUG VARCHAR(44),</v>
      </c>
      <c r="O946" s="1" t="s">
        <v>112</v>
      </c>
      <c r="P946" t="s">
        <v>574</v>
      </c>
      <c r="Q946" t="s">
        <v>575</v>
      </c>
      <c r="R946" t="s">
        <v>409</v>
      </c>
      <c r="W946" s="17" t="str">
        <f t="shared" si="397"/>
        <v>isNotifiedAsBug</v>
      </c>
      <c r="X946" s="3" t="str">
        <f t="shared" si="398"/>
        <v>"isNotifiedAsBug":"",</v>
      </c>
      <c r="Y946" s="22" t="str">
        <f t="shared" si="399"/>
        <v>public static String IS_NOTIFIED_AS_BUG="isNotifiedAsBug";</v>
      </c>
      <c r="Z946" s="7" t="str">
        <f t="shared" si="400"/>
        <v>private String isNotifiedAsBug="";</v>
      </c>
    </row>
    <row r="947" spans="2:26" ht="19.2" x14ac:dyDescent="0.45">
      <c r="B947" s="1" t="s">
        <v>14</v>
      </c>
      <c r="C947" s="1" t="s">
        <v>1</v>
      </c>
      <c r="D947" s="4">
        <v>555</v>
      </c>
      <c r="I947">
        <f>I743</f>
        <v>0</v>
      </c>
      <c r="J947" t="str">
        <f t="shared" si="402"/>
        <v xml:space="preserve"> ADD  DESCRIPTION VARCHAR(555);</v>
      </c>
      <c r="K947" s="25" t="str">
        <f>CONCATENATE(B947,"")</f>
        <v>DESCRIPTION</v>
      </c>
      <c r="L947" s="12"/>
      <c r="M947" s="18" t="str">
        <f t="shared" si="396"/>
        <v>DESCRIPTION,</v>
      </c>
      <c r="N947" s="5" t="str">
        <f t="shared" si="401"/>
        <v>DESCRIPTION VARCHAR(555),</v>
      </c>
      <c r="O947" s="1" t="s">
        <v>14</v>
      </c>
      <c r="W947" s="17" t="str">
        <f t="shared" si="397"/>
        <v>description</v>
      </c>
      <c r="X947" s="3" t="str">
        <f t="shared" si="398"/>
        <v>"description":"",</v>
      </c>
      <c r="Y947" s="22" t="str">
        <f t="shared" si="399"/>
        <v>public static String DESCRIPTION="description";</v>
      </c>
      <c r="Z947" s="7" t="str">
        <f t="shared" si="400"/>
        <v>private String description="";</v>
      </c>
    </row>
    <row r="948" spans="2:26" ht="19.2" x14ac:dyDescent="0.45">
      <c r="C948" s="1"/>
      <c r="D948" s="8"/>
      <c r="K948" s="29" t="str">
        <f>CONCATENATE(" FROM ",LEFT(B930,LEN(B930)-5)," T")</f>
        <v xml:space="preserve"> FROM TM_TEST_TRIAL T</v>
      </c>
      <c r="M948" s="18"/>
      <c r="N948" s="33" t="s">
        <v>130</v>
      </c>
      <c r="O948" s="1"/>
      <c r="W948" s="17"/>
    </row>
    <row r="949" spans="2:26" ht="19.2" x14ac:dyDescent="0.45">
      <c r="C949" s="14"/>
      <c r="D949" s="9"/>
      <c r="K949" s="29"/>
      <c r="M949" s="20"/>
      <c r="N949" s="33"/>
      <c r="O949" s="14"/>
      <c r="W949" s="17"/>
    </row>
    <row r="950" spans="2:26" x14ac:dyDescent="0.3">
      <c r="B950" s="2" t="s">
        <v>687</v>
      </c>
      <c r="I950" t="str">
        <f>CONCATENATE("ALTER TABLE"," ",B950)</f>
        <v>ALTER TABLE TM_CHANGE_REQ_LABEL</v>
      </c>
      <c r="K950" s="25"/>
      <c r="N950" s="5" t="str">
        <f>CONCATENATE("CREATE TABLE ",B950," ","(")</f>
        <v>CREATE TABLE TM_CHANGE_REQ_LABEL (</v>
      </c>
    </row>
    <row r="951" spans="2:26" ht="19.2" x14ac:dyDescent="0.45">
      <c r="B951" s="1" t="s">
        <v>2</v>
      </c>
      <c r="C951" s="1" t="s">
        <v>1</v>
      </c>
      <c r="D951" s="4">
        <v>30</v>
      </c>
      <c r="E951" s="24" t="s">
        <v>113</v>
      </c>
      <c r="I951" t="str">
        <f>I950</f>
        <v>ALTER TABLE TM_CHANGE_REQ_LABEL</v>
      </c>
      <c r="L951" s="12"/>
      <c r="M951" s="18" t="str">
        <f t="shared" ref="M951:M962" si="403">CONCATENATE(B951,",")</f>
        <v>ID,</v>
      </c>
      <c r="N951" s="5" t="str">
        <f>CONCATENATE(B951," ",C951,"(",D951,") ",E951," ,")</f>
        <v>ID VARCHAR(30) NOT NULL ,</v>
      </c>
      <c r="O951" s="1" t="s">
        <v>2</v>
      </c>
      <c r="P951" s="6"/>
      <c r="Q951" s="6"/>
      <c r="R951" s="6"/>
      <c r="S951" s="6"/>
      <c r="T951" s="6"/>
      <c r="U951" s="6"/>
      <c r="V951" s="6"/>
      <c r="W951" s="17" t="str">
        <f t="shared" ref="W951:W962" si="404">CONCATENATE(,LOWER(O951),UPPER(LEFT(P951,1)),LOWER(RIGHT(P951,LEN(P951)-IF(LEN(P951)&gt;0,1,LEN(P951)))),UPPER(LEFT(Q951,1)),LOWER(RIGHT(Q951,LEN(Q951)-IF(LEN(Q951)&gt;0,1,LEN(Q951)))),UPPER(LEFT(R951,1)),LOWER(RIGHT(R951,LEN(R951)-IF(LEN(R951)&gt;0,1,LEN(R951)))),UPPER(LEFT(S951,1)),LOWER(RIGHT(S951,LEN(S951)-IF(LEN(S951)&gt;0,1,LEN(S951)))),UPPER(LEFT(T951,1)),LOWER(RIGHT(T951,LEN(T951)-IF(LEN(T951)&gt;0,1,LEN(T951)))),UPPER(LEFT(U951,1)),LOWER(RIGHT(U951,LEN(U951)-IF(LEN(U951)&gt;0,1,LEN(U951)))),UPPER(LEFT(V951,1)),LOWER(RIGHT(V951,LEN(V951)-IF(LEN(V951)&gt;0,1,LEN(V951)))))</f>
        <v>id</v>
      </c>
      <c r="X951" s="3" t="str">
        <f t="shared" ref="X951:X962" si="405">CONCATENATE("""",W951,"""",":","""","""",",")</f>
        <v>"id":"",</v>
      </c>
      <c r="Y951" s="22" t="str">
        <f t="shared" ref="Y951:Y962" si="406">CONCATENATE("public static String ",,B951,,"=","""",W951,""";")</f>
        <v>public static String ID="id";</v>
      </c>
      <c r="Z951" s="7" t="str">
        <f t="shared" ref="Z951:Z962" si="407">CONCATENATE("private String ",W951,"=","""""",";")</f>
        <v>private String id="";</v>
      </c>
    </row>
    <row r="952" spans="2:26" ht="19.2" x14ac:dyDescent="0.45">
      <c r="B952" s="1" t="s">
        <v>3</v>
      </c>
      <c r="C952" s="1" t="s">
        <v>1</v>
      </c>
      <c r="D952" s="4">
        <v>10</v>
      </c>
      <c r="I952" t="str">
        <f>I951</f>
        <v>ALTER TABLE TM_CHANGE_REQ_LABEL</v>
      </c>
      <c r="K952" s="21" t="s">
        <v>436</v>
      </c>
      <c r="L952" s="12"/>
      <c r="M952" s="18" t="str">
        <f t="shared" si="403"/>
        <v>STATUS,</v>
      </c>
      <c r="N952" s="5" t="str">
        <f t="shared" ref="N952:N962" si="408">CONCATENATE(B952," ",C952,"(",D952,")",",")</f>
        <v>STATUS VARCHAR(10),</v>
      </c>
      <c r="O952" s="1" t="s">
        <v>3</v>
      </c>
      <c r="W952" s="17" t="str">
        <f t="shared" si="404"/>
        <v>status</v>
      </c>
      <c r="X952" s="3" t="str">
        <f t="shared" si="405"/>
        <v>"status":"",</v>
      </c>
      <c r="Y952" s="22" t="str">
        <f t="shared" si="406"/>
        <v>public static String STATUS="status";</v>
      </c>
      <c r="Z952" s="7" t="str">
        <f t="shared" si="407"/>
        <v>private String status="";</v>
      </c>
    </row>
    <row r="953" spans="2:26" ht="19.2" x14ac:dyDescent="0.45">
      <c r="B953" s="1" t="s">
        <v>4</v>
      </c>
      <c r="C953" s="1" t="s">
        <v>1</v>
      </c>
      <c r="D953" s="4">
        <v>30</v>
      </c>
      <c r="I953" t="str">
        <f>I952</f>
        <v>ALTER TABLE TM_CHANGE_REQ_LABEL</v>
      </c>
      <c r="J953" t="str">
        <f t="shared" ref="J953:J962" si="409">CONCATENATE(LEFT(CONCATENATE(" ADD "," ",N953,";"),LEN(CONCATENATE(" ADD "," ",N953,";"))-2),";")</f>
        <v xml:space="preserve"> ADD  INSERT_DATE VARCHAR(30);</v>
      </c>
      <c r="K953" s="21" t="str">
        <f t="shared" ref="K953:K962" si="410">CONCATENATE(LEFT(CONCATENATE("  ALTER COLUMN  "," ",N953,";"),LEN(CONCATENATE("  ALTER COLUMN  "," ",N953,";"))-2),";")</f>
        <v xml:space="preserve">  ALTER COLUMN   INSERT_DATE VARCHAR(30);</v>
      </c>
      <c r="L953" s="12"/>
      <c r="M953" s="18" t="str">
        <f t="shared" si="403"/>
        <v>INSERT_DATE,</v>
      </c>
      <c r="N953" s="5" t="str">
        <f t="shared" si="408"/>
        <v>INSERT_DATE VARCHAR(30),</v>
      </c>
      <c r="O953" s="1" t="s">
        <v>7</v>
      </c>
      <c r="P953" t="s">
        <v>8</v>
      </c>
      <c r="W953" s="17" t="str">
        <f t="shared" si="404"/>
        <v>insertDate</v>
      </c>
      <c r="X953" s="3" t="str">
        <f t="shared" si="405"/>
        <v>"insertDate":"",</v>
      </c>
      <c r="Y953" s="22" t="str">
        <f t="shared" si="406"/>
        <v>public static String INSERT_DATE="insertDate";</v>
      </c>
      <c r="Z953" s="7" t="str">
        <f t="shared" si="407"/>
        <v>private String insertDate="";</v>
      </c>
    </row>
    <row r="954" spans="2:26" ht="19.2" x14ac:dyDescent="0.45">
      <c r="B954" s="1" t="s">
        <v>5</v>
      </c>
      <c r="C954" s="1" t="s">
        <v>1</v>
      </c>
      <c r="D954" s="4">
        <v>30</v>
      </c>
      <c r="I954" t="str">
        <f>I953</f>
        <v>ALTER TABLE TM_CHANGE_REQ_LABEL</v>
      </c>
      <c r="J954" t="str">
        <f t="shared" si="409"/>
        <v xml:space="preserve"> ADD  MODIFICATION_DATE VARCHAR(30);</v>
      </c>
      <c r="K954" s="21" t="str">
        <f t="shared" si="410"/>
        <v xml:space="preserve">  ALTER COLUMN   MODIFICATION_DATE VARCHAR(30);</v>
      </c>
      <c r="L954" s="12"/>
      <c r="M954" s="18" t="str">
        <f t="shared" si="403"/>
        <v>MODIFICATION_DATE,</v>
      </c>
      <c r="N954" s="5" t="str">
        <f t="shared" si="408"/>
        <v>MODIFICATION_DATE VARCHAR(30),</v>
      </c>
      <c r="O954" s="1" t="s">
        <v>9</v>
      </c>
      <c r="P954" t="s">
        <v>8</v>
      </c>
      <c r="W954" s="17" t="str">
        <f t="shared" si="404"/>
        <v>modificationDate</v>
      </c>
      <c r="X954" s="3" t="str">
        <f t="shared" si="405"/>
        <v>"modificationDate":"",</v>
      </c>
      <c r="Y954" s="22" t="str">
        <f t="shared" si="406"/>
        <v>public static String MODIFICATION_DATE="modificationDate";</v>
      </c>
      <c r="Z954" s="7" t="str">
        <f t="shared" si="407"/>
        <v>private String modificationDate="";</v>
      </c>
    </row>
    <row r="955" spans="2:26" ht="19.2" x14ac:dyDescent="0.45">
      <c r="B955" s="1" t="s">
        <v>274</v>
      </c>
      <c r="C955" s="1" t="s">
        <v>1</v>
      </c>
      <c r="D955" s="4">
        <v>45</v>
      </c>
      <c r="I955" t="str">
        <f>I954</f>
        <v>ALTER TABLE TM_CHANGE_REQ_LABEL</v>
      </c>
      <c r="J955" t="str">
        <f t="shared" si="409"/>
        <v xml:space="preserve"> ADD  FK_PROJECT_ID VARCHAR(45);</v>
      </c>
      <c r="K955" s="21" t="str">
        <f t="shared" si="410"/>
        <v xml:space="preserve">  ALTER COLUMN   FK_PROJECT_ID VARCHAR(45);</v>
      </c>
      <c r="L955" s="12"/>
      <c r="M955" s="18" t="str">
        <f t="shared" si="403"/>
        <v>FK_PROJECT_ID,</v>
      </c>
      <c r="N955" s="5" t="str">
        <f t="shared" si="408"/>
        <v>FK_PROJECT_ID VARCHAR(45),</v>
      </c>
      <c r="O955" s="1" t="s">
        <v>10</v>
      </c>
      <c r="P955" t="s">
        <v>288</v>
      </c>
      <c r="Q955" t="s">
        <v>2</v>
      </c>
      <c r="W955" s="17" t="str">
        <f t="shared" si="404"/>
        <v>fkProjectId</v>
      </c>
      <c r="X955" s="3" t="str">
        <f t="shared" si="405"/>
        <v>"fkProjectId":"",</v>
      </c>
      <c r="Y955" s="22" t="str">
        <f t="shared" si="406"/>
        <v>public static String FK_PROJECT_ID="fkProjectId";</v>
      </c>
      <c r="Z955" s="7" t="str">
        <f t="shared" si="407"/>
        <v>private String fkProjectId="";</v>
      </c>
    </row>
    <row r="956" spans="2:26" ht="19.2" x14ac:dyDescent="0.45">
      <c r="B956" s="1" t="s">
        <v>367</v>
      </c>
      <c r="C956" s="1" t="s">
        <v>1</v>
      </c>
      <c r="D956" s="4">
        <v>45</v>
      </c>
      <c r="I956" t="str">
        <f>I954</f>
        <v>ALTER TABLE TM_CHANGE_REQ_LABEL</v>
      </c>
      <c r="J956" t="str">
        <f t="shared" si="409"/>
        <v xml:space="preserve"> ADD  FK_BACKLOG_ID VARCHAR(45);</v>
      </c>
      <c r="K956" s="21" t="str">
        <f t="shared" si="410"/>
        <v xml:space="preserve">  ALTER COLUMN   FK_BACKLOG_ID VARCHAR(45);</v>
      </c>
      <c r="L956" s="12"/>
      <c r="M956" s="18" t="str">
        <f t="shared" si="403"/>
        <v>FK_BACKLOG_ID,</v>
      </c>
      <c r="N956" s="5" t="str">
        <f t="shared" si="408"/>
        <v>FK_BACKLOG_ID VARCHAR(45),</v>
      </c>
      <c r="O956" s="1" t="s">
        <v>10</v>
      </c>
      <c r="P956" t="s">
        <v>354</v>
      </c>
      <c r="Q956" t="s">
        <v>2</v>
      </c>
      <c r="W956" s="17" t="str">
        <f t="shared" si="404"/>
        <v>fkBacklogId</v>
      </c>
      <c r="X956" s="3" t="str">
        <f t="shared" si="405"/>
        <v>"fkBacklogId":"",</v>
      </c>
      <c r="Y956" s="22" t="str">
        <f t="shared" si="406"/>
        <v>public static String FK_BACKLOG_ID="fkBacklogId";</v>
      </c>
      <c r="Z956" s="7" t="str">
        <f t="shared" si="407"/>
        <v>private String fkBacklogId="";</v>
      </c>
    </row>
    <row r="957" spans="2:26" ht="19.2" x14ac:dyDescent="0.45">
      <c r="B957" s="1" t="s">
        <v>688</v>
      </c>
      <c r="C957" s="1" t="s">
        <v>1</v>
      </c>
      <c r="D957" s="4">
        <v>45</v>
      </c>
      <c r="I957" t="str">
        <f t="shared" ref="I957:I962" si="411">I955</f>
        <v>ALTER TABLE TM_CHANGE_REQ_LABEL</v>
      </c>
      <c r="J957" t="str">
        <f t="shared" si="409"/>
        <v xml:space="preserve"> ADD  FK_LABEL_ID VARCHAR(45);</v>
      </c>
      <c r="K957" s="21" t="str">
        <f t="shared" si="410"/>
        <v xml:space="preserve">  ALTER COLUMN   FK_LABEL_ID VARCHAR(45);</v>
      </c>
      <c r="L957" s="12"/>
      <c r="M957" s="18" t="str">
        <f t="shared" si="403"/>
        <v>FK_LABEL_ID,</v>
      </c>
      <c r="N957" s="5" t="str">
        <f t="shared" si="408"/>
        <v>FK_LABEL_ID VARCHAR(45),</v>
      </c>
      <c r="O957" s="1" t="s">
        <v>10</v>
      </c>
      <c r="P957" t="s">
        <v>61</v>
      </c>
      <c r="Q957" t="s">
        <v>2</v>
      </c>
      <c r="W957" s="17" t="str">
        <f t="shared" si="404"/>
        <v>fkLabelId</v>
      </c>
      <c r="X957" s="3" t="str">
        <f t="shared" si="405"/>
        <v>"fkLabelId":"",</v>
      </c>
      <c r="Y957" s="22" t="str">
        <f t="shared" si="406"/>
        <v>public static String FK_LABEL_ID="fkLabelId";</v>
      </c>
      <c r="Z957" s="7" t="str">
        <f t="shared" si="407"/>
        <v>private String fkLabelId="";</v>
      </c>
    </row>
    <row r="958" spans="2:26" ht="19.2" x14ac:dyDescent="0.45">
      <c r="B958" s="1" t="s">
        <v>265</v>
      </c>
      <c r="C958" s="1" t="s">
        <v>1</v>
      </c>
      <c r="D958" s="4">
        <v>45</v>
      </c>
      <c r="I958" t="str">
        <f t="shared" si="411"/>
        <v>ALTER TABLE TM_CHANGE_REQ_LABEL</v>
      </c>
      <c r="J958" t="str">
        <f t="shared" si="409"/>
        <v xml:space="preserve"> ADD  START_DATE VARCHAR(45);</v>
      </c>
      <c r="K958" s="21" t="str">
        <f t="shared" si="410"/>
        <v xml:space="preserve">  ALTER COLUMN   START_DATE VARCHAR(45);</v>
      </c>
      <c r="L958" s="12"/>
      <c r="M958" s="18" t="str">
        <f t="shared" si="403"/>
        <v>START_DATE,</v>
      </c>
      <c r="N958" s="5" t="str">
        <f t="shared" si="408"/>
        <v>START_DATE VARCHAR(45),</v>
      </c>
      <c r="O958" s="1" t="s">
        <v>289</v>
      </c>
      <c r="P958" t="s">
        <v>8</v>
      </c>
      <c r="W958" s="17" t="str">
        <f t="shared" si="404"/>
        <v>startDate</v>
      </c>
      <c r="X958" s="3" t="str">
        <f t="shared" si="405"/>
        <v>"startDate":"",</v>
      </c>
      <c r="Y958" s="22" t="str">
        <f t="shared" si="406"/>
        <v>public static String START_DATE="startDate";</v>
      </c>
      <c r="Z958" s="7" t="str">
        <f t="shared" si="407"/>
        <v>private String startDate="";</v>
      </c>
    </row>
    <row r="959" spans="2:26" ht="19.2" x14ac:dyDescent="0.45">
      <c r="B959" s="1" t="s">
        <v>266</v>
      </c>
      <c r="C959" s="1" t="s">
        <v>1</v>
      </c>
      <c r="D959" s="4">
        <v>555</v>
      </c>
      <c r="I959" t="str">
        <f t="shared" si="411"/>
        <v>ALTER TABLE TM_CHANGE_REQ_LABEL</v>
      </c>
      <c r="J959" t="str">
        <f t="shared" si="409"/>
        <v xml:space="preserve"> ADD  START_TIME VARCHAR(555);</v>
      </c>
      <c r="K959" s="21" t="str">
        <f t="shared" si="410"/>
        <v xml:space="preserve">  ALTER COLUMN   START_TIME VARCHAR(555);</v>
      </c>
      <c r="L959" s="12"/>
      <c r="M959" s="18" t="str">
        <f t="shared" si="403"/>
        <v>START_TIME,</v>
      </c>
      <c r="N959" s="5" t="str">
        <f t="shared" si="408"/>
        <v>START_TIME VARCHAR(555),</v>
      </c>
      <c r="O959" s="1" t="s">
        <v>289</v>
      </c>
      <c r="P959" t="s">
        <v>133</v>
      </c>
      <c r="W959" s="17" t="str">
        <f t="shared" si="404"/>
        <v>startTime</v>
      </c>
      <c r="X959" s="3" t="str">
        <f t="shared" si="405"/>
        <v>"startTime":"",</v>
      </c>
      <c r="Y959" s="22" t="str">
        <f t="shared" si="406"/>
        <v>public static String START_TIME="startTime";</v>
      </c>
      <c r="Z959" s="7" t="str">
        <f t="shared" si="407"/>
        <v>private String startTime="";</v>
      </c>
    </row>
    <row r="960" spans="2:26" ht="19.2" x14ac:dyDescent="0.45">
      <c r="B960" s="1" t="s">
        <v>267</v>
      </c>
      <c r="C960" s="1" t="s">
        <v>1</v>
      </c>
      <c r="D960" s="4">
        <v>44</v>
      </c>
      <c r="I960" t="str">
        <f t="shared" si="411"/>
        <v>ALTER TABLE TM_CHANGE_REQ_LABEL</v>
      </c>
      <c r="J960" t="str">
        <f t="shared" si="409"/>
        <v xml:space="preserve"> ADD  END_DATE VARCHAR(44);</v>
      </c>
      <c r="K960" s="21" t="str">
        <f t="shared" si="410"/>
        <v xml:space="preserve">  ALTER COLUMN   END_DATE VARCHAR(44);</v>
      </c>
      <c r="L960" s="12"/>
      <c r="M960" s="18" t="str">
        <f t="shared" si="403"/>
        <v>END_DATE,</v>
      </c>
      <c r="N960" s="5" t="str">
        <f t="shared" si="408"/>
        <v>END_DATE VARCHAR(44),</v>
      </c>
      <c r="O960" s="1" t="s">
        <v>290</v>
      </c>
      <c r="P960" t="s">
        <v>8</v>
      </c>
      <c r="W960" s="17" t="str">
        <f t="shared" si="404"/>
        <v>endDate</v>
      </c>
      <c r="X960" s="3" t="str">
        <f t="shared" si="405"/>
        <v>"endDate":"",</v>
      </c>
      <c r="Y960" s="22" t="str">
        <f t="shared" si="406"/>
        <v>public static String END_DATE="endDate";</v>
      </c>
      <c r="Z960" s="7" t="str">
        <f t="shared" si="407"/>
        <v>private String endDate="";</v>
      </c>
    </row>
    <row r="961" spans="2:26" ht="19.2" x14ac:dyDescent="0.45">
      <c r="B961" s="1" t="s">
        <v>268</v>
      </c>
      <c r="C961" s="1" t="s">
        <v>1</v>
      </c>
      <c r="D961" s="4">
        <v>555</v>
      </c>
      <c r="I961" t="str">
        <f t="shared" si="411"/>
        <v>ALTER TABLE TM_CHANGE_REQ_LABEL</v>
      </c>
      <c r="J961" t="str">
        <f t="shared" si="409"/>
        <v xml:space="preserve"> ADD  END_TIME VARCHAR(555);</v>
      </c>
      <c r="K961" s="21" t="str">
        <f t="shared" si="410"/>
        <v xml:space="preserve">  ALTER COLUMN   END_TIME VARCHAR(555);</v>
      </c>
      <c r="L961" s="12"/>
      <c r="M961" s="18" t="str">
        <f t="shared" si="403"/>
        <v>END_TIME,</v>
      </c>
      <c r="N961" s="5" t="str">
        <f t="shared" si="408"/>
        <v>END_TIME VARCHAR(555),</v>
      </c>
      <c r="O961" s="1" t="s">
        <v>290</v>
      </c>
      <c r="P961" t="s">
        <v>133</v>
      </c>
      <c r="W961" s="17" t="str">
        <f t="shared" si="404"/>
        <v>endTime</v>
      </c>
      <c r="X961" s="3" t="str">
        <f t="shared" si="405"/>
        <v>"endTime":"",</v>
      </c>
      <c r="Y961" s="22" t="str">
        <f t="shared" si="406"/>
        <v>public static String END_TIME="endTime";</v>
      </c>
      <c r="Z961" s="7" t="str">
        <f t="shared" si="407"/>
        <v>private String endTime="";</v>
      </c>
    </row>
    <row r="962" spans="2:26" ht="19.2" x14ac:dyDescent="0.45">
      <c r="B962" s="1" t="s">
        <v>14</v>
      </c>
      <c r="C962" s="1" t="s">
        <v>1</v>
      </c>
      <c r="D962" s="4">
        <v>44</v>
      </c>
      <c r="I962" t="str">
        <f t="shared" si="411"/>
        <v>ALTER TABLE TM_CHANGE_REQ_LABEL</v>
      </c>
      <c r="J962" t="str">
        <f t="shared" si="409"/>
        <v xml:space="preserve"> ADD  DESCRIPTION VARCHAR(44);</v>
      </c>
      <c r="K962" s="21" t="str">
        <f t="shared" si="410"/>
        <v xml:space="preserve">  ALTER COLUMN   DESCRIPTION VARCHAR(44);</v>
      </c>
      <c r="L962" s="12"/>
      <c r="M962" s="18" t="str">
        <f t="shared" si="403"/>
        <v>DESCRIPTION,</v>
      </c>
      <c r="N962" s="5" t="str">
        <f t="shared" si="408"/>
        <v>DESCRIPTION VARCHAR(44),</v>
      </c>
      <c r="O962" s="1" t="s">
        <v>14</v>
      </c>
      <c r="P962" t="s">
        <v>395</v>
      </c>
      <c r="Q962" t="s">
        <v>395</v>
      </c>
      <c r="W962" s="17" t="str">
        <f t="shared" si="404"/>
        <v xml:space="preserve">description  </v>
      </c>
      <c r="X962" s="3" t="str">
        <f t="shared" si="405"/>
        <v>"description  ":"",</v>
      </c>
      <c r="Y962" s="22" t="str">
        <f t="shared" si="406"/>
        <v>public static String DESCRIPTION="description  ";</v>
      </c>
      <c r="Z962" s="7" t="str">
        <f t="shared" si="407"/>
        <v>private String description  ="";</v>
      </c>
    </row>
    <row r="963" spans="2:26" ht="19.2" x14ac:dyDescent="0.45">
      <c r="B963" s="1"/>
      <c r="C963" s="1"/>
      <c r="D963" s="4"/>
      <c r="L963" s="12"/>
      <c r="M963" s="18"/>
      <c r="N963" s="33" t="s">
        <v>130</v>
      </c>
      <c r="O963" s="1"/>
      <c r="W963" s="17"/>
    </row>
    <row r="964" spans="2:26" ht="19.2" x14ac:dyDescent="0.45">
      <c r="C964" s="14"/>
      <c r="D964" s="9"/>
      <c r="K964" s="29"/>
      <c r="M964" s="20"/>
      <c r="N964" s="31" t="s">
        <v>126</v>
      </c>
      <c r="O964" s="14"/>
      <c r="W964" s="17"/>
    </row>
    <row r="966" spans="2:26" x14ac:dyDescent="0.3">
      <c r="B966" s="2" t="s">
        <v>692</v>
      </c>
      <c r="I966" t="str">
        <f>CONCATENATE("ALTER TABLE"," ",B966)</f>
        <v>ALTER TABLE TM_JIRA_INTEGRATION</v>
      </c>
      <c r="K966" s="25"/>
      <c r="N966" s="5" t="str">
        <f>CONCATENATE("CREATE TABLE ",B966," ","(")</f>
        <v>CREATE TABLE TM_JIRA_INTEGRATION (</v>
      </c>
    </row>
    <row r="967" spans="2:26" ht="19.2" x14ac:dyDescent="0.45">
      <c r="B967" s="1" t="s">
        <v>2</v>
      </c>
      <c r="C967" s="1" t="s">
        <v>1</v>
      </c>
      <c r="D967" s="4">
        <v>30</v>
      </c>
      <c r="E967" s="24" t="s">
        <v>113</v>
      </c>
      <c r="I967" t="str">
        <f>I966</f>
        <v>ALTER TABLE TM_JIRA_INTEGRATION</v>
      </c>
      <c r="L967" s="12"/>
      <c r="M967" s="18" t="str">
        <f t="shared" ref="M967:M979" si="412">CONCATENATE(B967,",")</f>
        <v>ID,</v>
      </c>
      <c r="N967" s="5" t="str">
        <f>CONCATENATE(B967," ",C967,"(",D967,") ",E967," ,")</f>
        <v>ID VARCHAR(30) NOT NULL ,</v>
      </c>
      <c r="O967" s="1" t="s">
        <v>2</v>
      </c>
      <c r="P967" s="6"/>
      <c r="Q967" s="6"/>
      <c r="R967" s="6"/>
      <c r="S967" s="6"/>
      <c r="T967" s="6"/>
      <c r="U967" s="6"/>
      <c r="V967" s="6"/>
      <c r="W967" s="17" t="str">
        <f t="shared" ref="W967:W979" si="413">CONCATENATE(,LOWER(O967),UPPER(LEFT(P967,1)),LOWER(RIGHT(P967,LEN(P967)-IF(LEN(P967)&gt;0,1,LEN(P967)))),UPPER(LEFT(Q967,1)),LOWER(RIGHT(Q967,LEN(Q967)-IF(LEN(Q967)&gt;0,1,LEN(Q967)))),UPPER(LEFT(R967,1)),LOWER(RIGHT(R967,LEN(R967)-IF(LEN(R967)&gt;0,1,LEN(R967)))),UPPER(LEFT(S967,1)),LOWER(RIGHT(S967,LEN(S967)-IF(LEN(S967)&gt;0,1,LEN(S967)))),UPPER(LEFT(T967,1)),LOWER(RIGHT(T967,LEN(T967)-IF(LEN(T967)&gt;0,1,LEN(T967)))),UPPER(LEFT(U967,1)),LOWER(RIGHT(U967,LEN(U967)-IF(LEN(U967)&gt;0,1,LEN(U967)))),UPPER(LEFT(V967,1)),LOWER(RIGHT(V967,LEN(V967)-IF(LEN(V967)&gt;0,1,LEN(V967)))))</f>
        <v>id</v>
      </c>
      <c r="X967" s="3" t="str">
        <f t="shared" ref="X967:X979" si="414">CONCATENATE("""",W967,"""",":","""","""",",")</f>
        <v>"id":"",</v>
      </c>
      <c r="Y967" s="22" t="str">
        <f t="shared" ref="Y967:Y979" si="415">CONCATENATE("public static String ",,B967,,"=","""",W967,""";")</f>
        <v>public static String ID="id";</v>
      </c>
      <c r="Z967" s="7" t="str">
        <f t="shared" ref="Z967:Z979" si="416">CONCATENATE("private String ",W967,"=","""""",";")</f>
        <v>private String id="";</v>
      </c>
    </row>
    <row r="968" spans="2:26" ht="19.2" x14ac:dyDescent="0.45">
      <c r="B968" s="1" t="s">
        <v>3</v>
      </c>
      <c r="C968" s="1" t="s">
        <v>1</v>
      </c>
      <c r="D968" s="4">
        <v>10</v>
      </c>
      <c r="I968" t="str">
        <f>I967</f>
        <v>ALTER TABLE TM_JIRA_INTEGRATION</v>
      </c>
      <c r="K968" s="21" t="s">
        <v>436</v>
      </c>
      <c r="L968" s="12"/>
      <c r="M968" s="18" t="str">
        <f t="shared" si="412"/>
        <v>STATUS,</v>
      </c>
      <c r="N968" s="5" t="str">
        <f t="shared" ref="N968:N979" si="417">CONCATENATE(B968," ",C968,"(",D968,")",",")</f>
        <v>STATUS VARCHAR(10),</v>
      </c>
      <c r="O968" s="1" t="s">
        <v>3</v>
      </c>
      <c r="W968" s="17" t="str">
        <f t="shared" si="413"/>
        <v>status</v>
      </c>
      <c r="X968" s="3" t="str">
        <f t="shared" si="414"/>
        <v>"status":"",</v>
      </c>
      <c r="Y968" s="22" t="str">
        <f t="shared" si="415"/>
        <v>public static String STATUS="status";</v>
      </c>
      <c r="Z968" s="7" t="str">
        <f t="shared" si="416"/>
        <v>private String status="";</v>
      </c>
    </row>
    <row r="969" spans="2:26" ht="19.2" x14ac:dyDescent="0.45">
      <c r="B969" s="1" t="s">
        <v>4</v>
      </c>
      <c r="C969" s="1" t="s">
        <v>1</v>
      </c>
      <c r="D969" s="4">
        <v>30</v>
      </c>
      <c r="I969" t="str">
        <f>I968</f>
        <v>ALTER TABLE TM_JIRA_INTEGRATION</v>
      </c>
      <c r="J969" t="str">
        <f t="shared" ref="J969:J979" si="418">CONCATENATE(LEFT(CONCATENATE(" ADD "," ",N969,";"),LEN(CONCATENATE(" ADD "," ",N969,";"))-2),";")</f>
        <v xml:space="preserve"> ADD  INSERT_DATE VARCHAR(30);</v>
      </c>
      <c r="K969" s="21" t="str">
        <f t="shared" ref="K969:K979" si="419">CONCATENATE(LEFT(CONCATENATE("  ALTER COLUMN  "," ",N969,";"),LEN(CONCATENATE("  ALTER COLUMN  "," ",N969,";"))-2),";")</f>
        <v xml:space="preserve">  ALTER COLUMN   INSERT_DATE VARCHAR(30);</v>
      </c>
      <c r="L969" s="12"/>
      <c r="M969" s="18" t="str">
        <f t="shared" si="412"/>
        <v>INSERT_DATE,</v>
      </c>
      <c r="N969" s="5" t="str">
        <f t="shared" si="417"/>
        <v>INSERT_DATE VARCHAR(30),</v>
      </c>
      <c r="O969" s="1" t="s">
        <v>7</v>
      </c>
      <c r="P969" t="s">
        <v>8</v>
      </c>
      <c r="W969" s="17" t="str">
        <f t="shared" si="413"/>
        <v>insertDate</v>
      </c>
      <c r="X969" s="3" t="str">
        <f t="shared" si="414"/>
        <v>"insertDate":"",</v>
      </c>
      <c r="Y969" s="22" t="str">
        <f t="shared" si="415"/>
        <v>public static String INSERT_DATE="insertDate";</v>
      </c>
      <c r="Z969" s="7" t="str">
        <f t="shared" si="416"/>
        <v>private String insertDate="";</v>
      </c>
    </row>
    <row r="970" spans="2:26" ht="19.2" x14ac:dyDescent="0.45">
      <c r="B970" s="1" t="s">
        <v>5</v>
      </c>
      <c r="C970" s="1" t="s">
        <v>1</v>
      </c>
      <c r="D970" s="4">
        <v>30</v>
      </c>
      <c r="I970" t="str">
        <f>I969</f>
        <v>ALTER TABLE TM_JIRA_INTEGRATION</v>
      </c>
      <c r="J970" t="str">
        <f t="shared" si="418"/>
        <v xml:space="preserve"> ADD  MODIFICATION_DATE VARCHAR(30);</v>
      </c>
      <c r="K970" s="21" t="str">
        <f t="shared" si="419"/>
        <v xml:space="preserve">  ALTER COLUMN   MODIFICATION_DATE VARCHAR(30);</v>
      </c>
      <c r="L970" s="12"/>
      <c r="M970" s="18" t="str">
        <f t="shared" si="412"/>
        <v>MODIFICATION_DATE,</v>
      </c>
      <c r="N970" s="5" t="str">
        <f t="shared" si="417"/>
        <v>MODIFICATION_DATE VARCHAR(30),</v>
      </c>
      <c r="O970" s="1" t="s">
        <v>9</v>
      </c>
      <c r="P970" t="s">
        <v>8</v>
      </c>
      <c r="W970" s="17" t="str">
        <f t="shared" si="413"/>
        <v>modificationDate</v>
      </c>
      <c r="X970" s="3" t="str">
        <f t="shared" si="414"/>
        <v>"modificationDate":"",</v>
      </c>
      <c r="Y970" s="22" t="str">
        <f t="shared" si="415"/>
        <v>public static String MODIFICATION_DATE="modificationDate";</v>
      </c>
      <c r="Z970" s="7" t="str">
        <f t="shared" si="416"/>
        <v>private String modificationDate="";</v>
      </c>
    </row>
    <row r="971" spans="2:26" ht="19.2" x14ac:dyDescent="0.45">
      <c r="B971" s="1" t="s">
        <v>693</v>
      </c>
      <c r="C971" s="1" t="s">
        <v>1</v>
      </c>
      <c r="D971" s="4">
        <v>500</v>
      </c>
      <c r="I971" t="str">
        <f>I970</f>
        <v>ALTER TABLE TM_JIRA_INTEGRATION</v>
      </c>
      <c r="J971" t="str">
        <f t="shared" si="418"/>
        <v xml:space="preserve"> ADD  ATLASSSION_ID VARCHAR(500);</v>
      </c>
      <c r="K971" s="21" t="str">
        <f t="shared" si="419"/>
        <v xml:space="preserve">  ALTER COLUMN   ATLASSSION_ID VARCHAR(500);</v>
      </c>
      <c r="L971" s="12"/>
      <c r="M971" s="18" t="str">
        <f t="shared" si="412"/>
        <v>ATLASSSION_ID,</v>
      </c>
      <c r="N971" s="5" t="str">
        <f t="shared" si="417"/>
        <v>ATLASSSION_ID VARCHAR(500),</v>
      </c>
      <c r="O971" s="1" t="s">
        <v>695</v>
      </c>
      <c r="P971" t="s">
        <v>2</v>
      </c>
      <c r="W971" s="17" t="str">
        <f t="shared" si="413"/>
        <v>atlassionId</v>
      </c>
      <c r="X971" s="3" t="str">
        <f t="shared" si="414"/>
        <v>"atlassionId":"",</v>
      </c>
      <c r="Y971" s="22" t="str">
        <f t="shared" si="415"/>
        <v>public static String ATLASSSION_ID="atlassionId";</v>
      </c>
      <c r="Z971" s="7" t="str">
        <f t="shared" si="416"/>
        <v>private String atlassionId="";</v>
      </c>
    </row>
    <row r="972" spans="2:26" ht="19.2" x14ac:dyDescent="0.45">
      <c r="B972" s="1" t="s">
        <v>21</v>
      </c>
      <c r="C972" s="1" t="s">
        <v>1</v>
      </c>
      <c r="D972" s="4">
        <v>500</v>
      </c>
      <c r="I972" t="str">
        <f t="shared" ref="I972:I977" si="420">I970</f>
        <v>ALTER TABLE TM_JIRA_INTEGRATION</v>
      </c>
      <c r="J972" t="str">
        <f t="shared" si="418"/>
        <v xml:space="preserve"> ADD  USERNAME VARCHAR(500);</v>
      </c>
      <c r="K972" s="21" t="str">
        <f t="shared" si="419"/>
        <v xml:space="preserve">  ALTER COLUMN   USERNAME VARCHAR(500);</v>
      </c>
      <c r="L972" s="12"/>
      <c r="M972" s="18" t="str">
        <f t="shared" si="412"/>
        <v>USERNAME,</v>
      </c>
      <c r="N972" s="5" t="str">
        <f t="shared" si="417"/>
        <v>USERNAME VARCHAR(500),</v>
      </c>
      <c r="O972" s="1" t="s">
        <v>21</v>
      </c>
      <c r="W972" s="17" t="str">
        <f t="shared" si="413"/>
        <v>username</v>
      </c>
      <c r="X972" s="3" t="str">
        <f t="shared" si="414"/>
        <v>"username":"",</v>
      </c>
      <c r="Y972" s="22" t="str">
        <f t="shared" si="415"/>
        <v>public static String USERNAME="username";</v>
      </c>
      <c r="Z972" s="7" t="str">
        <f t="shared" si="416"/>
        <v>private String username="";</v>
      </c>
    </row>
    <row r="973" spans="2:26" ht="19.2" x14ac:dyDescent="0.45">
      <c r="B973" s="1" t="s">
        <v>22</v>
      </c>
      <c r="C973" s="1" t="s">
        <v>1</v>
      </c>
      <c r="D973" s="4">
        <v>500</v>
      </c>
      <c r="I973" t="str">
        <f t="shared" si="420"/>
        <v>ALTER TABLE TM_JIRA_INTEGRATION</v>
      </c>
      <c r="J973" t="str">
        <f t="shared" si="418"/>
        <v xml:space="preserve"> ADD  PASSWORD VARCHAR(500);</v>
      </c>
      <c r="K973" s="21" t="str">
        <f t="shared" si="419"/>
        <v xml:space="preserve">  ALTER COLUMN   PASSWORD VARCHAR(500);</v>
      </c>
      <c r="L973" s="12"/>
      <c r="M973" s="18" t="str">
        <f t="shared" si="412"/>
        <v>PASSWORD,</v>
      </c>
      <c r="N973" s="5" t="str">
        <f t="shared" si="417"/>
        <v>PASSWORD VARCHAR(500),</v>
      </c>
      <c r="O973" s="1" t="s">
        <v>22</v>
      </c>
      <c r="W973" s="17" t="str">
        <f t="shared" si="413"/>
        <v>password</v>
      </c>
      <c r="X973" s="3" t="str">
        <f t="shared" si="414"/>
        <v>"password":"",</v>
      </c>
      <c r="Y973" s="22" t="str">
        <f t="shared" si="415"/>
        <v>public static String PASSWORD="password";</v>
      </c>
      <c r="Z973" s="7" t="str">
        <f t="shared" si="416"/>
        <v>private String password="";</v>
      </c>
    </row>
    <row r="974" spans="2:26" ht="19.2" x14ac:dyDescent="0.45">
      <c r="B974" s="1" t="s">
        <v>694</v>
      </c>
      <c r="C974" s="1" t="s">
        <v>1</v>
      </c>
      <c r="D974" s="4">
        <v>500</v>
      </c>
      <c r="I974" t="str">
        <f t="shared" si="420"/>
        <v>ALTER TABLE TM_JIRA_INTEGRATION</v>
      </c>
      <c r="J974" t="str">
        <f t="shared" si="418"/>
        <v xml:space="preserve"> ADD  VERSION VARCHAR(500);</v>
      </c>
      <c r="K974" s="21" t="str">
        <f t="shared" si="419"/>
        <v xml:space="preserve">  ALTER COLUMN   VERSION VARCHAR(500);</v>
      </c>
      <c r="L974" s="12"/>
      <c r="M974" s="18" t="str">
        <f t="shared" si="412"/>
        <v>VERSION,</v>
      </c>
      <c r="N974" s="5" t="str">
        <f t="shared" si="417"/>
        <v>VERSION VARCHAR(500),</v>
      </c>
      <c r="O974" s="1" t="s">
        <v>694</v>
      </c>
      <c r="W974" s="17" t="str">
        <f t="shared" si="413"/>
        <v>version</v>
      </c>
      <c r="X974" s="3" t="str">
        <f t="shared" si="414"/>
        <v>"version":"",</v>
      </c>
      <c r="Y974" s="22" t="str">
        <f t="shared" si="415"/>
        <v>public static String VERSION="version";</v>
      </c>
      <c r="Z974" s="7" t="str">
        <f t="shared" si="416"/>
        <v>private String version="";</v>
      </c>
    </row>
    <row r="975" spans="2:26" ht="19.2" x14ac:dyDescent="0.45">
      <c r="B975" s="1" t="s">
        <v>97</v>
      </c>
      <c r="C975" s="1" t="s">
        <v>1</v>
      </c>
      <c r="D975" s="4">
        <v>3500</v>
      </c>
      <c r="I975" t="str">
        <f t="shared" si="420"/>
        <v>ALTER TABLE TM_JIRA_INTEGRATION</v>
      </c>
      <c r="J975" t="str">
        <f t="shared" si="418"/>
        <v xml:space="preserve"> ADD  PARAM_1 VARCHAR(3500);</v>
      </c>
      <c r="K975" s="21" t="str">
        <f t="shared" si="419"/>
        <v xml:space="preserve">  ALTER COLUMN   PARAM_1 VARCHAR(3500);</v>
      </c>
      <c r="L975" s="12"/>
      <c r="M975" s="18" t="str">
        <f t="shared" si="412"/>
        <v>PARAM_1,</v>
      </c>
      <c r="N975" s="5" t="str">
        <f t="shared" si="417"/>
        <v>PARAM_1 VARCHAR(3500),</v>
      </c>
      <c r="O975" s="1" t="s">
        <v>102</v>
      </c>
      <c r="P975">
        <v>1</v>
      </c>
      <c r="W975" s="17" t="str">
        <f t="shared" si="413"/>
        <v>param1</v>
      </c>
      <c r="X975" s="3" t="str">
        <f t="shared" si="414"/>
        <v>"param1":"",</v>
      </c>
      <c r="Y975" s="22" t="str">
        <f t="shared" si="415"/>
        <v>public static String PARAM_1="param1";</v>
      </c>
      <c r="Z975" s="7" t="str">
        <f t="shared" si="416"/>
        <v>private String param1="";</v>
      </c>
    </row>
    <row r="976" spans="2:26" ht="19.2" x14ac:dyDescent="0.45">
      <c r="B976" s="1" t="s">
        <v>98</v>
      </c>
      <c r="C976" s="1" t="s">
        <v>1</v>
      </c>
      <c r="D976" s="4">
        <v>3500</v>
      </c>
      <c r="I976" t="str">
        <f t="shared" si="420"/>
        <v>ALTER TABLE TM_JIRA_INTEGRATION</v>
      </c>
      <c r="J976" t="str">
        <f t="shared" si="418"/>
        <v xml:space="preserve"> ADD  PARAM_2 VARCHAR(3500);</v>
      </c>
      <c r="K976" s="21" t="str">
        <f t="shared" si="419"/>
        <v xml:space="preserve">  ALTER COLUMN   PARAM_2 VARCHAR(3500);</v>
      </c>
      <c r="L976" s="12"/>
      <c r="M976" s="18" t="str">
        <f t="shared" si="412"/>
        <v>PARAM_2,</v>
      </c>
      <c r="N976" s="5" t="str">
        <f t="shared" si="417"/>
        <v>PARAM_2 VARCHAR(3500),</v>
      </c>
      <c r="O976" s="1" t="s">
        <v>102</v>
      </c>
      <c r="P976">
        <v>2</v>
      </c>
      <c r="W976" s="17" t="str">
        <f t="shared" si="413"/>
        <v>param2</v>
      </c>
      <c r="X976" s="3" t="str">
        <f t="shared" si="414"/>
        <v>"param2":"",</v>
      </c>
      <c r="Y976" s="22" t="str">
        <f t="shared" si="415"/>
        <v>public static String PARAM_2="param2";</v>
      </c>
      <c r="Z976" s="7" t="str">
        <f t="shared" si="416"/>
        <v>private String param2="";</v>
      </c>
    </row>
    <row r="977" spans="2:26" ht="19.2" x14ac:dyDescent="0.45">
      <c r="B977" s="1" t="s">
        <v>99</v>
      </c>
      <c r="C977" s="1" t="s">
        <v>1</v>
      </c>
      <c r="D977" s="4">
        <v>3500</v>
      </c>
      <c r="I977" t="str">
        <f t="shared" si="420"/>
        <v>ALTER TABLE TM_JIRA_INTEGRATION</v>
      </c>
      <c r="J977" t="str">
        <f t="shared" si="418"/>
        <v xml:space="preserve"> ADD  PARAM_3 VARCHAR(3500);</v>
      </c>
      <c r="K977" s="21" t="str">
        <f t="shared" si="419"/>
        <v xml:space="preserve">  ALTER COLUMN   PARAM_3 VARCHAR(3500);</v>
      </c>
      <c r="L977" s="12"/>
      <c r="M977" s="18" t="str">
        <f t="shared" si="412"/>
        <v>PARAM_3,</v>
      </c>
      <c r="N977" s="5" t="str">
        <f t="shared" si="417"/>
        <v>PARAM_3 VARCHAR(3500),</v>
      </c>
      <c r="O977" s="1" t="s">
        <v>102</v>
      </c>
      <c r="P977">
        <v>3</v>
      </c>
      <c r="W977" s="17" t="str">
        <f t="shared" si="413"/>
        <v>param3</v>
      </c>
      <c r="X977" s="3" t="str">
        <f t="shared" si="414"/>
        <v>"param3":"",</v>
      </c>
      <c r="Y977" s="22" t="str">
        <f t="shared" si="415"/>
        <v>public static String PARAM_3="param3";</v>
      </c>
      <c r="Z977" s="7" t="str">
        <f t="shared" si="416"/>
        <v>private String param3="";</v>
      </c>
    </row>
    <row r="978" spans="2:26" ht="19.2" x14ac:dyDescent="0.45">
      <c r="B978" s="1" t="s">
        <v>101</v>
      </c>
      <c r="C978" s="1" t="s">
        <v>1</v>
      </c>
      <c r="D978" s="4">
        <v>3500</v>
      </c>
      <c r="I978" t="str">
        <f>I975</f>
        <v>ALTER TABLE TM_JIRA_INTEGRATION</v>
      </c>
      <c r="J978" t="str">
        <f>CONCATENATE(LEFT(CONCATENATE(" ADD "," ",N978,";"),LEN(CONCATENATE(" ADD "," ",N978,";"))-2),";")</f>
        <v xml:space="preserve"> ADD  PARAM_4 VARCHAR(3500);</v>
      </c>
      <c r="K978" s="21" t="str">
        <f>CONCATENATE(LEFT(CONCATENATE("  ALTER COLUMN  "," ",N978,";"),LEN(CONCATENATE("  ALTER COLUMN  "," ",N978,";"))-2),";")</f>
        <v xml:space="preserve">  ALTER COLUMN   PARAM_4 VARCHAR(3500);</v>
      </c>
      <c r="L978" s="12"/>
      <c r="M978" s="18" t="str">
        <f>CONCATENATE(B978,",")</f>
        <v>PARAM_4,</v>
      </c>
      <c r="N978" s="5" t="str">
        <f>CONCATENATE(B978," ",C978,"(",D978,")",",")</f>
        <v>PARAM_4 VARCHAR(3500),</v>
      </c>
      <c r="O978" s="1" t="s">
        <v>102</v>
      </c>
      <c r="P978">
        <v>4</v>
      </c>
      <c r="Q978" t="s">
        <v>395</v>
      </c>
      <c r="W978" s="17" t="str">
        <f>CONCATENATE(,LOWER(O978),UPPER(LEFT(P978,1)),LOWER(RIGHT(P978,LEN(P978)-IF(LEN(P978)&gt;0,1,LEN(P978)))),UPPER(LEFT(Q978,1)),LOWER(RIGHT(Q978,LEN(Q978)-IF(LEN(Q978)&gt;0,1,LEN(Q978)))),UPPER(LEFT(R978,1)),LOWER(RIGHT(R978,LEN(R978)-IF(LEN(R978)&gt;0,1,LEN(R978)))),UPPER(LEFT(S978,1)),LOWER(RIGHT(S978,LEN(S978)-IF(LEN(S978)&gt;0,1,LEN(S978)))),UPPER(LEFT(T978,1)),LOWER(RIGHT(T978,LEN(T978)-IF(LEN(T978)&gt;0,1,LEN(T978)))),UPPER(LEFT(U978,1)),LOWER(RIGHT(U978,LEN(U978)-IF(LEN(U978)&gt;0,1,LEN(U978)))),UPPER(LEFT(V978,1)),LOWER(RIGHT(V978,LEN(V978)-IF(LEN(V978)&gt;0,1,LEN(V978)))))</f>
        <v xml:space="preserve">param4 </v>
      </c>
      <c r="X978" s="3" t="str">
        <f>CONCATENATE("""",W978,"""",":","""","""",",")</f>
        <v>"param4 ":"",</v>
      </c>
      <c r="Y978" s="22" t="str">
        <f>CONCATENATE("public static String ",,B978,,"=","""",W978,""";")</f>
        <v>public static String PARAM_4="param4 ";</v>
      </c>
      <c r="Z978" s="7" t="str">
        <f>CONCATENATE("private String ",W978,"=","""""",";")</f>
        <v>private String param4 ="";</v>
      </c>
    </row>
    <row r="979" spans="2:26" ht="19.2" x14ac:dyDescent="0.45">
      <c r="B979" s="1" t="s">
        <v>14</v>
      </c>
      <c r="C979" s="1" t="s">
        <v>1</v>
      </c>
      <c r="D979" s="4">
        <v>3500</v>
      </c>
      <c r="I979" t="str">
        <f>I976</f>
        <v>ALTER TABLE TM_JIRA_INTEGRATION</v>
      </c>
      <c r="J979" t="str">
        <f t="shared" si="418"/>
        <v xml:space="preserve"> ADD  DESCRIPTION VARCHAR(3500);</v>
      </c>
      <c r="K979" s="21" t="str">
        <f t="shared" si="419"/>
        <v xml:space="preserve">  ALTER COLUMN   DESCRIPTION VARCHAR(3500);</v>
      </c>
      <c r="L979" s="12"/>
      <c r="M979" s="18" t="str">
        <f t="shared" si="412"/>
        <v>DESCRIPTION,</v>
      </c>
      <c r="N979" s="5" t="str">
        <f t="shared" si="417"/>
        <v>DESCRIPTION VARCHAR(3500),</v>
      </c>
      <c r="O979" s="1" t="s">
        <v>14</v>
      </c>
      <c r="P979" t="s">
        <v>395</v>
      </c>
      <c r="Q979" t="s">
        <v>395</v>
      </c>
      <c r="W979" s="17" t="str">
        <f t="shared" si="413"/>
        <v xml:space="preserve">description  </v>
      </c>
      <c r="X979" s="3" t="str">
        <f t="shared" si="414"/>
        <v>"description  ":"",</v>
      </c>
      <c r="Y979" s="22" t="str">
        <f t="shared" si="415"/>
        <v>public static String DESCRIPTION="description  ";</v>
      </c>
      <c r="Z979" s="7" t="str">
        <f t="shared" si="416"/>
        <v>private String description  ="";</v>
      </c>
    </row>
    <row r="980" spans="2:26" ht="19.2" x14ac:dyDescent="0.45">
      <c r="B980" s="1"/>
      <c r="C980" s="1"/>
      <c r="D980" s="4"/>
      <c r="L980" s="12"/>
      <c r="M980" s="18"/>
      <c r="N980" s="33" t="s">
        <v>130</v>
      </c>
      <c r="O980" s="1"/>
      <c r="W980" s="17"/>
    </row>
    <row r="981" spans="2:26" ht="19.2" x14ac:dyDescent="0.45">
      <c r="C981" s="14"/>
      <c r="D981" s="9"/>
      <c r="K981" s="29"/>
      <c r="M981" s="20"/>
      <c r="N981" s="31" t="s">
        <v>126</v>
      </c>
      <c r="O981" s="14"/>
      <c r="W981" s="17"/>
    </row>
    <row r="983" spans="2:26" x14ac:dyDescent="0.3">
      <c r="B983" t="s">
        <v>617</v>
      </c>
    </row>
    <row r="984" spans="2:26" x14ac:dyDescent="0.3">
      <c r="B984" t="s">
        <v>578</v>
      </c>
    </row>
    <row r="985" spans="2:26" x14ac:dyDescent="0.3">
      <c r="B985" t="s">
        <v>594</v>
      </c>
    </row>
    <row r="986" spans="2:26" x14ac:dyDescent="0.3">
      <c r="B986" t="s">
        <v>595</v>
      </c>
    </row>
    <row r="987" spans="2:26" x14ac:dyDescent="0.3">
      <c r="B987" t="s">
        <v>596</v>
      </c>
    </row>
    <row r="988" spans="2:26" x14ac:dyDescent="0.3">
      <c r="B988" t="s">
        <v>597</v>
      </c>
    </row>
    <row r="989" spans="2:26" x14ac:dyDescent="0.3">
      <c r="B989" t="s">
        <v>598</v>
      </c>
    </row>
    <row r="990" spans="2:26" x14ac:dyDescent="0.3">
      <c r="B990" t="s">
        <v>599</v>
      </c>
    </row>
    <row r="991" spans="2:26" x14ac:dyDescent="0.3">
      <c r="B991" t="s">
        <v>600</v>
      </c>
    </row>
    <row r="992" spans="2:26" x14ac:dyDescent="0.3">
      <c r="B992" t="s">
        <v>471</v>
      </c>
    </row>
    <row r="993" spans="2:26" x14ac:dyDescent="0.3">
      <c r="B993" t="s">
        <v>601</v>
      </c>
    </row>
    <row r="994" spans="2:26" x14ac:dyDescent="0.3">
      <c r="B994" t="s">
        <v>446</v>
      </c>
    </row>
    <row r="995" spans="2:26" x14ac:dyDescent="0.3">
      <c r="B995" t="s">
        <v>618</v>
      </c>
    </row>
    <row r="996" spans="2:26" x14ac:dyDescent="0.3">
      <c r="B996" t="s">
        <v>619</v>
      </c>
    </row>
    <row r="997" spans="2:26" x14ac:dyDescent="0.3">
      <c r="B997" t="s">
        <v>602</v>
      </c>
    </row>
    <row r="998" spans="2:26" x14ac:dyDescent="0.3">
      <c r="B998" t="s">
        <v>447</v>
      </c>
    </row>
    <row r="999" spans="2:26" x14ac:dyDescent="0.3">
      <c r="B999" t="s">
        <v>603</v>
      </c>
    </row>
    <row r="1000" spans="2:26" x14ac:dyDescent="0.3">
      <c r="B1000" t="s">
        <v>604</v>
      </c>
    </row>
    <row r="1001" spans="2:26" x14ac:dyDescent="0.3">
      <c r="B1001" t="s">
        <v>605</v>
      </c>
    </row>
    <row r="1002" spans="2:26" x14ac:dyDescent="0.3">
      <c r="B1002" t="s">
        <v>606</v>
      </c>
    </row>
    <row r="1003" spans="2:26" x14ac:dyDescent="0.3">
      <c r="B1003" t="s">
        <v>607</v>
      </c>
    </row>
    <row r="1004" spans="2:26" ht="19.2" x14ac:dyDescent="0.45">
      <c r="B1004" s="1" t="s">
        <v>624</v>
      </c>
      <c r="C1004" s="1" t="s">
        <v>1</v>
      </c>
      <c r="D1004" s="4">
        <v>43</v>
      </c>
      <c r="K1004" s="25" t="s">
        <v>624</v>
      </c>
      <c r="L1004" s="12"/>
      <c r="M1004" s="18"/>
      <c r="N1004" s="5" t="str">
        <f>CONCATENATE(B1004," ",C1004,"(",D1004,")",",")</f>
        <v>( SELECT  (USER_IMAGE) FROM CR_USER WHERE ID=T.FK_ASSIGNEE_ID) AS ASSIGNEE_IMAGE_URL, VARCHAR(43),</v>
      </c>
      <c r="O1004" s="1" t="s">
        <v>344</v>
      </c>
      <c r="P1004" t="s">
        <v>0</v>
      </c>
      <c r="W1004" s="17" t="str">
        <f>CONCATENATE(,LOWER(O1004),UPPER(LEFT(P1004,1)),LOWER(RIGHT(P1004,LEN(P1004)-IF(LEN(P1004)&gt;0,1,LEN(P1004)))),UPPER(LEFT(Q1004,1)),LOWER(RIGHT(Q1004,LEN(Q1004)-IF(LEN(Q1004)&gt;0,1,LEN(Q1004)))),UPPER(LEFT(R1004,1)),LOWER(RIGHT(R1004,LEN(R1004)-IF(LEN(R1004)&gt;0,1,LEN(R1004)))),UPPER(LEFT(S1004,1)),LOWER(RIGHT(S1004,LEN(S1004)-IF(LEN(S1004)&gt;0,1,LEN(S1004)))),UPPER(LEFT(T1004,1)),LOWER(RIGHT(T1004,LEN(T1004)-IF(LEN(T1004)&gt;0,1,LEN(T1004)))),UPPER(LEFT(U1004,1)),LOWER(RIGHT(U1004,LEN(U1004)-IF(LEN(U1004)&gt;0,1,LEN(U1004)))),UPPER(LEFT(V1004,1)),LOWER(RIGHT(V1004,LEN(V1004)-IF(LEN(V1004)&gt;0,1,LEN(V1004)))))</f>
        <v>assigneeName</v>
      </c>
      <c r="X1004" s="3" t="str">
        <f>CONCATENATE("""",W1004,"""",":","""","""",",")</f>
        <v>"assigneeName":"",</v>
      </c>
      <c r="Y1004" s="22" t="str">
        <f>CONCATENATE("public static String ",,B1004,,"=","""",W1004,""";")</f>
        <v>public static String ( SELECT  (USER_IMAGE) FROM CR_USER WHERE ID=T.FK_ASSIGNEE_ID) AS ASSIGNEE_IMAGE_URL,="assigneeName";</v>
      </c>
      <c r="Z1004" s="7" t="str">
        <f>CONCATENATE("private String ",W1004,"=","""""",";")</f>
        <v>private String assigneeName="";</v>
      </c>
    </row>
    <row r="1005" spans="2:26" x14ac:dyDescent="0.3">
      <c r="B1005" t="s">
        <v>608</v>
      </c>
    </row>
    <row r="1006" spans="2:26" x14ac:dyDescent="0.3">
      <c r="B1006" t="s">
        <v>450</v>
      </c>
    </row>
    <row r="1007" spans="2:26" x14ac:dyDescent="0.3">
      <c r="B1007" t="s">
        <v>451</v>
      </c>
      <c r="E1007"/>
      <c r="F1007"/>
      <c r="G1007"/>
      <c r="K1007"/>
      <c r="M1007"/>
      <c r="N1007"/>
      <c r="W1007"/>
      <c r="X1007"/>
      <c r="Y1007"/>
      <c r="Z1007"/>
    </row>
    <row r="1008" spans="2:26" x14ac:dyDescent="0.3">
      <c r="B1008" t="s">
        <v>609</v>
      </c>
      <c r="E1008"/>
      <c r="F1008"/>
      <c r="G1008"/>
      <c r="K1008"/>
      <c r="M1008"/>
      <c r="N1008"/>
      <c r="W1008"/>
      <c r="X1008"/>
      <c r="Y1008"/>
      <c r="Z1008"/>
    </row>
    <row r="1009" spans="2:26" x14ac:dyDescent="0.3">
      <c r="B1009" t="s">
        <v>610</v>
      </c>
      <c r="E1009"/>
      <c r="F1009"/>
      <c r="G1009"/>
      <c r="K1009"/>
      <c r="M1009"/>
      <c r="N1009"/>
      <c r="W1009"/>
      <c r="X1009"/>
      <c r="Y1009"/>
      <c r="Z1009"/>
    </row>
    <row r="1010" spans="2:26" x14ac:dyDescent="0.3">
      <c r="B1010" t="s">
        <v>448</v>
      </c>
      <c r="E1010"/>
      <c r="F1010"/>
      <c r="G1010"/>
      <c r="K1010"/>
      <c r="M1010"/>
      <c r="N1010"/>
      <c r="W1010"/>
      <c r="X1010"/>
      <c r="Y1010"/>
      <c r="Z1010"/>
    </row>
    <row r="1011" spans="2:26" x14ac:dyDescent="0.3">
      <c r="B1011" t="s">
        <v>611</v>
      </c>
      <c r="E1011"/>
      <c r="F1011"/>
      <c r="G1011"/>
      <c r="K1011"/>
      <c r="M1011"/>
      <c r="N1011"/>
      <c r="W1011"/>
      <c r="X1011"/>
      <c r="Y1011"/>
      <c r="Z1011"/>
    </row>
    <row r="1012" spans="2:26" x14ac:dyDescent="0.3">
      <c r="B1012" t="s">
        <v>612</v>
      </c>
      <c r="E1012"/>
      <c r="F1012"/>
      <c r="G1012"/>
      <c r="K1012"/>
      <c r="M1012"/>
      <c r="N1012"/>
      <c r="W1012"/>
      <c r="X1012"/>
      <c r="Y1012"/>
      <c r="Z1012"/>
    </row>
    <row r="1013" spans="2:26" x14ac:dyDescent="0.3">
      <c r="B1013" t="s">
        <v>613</v>
      </c>
      <c r="E1013"/>
      <c r="F1013"/>
      <c r="G1013"/>
      <c r="K1013"/>
      <c r="M1013"/>
      <c r="N1013"/>
      <c r="W1013"/>
      <c r="X1013"/>
      <c r="Y1013"/>
      <c r="Z1013"/>
    </row>
    <row r="1014" spans="2:26" x14ac:dyDescent="0.3">
      <c r="B1014" t="s">
        <v>630</v>
      </c>
      <c r="E1014"/>
      <c r="F1014"/>
      <c r="G1014"/>
      <c r="K1014"/>
      <c r="M1014"/>
      <c r="N1014"/>
      <c r="W1014"/>
      <c r="X1014"/>
      <c r="Y1014"/>
      <c r="Z1014"/>
    </row>
    <row r="1015" spans="2:26" x14ac:dyDescent="0.3">
      <c r="B1015" t="s">
        <v>631</v>
      </c>
      <c r="E1015"/>
      <c r="F1015"/>
      <c r="G1015"/>
      <c r="K1015"/>
      <c r="M1015"/>
      <c r="N1015"/>
      <c r="W1015"/>
      <c r="X1015"/>
      <c r="Y1015"/>
      <c r="Z1015"/>
    </row>
    <row r="1016" spans="2:26" x14ac:dyDescent="0.3">
      <c r="B1016" t="s">
        <v>632</v>
      </c>
      <c r="E1016"/>
      <c r="F1016"/>
      <c r="G1016"/>
      <c r="K1016"/>
      <c r="M1016"/>
      <c r="N1016"/>
      <c r="W1016"/>
      <c r="X1016"/>
      <c r="Y1016"/>
      <c r="Z1016"/>
    </row>
    <row r="1017" spans="2:26" x14ac:dyDescent="0.3">
      <c r="B1017" t="s">
        <v>621</v>
      </c>
      <c r="E1017"/>
      <c r="F1017"/>
      <c r="G1017"/>
      <c r="K1017"/>
      <c r="M1017"/>
      <c r="N1017"/>
      <c r="W1017"/>
      <c r="X1017"/>
      <c r="Y1017"/>
      <c r="Z1017"/>
    </row>
    <row r="1018" spans="2:26" x14ac:dyDescent="0.3">
      <c r="B1018" t="s">
        <v>614</v>
      </c>
      <c r="E1018"/>
      <c r="F1018"/>
      <c r="G1018"/>
      <c r="K1018"/>
      <c r="M1018"/>
      <c r="N1018"/>
      <c r="W1018"/>
      <c r="X1018"/>
      <c r="Y1018"/>
      <c r="Z1018"/>
    </row>
    <row r="1019" spans="2:26" x14ac:dyDescent="0.3">
      <c r="B1019" t="s">
        <v>615</v>
      </c>
      <c r="E1019"/>
      <c r="F1019"/>
      <c r="G1019"/>
      <c r="K1019"/>
      <c r="M1019"/>
      <c r="N1019"/>
      <c r="W1019"/>
      <c r="X1019"/>
      <c r="Y1019"/>
      <c r="Z1019"/>
    </row>
    <row r="1020" spans="2:26" x14ac:dyDescent="0.3">
      <c r="B1020" t="s">
        <v>616</v>
      </c>
      <c r="E1020"/>
      <c r="F1020"/>
      <c r="G1020"/>
      <c r="K1020"/>
      <c r="M1020"/>
      <c r="N1020"/>
      <c r="W1020"/>
      <c r="X1020"/>
      <c r="Y1020"/>
      <c r="Z1020"/>
    </row>
    <row r="1021" spans="2:26" x14ac:dyDescent="0.3">
      <c r="B1021" t="s">
        <v>466</v>
      </c>
      <c r="E1021"/>
      <c r="F1021"/>
      <c r="G1021"/>
      <c r="K1021"/>
      <c r="M1021"/>
      <c r="N1021"/>
      <c r="W1021"/>
      <c r="X1021"/>
      <c r="Y1021"/>
      <c r="Z1021"/>
    </row>
    <row r="1022" spans="2:26" x14ac:dyDescent="0.3">
      <c r="B1022" t="s">
        <v>467</v>
      </c>
      <c r="E1022"/>
      <c r="F1022"/>
      <c r="G1022"/>
      <c r="K1022"/>
      <c r="M1022"/>
      <c r="N1022"/>
      <c r="W1022"/>
      <c r="X1022"/>
      <c r="Y1022"/>
      <c r="Z1022"/>
    </row>
    <row r="1023" spans="2:26" x14ac:dyDescent="0.3">
      <c r="B1023" t="s">
        <v>633</v>
      </c>
      <c r="E1023"/>
      <c r="F1023"/>
      <c r="G1023"/>
      <c r="K1023"/>
      <c r="M1023"/>
      <c r="N1023"/>
      <c r="W1023"/>
      <c r="X1023"/>
      <c r="Y1023"/>
      <c r="Z1023"/>
    </row>
    <row r="1028" spans="2:2" x14ac:dyDescent="0.3">
      <c r="B1028" t="s">
        <v>713</v>
      </c>
    </row>
    <row r="1029" spans="2:2" x14ac:dyDescent="0.3">
      <c r="B1029" t="s">
        <v>714</v>
      </c>
    </row>
    <row r="1030" spans="2:2" x14ac:dyDescent="0.3">
      <c r="B1030" t="s">
        <v>715</v>
      </c>
    </row>
    <row r="1031" spans="2:2" x14ac:dyDescent="0.3">
      <c r="B1031" t="s">
        <v>716</v>
      </c>
    </row>
    <row r="1032" spans="2:2" x14ac:dyDescent="0.3">
      <c r="B1032" t="s">
        <v>717</v>
      </c>
    </row>
    <row r="1033" spans="2:2" x14ac:dyDescent="0.3">
      <c r="B1033" t="s">
        <v>718</v>
      </c>
    </row>
    <row r="1034" spans="2:2" x14ac:dyDescent="0.3">
      <c r="B1034" t="s">
        <v>719</v>
      </c>
    </row>
    <row r="1035" spans="2:2" x14ac:dyDescent="0.3">
      <c r="B1035" t="s">
        <v>720</v>
      </c>
    </row>
    <row r="1036" spans="2:2" x14ac:dyDescent="0.3">
      <c r="B1036" t="s">
        <v>721</v>
      </c>
    </row>
    <row r="1037" spans="2:2" x14ac:dyDescent="0.3">
      <c r="B1037" t="s">
        <v>722</v>
      </c>
    </row>
    <row r="1038" spans="2:2" x14ac:dyDescent="0.3">
      <c r="B1038" t="s">
        <v>130</v>
      </c>
    </row>
    <row r="1039" spans="2:2" x14ac:dyDescent="0.3">
      <c r="B1039" t="s">
        <v>126</v>
      </c>
    </row>
    <row r="1043" spans="2:2" x14ac:dyDescent="0.3">
      <c r="B1043" t="s">
        <v>723</v>
      </c>
    </row>
    <row r="1044" spans="2:2" x14ac:dyDescent="0.3">
      <c r="B1044" t="s">
        <v>714</v>
      </c>
    </row>
    <row r="1045" spans="2:2" x14ac:dyDescent="0.3">
      <c r="B1045" t="s">
        <v>715</v>
      </c>
    </row>
    <row r="1046" spans="2:2" x14ac:dyDescent="0.3">
      <c r="B1046" t="s">
        <v>716</v>
      </c>
    </row>
    <row r="1047" spans="2:2" x14ac:dyDescent="0.3">
      <c r="B1047" t="s">
        <v>717</v>
      </c>
    </row>
    <row r="1048" spans="2:2" x14ac:dyDescent="0.3">
      <c r="B1048" t="s">
        <v>724</v>
      </c>
    </row>
    <row r="1049" spans="2:2" x14ac:dyDescent="0.3">
      <c r="B1049" t="s">
        <v>725</v>
      </c>
    </row>
    <row r="1050" spans="2:2" x14ac:dyDescent="0.3">
      <c r="B1050" t="s">
        <v>726</v>
      </c>
    </row>
    <row r="1051" spans="2:2" x14ac:dyDescent="0.3">
      <c r="B1051" t="s">
        <v>727</v>
      </c>
    </row>
    <row r="1052" spans="2:2" x14ac:dyDescent="0.3">
      <c r="B1052" t="s">
        <v>721</v>
      </c>
    </row>
    <row r="1053" spans="2:2" x14ac:dyDescent="0.3">
      <c r="B1053" t="s">
        <v>728</v>
      </c>
    </row>
    <row r="1054" spans="2:2" x14ac:dyDescent="0.3">
      <c r="B1054" t="s">
        <v>130</v>
      </c>
    </row>
    <row r="1055" spans="2:2" x14ac:dyDescent="0.3">
      <c r="B1055" t="s">
        <v>126</v>
      </c>
    </row>
    <row r="1059" spans="2:26" x14ac:dyDescent="0.3">
      <c r="B1059" s="2" t="s">
        <v>729</v>
      </c>
      <c r="I1059" t="str">
        <f>CONCATENATE("ALTER TABLE"," ",B1059)</f>
        <v>ALTER TABLE TM_BACKLOG_DESCRIPTION</v>
      </c>
      <c r="K1059" s="25"/>
      <c r="N1059" s="5" t="str">
        <f>CONCATENATE("CREATE TABLE ",B1059," ","(")</f>
        <v>CREATE TABLE TM_BACKLOG_DESCRIPTION (</v>
      </c>
    </row>
    <row r="1060" spans="2:26" ht="19.2" x14ac:dyDescent="0.45">
      <c r="B1060" s="1" t="s">
        <v>2</v>
      </c>
      <c r="C1060" s="1" t="s">
        <v>1</v>
      </c>
      <c r="D1060" s="4">
        <v>30</v>
      </c>
      <c r="E1060" s="24" t="s">
        <v>113</v>
      </c>
      <c r="I1060" t="str">
        <f>I1059</f>
        <v>ALTER TABLE TM_BACKLOG_DESCRIPTION</v>
      </c>
      <c r="L1060" s="12"/>
      <c r="M1060" s="18" t="str">
        <f t="shared" ref="M1060:M1071" si="421">CONCATENATE(B1060,",")</f>
        <v>ID,</v>
      </c>
      <c r="N1060" s="5" t="str">
        <f>CONCATENATE(B1060," ",C1060,"(",D1060,") ",E1060," ,")</f>
        <v>ID VARCHAR(30) NOT NULL ,</v>
      </c>
      <c r="O1060" s="1" t="s">
        <v>2</v>
      </c>
      <c r="P1060" s="6"/>
      <c r="Q1060" s="6"/>
      <c r="R1060" s="6"/>
      <c r="S1060" s="6"/>
      <c r="T1060" s="6"/>
      <c r="U1060" s="6"/>
      <c r="V1060" s="6"/>
      <c r="W1060" s="17" t="str">
        <f t="shared" ref="W1060:W1071" si="422">CONCATENATE(,LOWER(O1060),UPPER(LEFT(P1060,1)),LOWER(RIGHT(P1060,LEN(P1060)-IF(LEN(P1060)&gt;0,1,LEN(P1060)))),UPPER(LEFT(Q1060,1)),LOWER(RIGHT(Q1060,LEN(Q1060)-IF(LEN(Q1060)&gt;0,1,LEN(Q1060)))),UPPER(LEFT(R1060,1)),LOWER(RIGHT(R1060,LEN(R1060)-IF(LEN(R1060)&gt;0,1,LEN(R1060)))),UPPER(LEFT(S1060,1)),LOWER(RIGHT(S1060,LEN(S1060)-IF(LEN(S1060)&gt;0,1,LEN(S1060)))),UPPER(LEFT(T1060,1)),LOWER(RIGHT(T1060,LEN(T1060)-IF(LEN(T1060)&gt;0,1,LEN(T1060)))),UPPER(LEFT(U1060,1)),LOWER(RIGHT(U1060,LEN(U1060)-IF(LEN(U1060)&gt;0,1,LEN(U1060)))),UPPER(LEFT(V1060,1)),LOWER(RIGHT(V1060,LEN(V1060)-IF(LEN(V1060)&gt;0,1,LEN(V1060)))))</f>
        <v>id</v>
      </c>
      <c r="X1060" s="3" t="str">
        <f t="shared" ref="X1060:X1071" si="423">CONCATENATE("""",W1060,"""",":","""","""",",")</f>
        <v>"id":"",</v>
      </c>
      <c r="Y1060" s="22" t="str">
        <f t="shared" ref="Y1060:Y1071" si="424">CONCATENATE("public static String ",,B1060,,"=","""",W1060,""";")</f>
        <v>public static String ID="id";</v>
      </c>
      <c r="Z1060" s="7" t="str">
        <f t="shared" ref="Z1060:Z1071" si="425">CONCATENATE("private String ",W1060,"=","""""",";")</f>
        <v>private String id="";</v>
      </c>
    </row>
    <row r="1061" spans="2:26" ht="19.2" x14ac:dyDescent="0.45">
      <c r="B1061" s="1" t="s">
        <v>3</v>
      </c>
      <c r="C1061" s="1" t="s">
        <v>1</v>
      </c>
      <c r="D1061" s="4">
        <v>10</v>
      </c>
      <c r="I1061" t="str">
        <f>I1060</f>
        <v>ALTER TABLE TM_BACKLOG_DESCRIPTION</v>
      </c>
      <c r="K1061" s="21" t="s">
        <v>436</v>
      </c>
      <c r="L1061" s="12"/>
      <c r="M1061" s="18" t="str">
        <f t="shared" si="421"/>
        <v>STATUS,</v>
      </c>
      <c r="N1061" s="5" t="str">
        <f t="shared" ref="N1061:N1071" si="426">CONCATENATE(B1061," ",C1061,"(",D1061,")",",")</f>
        <v>STATUS VARCHAR(10),</v>
      </c>
      <c r="O1061" s="1" t="s">
        <v>3</v>
      </c>
      <c r="W1061" s="17" t="str">
        <f t="shared" si="422"/>
        <v>status</v>
      </c>
      <c r="X1061" s="3" t="str">
        <f t="shared" si="423"/>
        <v>"status":"",</v>
      </c>
      <c r="Y1061" s="22" t="str">
        <f t="shared" si="424"/>
        <v>public static String STATUS="status";</v>
      </c>
      <c r="Z1061" s="7" t="str">
        <f t="shared" si="425"/>
        <v>private String status="";</v>
      </c>
    </row>
    <row r="1062" spans="2:26" ht="19.2" x14ac:dyDescent="0.45">
      <c r="B1062" s="1" t="s">
        <v>4</v>
      </c>
      <c r="C1062" s="1" t="s">
        <v>1</v>
      </c>
      <c r="D1062" s="4">
        <v>30</v>
      </c>
      <c r="I1062" t="str">
        <f>I1061</f>
        <v>ALTER TABLE TM_BACKLOG_DESCRIPTION</v>
      </c>
      <c r="J1062" t="str">
        <f t="shared" ref="J1062:J1071" si="427">CONCATENATE(LEFT(CONCATENATE(" ADD "," ",N1062,";"),LEN(CONCATENATE(" ADD "," ",N1062,";"))-2),";")</f>
        <v xml:space="preserve"> ADD  INSERT_DATE VARCHAR(30);</v>
      </c>
      <c r="K1062" s="21" t="str">
        <f t="shared" ref="K1062:K1071" si="428">CONCATENATE(LEFT(CONCATENATE("  ALTER COLUMN  "," ",N1062,";"),LEN(CONCATENATE("  ALTER COLUMN  "," ",N1062,";"))-2),";")</f>
        <v xml:space="preserve">  ALTER COLUMN   INSERT_DATE VARCHAR(30);</v>
      </c>
      <c r="L1062" s="12"/>
      <c r="M1062" s="18" t="str">
        <f t="shared" si="421"/>
        <v>INSERT_DATE,</v>
      </c>
      <c r="N1062" s="5" t="str">
        <f t="shared" si="426"/>
        <v>INSERT_DATE VARCHAR(30),</v>
      </c>
      <c r="O1062" s="1" t="s">
        <v>7</v>
      </c>
      <c r="P1062" t="s">
        <v>8</v>
      </c>
      <c r="W1062" s="17" t="str">
        <f t="shared" si="422"/>
        <v>insertDate</v>
      </c>
      <c r="X1062" s="3" t="str">
        <f t="shared" si="423"/>
        <v>"insertDate":"",</v>
      </c>
      <c r="Y1062" s="22" t="str">
        <f t="shared" si="424"/>
        <v>public static String INSERT_DATE="insertDate";</v>
      </c>
      <c r="Z1062" s="7" t="str">
        <f t="shared" si="425"/>
        <v>private String insertDate="";</v>
      </c>
    </row>
    <row r="1063" spans="2:26" ht="19.2" x14ac:dyDescent="0.45">
      <c r="B1063" s="1" t="s">
        <v>5</v>
      </c>
      <c r="C1063" s="1" t="s">
        <v>1</v>
      </c>
      <c r="D1063" s="4">
        <v>30</v>
      </c>
      <c r="I1063" t="str">
        <f>I1062</f>
        <v>ALTER TABLE TM_BACKLOG_DESCRIPTION</v>
      </c>
      <c r="J1063" t="str">
        <f t="shared" si="427"/>
        <v xml:space="preserve"> ADD  MODIFICATION_DATE VARCHAR(30);</v>
      </c>
      <c r="K1063" s="21" t="str">
        <f t="shared" si="428"/>
        <v xml:space="preserve">  ALTER COLUMN   MODIFICATION_DATE VARCHAR(30);</v>
      </c>
      <c r="L1063" s="12"/>
      <c r="M1063" s="18" t="str">
        <f t="shared" si="421"/>
        <v>MODIFICATION_DATE,</v>
      </c>
      <c r="N1063" s="5" t="str">
        <f t="shared" si="426"/>
        <v>MODIFICATION_DATE VARCHAR(30),</v>
      </c>
      <c r="O1063" s="1" t="s">
        <v>9</v>
      </c>
      <c r="P1063" t="s">
        <v>8</v>
      </c>
      <c r="W1063" s="17" t="str">
        <f t="shared" si="422"/>
        <v>modificationDate</v>
      </c>
      <c r="X1063" s="3" t="str">
        <f t="shared" si="423"/>
        <v>"modificationDate":"",</v>
      </c>
      <c r="Y1063" s="22" t="str">
        <f t="shared" si="424"/>
        <v>public static String MODIFICATION_DATE="modificationDate";</v>
      </c>
      <c r="Z1063" s="7" t="str">
        <f t="shared" si="425"/>
        <v>private String modificationDate="";</v>
      </c>
    </row>
    <row r="1064" spans="2:26" ht="19.2" x14ac:dyDescent="0.45">
      <c r="B1064" s="1" t="s">
        <v>274</v>
      </c>
      <c r="C1064" s="1" t="s">
        <v>1</v>
      </c>
      <c r="D1064" s="4">
        <v>500</v>
      </c>
      <c r="I1064" t="str">
        <f>I1063</f>
        <v>ALTER TABLE TM_BACKLOG_DESCRIPTION</v>
      </c>
      <c r="J1064" t="str">
        <f t="shared" si="427"/>
        <v xml:space="preserve"> ADD  FK_PROJECT_ID VARCHAR(500);</v>
      </c>
      <c r="K1064" s="21" t="str">
        <f t="shared" si="428"/>
        <v xml:space="preserve">  ALTER COLUMN   FK_PROJECT_ID VARCHAR(500);</v>
      </c>
      <c r="L1064" s="12"/>
      <c r="M1064" s="18" t="str">
        <f t="shared" si="421"/>
        <v>FK_PROJECT_ID,</v>
      </c>
      <c r="N1064" s="5" t="str">
        <f t="shared" si="426"/>
        <v>FK_PROJECT_ID VARCHAR(500),</v>
      </c>
      <c r="O1064" s="1" t="s">
        <v>10</v>
      </c>
      <c r="P1064" t="s">
        <v>288</v>
      </c>
      <c r="Q1064" t="s">
        <v>2</v>
      </c>
      <c r="W1064" s="17" t="str">
        <f t="shared" si="422"/>
        <v>fkProjectId</v>
      </c>
      <c r="X1064" s="3" t="str">
        <f t="shared" si="423"/>
        <v>"fkProjectId":"",</v>
      </c>
      <c r="Y1064" s="22" t="str">
        <f t="shared" si="424"/>
        <v>public static String FK_PROJECT_ID="fkProjectId";</v>
      </c>
      <c r="Z1064" s="7" t="str">
        <f t="shared" si="425"/>
        <v>private String fkProjectId="";</v>
      </c>
    </row>
    <row r="1065" spans="2:26" ht="19.2" x14ac:dyDescent="0.45">
      <c r="B1065" s="1" t="s">
        <v>367</v>
      </c>
      <c r="C1065" s="1" t="s">
        <v>1</v>
      </c>
      <c r="D1065" s="4">
        <v>500</v>
      </c>
      <c r="I1065" t="str">
        <f>I1063</f>
        <v>ALTER TABLE TM_BACKLOG_DESCRIPTION</v>
      </c>
      <c r="J1065" t="str">
        <f t="shared" si="427"/>
        <v xml:space="preserve"> ADD  FK_BACKLOG_ID VARCHAR(500);</v>
      </c>
      <c r="K1065" s="21" t="str">
        <f t="shared" si="428"/>
        <v xml:space="preserve">  ALTER COLUMN   FK_BACKLOG_ID VARCHAR(500);</v>
      </c>
      <c r="L1065" s="12"/>
      <c r="M1065" s="18" t="str">
        <f t="shared" si="421"/>
        <v>FK_BACKLOG_ID,</v>
      </c>
      <c r="N1065" s="5" t="str">
        <f t="shared" si="426"/>
        <v>FK_BACKLOG_ID VARCHAR(500),</v>
      </c>
      <c r="O1065" s="1" t="s">
        <v>10</v>
      </c>
      <c r="P1065" t="s">
        <v>354</v>
      </c>
      <c r="Q1065" t="s">
        <v>2</v>
      </c>
      <c r="W1065" s="17" t="str">
        <f t="shared" si="422"/>
        <v>fkBacklogId</v>
      </c>
      <c r="X1065" s="3" t="str">
        <f t="shared" si="423"/>
        <v>"fkBacklogId":"",</v>
      </c>
      <c r="Y1065" s="22" t="str">
        <f t="shared" si="424"/>
        <v>public static String FK_BACKLOG_ID="fkBacklogId";</v>
      </c>
      <c r="Z1065" s="7" t="str">
        <f t="shared" si="425"/>
        <v>private String fkBacklogId="";</v>
      </c>
    </row>
    <row r="1066" spans="2:26" ht="19.2" x14ac:dyDescent="0.45">
      <c r="B1066" s="1" t="s">
        <v>14</v>
      </c>
      <c r="C1066" s="1" t="s">
        <v>701</v>
      </c>
      <c r="D1066" s="4"/>
      <c r="I1066" t="str">
        <f>I1064</f>
        <v>ALTER TABLE TM_BACKLOG_DESCRIPTION</v>
      </c>
      <c r="J1066" t="str">
        <f t="shared" si="427"/>
        <v xml:space="preserve"> ADD  DESCRIPTION TEXT();</v>
      </c>
      <c r="K1066" s="21" t="str">
        <f t="shared" si="428"/>
        <v xml:space="preserve">  ALTER COLUMN   DESCRIPTION TEXT();</v>
      </c>
      <c r="L1066" s="12"/>
      <c r="M1066" s="18" t="str">
        <f t="shared" si="421"/>
        <v>DESCRIPTION,</v>
      </c>
      <c r="N1066" s="5" t="str">
        <f t="shared" si="426"/>
        <v>DESCRIPTION TEXT(),</v>
      </c>
      <c r="O1066" s="1" t="s">
        <v>14</v>
      </c>
      <c r="W1066" s="17" t="str">
        <f t="shared" si="422"/>
        <v>description</v>
      </c>
      <c r="X1066" s="3" t="str">
        <f t="shared" si="423"/>
        <v>"description":"",</v>
      </c>
      <c r="Y1066" s="22" t="str">
        <f t="shared" si="424"/>
        <v>public static String DESCRIPTION="description";</v>
      </c>
      <c r="Z1066" s="7" t="str">
        <f t="shared" si="425"/>
        <v>private String description="";</v>
      </c>
    </row>
    <row r="1067" spans="2:26" ht="19.2" x14ac:dyDescent="0.45">
      <c r="B1067" s="1" t="s">
        <v>421</v>
      </c>
      <c r="C1067" s="1" t="s">
        <v>1</v>
      </c>
      <c r="D1067" s="4">
        <v>500</v>
      </c>
      <c r="I1067" t="str">
        <f>I1065</f>
        <v>ALTER TABLE TM_BACKLOG_DESCRIPTION</v>
      </c>
      <c r="J1067" t="str">
        <f t="shared" si="427"/>
        <v xml:space="preserve"> ADD  COMMENT_TYPE VARCHAR(500);</v>
      </c>
      <c r="K1067" s="21" t="str">
        <f t="shared" si="428"/>
        <v xml:space="preserve">  ALTER COLUMN   COMMENT_TYPE VARCHAR(500);</v>
      </c>
      <c r="L1067" s="12"/>
      <c r="M1067" s="18" t="str">
        <f t="shared" si="421"/>
        <v>COMMENT_TYPE,</v>
      </c>
      <c r="N1067" s="5" t="str">
        <f t="shared" si="426"/>
        <v>COMMENT_TYPE VARCHAR(500),</v>
      </c>
      <c r="O1067" s="1" t="s">
        <v>323</v>
      </c>
      <c r="P1067" t="s">
        <v>51</v>
      </c>
      <c r="W1067" s="17" t="str">
        <f t="shared" si="422"/>
        <v>commentType</v>
      </c>
      <c r="X1067" s="3" t="str">
        <f t="shared" si="423"/>
        <v>"commentType":"",</v>
      </c>
      <c r="Y1067" s="22" t="str">
        <f t="shared" si="424"/>
        <v>public static String COMMENT_TYPE="commentType";</v>
      </c>
      <c r="Z1067" s="7" t="str">
        <f t="shared" si="425"/>
        <v>private String commentType="";</v>
      </c>
    </row>
    <row r="1068" spans="2:26" ht="19.2" x14ac:dyDescent="0.45">
      <c r="B1068" s="1" t="s">
        <v>851</v>
      </c>
      <c r="C1068" s="1" t="s">
        <v>1</v>
      </c>
      <c r="D1068" s="4">
        <v>30</v>
      </c>
      <c r="I1068" t="str">
        <f>I1064</f>
        <v>ALTER TABLE TM_BACKLOG_DESCRIPTION</v>
      </c>
      <c r="J1068" t="str">
        <f>CONCATENATE(LEFT(CONCATENATE(" ADD "," ",N1068,";"),LEN(CONCATENATE(" ADD "," ",N1068,";"))-2),";")</f>
        <v xml:space="preserve"> ADD  FK_RELATED_API_ID VARCHAR(30);</v>
      </c>
      <c r="K1068" s="21" t="str">
        <f>CONCATENATE(LEFT(CONCATENATE("  ALTER COLUMN  "," ",N1068,";"),LEN(CONCATENATE("  ALTER COLUMN  "," ",N1068,";"))-2),";")</f>
        <v xml:space="preserve">  ALTER COLUMN   FK_RELATED_API_ID VARCHAR(30);</v>
      </c>
      <c r="L1068" s="12"/>
      <c r="M1068" s="18" t="str">
        <f>CONCATENATE(B1068,",")</f>
        <v>FK_RELATED_API_ID,</v>
      </c>
      <c r="N1068" s="5" t="str">
        <f>CONCATENATE(B1068," ",C1068,"(",D1068,")",",")</f>
        <v>FK_RELATED_API_ID VARCHAR(30),</v>
      </c>
      <c r="O1068" s="1" t="s">
        <v>10</v>
      </c>
      <c r="P1068" t="s">
        <v>763</v>
      </c>
      <c r="Q1068" t="s">
        <v>702</v>
      </c>
      <c r="R1068" t="s">
        <v>2</v>
      </c>
      <c r="W1068" s="17" t="str">
        <f>CONCATENATE(,LOWER(O1068),UPPER(LEFT(P1068,1)),LOWER(RIGHT(P1068,LEN(P1068)-IF(LEN(P1068)&gt;0,1,LEN(P1068)))),UPPER(LEFT(Q1068,1)),LOWER(RIGHT(Q1068,LEN(Q1068)-IF(LEN(Q1068)&gt;0,1,LEN(Q1068)))),UPPER(LEFT(R1068,1)),LOWER(RIGHT(R1068,LEN(R1068)-IF(LEN(R1068)&gt;0,1,LEN(R1068)))),UPPER(LEFT(S1068,1)),LOWER(RIGHT(S1068,LEN(S1068)-IF(LEN(S1068)&gt;0,1,LEN(S1068)))),UPPER(LEFT(T1068,1)),LOWER(RIGHT(T1068,LEN(T1068)-IF(LEN(T1068)&gt;0,1,LEN(T1068)))),UPPER(LEFT(U1068,1)),LOWER(RIGHT(U1068,LEN(U1068)-IF(LEN(U1068)&gt;0,1,LEN(U1068)))),UPPER(LEFT(V1068,1)),LOWER(RIGHT(V1068,LEN(V1068)-IF(LEN(V1068)&gt;0,1,LEN(V1068)))))</f>
        <v>fkRelatedApiId</v>
      </c>
      <c r="X1068" s="3" t="str">
        <f>CONCATENATE("""",W1068,"""",":","""","""",",")</f>
        <v>"fkRelatedApiId":"",</v>
      </c>
      <c r="Y1068" s="22" t="str">
        <f>CONCATENATE("public static String ",,B1068,,"=","""",W1068,""";")</f>
        <v>public static String FK_RELATED_API_ID="fkRelatedApiId";</v>
      </c>
      <c r="Z1068" s="7" t="str">
        <f>CONCATENATE("private String ",W1068,"=","""""",";")</f>
        <v>private String fkRelatedApiId="";</v>
      </c>
    </row>
    <row r="1069" spans="2:26" ht="19.2" x14ac:dyDescent="0.45">
      <c r="B1069" s="1" t="s">
        <v>853</v>
      </c>
      <c r="C1069" s="1" t="s">
        <v>1</v>
      </c>
      <c r="D1069" s="4">
        <v>2000</v>
      </c>
      <c r="I1069" t="str">
        <f>I1065</f>
        <v>ALTER TABLE TM_BACKLOG_DESCRIPTION</v>
      </c>
      <c r="J1069" t="str">
        <f>CONCATENATE(LEFT(CONCATENATE(" ADD "," ",N1069,";"),LEN(CONCATENATE(" ADD "," ",N1069,";"))-2),";")</f>
        <v xml:space="preserve"> ADD  SHORT_DESC_FOR_API VARCHAR(2000);</v>
      </c>
      <c r="K1069" s="21" t="str">
        <f>CONCATENATE(LEFT(CONCATENATE("  ALTER COLUMN  "," ",N1069,";"),LEN(CONCATENATE("  ALTER COLUMN  "," ",N1069,";"))-2),";")</f>
        <v xml:space="preserve">  ALTER COLUMN   SHORT_DESC_FOR_API VARCHAR(2000);</v>
      </c>
      <c r="L1069" s="12"/>
      <c r="M1069" s="18" t="str">
        <f>CONCATENATE(B1069,",")</f>
        <v>SHORT_DESC_FOR_API,</v>
      </c>
      <c r="N1069" s="5" t="str">
        <f>CONCATENATE(B1069," ",C1069,"(",D1069,")",",")</f>
        <v>SHORT_DESC_FOR_API VARCHAR(2000),</v>
      </c>
      <c r="O1069" s="1" t="s">
        <v>132</v>
      </c>
      <c r="P1069" t="s">
        <v>818</v>
      </c>
      <c r="Q1069" t="s">
        <v>852</v>
      </c>
      <c r="R1069" t="s">
        <v>702</v>
      </c>
      <c r="W1069" s="17" t="str">
        <f>CONCATENATE(,LOWER(O1069),UPPER(LEFT(P1069,1)),LOWER(RIGHT(P1069,LEN(P1069)-IF(LEN(P1069)&gt;0,1,LEN(P1069)))),UPPER(LEFT(Q1069,1)),LOWER(RIGHT(Q1069,LEN(Q1069)-IF(LEN(Q1069)&gt;0,1,LEN(Q1069)))),UPPER(LEFT(R1069,1)),LOWER(RIGHT(R1069,LEN(R1069)-IF(LEN(R1069)&gt;0,1,LEN(R1069)))),UPPER(LEFT(S1069,1)),LOWER(RIGHT(S1069,LEN(S1069)-IF(LEN(S1069)&gt;0,1,LEN(S1069)))),UPPER(LEFT(T1069,1)),LOWER(RIGHT(T1069,LEN(T1069)-IF(LEN(T1069)&gt;0,1,LEN(T1069)))),UPPER(LEFT(U1069,1)),LOWER(RIGHT(U1069,LEN(U1069)-IF(LEN(U1069)&gt;0,1,LEN(U1069)))),UPPER(LEFT(V1069,1)),LOWER(RIGHT(V1069,LEN(V1069)-IF(LEN(V1069)&gt;0,1,LEN(V1069)))))</f>
        <v>shortDescForApi</v>
      </c>
      <c r="X1069" s="3" t="str">
        <f>CONCATENATE("""",W1069,"""",":","""","""",",")</f>
        <v>"shortDescForApi":"",</v>
      </c>
      <c r="Y1069" s="22" t="str">
        <f>CONCATENATE("public static String ",,B1069,,"=","""",W1069,""";")</f>
        <v>public static String SHORT_DESC_FOR_API="shortDescForApi";</v>
      </c>
      <c r="Z1069" s="7" t="str">
        <f>CONCATENATE("private String ",W1069,"=","""""",";")</f>
        <v>private String shortDescForApi="";</v>
      </c>
    </row>
    <row r="1070" spans="2:26" ht="19.2" x14ac:dyDescent="0.45">
      <c r="B1070" s="1" t="s">
        <v>258</v>
      </c>
      <c r="C1070" s="1" t="s">
        <v>1</v>
      </c>
      <c r="D1070" s="4">
        <v>24</v>
      </c>
      <c r="I1070" t="str">
        <f>I1066</f>
        <v>ALTER TABLE TM_BACKLOG_DESCRIPTION</v>
      </c>
      <c r="J1070" t="str">
        <f t="shared" si="427"/>
        <v xml:space="preserve"> ADD  ORDER_NO VARCHAR(24);</v>
      </c>
      <c r="K1070" s="21" t="str">
        <f t="shared" si="428"/>
        <v xml:space="preserve">  ALTER COLUMN   ORDER_NO VARCHAR(24);</v>
      </c>
      <c r="L1070" s="12"/>
      <c r="M1070" s="18" t="str">
        <f t="shared" si="421"/>
        <v>ORDER_NO,</v>
      </c>
      <c r="N1070" s="5" t="str">
        <f t="shared" si="426"/>
        <v>ORDER_NO VARCHAR(24),</v>
      </c>
      <c r="O1070" s="1" t="s">
        <v>259</v>
      </c>
      <c r="P1070" t="s">
        <v>173</v>
      </c>
      <c r="W1070" s="17" t="str">
        <f t="shared" si="422"/>
        <v>orderNo</v>
      </c>
      <c r="X1070" s="3" t="str">
        <f t="shared" si="423"/>
        <v>"orderNo":"",</v>
      </c>
      <c r="Y1070" s="22" t="str">
        <f t="shared" si="424"/>
        <v>public static String ORDER_NO="orderNo";</v>
      </c>
      <c r="Z1070" s="7" t="str">
        <f t="shared" si="425"/>
        <v>private String orderNo="";</v>
      </c>
    </row>
    <row r="1071" spans="2:26" ht="19.2" x14ac:dyDescent="0.45">
      <c r="B1071" s="1" t="s">
        <v>730</v>
      </c>
      <c r="C1071" s="1" t="s">
        <v>1</v>
      </c>
      <c r="D1071" s="4">
        <v>200</v>
      </c>
      <c r="I1071" t="str">
        <f>I1067</f>
        <v>ALTER TABLE TM_BACKLOG_DESCRIPTION</v>
      </c>
      <c r="J1071" t="str">
        <f t="shared" si="427"/>
        <v xml:space="preserve"> ADD  COLORED_TYPE VARCHAR(200);</v>
      </c>
      <c r="K1071" s="21" t="str">
        <f t="shared" si="428"/>
        <v xml:space="preserve">  ALTER COLUMN   COLORED_TYPE VARCHAR(200);</v>
      </c>
      <c r="L1071" s="12"/>
      <c r="M1071" s="18" t="str">
        <f t="shared" si="421"/>
        <v>COLORED_TYPE,</v>
      </c>
      <c r="N1071" s="5" t="str">
        <f t="shared" si="426"/>
        <v>COLORED_TYPE VARCHAR(200),</v>
      </c>
      <c r="O1071" s="1" t="s">
        <v>731</v>
      </c>
      <c r="P1071" t="s">
        <v>51</v>
      </c>
      <c r="W1071" s="17" t="str">
        <f t="shared" si="422"/>
        <v>coloredType</v>
      </c>
      <c r="X1071" s="3" t="str">
        <f t="shared" si="423"/>
        <v>"coloredType":"",</v>
      </c>
      <c r="Y1071" s="22" t="str">
        <f t="shared" si="424"/>
        <v>public static String COLORED_TYPE="coloredType";</v>
      </c>
      <c r="Z1071" s="7" t="str">
        <f t="shared" si="425"/>
        <v>private String coloredType="";</v>
      </c>
    </row>
    <row r="1072" spans="2:26" ht="19.2" x14ac:dyDescent="0.45">
      <c r="B1072" s="1"/>
      <c r="C1072" s="1"/>
      <c r="D1072" s="4"/>
      <c r="L1072" s="12"/>
      <c r="M1072" s="18"/>
      <c r="N1072" s="33" t="s">
        <v>130</v>
      </c>
      <c r="O1072" s="1"/>
      <c r="W1072" s="17"/>
    </row>
    <row r="1073" spans="2:26" ht="19.2" x14ac:dyDescent="0.45">
      <c r="C1073" s="14"/>
      <c r="D1073" s="9"/>
      <c r="K1073" s="29"/>
      <c r="M1073" s="20"/>
      <c r="N1073" s="31" t="s">
        <v>126</v>
      </c>
      <c r="O1073" s="14"/>
      <c r="W1073" s="17"/>
    </row>
    <row r="1075" spans="2:26" x14ac:dyDescent="0.3">
      <c r="B1075" s="2" t="s">
        <v>746</v>
      </c>
      <c r="I1075" t="str">
        <f>CONCATENATE("ALTER TABLE"," ",B1075)</f>
        <v>ALTER TABLE TM_INPUT_TABLE_COMP</v>
      </c>
      <c r="K1075" s="25"/>
      <c r="N1075" s="5" t="str">
        <f>CONCATENATE("CREATE TABLE ",B1075," ","(")</f>
        <v>CREATE TABLE TM_INPUT_TABLE_COMP (</v>
      </c>
    </row>
    <row r="1076" spans="2:26" ht="19.2" x14ac:dyDescent="0.45">
      <c r="B1076" s="1" t="s">
        <v>2</v>
      </c>
      <c r="C1076" s="1" t="s">
        <v>1</v>
      </c>
      <c r="D1076" s="4">
        <v>30</v>
      </c>
      <c r="E1076" s="24" t="s">
        <v>113</v>
      </c>
      <c r="I1076" t="str">
        <f>I1075</f>
        <v>ALTER TABLE TM_INPUT_TABLE_COMP</v>
      </c>
      <c r="L1076" s="12"/>
      <c r="M1076" s="18" t="str">
        <f t="shared" ref="M1076:M1091" si="429">CONCATENATE(B1076,",")</f>
        <v>ID,</v>
      </c>
      <c r="N1076" s="5" t="str">
        <f>CONCATENATE(B1076," ",C1076,"(",D1076,") ",E1076," ,")</f>
        <v>ID VARCHAR(30) NOT NULL ,</v>
      </c>
      <c r="O1076" s="1" t="s">
        <v>2</v>
      </c>
      <c r="P1076" s="6"/>
      <c r="Q1076" s="6"/>
      <c r="R1076" s="6"/>
      <c r="S1076" s="6"/>
      <c r="T1076" s="6"/>
      <c r="U1076" s="6"/>
      <c r="V1076" s="6"/>
      <c r="W1076" s="17" t="str">
        <f t="shared" ref="W1076:W1091" si="430">CONCATENATE(,LOWER(O1076),UPPER(LEFT(P1076,1)),LOWER(RIGHT(P1076,LEN(P1076)-IF(LEN(P1076)&gt;0,1,LEN(P1076)))),UPPER(LEFT(Q1076,1)),LOWER(RIGHT(Q1076,LEN(Q1076)-IF(LEN(Q1076)&gt;0,1,LEN(Q1076)))),UPPER(LEFT(R1076,1)),LOWER(RIGHT(R1076,LEN(R1076)-IF(LEN(R1076)&gt;0,1,LEN(R1076)))),UPPER(LEFT(S1076,1)),LOWER(RIGHT(S1076,LEN(S1076)-IF(LEN(S1076)&gt;0,1,LEN(S1076)))),UPPER(LEFT(T1076,1)),LOWER(RIGHT(T1076,LEN(T1076)-IF(LEN(T1076)&gt;0,1,LEN(T1076)))),UPPER(LEFT(U1076,1)),LOWER(RIGHT(U1076,LEN(U1076)-IF(LEN(U1076)&gt;0,1,LEN(U1076)))),UPPER(LEFT(V1076,1)),LOWER(RIGHT(V1076,LEN(V1076)-IF(LEN(V1076)&gt;0,1,LEN(V1076)))))</f>
        <v>id</v>
      </c>
      <c r="X1076" s="3" t="str">
        <f t="shared" ref="X1076:X1091" si="431">CONCATENATE("""",W1076,"""",":","""","""",",")</f>
        <v>"id":"",</v>
      </c>
      <c r="Y1076" s="22" t="str">
        <f t="shared" ref="Y1076:Y1091" si="432">CONCATENATE("public static String ",,B1076,,"=","""",W1076,""";")</f>
        <v>public static String ID="id";</v>
      </c>
      <c r="Z1076" s="7" t="str">
        <f t="shared" ref="Z1076:Z1091" si="433">CONCATENATE("private String ",W1076,"=","""""",";")</f>
        <v>private String id="";</v>
      </c>
    </row>
    <row r="1077" spans="2:26" ht="19.2" x14ac:dyDescent="0.45">
      <c r="B1077" s="1" t="s">
        <v>3</v>
      </c>
      <c r="C1077" s="1" t="s">
        <v>1</v>
      </c>
      <c r="D1077" s="4">
        <v>10</v>
      </c>
      <c r="I1077" t="str">
        <f>I1076</f>
        <v>ALTER TABLE TM_INPUT_TABLE_COMP</v>
      </c>
      <c r="K1077" s="21" t="s">
        <v>436</v>
      </c>
      <c r="L1077" s="12"/>
      <c r="M1077" s="18" t="str">
        <f t="shared" si="429"/>
        <v>STATUS,</v>
      </c>
      <c r="N1077" s="5" t="str">
        <f t="shared" ref="N1077:N1082" si="434">CONCATENATE(B1077," ",C1077,"(",D1077,")",",")</f>
        <v>STATUS VARCHAR(10),</v>
      </c>
      <c r="O1077" s="1" t="s">
        <v>3</v>
      </c>
      <c r="W1077" s="17" t="str">
        <f t="shared" si="430"/>
        <v>status</v>
      </c>
      <c r="X1077" s="3" t="str">
        <f t="shared" si="431"/>
        <v>"status":"",</v>
      </c>
      <c r="Y1077" s="22" t="str">
        <f t="shared" si="432"/>
        <v>public static String STATUS="status";</v>
      </c>
      <c r="Z1077" s="7" t="str">
        <f t="shared" si="433"/>
        <v>private String status="";</v>
      </c>
    </row>
    <row r="1078" spans="2:26" ht="19.2" x14ac:dyDescent="0.45">
      <c r="B1078" s="1" t="s">
        <v>4</v>
      </c>
      <c r="C1078" s="1" t="s">
        <v>1</v>
      </c>
      <c r="D1078" s="4">
        <v>30</v>
      </c>
      <c r="I1078" t="str">
        <f>I1077</f>
        <v>ALTER TABLE TM_INPUT_TABLE_COMP</v>
      </c>
      <c r="J1078" t="str">
        <f t="shared" ref="J1078:J1091" si="435">CONCATENATE(LEFT(CONCATENATE(" ADD "," ",N1078,";"),LEN(CONCATENATE(" ADD "," ",N1078,";"))-2),";")</f>
        <v xml:space="preserve"> ADD  INSERT_DATE VARCHAR(30);</v>
      </c>
      <c r="K1078" s="21" t="str">
        <f t="shared" ref="K1078:K1091" si="436">CONCATENATE(LEFT(CONCATENATE("  ALTER COLUMN  "," ",N1078,";"),LEN(CONCATENATE("  ALTER COLUMN  "," ",N1078,";"))-2),";")</f>
        <v xml:space="preserve">  ALTER COLUMN   INSERT_DATE VARCHAR(30);</v>
      </c>
      <c r="L1078" s="12"/>
      <c r="M1078" s="18" t="str">
        <f t="shared" si="429"/>
        <v>INSERT_DATE,</v>
      </c>
      <c r="N1078" s="5" t="str">
        <f t="shared" si="434"/>
        <v>INSERT_DATE VARCHAR(30),</v>
      </c>
      <c r="O1078" s="1" t="s">
        <v>7</v>
      </c>
      <c r="P1078" t="s">
        <v>8</v>
      </c>
      <c r="W1078" s="17" t="str">
        <f t="shared" si="430"/>
        <v>insertDate</v>
      </c>
      <c r="X1078" s="3" t="str">
        <f t="shared" si="431"/>
        <v>"insertDate":"",</v>
      </c>
      <c r="Y1078" s="22" t="str">
        <f t="shared" si="432"/>
        <v>public static String INSERT_DATE="insertDate";</v>
      </c>
      <c r="Z1078" s="7" t="str">
        <f t="shared" si="433"/>
        <v>private String insertDate="";</v>
      </c>
    </row>
    <row r="1079" spans="2:26" ht="19.2" x14ac:dyDescent="0.45">
      <c r="B1079" s="1" t="s">
        <v>5</v>
      </c>
      <c r="C1079" s="1" t="s">
        <v>1</v>
      </c>
      <c r="D1079" s="4">
        <v>30</v>
      </c>
      <c r="I1079" t="str">
        <f>I1078</f>
        <v>ALTER TABLE TM_INPUT_TABLE_COMP</v>
      </c>
      <c r="J1079" t="str">
        <f t="shared" si="435"/>
        <v xml:space="preserve"> ADD  MODIFICATION_DATE VARCHAR(30);</v>
      </c>
      <c r="K1079" s="21" t="str">
        <f t="shared" si="436"/>
        <v xml:space="preserve">  ALTER COLUMN   MODIFICATION_DATE VARCHAR(30);</v>
      </c>
      <c r="L1079" s="12"/>
      <c r="M1079" s="18" t="str">
        <f t="shared" si="429"/>
        <v>MODIFICATION_DATE,</v>
      </c>
      <c r="N1079" s="5" t="str">
        <f t="shared" si="434"/>
        <v>MODIFICATION_DATE VARCHAR(30),</v>
      </c>
      <c r="O1079" s="1" t="s">
        <v>9</v>
      </c>
      <c r="P1079" t="s">
        <v>8</v>
      </c>
      <c r="W1079" s="17" t="str">
        <f t="shared" si="430"/>
        <v>modificationDate</v>
      </c>
      <c r="X1079" s="3" t="str">
        <f t="shared" si="431"/>
        <v>"modificationDate":"",</v>
      </c>
      <c r="Y1079" s="22" t="str">
        <f t="shared" si="432"/>
        <v>public static String MODIFICATION_DATE="modificationDate";</v>
      </c>
      <c r="Z1079" s="7" t="str">
        <f t="shared" si="433"/>
        <v>private String modificationDate="";</v>
      </c>
    </row>
    <row r="1080" spans="2:26" ht="19.2" x14ac:dyDescent="0.45">
      <c r="B1080" s="1" t="s">
        <v>274</v>
      </c>
      <c r="C1080" s="1" t="s">
        <v>1</v>
      </c>
      <c r="D1080" s="4">
        <v>500</v>
      </c>
      <c r="I1080" t="str">
        <f>I1078</f>
        <v>ALTER TABLE TM_INPUT_TABLE_COMP</v>
      </c>
      <c r="J1080" t="str">
        <f>CONCATENATE(LEFT(CONCATENATE(" ADD "," ",N1080,";"),LEN(CONCATENATE(" ADD "," ",N1080,";"))-2),";")</f>
        <v xml:space="preserve"> ADD  FK_PROJECT_ID VARCHAR(500);</v>
      </c>
      <c r="K1080" s="21" t="str">
        <f>CONCATENATE(LEFT(CONCATENATE("  ALTER COLUMN  "," ",N1080,";"),LEN(CONCATENATE("  ALTER COLUMN  "," ",N1080,";"))-2),";")</f>
        <v xml:space="preserve">  ALTER COLUMN   FK_PROJECT_ID VARCHAR(500);</v>
      </c>
      <c r="L1080" s="12"/>
      <c r="M1080" s="18" t="str">
        <f>CONCATENATE(B1080,",")</f>
        <v>FK_PROJECT_ID,</v>
      </c>
      <c r="N1080" s="5" t="str">
        <f t="shared" si="434"/>
        <v>FK_PROJECT_ID VARCHAR(500),</v>
      </c>
      <c r="O1080" s="1" t="s">
        <v>10</v>
      </c>
      <c r="P1080" t="s">
        <v>288</v>
      </c>
      <c r="Q1080" t="s">
        <v>2</v>
      </c>
      <c r="W1080" s="17" t="str">
        <f>CONCATENATE(,LOWER(O1080),UPPER(LEFT(P1080,1)),LOWER(RIGHT(P1080,LEN(P1080)-IF(LEN(P1080)&gt;0,1,LEN(P1080)))),UPPER(LEFT(Q1080,1)),LOWER(RIGHT(Q1080,LEN(Q1080)-IF(LEN(Q1080)&gt;0,1,LEN(Q1080)))),UPPER(LEFT(R1080,1)),LOWER(RIGHT(R1080,LEN(R1080)-IF(LEN(R1080)&gt;0,1,LEN(R1080)))),UPPER(LEFT(S1080,1)),LOWER(RIGHT(S1080,LEN(S1080)-IF(LEN(S1080)&gt;0,1,LEN(S1080)))),UPPER(LEFT(T1080,1)),LOWER(RIGHT(T1080,LEN(T1080)-IF(LEN(T1080)&gt;0,1,LEN(T1080)))),UPPER(LEFT(U1080,1)),LOWER(RIGHT(U1080,LEN(U1080)-IF(LEN(U1080)&gt;0,1,LEN(U1080)))),UPPER(LEFT(V1080,1)),LOWER(RIGHT(V1080,LEN(V1080)-IF(LEN(V1080)&gt;0,1,LEN(V1080)))))</f>
        <v>fkProjectId</v>
      </c>
      <c r="X1080" s="3" t="str">
        <f>CONCATENATE("""",W1080,"""",":","""","""",",")</f>
        <v>"fkProjectId":"",</v>
      </c>
      <c r="Y1080" s="22" t="str">
        <f>CONCATENATE("public static String ",,B1080,,"=","""",W1080,""";")</f>
        <v>public static String FK_PROJECT_ID="fkProjectId";</v>
      </c>
      <c r="Z1080" s="7" t="str">
        <f>CONCATENATE("private String ",W1080,"=","""""",";")</f>
        <v>private String fkProjectId="";</v>
      </c>
    </row>
    <row r="1081" spans="2:26" ht="19.2" x14ac:dyDescent="0.45">
      <c r="B1081" s="1" t="s">
        <v>367</v>
      </c>
      <c r="C1081" s="1" t="s">
        <v>1</v>
      </c>
      <c r="D1081" s="4">
        <v>500</v>
      </c>
      <c r="I1081" t="str">
        <f>I1079</f>
        <v>ALTER TABLE TM_INPUT_TABLE_COMP</v>
      </c>
      <c r="J1081" t="str">
        <f t="shared" si="435"/>
        <v xml:space="preserve"> ADD  FK_BACKLOG_ID VARCHAR(500);</v>
      </c>
      <c r="K1081" s="21" t="str">
        <f t="shared" si="436"/>
        <v xml:space="preserve">  ALTER COLUMN   FK_BACKLOG_ID VARCHAR(500);</v>
      </c>
      <c r="L1081" s="12"/>
      <c r="M1081" s="18" t="str">
        <f t="shared" si="429"/>
        <v>FK_BACKLOG_ID,</v>
      </c>
      <c r="N1081" s="5" t="str">
        <f t="shared" si="434"/>
        <v>FK_BACKLOG_ID VARCHAR(500),</v>
      </c>
      <c r="O1081" s="1" t="s">
        <v>10</v>
      </c>
      <c r="P1081" t="s">
        <v>354</v>
      </c>
      <c r="Q1081" t="s">
        <v>2</v>
      </c>
      <c r="W1081" s="17" t="str">
        <f t="shared" si="430"/>
        <v>fkBacklogId</v>
      </c>
      <c r="X1081" s="3" t="str">
        <f t="shared" si="431"/>
        <v>"fkBacklogId":"",</v>
      </c>
      <c r="Y1081" s="22" t="str">
        <f t="shared" si="432"/>
        <v>public static String FK_BACKLOG_ID="fkBacklogId";</v>
      </c>
      <c r="Z1081" s="7" t="str">
        <f t="shared" si="433"/>
        <v>private String fkBacklogId="";</v>
      </c>
    </row>
    <row r="1082" spans="2:26" ht="19.2" x14ac:dyDescent="0.45">
      <c r="B1082" s="1" t="s">
        <v>215</v>
      </c>
      <c r="C1082" s="1" t="s">
        <v>1</v>
      </c>
      <c r="D1082" s="4">
        <v>500</v>
      </c>
      <c r="I1082" t="str">
        <f>I1079</f>
        <v>ALTER TABLE TM_INPUT_TABLE_COMP</v>
      </c>
      <c r="J1082" t="str">
        <f t="shared" si="435"/>
        <v xml:space="preserve"> ADD  TABLE_NAME VARCHAR(500);</v>
      </c>
      <c r="K1082" s="21" t="str">
        <f t="shared" si="436"/>
        <v xml:space="preserve">  ALTER COLUMN   TABLE_NAME VARCHAR(500);</v>
      </c>
      <c r="L1082" s="12"/>
      <c r="M1082" s="18" t="str">
        <f t="shared" si="429"/>
        <v>TABLE_NAME,</v>
      </c>
      <c r="N1082" s="5" t="str">
        <f t="shared" si="434"/>
        <v>TABLE_NAME VARCHAR(500),</v>
      </c>
      <c r="O1082" s="1" t="s">
        <v>220</v>
      </c>
      <c r="P1082" t="s">
        <v>0</v>
      </c>
      <c r="W1082" s="17" t="str">
        <f t="shared" si="430"/>
        <v>tableName</v>
      </c>
      <c r="X1082" s="3" t="str">
        <f t="shared" si="431"/>
        <v>"tableName":"",</v>
      </c>
      <c r="Y1082" s="22" t="str">
        <f t="shared" si="432"/>
        <v>public static String TABLE_NAME="tableName";</v>
      </c>
      <c r="Z1082" s="7" t="str">
        <f t="shared" si="433"/>
        <v>private String tableName="";</v>
      </c>
    </row>
    <row r="1083" spans="2:26" ht="19.2" x14ac:dyDescent="0.45">
      <c r="B1083" s="1" t="s">
        <v>747</v>
      </c>
      <c r="C1083" s="1" t="s">
        <v>701</v>
      </c>
      <c r="D1083" s="4"/>
      <c r="I1083" t="str">
        <f>I1076</f>
        <v>ALTER TABLE TM_INPUT_TABLE_COMP</v>
      </c>
      <c r="J1083" t="str">
        <f>CONCATENATE(LEFT(CONCATENATE(" ADD "," ",N1083,";"),LEN(CONCATENATE(" ADD "," ",N1083,";"))-2),";")</f>
        <v xml:space="preserve"> ADD  TABLE_CSS TEXT;</v>
      </c>
      <c r="K1083" s="21" t="str">
        <f>CONCATENATE(LEFT(CONCATENATE("  ALTER COLUMN  "," ",N1083,";"),LEN(CONCATENATE("  ALTER COLUMN  "," ",N1083,";"))-2),";")</f>
        <v xml:space="preserve">  ALTER COLUMN   TABLE_CSS TEXT;</v>
      </c>
      <c r="L1083" s="12"/>
      <c r="M1083" s="18" t="str">
        <f>CONCATENATE(B1083,",")</f>
        <v>TABLE_CSS,</v>
      </c>
      <c r="N1083" s="5" t="str">
        <f t="shared" ref="N1083:N1088" si="437">CONCATENATE(B1083," ",C1083,"",D1083,"",",")</f>
        <v>TABLE_CSS TEXT,</v>
      </c>
      <c r="O1083" s="1" t="s">
        <v>220</v>
      </c>
      <c r="P1083" t="s">
        <v>554</v>
      </c>
      <c r="W1083" s="17" t="str">
        <f>CONCATENATE(,LOWER(O1083),UPPER(LEFT(P1083,1)),LOWER(RIGHT(P1083,LEN(P1083)-IF(LEN(P1083)&gt;0,1,LEN(P1083)))),UPPER(LEFT(Q1083,1)),LOWER(RIGHT(Q1083,LEN(Q1083)-IF(LEN(Q1083)&gt;0,1,LEN(Q1083)))),UPPER(LEFT(R1083,1)),LOWER(RIGHT(R1083,LEN(R1083)-IF(LEN(R1083)&gt;0,1,LEN(R1083)))),UPPER(LEFT(S1083,1)),LOWER(RIGHT(S1083,LEN(S1083)-IF(LEN(S1083)&gt;0,1,LEN(S1083)))),UPPER(LEFT(T1083,1)),LOWER(RIGHT(T1083,LEN(T1083)-IF(LEN(T1083)&gt;0,1,LEN(T1083)))),UPPER(LEFT(U1083,1)),LOWER(RIGHT(U1083,LEN(U1083)-IF(LEN(U1083)&gt;0,1,LEN(U1083)))),UPPER(LEFT(V1083,1)),LOWER(RIGHT(V1083,LEN(V1083)-IF(LEN(V1083)&gt;0,1,LEN(V1083)))))</f>
        <v>tableCss</v>
      </c>
      <c r="X1083" s="3" t="str">
        <f>CONCATENATE("""",W1083,"""",":","""","""",",")</f>
        <v>"tableCss":"",</v>
      </c>
      <c r="Y1083" s="22" t="str">
        <f>CONCATENATE("public static String ",,B1083,,"=","""",W1083,""";")</f>
        <v>public static String TABLE_CSS="tableCss";</v>
      </c>
      <c r="Z1083" s="7" t="str">
        <f>CONCATENATE("private String ",W1083,"=","""""",";")</f>
        <v>private String tableCss="";</v>
      </c>
    </row>
    <row r="1084" spans="2:26" ht="19.2" x14ac:dyDescent="0.45">
      <c r="B1084" s="1" t="s">
        <v>748</v>
      </c>
      <c r="C1084" s="1" t="s">
        <v>701</v>
      </c>
      <c r="D1084" s="4"/>
      <c r="I1084" t="str">
        <f>I1077</f>
        <v>ALTER TABLE TM_INPUT_TABLE_COMP</v>
      </c>
      <c r="J1084" t="str">
        <f>CONCATENATE(LEFT(CONCATENATE(" ADD "," ",N1084,";"),LEN(CONCATENATE(" ADD "," ",N1084,";"))-2),";")</f>
        <v xml:space="preserve"> ADD  HEADER_CSS TEXT;</v>
      </c>
      <c r="K1084" s="21" t="str">
        <f>CONCATENATE(LEFT(CONCATENATE("  ALTER COLUMN  "," ",N1084,";"),LEN(CONCATENATE("  ALTER COLUMN  "," ",N1084,";"))-2),";")</f>
        <v xml:space="preserve">  ALTER COLUMN   HEADER_CSS TEXT;</v>
      </c>
      <c r="L1084" s="12"/>
      <c r="M1084" s="18" t="str">
        <f>CONCATENATE(B1084,",")</f>
        <v>HEADER_CSS,</v>
      </c>
      <c r="N1084" s="5" t="str">
        <f t="shared" si="437"/>
        <v>HEADER_CSS TEXT,</v>
      </c>
      <c r="O1084" s="1" t="s">
        <v>754</v>
      </c>
      <c r="P1084" t="s">
        <v>554</v>
      </c>
      <c r="W1084" s="17" t="str">
        <f>CONCATENATE(,LOWER(O1084),UPPER(LEFT(P1084,1)),LOWER(RIGHT(P1084,LEN(P1084)-IF(LEN(P1084)&gt;0,1,LEN(P1084)))),UPPER(LEFT(Q1084,1)),LOWER(RIGHT(Q1084,LEN(Q1084)-IF(LEN(Q1084)&gt;0,1,LEN(Q1084)))),UPPER(LEFT(R1084,1)),LOWER(RIGHT(R1084,LEN(R1084)-IF(LEN(R1084)&gt;0,1,LEN(R1084)))),UPPER(LEFT(S1084,1)),LOWER(RIGHT(S1084,LEN(S1084)-IF(LEN(S1084)&gt;0,1,LEN(S1084)))),UPPER(LEFT(T1084,1)),LOWER(RIGHT(T1084,LEN(T1084)-IF(LEN(T1084)&gt;0,1,LEN(T1084)))),UPPER(LEFT(U1084,1)),LOWER(RIGHT(U1084,LEN(U1084)-IF(LEN(U1084)&gt;0,1,LEN(U1084)))),UPPER(LEFT(V1084,1)),LOWER(RIGHT(V1084,LEN(V1084)-IF(LEN(V1084)&gt;0,1,LEN(V1084)))))</f>
        <v>headerCss</v>
      </c>
      <c r="X1084" s="3" t="str">
        <f>CONCATENATE("""",W1084,"""",":","""","""",",")</f>
        <v>"headerCss":"",</v>
      </c>
      <c r="Y1084" s="22" t="str">
        <f>CONCATENATE("public static String ",,B1084,,"=","""",W1084,""";")</f>
        <v>public static String HEADER_CSS="headerCss";</v>
      </c>
      <c r="Z1084" s="7" t="str">
        <f>CONCATENATE("private String ",W1084,"=","""""",";")</f>
        <v>private String headerCss="";</v>
      </c>
    </row>
    <row r="1085" spans="2:26" ht="19.2" x14ac:dyDescent="0.45">
      <c r="B1085" s="1" t="s">
        <v>749</v>
      </c>
      <c r="C1085" s="1" t="s">
        <v>701</v>
      </c>
      <c r="D1085" s="4"/>
      <c r="I1085" t="str">
        <f>I1083</f>
        <v>ALTER TABLE TM_INPUT_TABLE_COMP</v>
      </c>
      <c r="J1085" t="str">
        <f>CONCATENATE(LEFT(CONCATENATE(" ADD "," ",N1085,";"),LEN(CONCATENATE(" ADD "," ",N1085,";"))-2),";")</f>
        <v xml:space="preserve"> ADD  BODY_CSS TEXT;</v>
      </c>
      <c r="K1085" s="21" t="str">
        <f>CONCATENATE(LEFT(CONCATENATE("  ALTER COLUMN  "," ",N1085,";"),LEN(CONCATENATE("  ALTER COLUMN  "," ",N1085,";"))-2),";")</f>
        <v xml:space="preserve">  ALTER COLUMN   BODY_CSS TEXT;</v>
      </c>
      <c r="L1085" s="12"/>
      <c r="M1085" s="18" t="str">
        <f>CONCATENATE(B1085,",")</f>
        <v>BODY_CSS,</v>
      </c>
      <c r="N1085" s="5" t="str">
        <f t="shared" si="437"/>
        <v>BODY_CSS TEXT,</v>
      </c>
      <c r="O1085" s="1" t="s">
        <v>429</v>
      </c>
      <c r="P1085" t="s">
        <v>554</v>
      </c>
      <c r="W1085" s="17" t="str">
        <f>CONCATENATE(,LOWER(O1085),UPPER(LEFT(P1085,1)),LOWER(RIGHT(P1085,LEN(P1085)-IF(LEN(P1085)&gt;0,1,LEN(P1085)))),UPPER(LEFT(Q1085,1)),LOWER(RIGHT(Q1085,LEN(Q1085)-IF(LEN(Q1085)&gt;0,1,LEN(Q1085)))),UPPER(LEFT(R1085,1)),LOWER(RIGHT(R1085,LEN(R1085)-IF(LEN(R1085)&gt;0,1,LEN(R1085)))),UPPER(LEFT(S1085,1)),LOWER(RIGHT(S1085,LEN(S1085)-IF(LEN(S1085)&gt;0,1,LEN(S1085)))),UPPER(LEFT(T1085,1)),LOWER(RIGHT(T1085,LEN(T1085)-IF(LEN(T1085)&gt;0,1,LEN(T1085)))),UPPER(LEFT(U1085,1)),LOWER(RIGHT(U1085,LEN(U1085)-IF(LEN(U1085)&gt;0,1,LEN(U1085)))),UPPER(LEFT(V1085,1)),LOWER(RIGHT(V1085,LEN(V1085)-IF(LEN(V1085)&gt;0,1,LEN(V1085)))))</f>
        <v>bodyCss</v>
      </c>
      <c r="X1085" s="3" t="str">
        <f>CONCATENATE("""",W1085,"""",":","""","""",",")</f>
        <v>"bodyCss":"",</v>
      </c>
      <c r="Y1085" s="22" t="str">
        <f>CONCATENATE("public static String ",,B1085,,"=","""",W1085,""";")</f>
        <v>public static String BODY_CSS="bodyCss";</v>
      </c>
      <c r="Z1085" s="7" t="str">
        <f>CONCATENATE("private String ",W1085,"=","""""",";")</f>
        <v>private String bodyCss="";</v>
      </c>
    </row>
    <row r="1086" spans="2:26" ht="19.2" x14ac:dyDescent="0.45">
      <c r="B1086" s="1" t="s">
        <v>750</v>
      </c>
      <c r="C1086" s="1" t="s">
        <v>701</v>
      </c>
      <c r="D1086" s="4"/>
      <c r="I1086" t="str">
        <f>I1084</f>
        <v>ALTER TABLE TM_INPUT_TABLE_COMP</v>
      </c>
      <c r="J1086" t="str">
        <f>CONCATENATE(LEFT(CONCATENATE(" ADD "," ",N1086,";"),LEN(CONCATENATE(" ADD "," ",N1086,";"))-2),";")</f>
        <v xml:space="preserve"> ADD  FOOTER_CSS TEXT;</v>
      </c>
      <c r="K1086" s="21" t="str">
        <f>CONCATENATE(LEFT(CONCATENATE("  ALTER COLUMN  "," ",N1086,";"),LEN(CONCATENATE("  ALTER COLUMN  "," ",N1086,";"))-2),";")</f>
        <v xml:space="preserve">  ALTER COLUMN   FOOTER_CSS TEXT;</v>
      </c>
      <c r="L1086" s="12"/>
      <c r="M1086" s="18" t="str">
        <f>CONCATENATE(B1086,",")</f>
        <v>FOOTER_CSS,</v>
      </c>
      <c r="N1086" s="5" t="str">
        <f t="shared" si="437"/>
        <v>FOOTER_CSS TEXT,</v>
      </c>
      <c r="O1086" s="1" t="s">
        <v>755</v>
      </c>
      <c r="P1086" t="s">
        <v>554</v>
      </c>
      <c r="W1086" s="17" t="str">
        <f>CONCATENATE(,LOWER(O1086),UPPER(LEFT(P1086,1)),LOWER(RIGHT(P1086,LEN(P1086)-IF(LEN(P1086)&gt;0,1,LEN(P1086)))),UPPER(LEFT(Q1086,1)),LOWER(RIGHT(Q1086,LEN(Q1086)-IF(LEN(Q1086)&gt;0,1,LEN(Q1086)))),UPPER(LEFT(R1086,1)),LOWER(RIGHT(R1086,LEN(R1086)-IF(LEN(R1086)&gt;0,1,LEN(R1086)))),UPPER(LEFT(S1086,1)),LOWER(RIGHT(S1086,LEN(S1086)-IF(LEN(S1086)&gt;0,1,LEN(S1086)))),UPPER(LEFT(T1086,1)),LOWER(RIGHT(T1086,LEN(T1086)-IF(LEN(T1086)&gt;0,1,LEN(T1086)))),UPPER(LEFT(U1086,1)),LOWER(RIGHT(U1086,LEN(U1086)-IF(LEN(U1086)&gt;0,1,LEN(U1086)))),UPPER(LEFT(V1086,1)),LOWER(RIGHT(V1086,LEN(V1086)-IF(LEN(V1086)&gt;0,1,LEN(V1086)))))</f>
        <v>footerCss</v>
      </c>
      <c r="X1086" s="3" t="str">
        <f>CONCATENATE("""",W1086,"""",":","""","""",",")</f>
        <v>"footerCss":"",</v>
      </c>
      <c r="Y1086" s="22" t="str">
        <f>CONCATENATE("public static String ",,B1086,,"=","""",W1086,""";")</f>
        <v>public static String FOOTER_CSS="footerCss";</v>
      </c>
      <c r="Z1086" s="7" t="str">
        <f>CONCATENATE("private String ",W1086,"=","""""",";")</f>
        <v>private String footerCss="";</v>
      </c>
    </row>
    <row r="1087" spans="2:26" ht="19.2" x14ac:dyDescent="0.45">
      <c r="B1087" s="1" t="s">
        <v>751</v>
      </c>
      <c r="C1087" s="1" t="s">
        <v>701</v>
      </c>
      <c r="D1087" s="4"/>
      <c r="I1087" t="str">
        <f>I1081</f>
        <v>ALTER TABLE TM_INPUT_TABLE_COMP</v>
      </c>
      <c r="J1087" t="str">
        <f t="shared" si="435"/>
        <v xml:space="preserve"> ADD  TR_CSS TEXT;</v>
      </c>
      <c r="K1087" s="21" t="str">
        <f t="shared" si="436"/>
        <v xml:space="preserve">  ALTER COLUMN   TR_CSS TEXT;</v>
      </c>
      <c r="L1087" s="12"/>
      <c r="M1087" s="18" t="str">
        <f t="shared" si="429"/>
        <v>TR_CSS,</v>
      </c>
      <c r="N1087" s="5" t="str">
        <f t="shared" si="437"/>
        <v>TR_CSS TEXT,</v>
      </c>
      <c r="O1087" s="1" t="s">
        <v>756</v>
      </c>
      <c r="P1087" t="s">
        <v>554</v>
      </c>
      <c r="W1087" s="17" t="str">
        <f t="shared" si="430"/>
        <v>trCss</v>
      </c>
      <c r="X1087" s="3" t="str">
        <f t="shared" si="431"/>
        <v>"trCss":"",</v>
      </c>
      <c r="Y1087" s="22" t="str">
        <f t="shared" si="432"/>
        <v>public static String TR_CSS="trCss";</v>
      </c>
      <c r="Z1087" s="7" t="str">
        <f t="shared" si="433"/>
        <v>private String trCss="";</v>
      </c>
    </row>
    <row r="1088" spans="2:26" ht="19.2" x14ac:dyDescent="0.45">
      <c r="B1088" s="1" t="s">
        <v>752</v>
      </c>
      <c r="C1088" s="1" t="s">
        <v>701</v>
      </c>
      <c r="D1088" s="4"/>
      <c r="I1088" t="str">
        <f>I1082</f>
        <v>ALTER TABLE TM_INPUT_TABLE_COMP</v>
      </c>
      <c r="J1088" t="str">
        <f t="shared" si="435"/>
        <v xml:space="preserve"> ADD  TD_CSS TEXT;</v>
      </c>
      <c r="K1088" s="21" t="str">
        <f t="shared" si="436"/>
        <v xml:space="preserve">  ALTER COLUMN   TD_CSS TEXT;</v>
      </c>
      <c r="L1088" s="12"/>
      <c r="M1088" s="18" t="str">
        <f t="shared" si="429"/>
        <v>TD_CSS,</v>
      </c>
      <c r="N1088" s="5" t="str">
        <f t="shared" si="437"/>
        <v>TD_CSS TEXT,</v>
      </c>
      <c r="O1088" s="1" t="s">
        <v>757</v>
      </c>
      <c r="P1088" t="s">
        <v>554</v>
      </c>
      <c r="W1088" s="17" t="str">
        <f t="shared" si="430"/>
        <v>tdCss</v>
      </c>
      <c r="X1088" s="3" t="str">
        <f t="shared" si="431"/>
        <v>"tdCss":"",</v>
      </c>
      <c r="Y1088" s="22" t="str">
        <f t="shared" si="432"/>
        <v>public static String TD_CSS="tdCss";</v>
      </c>
      <c r="Z1088" s="7" t="str">
        <f t="shared" si="433"/>
        <v>private String tdCss="";</v>
      </c>
    </row>
    <row r="1089" spans="2:26" ht="19.2" x14ac:dyDescent="0.45">
      <c r="B1089" s="1" t="s">
        <v>767</v>
      </c>
      <c r="C1089" s="1" t="s">
        <v>1</v>
      </c>
      <c r="D1089" s="4">
        <v>24</v>
      </c>
      <c r="I1089" t="str">
        <f>I1085</f>
        <v>ALTER TABLE TM_INPUT_TABLE_COMP</v>
      </c>
      <c r="J1089" t="str">
        <f t="shared" si="435"/>
        <v xml:space="preserve"> ADD  READ_CONTENT VARCHAR(24);</v>
      </c>
      <c r="K1089" s="21" t="str">
        <f t="shared" si="436"/>
        <v xml:space="preserve">  ALTER COLUMN   READ_CONTENT VARCHAR(24);</v>
      </c>
      <c r="L1089" s="12"/>
      <c r="M1089" s="18" t="str">
        <f t="shared" si="429"/>
        <v>READ_CONTENT,</v>
      </c>
      <c r="N1089" s="5" t="str">
        <f>CONCATENATE(B1089," ",C1089,"(",D1089,")",",")</f>
        <v>READ_CONTENT VARCHAR(24),</v>
      </c>
      <c r="O1089" s="1" t="s">
        <v>768</v>
      </c>
      <c r="P1089" t="s">
        <v>769</v>
      </c>
      <c r="W1089" s="17" t="str">
        <f t="shared" si="430"/>
        <v>readContent</v>
      </c>
      <c r="X1089" s="3" t="str">
        <f t="shared" si="431"/>
        <v>"readContent":"",</v>
      </c>
      <c r="Y1089" s="22" t="str">
        <f t="shared" si="432"/>
        <v>public static String READ_CONTENT="readContent";</v>
      </c>
      <c r="Z1089" s="7" t="str">
        <f t="shared" si="433"/>
        <v>private String readContent="";</v>
      </c>
    </row>
    <row r="1090" spans="2:26" ht="19.2" x14ac:dyDescent="0.45">
      <c r="B1090" s="1" t="s">
        <v>765</v>
      </c>
      <c r="C1090" s="1" t="s">
        <v>1</v>
      </c>
      <c r="D1090" s="4">
        <v>24</v>
      </c>
      <c r="I1090" t="str">
        <f>I1086</f>
        <v>ALTER TABLE TM_INPUT_TABLE_COMP</v>
      </c>
      <c r="J1090" t="str">
        <f>CONCATENATE(LEFT(CONCATENATE(" ADD "," ",N1090,";"),LEN(CONCATENATE(" ADD "," ",N1090,";"))-2),";")</f>
        <v xml:space="preserve"> ADD  ROW_COUNT VARCHAR(24);</v>
      </c>
      <c r="K1090" s="21" t="str">
        <f>CONCATENATE(LEFT(CONCATENATE("  ALTER COLUMN  "," ",N1090,";"),LEN(CONCATENATE("  ALTER COLUMN  "," ",N1090,";"))-2),";")</f>
        <v xml:space="preserve">  ALTER COLUMN   ROW_COUNT VARCHAR(24);</v>
      </c>
      <c r="L1090" s="12"/>
      <c r="M1090" s="18" t="str">
        <f>CONCATENATE(B1090,",")</f>
        <v>ROW_COUNT,</v>
      </c>
      <c r="N1090" s="5" t="str">
        <f>CONCATENATE(B1090," ",C1090,"(",D1090,")",",")</f>
        <v>ROW_COUNT VARCHAR(24),</v>
      </c>
      <c r="O1090" s="1" t="s">
        <v>766</v>
      </c>
      <c r="P1090" t="s">
        <v>214</v>
      </c>
      <c r="W1090" s="17" t="str">
        <f>CONCATENATE(,LOWER(O1090),UPPER(LEFT(P1090,1)),LOWER(RIGHT(P1090,LEN(P1090)-IF(LEN(P1090)&gt;0,1,LEN(P1090)))),UPPER(LEFT(Q1090,1)),LOWER(RIGHT(Q1090,LEN(Q1090)-IF(LEN(Q1090)&gt;0,1,LEN(Q1090)))),UPPER(LEFT(R1090,1)),LOWER(RIGHT(R1090,LEN(R1090)-IF(LEN(R1090)&gt;0,1,LEN(R1090)))),UPPER(LEFT(S1090,1)),LOWER(RIGHT(S1090,LEN(S1090)-IF(LEN(S1090)&gt;0,1,LEN(S1090)))),UPPER(LEFT(T1090,1)),LOWER(RIGHT(T1090,LEN(T1090)-IF(LEN(T1090)&gt;0,1,LEN(T1090)))),UPPER(LEFT(U1090,1)),LOWER(RIGHT(U1090,LEN(U1090)-IF(LEN(U1090)&gt;0,1,LEN(U1090)))),UPPER(LEFT(V1090,1)),LOWER(RIGHT(V1090,LEN(V1090)-IF(LEN(V1090)&gt;0,1,LEN(V1090)))))</f>
        <v>rowCount</v>
      </c>
      <c r="X1090" s="3" t="str">
        <f>CONCATENATE("""",W1090,"""",":","""","""",",")</f>
        <v>"rowCount":"",</v>
      </c>
      <c r="Y1090" s="22" t="str">
        <f>CONCATENATE("public static String ",,B1090,,"=","""",W1090,""";")</f>
        <v>public static String ROW_COUNT="rowCount";</v>
      </c>
      <c r="Z1090" s="7" t="str">
        <f>CONCATENATE("private String ",W1090,"=","""""",";")</f>
        <v>private String rowCount="";</v>
      </c>
    </row>
    <row r="1091" spans="2:26" ht="19.2" x14ac:dyDescent="0.45">
      <c r="B1091" s="1" t="s">
        <v>753</v>
      </c>
      <c r="C1091" s="1" t="s">
        <v>1</v>
      </c>
      <c r="D1091" s="4">
        <v>24</v>
      </c>
      <c r="I1091" t="str">
        <f>I1087</f>
        <v>ALTER TABLE TM_INPUT_TABLE_COMP</v>
      </c>
      <c r="J1091" t="str">
        <f t="shared" si="435"/>
        <v xml:space="preserve"> ADD  HAS_NO VARCHAR(24);</v>
      </c>
      <c r="K1091" s="21" t="str">
        <f t="shared" si="436"/>
        <v xml:space="preserve">  ALTER COLUMN   HAS_NO VARCHAR(24);</v>
      </c>
      <c r="L1091" s="12"/>
      <c r="M1091" s="18" t="str">
        <f t="shared" si="429"/>
        <v>HAS_NO,</v>
      </c>
      <c r="N1091" s="5" t="str">
        <f>CONCATENATE(B1091," ",C1091,"(",D1091,")",",")</f>
        <v>HAS_NO VARCHAR(24),</v>
      </c>
      <c r="O1091" s="1" t="s">
        <v>758</v>
      </c>
      <c r="P1091" t="s">
        <v>173</v>
      </c>
      <c r="W1091" s="17" t="str">
        <f t="shared" si="430"/>
        <v>hasNo</v>
      </c>
      <c r="X1091" s="3" t="str">
        <f t="shared" si="431"/>
        <v>"hasNo":"",</v>
      </c>
      <c r="Y1091" s="22" t="str">
        <f t="shared" si="432"/>
        <v>public static String HAS_NO="hasNo";</v>
      </c>
      <c r="Z1091" s="7" t="str">
        <f t="shared" si="433"/>
        <v>private String hasNo="";</v>
      </c>
    </row>
    <row r="1092" spans="2:26" ht="19.2" x14ac:dyDescent="0.45">
      <c r="B1092" s="1"/>
      <c r="C1092" s="1"/>
      <c r="D1092" s="4"/>
      <c r="L1092" s="12"/>
      <c r="M1092" s="18"/>
      <c r="N1092" s="33" t="s">
        <v>130</v>
      </c>
      <c r="O1092" s="1"/>
      <c r="W1092" s="17"/>
    </row>
    <row r="1093" spans="2:26" ht="19.2" x14ac:dyDescent="0.45">
      <c r="C1093" s="14"/>
      <c r="D1093" s="9"/>
      <c r="K1093" s="29"/>
      <c r="M1093" s="20"/>
      <c r="N1093" s="31" t="s">
        <v>126</v>
      </c>
      <c r="O1093" s="14"/>
      <c r="W1093" s="17"/>
    </row>
    <row r="1097" spans="2:26" x14ac:dyDescent="0.3">
      <c r="B1097" s="2" t="s">
        <v>759</v>
      </c>
      <c r="I1097" t="str">
        <f>CONCATENATE("ALTER TABLE"," ",B1097)</f>
        <v>ALTER TABLE TM_REL_TABLE_INPUT</v>
      </c>
      <c r="K1097" s="25"/>
      <c r="N1097" s="5" t="str">
        <f>CONCATENATE("CREATE TABLE ",B1097," ","(")</f>
        <v>CREATE TABLE TM_REL_TABLE_INPUT (</v>
      </c>
    </row>
    <row r="1098" spans="2:26" ht="19.2" x14ac:dyDescent="0.45">
      <c r="B1098" s="1" t="s">
        <v>2</v>
      </c>
      <c r="C1098" s="1" t="s">
        <v>1</v>
      </c>
      <c r="D1098" s="4">
        <v>30</v>
      </c>
      <c r="E1098" s="24" t="s">
        <v>113</v>
      </c>
      <c r="I1098" t="str">
        <f>I1097</f>
        <v>ALTER TABLE TM_REL_TABLE_INPUT</v>
      </c>
      <c r="L1098" s="12"/>
      <c r="M1098" s="18" t="str">
        <f t="shared" ref="M1098:M1107" si="438">CONCATENATE(B1098,",")</f>
        <v>ID,</v>
      </c>
      <c r="N1098" s="5" t="str">
        <f>CONCATENATE(B1098," ",C1098,"(",D1098,") ",E1098," ,")</f>
        <v>ID VARCHAR(30) NOT NULL ,</v>
      </c>
      <c r="O1098" s="1" t="s">
        <v>2</v>
      </c>
      <c r="P1098" s="6"/>
      <c r="Q1098" s="6"/>
      <c r="R1098" s="6"/>
      <c r="S1098" s="6"/>
      <c r="T1098" s="6"/>
      <c r="U1098" s="6"/>
      <c r="V1098" s="6"/>
      <c r="W1098" s="17" t="str">
        <f t="shared" ref="W1098:W1107" si="439">CONCATENATE(,LOWER(O1098),UPPER(LEFT(P1098,1)),LOWER(RIGHT(P1098,LEN(P1098)-IF(LEN(P1098)&gt;0,1,LEN(P1098)))),UPPER(LEFT(Q1098,1)),LOWER(RIGHT(Q1098,LEN(Q1098)-IF(LEN(Q1098)&gt;0,1,LEN(Q1098)))),UPPER(LEFT(R1098,1)),LOWER(RIGHT(R1098,LEN(R1098)-IF(LEN(R1098)&gt;0,1,LEN(R1098)))),UPPER(LEFT(S1098,1)),LOWER(RIGHT(S1098,LEN(S1098)-IF(LEN(S1098)&gt;0,1,LEN(S1098)))),UPPER(LEFT(T1098,1)),LOWER(RIGHT(T1098,LEN(T1098)-IF(LEN(T1098)&gt;0,1,LEN(T1098)))),UPPER(LEFT(U1098,1)),LOWER(RIGHT(U1098,LEN(U1098)-IF(LEN(U1098)&gt;0,1,LEN(U1098)))),UPPER(LEFT(V1098,1)),LOWER(RIGHT(V1098,LEN(V1098)-IF(LEN(V1098)&gt;0,1,LEN(V1098)))))</f>
        <v>id</v>
      </c>
      <c r="X1098" s="3" t="str">
        <f t="shared" ref="X1098:X1107" si="440">CONCATENATE("""",W1098,"""",":","""","""",",")</f>
        <v>"id":"",</v>
      </c>
      <c r="Y1098" s="22" t="str">
        <f t="shared" ref="Y1098:Y1107" si="441">CONCATENATE("public static String ",,B1098,,"=","""",W1098,""";")</f>
        <v>public static String ID="id";</v>
      </c>
      <c r="Z1098" s="7" t="str">
        <f t="shared" ref="Z1098:Z1107" si="442">CONCATENATE("private String ",W1098,"=","""""",";")</f>
        <v>private String id="";</v>
      </c>
    </row>
    <row r="1099" spans="2:26" ht="19.2" x14ac:dyDescent="0.45">
      <c r="B1099" s="1" t="s">
        <v>3</v>
      </c>
      <c r="C1099" s="1" t="s">
        <v>1</v>
      </c>
      <c r="D1099" s="4">
        <v>10</v>
      </c>
      <c r="I1099" t="str">
        <f>I1098</f>
        <v>ALTER TABLE TM_REL_TABLE_INPUT</v>
      </c>
      <c r="K1099" s="21" t="s">
        <v>436</v>
      </c>
      <c r="L1099" s="12"/>
      <c r="M1099" s="18" t="str">
        <f t="shared" si="438"/>
        <v>STATUS,</v>
      </c>
      <c r="N1099" s="5" t="str">
        <f t="shared" ref="N1099:N1107" si="443">CONCATENATE(B1099," ",C1099,"(",D1099,")",",")</f>
        <v>STATUS VARCHAR(10),</v>
      </c>
      <c r="O1099" s="1" t="s">
        <v>3</v>
      </c>
      <c r="W1099" s="17" t="str">
        <f t="shared" si="439"/>
        <v>status</v>
      </c>
      <c r="X1099" s="3" t="str">
        <f t="shared" si="440"/>
        <v>"status":"",</v>
      </c>
      <c r="Y1099" s="22" t="str">
        <f t="shared" si="441"/>
        <v>public static String STATUS="status";</v>
      </c>
      <c r="Z1099" s="7" t="str">
        <f t="shared" si="442"/>
        <v>private String status="";</v>
      </c>
    </row>
    <row r="1100" spans="2:26" ht="19.2" x14ac:dyDescent="0.45">
      <c r="B1100" s="1" t="s">
        <v>4</v>
      </c>
      <c r="C1100" s="1" t="s">
        <v>1</v>
      </c>
      <c r="D1100" s="4">
        <v>30</v>
      </c>
      <c r="I1100" t="str">
        <f>I1099</f>
        <v>ALTER TABLE TM_REL_TABLE_INPUT</v>
      </c>
      <c r="J1100" t="str">
        <f t="shared" ref="J1100:J1107" si="444">CONCATENATE(LEFT(CONCATENATE(" ADD "," ",N1100,";"),LEN(CONCATENATE(" ADD "," ",N1100,";"))-2),";")</f>
        <v xml:space="preserve"> ADD  INSERT_DATE VARCHAR(30);</v>
      </c>
      <c r="K1100" s="21" t="str">
        <f t="shared" ref="K1100:K1107" si="445">CONCATENATE(LEFT(CONCATENATE("  ALTER COLUMN  "," ",N1100,";"),LEN(CONCATENATE("  ALTER COLUMN  "," ",N1100,";"))-2),";")</f>
        <v xml:space="preserve">  ALTER COLUMN   INSERT_DATE VARCHAR(30);</v>
      </c>
      <c r="L1100" s="12"/>
      <c r="M1100" s="18" t="str">
        <f t="shared" si="438"/>
        <v>INSERT_DATE,</v>
      </c>
      <c r="N1100" s="5" t="str">
        <f t="shared" si="443"/>
        <v>INSERT_DATE VARCHAR(30),</v>
      </c>
      <c r="O1100" s="1" t="s">
        <v>7</v>
      </c>
      <c r="P1100" t="s">
        <v>8</v>
      </c>
      <c r="W1100" s="17" t="str">
        <f t="shared" si="439"/>
        <v>insertDate</v>
      </c>
      <c r="X1100" s="3" t="str">
        <f t="shared" si="440"/>
        <v>"insertDate":"",</v>
      </c>
      <c r="Y1100" s="22" t="str">
        <f t="shared" si="441"/>
        <v>public static String INSERT_DATE="insertDate";</v>
      </c>
      <c r="Z1100" s="7" t="str">
        <f t="shared" si="442"/>
        <v>private String insertDate="";</v>
      </c>
    </row>
    <row r="1101" spans="2:26" ht="19.2" x14ac:dyDescent="0.45">
      <c r="B1101" s="1" t="s">
        <v>5</v>
      </c>
      <c r="C1101" s="1" t="s">
        <v>1</v>
      </c>
      <c r="D1101" s="4">
        <v>30</v>
      </c>
      <c r="I1101" t="str">
        <f>I1100</f>
        <v>ALTER TABLE TM_REL_TABLE_INPUT</v>
      </c>
      <c r="J1101" t="str">
        <f t="shared" si="444"/>
        <v xml:space="preserve"> ADD  MODIFICATION_DATE VARCHAR(30);</v>
      </c>
      <c r="K1101" s="21" t="str">
        <f t="shared" si="445"/>
        <v xml:space="preserve">  ALTER COLUMN   MODIFICATION_DATE VARCHAR(30);</v>
      </c>
      <c r="L1101" s="12"/>
      <c r="M1101" s="18" t="str">
        <f t="shared" si="438"/>
        <v>MODIFICATION_DATE,</v>
      </c>
      <c r="N1101" s="5" t="str">
        <f t="shared" si="443"/>
        <v>MODIFICATION_DATE VARCHAR(30),</v>
      </c>
      <c r="O1101" s="1" t="s">
        <v>9</v>
      </c>
      <c r="P1101" t="s">
        <v>8</v>
      </c>
      <c r="W1101" s="17" t="str">
        <f t="shared" si="439"/>
        <v>modificationDate</v>
      </c>
      <c r="X1101" s="3" t="str">
        <f t="shared" si="440"/>
        <v>"modificationDate":"",</v>
      </c>
      <c r="Y1101" s="22" t="str">
        <f t="shared" si="441"/>
        <v>public static String MODIFICATION_DATE="modificationDate";</v>
      </c>
      <c r="Z1101" s="7" t="str">
        <f t="shared" si="442"/>
        <v>private String modificationDate="";</v>
      </c>
    </row>
    <row r="1102" spans="2:26" ht="19.2" x14ac:dyDescent="0.45">
      <c r="B1102" s="1" t="s">
        <v>274</v>
      </c>
      <c r="C1102" s="1" t="s">
        <v>1</v>
      </c>
      <c r="D1102" s="4">
        <v>500</v>
      </c>
      <c r="I1102" t="str">
        <f>I1101</f>
        <v>ALTER TABLE TM_REL_TABLE_INPUT</v>
      </c>
      <c r="J1102" t="str">
        <f t="shared" si="444"/>
        <v xml:space="preserve"> ADD  FK_PROJECT_ID VARCHAR(500);</v>
      </c>
      <c r="K1102" s="21" t="str">
        <f t="shared" si="445"/>
        <v xml:space="preserve">  ALTER COLUMN   FK_PROJECT_ID VARCHAR(500);</v>
      </c>
      <c r="L1102" s="12"/>
      <c r="M1102" s="18" t="str">
        <f t="shared" si="438"/>
        <v>FK_PROJECT_ID,</v>
      </c>
      <c r="N1102" s="5" t="str">
        <f t="shared" si="443"/>
        <v>FK_PROJECT_ID VARCHAR(500),</v>
      </c>
      <c r="O1102" s="1" t="s">
        <v>10</v>
      </c>
      <c r="P1102" t="s">
        <v>288</v>
      </c>
      <c r="Q1102" t="s">
        <v>2</v>
      </c>
      <c r="W1102" s="17" t="str">
        <f t="shared" si="439"/>
        <v>fkProjectId</v>
      </c>
      <c r="X1102" s="3" t="str">
        <f t="shared" si="440"/>
        <v>"fkProjectId":"",</v>
      </c>
      <c r="Y1102" s="22" t="str">
        <f t="shared" si="441"/>
        <v>public static String FK_PROJECT_ID="fkProjectId";</v>
      </c>
      <c r="Z1102" s="7" t="str">
        <f t="shared" si="442"/>
        <v>private String fkProjectId="";</v>
      </c>
    </row>
    <row r="1103" spans="2:26" ht="19.2" x14ac:dyDescent="0.45">
      <c r="B1103" s="1" t="s">
        <v>760</v>
      </c>
      <c r="C1103" s="1" t="s">
        <v>1</v>
      </c>
      <c r="D1103" s="4">
        <v>500</v>
      </c>
      <c r="I1103" t="str">
        <f>I1101</f>
        <v>ALTER TABLE TM_REL_TABLE_INPUT</v>
      </c>
      <c r="J1103" t="str">
        <f t="shared" si="444"/>
        <v xml:space="preserve"> ADD  FK_TABLE_ID VARCHAR(500);</v>
      </c>
      <c r="K1103" s="21" t="str">
        <f t="shared" si="445"/>
        <v xml:space="preserve">  ALTER COLUMN   FK_TABLE_ID VARCHAR(500);</v>
      </c>
      <c r="L1103" s="12"/>
      <c r="M1103" s="18" t="str">
        <f t="shared" si="438"/>
        <v>FK_TABLE_ID,</v>
      </c>
      <c r="N1103" s="5" t="str">
        <f t="shared" si="443"/>
        <v>FK_TABLE_ID VARCHAR(500),</v>
      </c>
      <c r="O1103" s="1" t="s">
        <v>10</v>
      </c>
      <c r="P1103" t="s">
        <v>220</v>
      </c>
      <c r="Q1103" t="s">
        <v>2</v>
      </c>
      <c r="W1103" s="17" t="str">
        <f t="shared" si="439"/>
        <v>fkTableId</v>
      </c>
      <c r="X1103" s="3" t="str">
        <f t="shared" si="440"/>
        <v>"fkTableId":"",</v>
      </c>
      <c r="Y1103" s="22" t="str">
        <f t="shared" si="441"/>
        <v>public static String FK_TABLE_ID="fkTableId";</v>
      </c>
      <c r="Z1103" s="7" t="str">
        <f t="shared" si="442"/>
        <v>private String fkTableId="";</v>
      </c>
    </row>
    <row r="1104" spans="2:26" ht="19.2" x14ac:dyDescent="0.45">
      <c r="B1104" s="1" t="s">
        <v>392</v>
      </c>
      <c r="C1104" s="1" t="s">
        <v>1</v>
      </c>
      <c r="D1104" s="4">
        <v>500</v>
      </c>
      <c r="I1104" t="str">
        <f>I1098</f>
        <v>ALTER TABLE TM_REL_TABLE_INPUT</v>
      </c>
      <c r="J1104" t="str">
        <f t="shared" si="444"/>
        <v xml:space="preserve"> ADD  FK_INPUT_ID VARCHAR(500);</v>
      </c>
      <c r="K1104" s="21" t="str">
        <f t="shared" si="445"/>
        <v xml:space="preserve">  ALTER COLUMN   FK_INPUT_ID VARCHAR(500);</v>
      </c>
      <c r="L1104" s="12"/>
      <c r="M1104" s="18" t="str">
        <f t="shared" si="438"/>
        <v>FK_INPUT_ID,</v>
      </c>
      <c r="N1104" s="5" t="str">
        <f t="shared" si="443"/>
        <v>FK_INPUT_ID VARCHAR(500),</v>
      </c>
      <c r="O1104" s="1" t="s">
        <v>10</v>
      </c>
      <c r="P1104" t="s">
        <v>13</v>
      </c>
      <c r="Q1104" t="s">
        <v>2</v>
      </c>
      <c r="W1104" s="17" t="str">
        <f t="shared" si="439"/>
        <v>fkInputId</v>
      </c>
      <c r="X1104" s="3" t="str">
        <f t="shared" si="440"/>
        <v>"fkInputId":"",</v>
      </c>
      <c r="Y1104" s="22" t="str">
        <f t="shared" si="441"/>
        <v>public static String FK_INPUT_ID="fkInputId";</v>
      </c>
      <c r="Z1104" s="7" t="str">
        <f t="shared" si="442"/>
        <v>private String fkInputId="";</v>
      </c>
    </row>
    <row r="1105" spans="2:26" ht="19.2" x14ac:dyDescent="0.45">
      <c r="B1105" s="1" t="s">
        <v>258</v>
      </c>
      <c r="C1105" s="1" t="s">
        <v>627</v>
      </c>
      <c r="D1105" s="4">
        <v>24</v>
      </c>
      <c r="I1105" t="str">
        <f>I1099</f>
        <v>ALTER TABLE TM_REL_TABLE_INPUT</v>
      </c>
      <c r="J1105" t="str">
        <f t="shared" si="444"/>
        <v xml:space="preserve"> ADD  ORDER_NO FLOAT(24);</v>
      </c>
      <c r="K1105" s="21" t="str">
        <f t="shared" si="445"/>
        <v xml:space="preserve">  ALTER COLUMN   ORDER_NO FLOAT(24);</v>
      </c>
      <c r="L1105" s="12"/>
      <c r="M1105" s="18" t="str">
        <f t="shared" si="438"/>
        <v>ORDER_NO,</v>
      </c>
      <c r="N1105" s="5" t="str">
        <f t="shared" si="443"/>
        <v>ORDER_NO FLOAT(24),</v>
      </c>
      <c r="O1105" s="1" t="s">
        <v>259</v>
      </c>
      <c r="P1105" t="s">
        <v>173</v>
      </c>
      <c r="W1105" s="17" t="str">
        <f t="shared" si="439"/>
        <v>orderNo</v>
      </c>
      <c r="X1105" s="3" t="str">
        <f t="shared" si="440"/>
        <v>"orderNo":"",</v>
      </c>
      <c r="Y1105" s="22" t="str">
        <f t="shared" si="441"/>
        <v>public static String ORDER_NO="orderNo";</v>
      </c>
      <c r="Z1105" s="7" t="str">
        <f t="shared" si="442"/>
        <v>private String orderNo="";</v>
      </c>
    </row>
    <row r="1106" spans="2:26" ht="19.2" x14ac:dyDescent="0.45">
      <c r="B1106" s="1" t="s">
        <v>770</v>
      </c>
      <c r="C1106" s="1" t="s">
        <v>1</v>
      </c>
      <c r="D1106" s="4">
        <v>500</v>
      </c>
      <c r="I1106" t="str">
        <f>I1103</f>
        <v>ALTER TABLE TM_REL_TABLE_INPUT</v>
      </c>
      <c r="J1106" t="str">
        <f>CONCATENATE(LEFT(CONCATENATE(" ADD "," ",N1106,";"),LEN(CONCATENATE(" ADD "," ",N1106,";"))-2),";")</f>
        <v xml:space="preserve"> ADD  SHOW_COMPONENT VARCHAR(500);</v>
      </c>
      <c r="K1106" s="21" t="str">
        <f>CONCATENATE(LEFT(CONCATENATE("  ALTER COLUMN  "," ",N1106,";"),LEN(CONCATENATE("  ALTER COLUMN  "," ",N1106,";"))-2),";")</f>
        <v xml:space="preserve">  ALTER COLUMN   SHOW_COMPONENT VARCHAR(500);</v>
      </c>
      <c r="L1106" s="12"/>
      <c r="M1106" s="18" t="str">
        <f>CONCATENATE(B1106,",")</f>
        <v>SHOW_COMPONENT,</v>
      </c>
      <c r="N1106" s="5" t="str">
        <f>CONCATENATE(B1106," ",C1106,"(",D1106,")",",")</f>
        <v>SHOW_COMPONENT VARCHAR(500),</v>
      </c>
      <c r="O1106" s="1" t="s">
        <v>737</v>
      </c>
      <c r="P1106" t="s">
        <v>49</v>
      </c>
      <c r="W1106" s="17" t="str">
        <f>CONCATENATE(,LOWER(O1106),UPPER(LEFT(P1106,1)),LOWER(RIGHT(P1106,LEN(P1106)-IF(LEN(P1106)&gt;0,1,LEN(P1106)))),UPPER(LEFT(Q1106,1)),LOWER(RIGHT(Q1106,LEN(Q1106)-IF(LEN(Q1106)&gt;0,1,LEN(Q1106)))),UPPER(LEFT(R1106,1)),LOWER(RIGHT(R1106,LEN(R1106)-IF(LEN(R1106)&gt;0,1,LEN(R1106)))),UPPER(LEFT(S1106,1)),LOWER(RIGHT(S1106,LEN(S1106)-IF(LEN(S1106)&gt;0,1,LEN(S1106)))),UPPER(LEFT(T1106,1)),LOWER(RIGHT(T1106,LEN(T1106)-IF(LEN(T1106)&gt;0,1,LEN(T1106)))),UPPER(LEFT(U1106,1)),LOWER(RIGHT(U1106,LEN(U1106)-IF(LEN(U1106)&gt;0,1,LEN(U1106)))),UPPER(LEFT(V1106,1)),LOWER(RIGHT(V1106,LEN(V1106)-IF(LEN(V1106)&gt;0,1,LEN(V1106)))))</f>
        <v>showComponent</v>
      </c>
      <c r="X1106" s="3" t="str">
        <f>CONCATENATE("""",W1106,"""",":","""","""",",")</f>
        <v>"showComponent":"",</v>
      </c>
      <c r="Y1106" s="22" t="str">
        <f>CONCATENATE("public static String ",,B1106,,"=","""",W1106,""";")</f>
        <v>public static String SHOW_COMPONENT="showComponent";</v>
      </c>
      <c r="Z1106" s="7" t="str">
        <f>CONCATENATE("private String ",W1106,"=","""""",";")</f>
        <v>private String showComponent="";</v>
      </c>
    </row>
    <row r="1107" spans="2:26" ht="19.2" x14ac:dyDescent="0.45">
      <c r="B1107" s="1" t="s">
        <v>761</v>
      </c>
      <c r="C1107" s="1" t="s">
        <v>1</v>
      </c>
      <c r="D1107" s="4">
        <v>500</v>
      </c>
      <c r="I1107" t="str">
        <f>I1104</f>
        <v>ALTER TABLE TM_REL_TABLE_INPUT</v>
      </c>
      <c r="J1107" t="str">
        <f t="shared" si="444"/>
        <v xml:space="preserve"> ADD  INPUT_STATUS VARCHAR(500);</v>
      </c>
      <c r="K1107" s="21" t="str">
        <f t="shared" si="445"/>
        <v xml:space="preserve">  ALTER COLUMN   INPUT_STATUS VARCHAR(500);</v>
      </c>
      <c r="L1107" s="12"/>
      <c r="M1107" s="18" t="str">
        <f t="shared" si="438"/>
        <v>INPUT_STATUS,</v>
      </c>
      <c r="N1107" s="5" t="str">
        <f t="shared" si="443"/>
        <v>INPUT_STATUS VARCHAR(500),</v>
      </c>
      <c r="O1107" s="1" t="s">
        <v>13</v>
      </c>
      <c r="P1107" t="s">
        <v>3</v>
      </c>
      <c r="W1107" s="17" t="str">
        <f t="shared" si="439"/>
        <v>inputStatus</v>
      </c>
      <c r="X1107" s="3" t="str">
        <f t="shared" si="440"/>
        <v>"inputStatus":"",</v>
      </c>
      <c r="Y1107" s="22" t="str">
        <f t="shared" si="441"/>
        <v>public static String INPUT_STATUS="inputStatus";</v>
      </c>
      <c r="Z1107" s="7" t="str">
        <f t="shared" si="442"/>
        <v>private String inputStatus="";</v>
      </c>
    </row>
    <row r="1108" spans="2:26" ht="19.2" x14ac:dyDescent="0.45">
      <c r="B1108" s="1"/>
      <c r="C1108" s="1"/>
      <c r="D1108" s="4"/>
      <c r="L1108" s="12"/>
      <c r="M1108" s="18"/>
      <c r="N1108" s="33" t="s">
        <v>130</v>
      </c>
      <c r="O1108" s="1"/>
      <c r="W1108" s="17"/>
    </row>
    <row r="1109" spans="2:26" ht="19.2" x14ac:dyDescent="0.45">
      <c r="C1109" s="14"/>
      <c r="D1109" s="9"/>
      <c r="K1109" s="29"/>
      <c r="M1109" s="20"/>
      <c r="N1109" s="31" t="s">
        <v>126</v>
      </c>
      <c r="O1109" s="14"/>
      <c r="W1109" s="17"/>
    </row>
    <row r="1114" spans="2:26" x14ac:dyDescent="0.3">
      <c r="B1114" s="2" t="s">
        <v>771</v>
      </c>
      <c r="I1114" t="str">
        <f>CONCATENATE("ALTER TABLE"," ",B1114)</f>
        <v>ALTER TABLE TM_INPUT_TAB_COMP</v>
      </c>
      <c r="K1114" s="25"/>
      <c r="N1114" s="5" t="str">
        <f>CONCATENATE("CREATE TABLE ",B1114," ","(")</f>
        <v>CREATE TABLE TM_INPUT_TAB_COMP (</v>
      </c>
    </row>
    <row r="1115" spans="2:26" ht="19.2" x14ac:dyDescent="0.45">
      <c r="B1115" s="1" t="s">
        <v>2</v>
      </c>
      <c r="C1115" s="1" t="s">
        <v>1</v>
      </c>
      <c r="D1115" s="4">
        <v>30</v>
      </c>
      <c r="E1115" s="24" t="s">
        <v>113</v>
      </c>
      <c r="I1115" t="str">
        <f>I1114</f>
        <v>ALTER TABLE TM_INPUT_TAB_COMP</v>
      </c>
      <c r="L1115" s="12"/>
      <c r="M1115" s="18" t="str">
        <f t="shared" ref="M1115:M1122" si="446">CONCATENATE(B1115,",")</f>
        <v>ID,</v>
      </c>
      <c r="N1115" s="5" t="str">
        <f>CONCATENATE(B1115," ",C1115,"(",D1115,") ",E1115," ,")</f>
        <v>ID VARCHAR(30) NOT NULL ,</v>
      </c>
      <c r="O1115" s="1" t="s">
        <v>2</v>
      </c>
      <c r="P1115" s="6"/>
      <c r="Q1115" s="6"/>
      <c r="R1115" s="6"/>
      <c r="S1115" s="6"/>
      <c r="T1115" s="6"/>
      <c r="U1115" s="6"/>
      <c r="V1115" s="6"/>
      <c r="W1115" s="17" t="str">
        <f t="shared" ref="W1115:W1122" si="447">CONCATENATE(,LOWER(O1115),UPPER(LEFT(P1115,1)),LOWER(RIGHT(P1115,LEN(P1115)-IF(LEN(P1115)&gt;0,1,LEN(P1115)))),UPPER(LEFT(Q1115,1)),LOWER(RIGHT(Q1115,LEN(Q1115)-IF(LEN(Q1115)&gt;0,1,LEN(Q1115)))),UPPER(LEFT(R1115,1)),LOWER(RIGHT(R1115,LEN(R1115)-IF(LEN(R1115)&gt;0,1,LEN(R1115)))),UPPER(LEFT(S1115,1)),LOWER(RIGHT(S1115,LEN(S1115)-IF(LEN(S1115)&gt;0,1,LEN(S1115)))),UPPER(LEFT(T1115,1)),LOWER(RIGHT(T1115,LEN(T1115)-IF(LEN(T1115)&gt;0,1,LEN(T1115)))),UPPER(LEFT(U1115,1)),LOWER(RIGHT(U1115,LEN(U1115)-IF(LEN(U1115)&gt;0,1,LEN(U1115)))),UPPER(LEFT(V1115,1)),LOWER(RIGHT(V1115,LEN(V1115)-IF(LEN(V1115)&gt;0,1,LEN(V1115)))))</f>
        <v>id</v>
      </c>
      <c r="X1115" s="3" t="str">
        <f t="shared" ref="X1115:X1122" si="448">CONCATENATE("""",W1115,"""",":","""","""",",")</f>
        <v>"id":"",</v>
      </c>
      <c r="Y1115" s="22" t="str">
        <f t="shared" ref="Y1115:Y1122" si="449">CONCATENATE("public static String ",,B1115,,"=","""",W1115,""";")</f>
        <v>public static String ID="id";</v>
      </c>
      <c r="Z1115" s="7" t="str">
        <f t="shared" ref="Z1115:Z1122" si="450">CONCATENATE("private String ",W1115,"=","""""",";")</f>
        <v>private String id="";</v>
      </c>
    </row>
    <row r="1116" spans="2:26" ht="19.2" x14ac:dyDescent="0.45">
      <c r="B1116" s="1" t="s">
        <v>3</v>
      </c>
      <c r="C1116" s="1" t="s">
        <v>1</v>
      </c>
      <c r="D1116" s="4">
        <v>10</v>
      </c>
      <c r="I1116" t="str">
        <f>I1115</f>
        <v>ALTER TABLE TM_INPUT_TAB_COMP</v>
      </c>
      <c r="K1116" s="21" t="s">
        <v>436</v>
      </c>
      <c r="L1116" s="12"/>
      <c r="M1116" s="18" t="str">
        <f t="shared" si="446"/>
        <v>STATUS,</v>
      </c>
      <c r="N1116" s="5" t="str">
        <f t="shared" ref="N1116:N1121" si="451">CONCATENATE(B1116," ",C1116,"(",D1116,")",",")</f>
        <v>STATUS VARCHAR(10),</v>
      </c>
      <c r="O1116" s="1" t="s">
        <v>3</v>
      </c>
      <c r="W1116" s="17" t="str">
        <f t="shared" si="447"/>
        <v>status</v>
      </c>
      <c r="X1116" s="3" t="str">
        <f t="shared" si="448"/>
        <v>"status":"",</v>
      </c>
      <c r="Y1116" s="22" t="str">
        <f t="shared" si="449"/>
        <v>public static String STATUS="status";</v>
      </c>
      <c r="Z1116" s="7" t="str">
        <f t="shared" si="450"/>
        <v>private String status="";</v>
      </c>
    </row>
    <row r="1117" spans="2:26" ht="19.2" x14ac:dyDescent="0.45">
      <c r="B1117" s="1" t="s">
        <v>4</v>
      </c>
      <c r="C1117" s="1" t="s">
        <v>1</v>
      </c>
      <c r="D1117" s="4">
        <v>30</v>
      </c>
      <c r="I1117" t="str">
        <f>I1116</f>
        <v>ALTER TABLE TM_INPUT_TAB_COMP</v>
      </c>
      <c r="J1117" t="str">
        <f t="shared" ref="J1117:J1122" si="452">CONCATENATE(LEFT(CONCATENATE(" ADD "," ",N1117,";"),LEN(CONCATENATE(" ADD "," ",N1117,";"))-2),";")</f>
        <v xml:space="preserve"> ADD  INSERT_DATE VARCHAR(30);</v>
      </c>
      <c r="K1117" s="21" t="str">
        <f t="shared" ref="K1117:K1122" si="453">CONCATENATE(LEFT(CONCATENATE("  ALTER COLUMN  "," ",N1117,";"),LEN(CONCATENATE("  ALTER COLUMN  "," ",N1117,";"))-2),";")</f>
        <v xml:space="preserve">  ALTER COLUMN   INSERT_DATE VARCHAR(30);</v>
      </c>
      <c r="L1117" s="12"/>
      <c r="M1117" s="18" t="str">
        <f t="shared" si="446"/>
        <v>INSERT_DATE,</v>
      </c>
      <c r="N1117" s="5" t="str">
        <f t="shared" si="451"/>
        <v>INSERT_DATE VARCHAR(30),</v>
      </c>
      <c r="O1117" s="1" t="s">
        <v>7</v>
      </c>
      <c r="P1117" t="s">
        <v>8</v>
      </c>
      <c r="W1117" s="17" t="str">
        <f t="shared" si="447"/>
        <v>insertDate</v>
      </c>
      <c r="X1117" s="3" t="str">
        <f t="shared" si="448"/>
        <v>"insertDate":"",</v>
      </c>
      <c r="Y1117" s="22" t="str">
        <f t="shared" si="449"/>
        <v>public static String INSERT_DATE="insertDate";</v>
      </c>
      <c r="Z1117" s="7" t="str">
        <f t="shared" si="450"/>
        <v>private String insertDate="";</v>
      </c>
    </row>
    <row r="1118" spans="2:26" ht="19.2" x14ac:dyDescent="0.45">
      <c r="B1118" s="1" t="s">
        <v>5</v>
      </c>
      <c r="C1118" s="1" t="s">
        <v>1</v>
      </c>
      <c r="D1118" s="4">
        <v>30</v>
      </c>
      <c r="I1118" t="str">
        <f>I1117</f>
        <v>ALTER TABLE TM_INPUT_TAB_COMP</v>
      </c>
      <c r="J1118" t="str">
        <f t="shared" si="452"/>
        <v xml:space="preserve"> ADD  MODIFICATION_DATE VARCHAR(30);</v>
      </c>
      <c r="K1118" s="21" t="str">
        <f t="shared" si="453"/>
        <v xml:space="preserve">  ALTER COLUMN   MODIFICATION_DATE VARCHAR(30);</v>
      </c>
      <c r="L1118" s="12"/>
      <c r="M1118" s="18" t="str">
        <f t="shared" si="446"/>
        <v>MODIFICATION_DATE,</v>
      </c>
      <c r="N1118" s="5" t="str">
        <f t="shared" si="451"/>
        <v>MODIFICATION_DATE VARCHAR(30),</v>
      </c>
      <c r="O1118" s="1" t="s">
        <v>9</v>
      </c>
      <c r="P1118" t="s">
        <v>8</v>
      </c>
      <c r="W1118" s="17" t="str">
        <f t="shared" si="447"/>
        <v>modificationDate</v>
      </c>
      <c r="X1118" s="3" t="str">
        <f t="shared" si="448"/>
        <v>"modificationDate":"",</v>
      </c>
      <c r="Y1118" s="22" t="str">
        <f t="shared" si="449"/>
        <v>public static String MODIFICATION_DATE="modificationDate";</v>
      </c>
      <c r="Z1118" s="7" t="str">
        <f t="shared" si="450"/>
        <v>private String modificationDate="";</v>
      </c>
    </row>
    <row r="1119" spans="2:26" ht="19.2" x14ac:dyDescent="0.45">
      <c r="B1119" s="1" t="s">
        <v>274</v>
      </c>
      <c r="C1119" s="1" t="s">
        <v>1</v>
      </c>
      <c r="D1119" s="4">
        <v>500</v>
      </c>
      <c r="I1119" t="str">
        <f>I1117</f>
        <v>ALTER TABLE TM_INPUT_TAB_COMP</v>
      </c>
      <c r="J1119" t="str">
        <f t="shared" si="452"/>
        <v xml:space="preserve"> ADD  FK_PROJECT_ID VARCHAR(500);</v>
      </c>
      <c r="K1119" s="21" t="str">
        <f t="shared" si="453"/>
        <v xml:space="preserve">  ALTER COLUMN   FK_PROJECT_ID VARCHAR(500);</v>
      </c>
      <c r="L1119" s="12"/>
      <c r="M1119" s="18" t="str">
        <f t="shared" si="446"/>
        <v>FK_PROJECT_ID,</v>
      </c>
      <c r="N1119" s="5" t="str">
        <f t="shared" si="451"/>
        <v>FK_PROJECT_ID VARCHAR(500),</v>
      </c>
      <c r="O1119" s="1" t="s">
        <v>10</v>
      </c>
      <c r="P1119" t="s">
        <v>288</v>
      </c>
      <c r="Q1119" t="s">
        <v>2</v>
      </c>
      <c r="W1119" s="17" t="str">
        <f t="shared" si="447"/>
        <v>fkProjectId</v>
      </c>
      <c r="X1119" s="3" t="str">
        <f t="shared" si="448"/>
        <v>"fkProjectId":"",</v>
      </c>
      <c r="Y1119" s="22" t="str">
        <f t="shared" si="449"/>
        <v>public static String FK_PROJECT_ID="fkProjectId";</v>
      </c>
      <c r="Z1119" s="7" t="str">
        <f t="shared" si="450"/>
        <v>private String fkProjectId="";</v>
      </c>
    </row>
    <row r="1120" spans="2:26" ht="19.2" x14ac:dyDescent="0.45">
      <c r="B1120" s="1" t="s">
        <v>367</v>
      </c>
      <c r="C1120" s="1" t="s">
        <v>1</v>
      </c>
      <c r="D1120" s="4">
        <v>500</v>
      </c>
      <c r="I1120" t="str">
        <f>I1118</f>
        <v>ALTER TABLE TM_INPUT_TAB_COMP</v>
      </c>
      <c r="J1120" t="str">
        <f t="shared" si="452"/>
        <v xml:space="preserve"> ADD  FK_BACKLOG_ID VARCHAR(500);</v>
      </c>
      <c r="K1120" s="21" t="str">
        <f t="shared" si="453"/>
        <v xml:space="preserve">  ALTER COLUMN   FK_BACKLOG_ID VARCHAR(500);</v>
      </c>
      <c r="L1120" s="12"/>
      <c r="M1120" s="18" t="str">
        <f t="shared" si="446"/>
        <v>FK_BACKLOG_ID,</v>
      </c>
      <c r="N1120" s="5" t="str">
        <f t="shared" si="451"/>
        <v>FK_BACKLOG_ID VARCHAR(500),</v>
      </c>
      <c r="O1120" s="1" t="s">
        <v>10</v>
      </c>
      <c r="P1120" t="s">
        <v>354</v>
      </c>
      <c r="Q1120" t="s">
        <v>2</v>
      </c>
      <c r="W1120" s="17" t="str">
        <f t="shared" si="447"/>
        <v>fkBacklogId</v>
      </c>
      <c r="X1120" s="3" t="str">
        <f t="shared" si="448"/>
        <v>"fkBacklogId":"",</v>
      </c>
      <c r="Y1120" s="22" t="str">
        <f t="shared" si="449"/>
        <v>public static String FK_BACKLOG_ID="fkBacklogId";</v>
      </c>
      <c r="Z1120" s="7" t="str">
        <f t="shared" si="450"/>
        <v>private String fkBacklogId="";</v>
      </c>
    </row>
    <row r="1121" spans="2:26" ht="19.2" x14ac:dyDescent="0.45">
      <c r="B1121" s="1" t="s">
        <v>772</v>
      </c>
      <c r="C1121" s="1" t="s">
        <v>1</v>
      </c>
      <c r="D1121" s="4">
        <v>500</v>
      </c>
      <c r="I1121" t="str">
        <f>I1118</f>
        <v>ALTER TABLE TM_INPUT_TAB_COMP</v>
      </c>
      <c r="J1121" t="str">
        <f t="shared" si="452"/>
        <v xml:space="preserve"> ADD  TAB_NAME VARCHAR(500);</v>
      </c>
      <c r="K1121" s="21" t="str">
        <f t="shared" si="453"/>
        <v xml:space="preserve">  ALTER COLUMN   TAB_NAME VARCHAR(500);</v>
      </c>
      <c r="L1121" s="12"/>
      <c r="M1121" s="18" t="str">
        <f t="shared" si="446"/>
        <v>TAB_NAME,</v>
      </c>
      <c r="N1121" s="5" t="str">
        <f t="shared" si="451"/>
        <v>TAB_NAME VARCHAR(500),</v>
      </c>
      <c r="O1121" s="1" t="s">
        <v>777</v>
      </c>
      <c r="P1121" t="s">
        <v>0</v>
      </c>
      <c r="W1121" s="17" t="str">
        <f t="shared" si="447"/>
        <v>tabName</v>
      </c>
      <c r="X1121" s="3" t="str">
        <f t="shared" si="448"/>
        <v>"tabName":"",</v>
      </c>
      <c r="Y1121" s="22" t="str">
        <f t="shared" si="449"/>
        <v>public static String TAB_NAME="tabName";</v>
      </c>
      <c r="Z1121" s="7" t="str">
        <f t="shared" si="450"/>
        <v>private String tabName="";</v>
      </c>
    </row>
    <row r="1122" spans="2:26" ht="19.2" x14ac:dyDescent="0.45">
      <c r="B1122" s="1" t="s">
        <v>773</v>
      </c>
      <c r="C1122" s="1" t="s">
        <v>701</v>
      </c>
      <c r="D1122" s="4"/>
      <c r="I1122" t="str">
        <f>I1115</f>
        <v>ALTER TABLE TM_INPUT_TAB_COMP</v>
      </c>
      <c r="J1122" t="str">
        <f t="shared" si="452"/>
        <v xml:space="preserve"> ADD  TAB_CSS TEXT;</v>
      </c>
      <c r="K1122" s="21" t="str">
        <f t="shared" si="453"/>
        <v xml:space="preserve">  ALTER COLUMN   TAB_CSS TEXT;</v>
      </c>
      <c r="L1122" s="12"/>
      <c r="M1122" s="18" t="str">
        <f t="shared" si="446"/>
        <v>TAB_CSS,</v>
      </c>
      <c r="N1122" s="5" t="str">
        <f>CONCATENATE(B1122," ",C1122,"",D1122,"",",")</f>
        <v>TAB_CSS TEXT,</v>
      </c>
      <c r="O1122" s="1" t="s">
        <v>777</v>
      </c>
      <c r="P1122" t="s">
        <v>554</v>
      </c>
      <c r="W1122" s="17" t="str">
        <f t="shared" si="447"/>
        <v>tabCss</v>
      </c>
      <c r="X1122" s="3" t="str">
        <f t="shared" si="448"/>
        <v>"tabCss":"",</v>
      </c>
      <c r="Y1122" s="22" t="str">
        <f t="shared" si="449"/>
        <v>public static String TAB_CSS="tabCss";</v>
      </c>
      <c r="Z1122" s="7" t="str">
        <f t="shared" si="450"/>
        <v>private String tabCss="";</v>
      </c>
    </row>
    <row r="1123" spans="2:26" ht="19.2" x14ac:dyDescent="0.45">
      <c r="B1123" s="1"/>
      <c r="C1123" s="1"/>
      <c r="D1123" s="4"/>
      <c r="L1123" s="12"/>
      <c r="M1123" s="18"/>
      <c r="N1123" s="33" t="s">
        <v>130</v>
      </c>
      <c r="O1123" s="1"/>
      <c r="W1123" s="17"/>
    </row>
    <row r="1124" spans="2:26" ht="19.2" x14ac:dyDescent="0.45">
      <c r="C1124" s="14"/>
      <c r="D1124" s="9"/>
      <c r="K1124" s="29"/>
      <c r="M1124" s="20"/>
      <c r="N1124" s="31" t="s">
        <v>126</v>
      </c>
      <c r="O1124" s="14"/>
      <c r="W1124" s="17"/>
    </row>
    <row r="1125" spans="2:26" x14ac:dyDescent="0.3">
      <c r="B1125" s="2" t="s">
        <v>776</v>
      </c>
      <c r="I1125" t="str">
        <f>CONCATENATE("ALTER TABLE"," ",B1125)</f>
        <v>ALTER TABLE TM_REL_TAB_BACKLOG</v>
      </c>
      <c r="K1125" s="25"/>
      <c r="N1125" s="5" t="str">
        <f>CONCATENATE("CREATE TABLE ",B1125," ","(")</f>
        <v>CREATE TABLE TM_REL_TAB_BACKLOG (</v>
      </c>
    </row>
    <row r="1126" spans="2:26" ht="19.2" x14ac:dyDescent="0.45">
      <c r="B1126" s="1" t="s">
        <v>2</v>
      </c>
      <c r="C1126" s="1" t="s">
        <v>1</v>
      </c>
      <c r="D1126" s="4">
        <v>30</v>
      </c>
      <c r="E1126" s="24" t="s">
        <v>113</v>
      </c>
      <c r="I1126" t="str">
        <f>I1125</f>
        <v>ALTER TABLE TM_REL_TAB_BACKLOG</v>
      </c>
      <c r="L1126" s="12"/>
      <c r="M1126" s="18" t="str">
        <f t="shared" ref="M1126:M1133" si="454">CONCATENATE(B1126,",")</f>
        <v>ID,</v>
      </c>
      <c r="N1126" s="5" t="str">
        <f>CONCATENATE(B1126," ",C1126,"(",D1126,") ",E1126," ,")</f>
        <v>ID VARCHAR(30) NOT NULL ,</v>
      </c>
      <c r="O1126" s="1" t="s">
        <v>2</v>
      </c>
      <c r="P1126" s="6"/>
      <c r="Q1126" s="6"/>
      <c r="R1126" s="6"/>
      <c r="S1126" s="6"/>
      <c r="T1126" s="6"/>
      <c r="U1126" s="6"/>
      <c r="V1126" s="6"/>
      <c r="W1126" s="17" t="str">
        <f t="shared" ref="W1126:W1133" si="455">CONCATENATE(,LOWER(O1126),UPPER(LEFT(P1126,1)),LOWER(RIGHT(P1126,LEN(P1126)-IF(LEN(P1126)&gt;0,1,LEN(P1126)))),UPPER(LEFT(Q1126,1)),LOWER(RIGHT(Q1126,LEN(Q1126)-IF(LEN(Q1126)&gt;0,1,LEN(Q1126)))),UPPER(LEFT(R1126,1)),LOWER(RIGHT(R1126,LEN(R1126)-IF(LEN(R1126)&gt;0,1,LEN(R1126)))),UPPER(LEFT(S1126,1)),LOWER(RIGHT(S1126,LEN(S1126)-IF(LEN(S1126)&gt;0,1,LEN(S1126)))),UPPER(LEFT(T1126,1)),LOWER(RIGHT(T1126,LEN(T1126)-IF(LEN(T1126)&gt;0,1,LEN(T1126)))),UPPER(LEFT(U1126,1)),LOWER(RIGHT(U1126,LEN(U1126)-IF(LEN(U1126)&gt;0,1,LEN(U1126)))),UPPER(LEFT(V1126,1)),LOWER(RIGHT(V1126,LEN(V1126)-IF(LEN(V1126)&gt;0,1,LEN(V1126)))))</f>
        <v>id</v>
      </c>
      <c r="X1126" s="3" t="str">
        <f t="shared" ref="X1126:X1133" si="456">CONCATENATE("""",W1126,"""",":","""","""",",")</f>
        <v>"id":"",</v>
      </c>
      <c r="Y1126" s="22" t="str">
        <f t="shared" ref="Y1126:Y1133" si="457">CONCATENATE("public static String ",,B1126,,"=","""",W1126,""";")</f>
        <v>public static String ID="id";</v>
      </c>
      <c r="Z1126" s="7" t="str">
        <f t="shared" ref="Z1126:Z1133" si="458">CONCATENATE("private String ",W1126,"=","""""",";")</f>
        <v>private String id="";</v>
      </c>
    </row>
    <row r="1127" spans="2:26" ht="19.2" x14ac:dyDescent="0.45">
      <c r="B1127" s="1" t="s">
        <v>3</v>
      </c>
      <c r="C1127" s="1" t="s">
        <v>1</v>
      </c>
      <c r="D1127" s="4">
        <v>10</v>
      </c>
      <c r="I1127" t="str">
        <f>I1126</f>
        <v>ALTER TABLE TM_REL_TAB_BACKLOG</v>
      </c>
      <c r="K1127" s="21" t="s">
        <v>436</v>
      </c>
      <c r="L1127" s="12"/>
      <c r="M1127" s="18" t="str">
        <f t="shared" si="454"/>
        <v>STATUS,</v>
      </c>
      <c r="N1127" s="5" t="str">
        <f t="shared" ref="N1127:N1133" si="459">CONCATENATE(B1127," ",C1127,"(",D1127,")",",")</f>
        <v>STATUS VARCHAR(10),</v>
      </c>
      <c r="O1127" s="1" t="s">
        <v>3</v>
      </c>
      <c r="W1127" s="17" t="str">
        <f t="shared" si="455"/>
        <v>status</v>
      </c>
      <c r="X1127" s="3" t="str">
        <f t="shared" si="456"/>
        <v>"status":"",</v>
      </c>
      <c r="Y1127" s="22" t="str">
        <f t="shared" si="457"/>
        <v>public static String STATUS="status";</v>
      </c>
      <c r="Z1127" s="7" t="str">
        <f t="shared" si="458"/>
        <v>private String status="";</v>
      </c>
    </row>
    <row r="1128" spans="2:26" ht="19.2" x14ac:dyDescent="0.45">
      <c r="B1128" s="1" t="s">
        <v>4</v>
      </c>
      <c r="C1128" s="1" t="s">
        <v>1</v>
      </c>
      <c r="D1128" s="4">
        <v>30</v>
      </c>
      <c r="I1128" t="str">
        <f>I1127</f>
        <v>ALTER TABLE TM_REL_TAB_BACKLOG</v>
      </c>
      <c r="J1128" t="str">
        <f t="shared" ref="J1128:J1133" si="460">CONCATENATE(LEFT(CONCATENATE(" ADD "," ",N1128,";"),LEN(CONCATENATE(" ADD "," ",N1128,";"))-2),";")</f>
        <v xml:space="preserve"> ADD  INSERT_DATE VARCHAR(30);</v>
      </c>
      <c r="K1128" s="21" t="str">
        <f t="shared" ref="K1128:K1133" si="461">CONCATENATE(LEFT(CONCATENATE("  ALTER COLUMN  "," ",N1128,";"),LEN(CONCATENATE("  ALTER COLUMN  "," ",N1128,";"))-2),";")</f>
        <v xml:space="preserve">  ALTER COLUMN   INSERT_DATE VARCHAR(30);</v>
      </c>
      <c r="L1128" s="12"/>
      <c r="M1128" s="18" t="str">
        <f t="shared" si="454"/>
        <v>INSERT_DATE,</v>
      </c>
      <c r="N1128" s="5" t="str">
        <f t="shared" si="459"/>
        <v>INSERT_DATE VARCHAR(30),</v>
      </c>
      <c r="O1128" s="1" t="s">
        <v>7</v>
      </c>
      <c r="P1128" t="s">
        <v>8</v>
      </c>
      <c r="W1128" s="17" t="str">
        <f t="shared" si="455"/>
        <v>insertDate</v>
      </c>
      <c r="X1128" s="3" t="str">
        <f t="shared" si="456"/>
        <v>"insertDate":"",</v>
      </c>
      <c r="Y1128" s="22" t="str">
        <f t="shared" si="457"/>
        <v>public static String INSERT_DATE="insertDate";</v>
      </c>
      <c r="Z1128" s="7" t="str">
        <f t="shared" si="458"/>
        <v>private String insertDate="";</v>
      </c>
    </row>
    <row r="1129" spans="2:26" ht="19.2" x14ac:dyDescent="0.45">
      <c r="B1129" s="1" t="s">
        <v>5</v>
      </c>
      <c r="C1129" s="1" t="s">
        <v>1</v>
      </c>
      <c r="D1129" s="4">
        <v>30</v>
      </c>
      <c r="I1129" t="str">
        <f>I1128</f>
        <v>ALTER TABLE TM_REL_TAB_BACKLOG</v>
      </c>
      <c r="J1129" t="str">
        <f t="shared" si="460"/>
        <v xml:space="preserve"> ADD  MODIFICATION_DATE VARCHAR(30);</v>
      </c>
      <c r="K1129" s="21" t="str">
        <f t="shared" si="461"/>
        <v xml:space="preserve">  ALTER COLUMN   MODIFICATION_DATE VARCHAR(30);</v>
      </c>
      <c r="L1129" s="12"/>
      <c r="M1129" s="18" t="str">
        <f t="shared" si="454"/>
        <v>MODIFICATION_DATE,</v>
      </c>
      <c r="N1129" s="5" t="str">
        <f t="shared" si="459"/>
        <v>MODIFICATION_DATE VARCHAR(30),</v>
      </c>
      <c r="O1129" s="1" t="s">
        <v>9</v>
      </c>
      <c r="P1129" t="s">
        <v>8</v>
      </c>
      <c r="W1129" s="17" t="str">
        <f t="shared" si="455"/>
        <v>modificationDate</v>
      </c>
      <c r="X1129" s="3" t="str">
        <f t="shared" si="456"/>
        <v>"modificationDate":"",</v>
      </c>
      <c r="Y1129" s="22" t="str">
        <f t="shared" si="457"/>
        <v>public static String MODIFICATION_DATE="modificationDate";</v>
      </c>
      <c r="Z1129" s="7" t="str">
        <f t="shared" si="458"/>
        <v>private String modificationDate="";</v>
      </c>
    </row>
    <row r="1130" spans="2:26" ht="19.2" x14ac:dyDescent="0.45">
      <c r="B1130" s="1" t="s">
        <v>274</v>
      </c>
      <c r="C1130" s="1" t="s">
        <v>1</v>
      </c>
      <c r="D1130" s="4">
        <v>500</v>
      </c>
      <c r="I1130" t="str">
        <f>I1129</f>
        <v>ALTER TABLE TM_REL_TAB_BACKLOG</v>
      </c>
      <c r="J1130" t="str">
        <f t="shared" si="460"/>
        <v xml:space="preserve"> ADD  FK_PROJECT_ID VARCHAR(500);</v>
      </c>
      <c r="K1130" s="21" t="str">
        <f t="shared" si="461"/>
        <v xml:space="preserve">  ALTER COLUMN   FK_PROJECT_ID VARCHAR(500);</v>
      </c>
      <c r="L1130" s="12"/>
      <c r="M1130" s="18" t="str">
        <f t="shared" si="454"/>
        <v>FK_PROJECT_ID,</v>
      </c>
      <c r="N1130" s="5" t="str">
        <f t="shared" si="459"/>
        <v>FK_PROJECT_ID VARCHAR(500),</v>
      </c>
      <c r="O1130" s="1" t="s">
        <v>10</v>
      </c>
      <c r="P1130" t="s">
        <v>288</v>
      </c>
      <c r="Q1130" t="s">
        <v>2</v>
      </c>
      <c r="W1130" s="17" t="str">
        <f t="shared" si="455"/>
        <v>fkProjectId</v>
      </c>
      <c r="X1130" s="3" t="str">
        <f t="shared" si="456"/>
        <v>"fkProjectId":"",</v>
      </c>
      <c r="Y1130" s="22" t="str">
        <f t="shared" si="457"/>
        <v>public static String FK_PROJECT_ID="fkProjectId";</v>
      </c>
      <c r="Z1130" s="7" t="str">
        <f t="shared" si="458"/>
        <v>private String fkProjectId="";</v>
      </c>
    </row>
    <row r="1131" spans="2:26" ht="19.2" x14ac:dyDescent="0.45">
      <c r="B1131" s="1" t="s">
        <v>774</v>
      </c>
      <c r="C1131" s="1" t="s">
        <v>1</v>
      </c>
      <c r="D1131" s="4">
        <v>500</v>
      </c>
      <c r="I1131" t="str">
        <f>I1129</f>
        <v>ALTER TABLE TM_REL_TAB_BACKLOG</v>
      </c>
      <c r="J1131" t="str">
        <f t="shared" si="460"/>
        <v xml:space="preserve"> ADD  FK_TAB_ID VARCHAR(500);</v>
      </c>
      <c r="K1131" s="21" t="str">
        <f t="shared" si="461"/>
        <v xml:space="preserve">  ALTER COLUMN   FK_TAB_ID VARCHAR(500);</v>
      </c>
      <c r="L1131" s="12"/>
      <c r="M1131" s="18" t="str">
        <f t="shared" si="454"/>
        <v>FK_TAB_ID,</v>
      </c>
      <c r="N1131" s="5" t="str">
        <f t="shared" si="459"/>
        <v>FK_TAB_ID VARCHAR(500),</v>
      </c>
      <c r="O1131" s="1" t="s">
        <v>10</v>
      </c>
      <c r="P1131" t="s">
        <v>777</v>
      </c>
      <c r="Q1131" t="s">
        <v>2</v>
      </c>
      <c r="W1131" s="17" t="str">
        <f t="shared" si="455"/>
        <v>fkTabId</v>
      </c>
      <c r="X1131" s="3" t="str">
        <f t="shared" si="456"/>
        <v>"fkTabId":"",</v>
      </c>
      <c r="Y1131" s="22" t="str">
        <f t="shared" si="457"/>
        <v>public static String FK_TAB_ID="fkTabId";</v>
      </c>
      <c r="Z1131" s="7" t="str">
        <f t="shared" si="458"/>
        <v>private String fkTabId="";</v>
      </c>
    </row>
    <row r="1132" spans="2:26" ht="19.2" x14ac:dyDescent="0.45">
      <c r="B1132" s="1" t="s">
        <v>775</v>
      </c>
      <c r="C1132" s="1" t="s">
        <v>1</v>
      </c>
      <c r="D1132" s="4">
        <v>500</v>
      </c>
      <c r="I1132" t="str">
        <f>I1126</f>
        <v>ALTER TABLE TM_REL_TAB_BACKLOG</v>
      </c>
      <c r="J1132" t="str">
        <f t="shared" si="460"/>
        <v xml:space="preserve"> ADD  FK_RELATED_BACKLOG_ID VARCHAR(500);</v>
      </c>
      <c r="K1132" s="21" t="str">
        <f t="shared" si="461"/>
        <v xml:space="preserve">  ALTER COLUMN   FK_RELATED_BACKLOG_ID VARCHAR(500);</v>
      </c>
      <c r="L1132" s="12"/>
      <c r="M1132" s="18" t="str">
        <f t="shared" si="454"/>
        <v>FK_RELATED_BACKLOG_ID,</v>
      </c>
      <c r="N1132" s="5" t="str">
        <f t="shared" si="459"/>
        <v>FK_RELATED_BACKLOG_ID VARCHAR(500),</v>
      </c>
      <c r="O1132" s="1" t="s">
        <v>10</v>
      </c>
      <c r="P1132" t="s">
        <v>763</v>
      </c>
      <c r="Q1132" t="s">
        <v>354</v>
      </c>
      <c r="R1132" t="s">
        <v>2</v>
      </c>
      <c r="W1132" s="17" t="str">
        <f t="shared" si="455"/>
        <v>fkRelatedBacklogId</v>
      </c>
      <c r="X1132" s="3" t="str">
        <f t="shared" si="456"/>
        <v>"fkRelatedBacklogId":"",</v>
      </c>
      <c r="Y1132" s="22" t="str">
        <f t="shared" si="457"/>
        <v>public static String FK_RELATED_BACKLOG_ID="fkRelatedBacklogId";</v>
      </c>
      <c r="Z1132" s="7" t="str">
        <f t="shared" si="458"/>
        <v>private String fkRelatedBacklogId="";</v>
      </c>
    </row>
    <row r="1133" spans="2:26" ht="19.2" x14ac:dyDescent="0.45">
      <c r="B1133" s="1" t="s">
        <v>258</v>
      </c>
      <c r="C1133" s="1" t="s">
        <v>627</v>
      </c>
      <c r="D1133" s="4">
        <v>24</v>
      </c>
      <c r="I1133" t="str">
        <f>I1127</f>
        <v>ALTER TABLE TM_REL_TAB_BACKLOG</v>
      </c>
      <c r="J1133" t="str">
        <f t="shared" si="460"/>
        <v xml:space="preserve"> ADD  ORDER_NO FLOAT(24);</v>
      </c>
      <c r="K1133" s="21" t="str">
        <f t="shared" si="461"/>
        <v xml:space="preserve">  ALTER COLUMN   ORDER_NO FLOAT(24);</v>
      </c>
      <c r="L1133" s="12"/>
      <c r="M1133" s="18" t="str">
        <f t="shared" si="454"/>
        <v>ORDER_NO,</v>
      </c>
      <c r="N1133" s="5" t="str">
        <f t="shared" si="459"/>
        <v>ORDER_NO FLOAT(24),</v>
      </c>
      <c r="O1133" s="1" t="s">
        <v>259</v>
      </c>
      <c r="P1133" t="s">
        <v>173</v>
      </c>
      <c r="W1133" s="17" t="str">
        <f t="shared" si="455"/>
        <v>orderNo</v>
      </c>
      <c r="X1133" s="3" t="str">
        <f t="shared" si="456"/>
        <v>"orderNo":"",</v>
      </c>
      <c r="Y1133" s="22" t="str">
        <f t="shared" si="457"/>
        <v>public static String ORDER_NO="orderNo";</v>
      </c>
      <c r="Z1133" s="7" t="str">
        <f t="shared" si="458"/>
        <v>private String orderNo="";</v>
      </c>
    </row>
    <row r="1134" spans="2:26" ht="19.2" x14ac:dyDescent="0.45">
      <c r="B1134" s="1" t="s">
        <v>352</v>
      </c>
      <c r="C1134" s="1" t="s">
        <v>1</v>
      </c>
      <c r="D1134" s="4">
        <v>500</v>
      </c>
      <c r="I1134" t="str">
        <f>I1132</f>
        <v>ALTER TABLE TM_REL_TAB_BACKLOG</v>
      </c>
      <c r="J1134" t="str">
        <f>CONCATENATE(LEFT(CONCATENATE(" ADD "," ",N1134,";"),LEN(CONCATENATE(" ADD "," ",N1134,";"))-2),";")</f>
        <v xml:space="preserve"> ADD  BACKLOG_STATUS VARCHAR(500);</v>
      </c>
      <c r="K1134" s="21" t="str">
        <f>CONCATENATE(LEFT(CONCATENATE("  ALTER COLUMN  "," ",N1134,";"),LEN(CONCATENATE("  ALTER COLUMN  "," ",N1134,";"))-2),";")</f>
        <v xml:space="preserve">  ALTER COLUMN   BACKLOG_STATUS VARCHAR(500);</v>
      </c>
      <c r="L1134" s="12"/>
      <c r="M1134" s="18" t="str">
        <f>CONCATENATE(B1134,",")</f>
        <v>BACKLOG_STATUS,</v>
      </c>
      <c r="N1134" s="5" t="str">
        <f>CONCATENATE(B1134," ",C1134,"(",D1134,")",",")</f>
        <v>BACKLOG_STATUS VARCHAR(500),</v>
      </c>
      <c r="O1134" s="1" t="s">
        <v>354</v>
      </c>
      <c r="P1134" t="s">
        <v>3</v>
      </c>
      <c r="W1134" s="17" t="str">
        <f>CONCATENATE(,LOWER(O1134),UPPER(LEFT(P1134,1)),LOWER(RIGHT(P1134,LEN(P1134)-IF(LEN(P1134)&gt;0,1,LEN(P1134)))),UPPER(LEFT(Q1134,1)),LOWER(RIGHT(Q1134,LEN(Q1134)-IF(LEN(Q1134)&gt;0,1,LEN(Q1134)))),UPPER(LEFT(R1134,1)),LOWER(RIGHT(R1134,LEN(R1134)-IF(LEN(R1134)&gt;0,1,LEN(R1134)))),UPPER(LEFT(S1134,1)),LOWER(RIGHT(S1134,LEN(S1134)-IF(LEN(S1134)&gt;0,1,LEN(S1134)))),UPPER(LEFT(T1134,1)),LOWER(RIGHT(T1134,LEN(T1134)-IF(LEN(T1134)&gt;0,1,LEN(T1134)))),UPPER(LEFT(U1134,1)),LOWER(RIGHT(U1134,LEN(U1134)-IF(LEN(U1134)&gt;0,1,LEN(U1134)))),UPPER(LEFT(V1134,1)),LOWER(RIGHT(V1134,LEN(V1134)-IF(LEN(V1134)&gt;0,1,LEN(V1134)))))</f>
        <v>backlogStatus</v>
      </c>
      <c r="X1134" s="3" t="str">
        <f>CONCATENATE("""",W1134,"""",":","""","""",",")</f>
        <v>"backlogStatus":"",</v>
      </c>
      <c r="Y1134" s="22" t="str">
        <f>CONCATENATE("public static String ",,B1134,,"=","""",W1134,""";")</f>
        <v>public static String BACKLOG_STATUS="backlogStatus";</v>
      </c>
      <c r="Z1134" s="7" t="str">
        <f>CONCATENATE("private String ",W1134,"=","""""",";")</f>
        <v>private String backlogStatus="";</v>
      </c>
    </row>
    <row r="1135" spans="2:26" ht="19.2" x14ac:dyDescent="0.45">
      <c r="B1135" s="1"/>
      <c r="C1135" s="1"/>
      <c r="D1135" s="4"/>
      <c r="L1135" s="12"/>
      <c r="M1135" s="18"/>
      <c r="N1135" s="33" t="s">
        <v>130</v>
      </c>
      <c r="O1135" s="1"/>
      <c r="W1135" s="17"/>
    </row>
    <row r="1136" spans="2:26" ht="19.2" x14ac:dyDescent="0.45">
      <c r="C1136" s="14"/>
      <c r="D1136" s="9"/>
      <c r="K1136" s="29"/>
      <c r="M1136" s="20"/>
      <c r="N1136" s="31" t="s">
        <v>126</v>
      </c>
      <c r="O1136" s="14"/>
      <c r="W1136" s="17"/>
    </row>
    <row r="1140" spans="2:26" x14ac:dyDescent="0.3">
      <c r="B1140" s="2" t="s">
        <v>779</v>
      </c>
      <c r="I1140" t="str">
        <f>CONCATENATE("ALTER TABLE"," ",B1140)</f>
        <v>ALTER TABLE TM_DOCUMENT</v>
      </c>
      <c r="K1140" s="25"/>
      <c r="N1140" s="5" t="str">
        <f>CONCATENATE("CREATE TABLE ",B1140," ","(")</f>
        <v>CREATE TABLE TM_DOCUMENT (</v>
      </c>
    </row>
    <row r="1141" spans="2:26" ht="19.2" x14ac:dyDescent="0.45">
      <c r="B1141" s="1" t="s">
        <v>2</v>
      </c>
      <c r="C1141" s="1" t="s">
        <v>1</v>
      </c>
      <c r="D1141" s="4">
        <v>30</v>
      </c>
      <c r="E1141" s="24" t="s">
        <v>113</v>
      </c>
      <c r="I1141" t="str">
        <f>I1140</f>
        <v>ALTER TABLE TM_DOCUMENT</v>
      </c>
      <c r="L1141" s="12"/>
      <c r="M1141" s="18" t="str">
        <f>CONCATENATE(B1141,",")</f>
        <v>ID,</v>
      </c>
      <c r="N1141" s="5" t="str">
        <f>CONCATENATE(B1141," ",C1141,"(",D1141,") ",E1141," ,")</f>
        <v>ID VARCHAR(30) NOT NULL ,</v>
      </c>
      <c r="O1141" s="1" t="s">
        <v>2</v>
      </c>
      <c r="P1141" s="6"/>
      <c r="Q1141" s="6"/>
      <c r="R1141" s="6"/>
      <c r="S1141" s="6"/>
      <c r="T1141" s="6"/>
      <c r="U1141" s="6"/>
      <c r="V1141" s="6"/>
      <c r="W1141" s="17" t="str">
        <f>CONCATENATE(,LOWER(O1141),UPPER(LEFT(P1141,1)),LOWER(RIGHT(P1141,LEN(P1141)-IF(LEN(P1141)&gt;0,1,LEN(P1141)))),UPPER(LEFT(Q1141,1)),LOWER(RIGHT(Q1141,LEN(Q1141)-IF(LEN(Q1141)&gt;0,1,LEN(Q1141)))),UPPER(LEFT(R1141,1)),LOWER(RIGHT(R1141,LEN(R1141)-IF(LEN(R1141)&gt;0,1,LEN(R1141)))),UPPER(LEFT(S1141,1)),LOWER(RIGHT(S1141,LEN(S1141)-IF(LEN(S1141)&gt;0,1,LEN(S1141)))),UPPER(LEFT(T1141,1)),LOWER(RIGHT(T1141,LEN(T1141)-IF(LEN(T1141)&gt;0,1,LEN(T1141)))),UPPER(LEFT(U1141,1)),LOWER(RIGHT(U1141,LEN(U1141)-IF(LEN(U1141)&gt;0,1,LEN(U1141)))),UPPER(LEFT(V1141,1)),LOWER(RIGHT(V1141,LEN(V1141)-IF(LEN(V1141)&gt;0,1,LEN(V1141)))))</f>
        <v>id</v>
      </c>
      <c r="X1141" s="3" t="str">
        <f>CONCATENATE("""",W1141,"""",":","""","""",",")</f>
        <v>"id":"",</v>
      </c>
      <c r="Y1141" s="22" t="str">
        <f>CONCATENATE("public static String ",,B1141,,"=","""",W1141,""";")</f>
        <v>public static String ID="id";</v>
      </c>
      <c r="Z1141" s="7" t="str">
        <f>CONCATENATE("private String ",W1141,"=","""""",";")</f>
        <v>private String id="";</v>
      </c>
    </row>
    <row r="1142" spans="2:26" ht="19.2" x14ac:dyDescent="0.45">
      <c r="B1142" s="1" t="s">
        <v>3</v>
      </c>
      <c r="C1142" s="1" t="s">
        <v>1</v>
      </c>
      <c r="D1142" s="4">
        <v>10</v>
      </c>
      <c r="I1142" t="str">
        <f>I1141</f>
        <v>ALTER TABLE TM_DOCUMENT</v>
      </c>
      <c r="K1142" s="21" t="s">
        <v>436</v>
      </c>
      <c r="L1142" s="12"/>
      <c r="M1142" s="18" t="str">
        <f>CONCATENATE(B1142,",")</f>
        <v>STATUS,</v>
      </c>
      <c r="N1142" s="5" t="str">
        <f>CONCATENATE(B1142," ",C1142,"(",D1142,")",",")</f>
        <v>STATUS VARCHAR(10),</v>
      </c>
      <c r="O1142" s="1" t="s">
        <v>3</v>
      </c>
      <c r="W1142" s="17" t="str">
        <f>CONCATENATE(,LOWER(O1142),UPPER(LEFT(P1142,1)),LOWER(RIGHT(P1142,LEN(P1142)-IF(LEN(P1142)&gt;0,1,LEN(P1142)))),UPPER(LEFT(Q1142,1)),LOWER(RIGHT(Q1142,LEN(Q1142)-IF(LEN(Q1142)&gt;0,1,LEN(Q1142)))),UPPER(LEFT(R1142,1)),LOWER(RIGHT(R1142,LEN(R1142)-IF(LEN(R1142)&gt;0,1,LEN(R1142)))),UPPER(LEFT(S1142,1)),LOWER(RIGHT(S1142,LEN(S1142)-IF(LEN(S1142)&gt;0,1,LEN(S1142)))),UPPER(LEFT(T1142,1)),LOWER(RIGHT(T1142,LEN(T1142)-IF(LEN(T1142)&gt;0,1,LEN(T1142)))),UPPER(LEFT(U1142,1)),LOWER(RIGHT(U1142,LEN(U1142)-IF(LEN(U1142)&gt;0,1,LEN(U1142)))),UPPER(LEFT(V1142,1)),LOWER(RIGHT(V1142,LEN(V1142)-IF(LEN(V1142)&gt;0,1,LEN(V1142)))))</f>
        <v>status</v>
      </c>
      <c r="X1142" s="3" t="str">
        <f>CONCATENATE("""",W1142,"""",":","""","""",",")</f>
        <v>"status":"",</v>
      </c>
      <c r="Y1142" s="22" t="str">
        <f>CONCATENATE("public static String ",,B1142,,"=","""",W1142,""";")</f>
        <v>public static String STATUS="status";</v>
      </c>
      <c r="Z1142" s="7" t="str">
        <f>CONCATENATE("private String ",W1142,"=","""""",";")</f>
        <v>private String status="";</v>
      </c>
    </row>
    <row r="1143" spans="2:26" ht="19.2" x14ac:dyDescent="0.45">
      <c r="B1143" s="1" t="s">
        <v>4</v>
      </c>
      <c r="C1143" s="1" t="s">
        <v>1</v>
      </c>
      <c r="D1143" s="4">
        <v>30</v>
      </c>
      <c r="I1143">
        <f>I1135</f>
        <v>0</v>
      </c>
      <c r="J1143" t="str">
        <f t="shared" ref="J1143:J1148" si="462">CONCATENATE(LEFT(CONCATENATE(" ADD "," ",N1143,";"),LEN(CONCATENATE(" ADD "," ",N1143,";"))-2),";")</f>
        <v xml:space="preserve"> ADD  INSERT_DATE VARCHAR(30);</v>
      </c>
      <c r="K1143" s="21" t="str">
        <f t="shared" ref="K1143:K1148" si="463">CONCATENATE(LEFT(CONCATENATE("  ALTER COLUMN  "," ",N1143,";"),LEN(CONCATENATE("  ALTER COLUMN  "," ",N1143,";"))-2),";")</f>
        <v xml:space="preserve">  ALTER COLUMN   INSERT_DATE VARCHAR(30);</v>
      </c>
      <c r="L1143" s="12"/>
      <c r="M1143" s="18" t="str">
        <f t="shared" ref="M1143:M1148" si="464">CONCATENATE(B1143,",")</f>
        <v>INSERT_DATE,</v>
      </c>
      <c r="N1143" s="5" t="str">
        <f t="shared" ref="N1143:N1148" si="465">CONCATENATE(B1143," ",C1143,"(",D1143,")",",")</f>
        <v>INSERT_DATE VARCHAR(30),</v>
      </c>
      <c r="O1143" s="1" t="s">
        <v>7</v>
      </c>
      <c r="P1143" t="s">
        <v>8</v>
      </c>
      <c r="W1143" s="17" t="str">
        <f t="shared" ref="W1143:W1148" si="466">CONCATENATE(,LOWER(O1143),UPPER(LEFT(P1143,1)),LOWER(RIGHT(P1143,LEN(P1143)-IF(LEN(P1143)&gt;0,1,LEN(P1143)))),UPPER(LEFT(Q1143,1)),LOWER(RIGHT(Q1143,LEN(Q1143)-IF(LEN(Q1143)&gt;0,1,LEN(Q1143)))),UPPER(LEFT(R1143,1)),LOWER(RIGHT(R1143,LEN(R1143)-IF(LEN(R1143)&gt;0,1,LEN(R1143)))),UPPER(LEFT(S1143,1)),LOWER(RIGHT(S1143,LEN(S1143)-IF(LEN(S1143)&gt;0,1,LEN(S1143)))),UPPER(LEFT(T1143,1)),LOWER(RIGHT(T1143,LEN(T1143)-IF(LEN(T1143)&gt;0,1,LEN(T1143)))),UPPER(LEFT(U1143,1)),LOWER(RIGHT(U1143,LEN(U1143)-IF(LEN(U1143)&gt;0,1,LEN(U1143)))),UPPER(LEFT(V1143,1)),LOWER(RIGHT(V1143,LEN(V1143)-IF(LEN(V1143)&gt;0,1,LEN(V1143)))))</f>
        <v>insertDate</v>
      </c>
      <c r="X1143" s="3" t="str">
        <f t="shared" ref="X1143:X1148" si="467">CONCATENATE("""",W1143,"""",":","""","""",",")</f>
        <v>"insertDate":"",</v>
      </c>
      <c r="Y1143" s="22" t="str">
        <f t="shared" ref="Y1143:Y1148" si="468">CONCATENATE("public static String ",,B1143,,"=","""",W1143,""";")</f>
        <v>public static String INSERT_DATE="insertDate";</v>
      </c>
      <c r="Z1143" s="7" t="str">
        <f t="shared" ref="Z1143:Z1148" si="469">CONCATENATE("private String ",W1143,"=","""""",";")</f>
        <v>private String insertDate="";</v>
      </c>
    </row>
    <row r="1144" spans="2:26" ht="19.2" x14ac:dyDescent="0.45">
      <c r="B1144" s="1" t="s">
        <v>5</v>
      </c>
      <c r="C1144" s="1" t="s">
        <v>1</v>
      </c>
      <c r="D1144" s="4">
        <v>30</v>
      </c>
      <c r="I1144">
        <f>I1143</f>
        <v>0</v>
      </c>
      <c r="J1144" t="str">
        <f t="shared" si="462"/>
        <v xml:space="preserve"> ADD  MODIFICATION_DATE VARCHAR(30);</v>
      </c>
      <c r="K1144" s="21" t="str">
        <f t="shared" si="463"/>
        <v xml:space="preserve">  ALTER COLUMN   MODIFICATION_DATE VARCHAR(30);</v>
      </c>
      <c r="L1144" s="12"/>
      <c r="M1144" s="18" t="str">
        <f t="shared" si="464"/>
        <v>MODIFICATION_DATE,</v>
      </c>
      <c r="N1144" s="5" t="str">
        <f t="shared" si="465"/>
        <v>MODIFICATION_DATE VARCHAR(30),</v>
      </c>
      <c r="O1144" s="1" t="s">
        <v>9</v>
      </c>
      <c r="P1144" t="s">
        <v>8</v>
      </c>
      <c r="W1144" s="17" t="str">
        <f t="shared" si="466"/>
        <v>modificationDate</v>
      </c>
      <c r="X1144" s="3" t="str">
        <f t="shared" si="467"/>
        <v>"modificationDate":"",</v>
      </c>
      <c r="Y1144" s="22" t="str">
        <f t="shared" si="468"/>
        <v>public static String MODIFICATION_DATE="modificationDate";</v>
      </c>
      <c r="Z1144" s="7" t="str">
        <f t="shared" si="469"/>
        <v>private String modificationDate="";</v>
      </c>
    </row>
    <row r="1145" spans="2:26" ht="19.2" x14ac:dyDescent="0.45">
      <c r="B1145" s="1" t="s">
        <v>274</v>
      </c>
      <c r="C1145" s="1" t="s">
        <v>1</v>
      </c>
      <c r="D1145" s="4">
        <v>500</v>
      </c>
      <c r="I1145">
        <f>I1144</f>
        <v>0</v>
      </c>
      <c r="J1145" t="str">
        <f t="shared" si="462"/>
        <v xml:space="preserve"> ADD  FK_PROJECT_ID VARCHAR(500);</v>
      </c>
      <c r="K1145" s="21" t="str">
        <f t="shared" si="463"/>
        <v xml:space="preserve">  ALTER COLUMN   FK_PROJECT_ID VARCHAR(500);</v>
      </c>
      <c r="L1145" s="12"/>
      <c r="M1145" s="18" t="str">
        <f t="shared" si="464"/>
        <v>FK_PROJECT_ID,</v>
      </c>
      <c r="N1145" s="5" t="str">
        <f t="shared" si="465"/>
        <v>FK_PROJECT_ID VARCHAR(500),</v>
      </c>
      <c r="O1145" s="1" t="s">
        <v>10</v>
      </c>
      <c r="P1145" t="s">
        <v>288</v>
      </c>
      <c r="Q1145" t="s">
        <v>2</v>
      </c>
      <c r="W1145" s="17" t="str">
        <f t="shared" si="466"/>
        <v>fkProjectId</v>
      </c>
      <c r="X1145" s="3" t="str">
        <f t="shared" si="467"/>
        <v>"fkProjectId":"",</v>
      </c>
      <c r="Y1145" s="22" t="str">
        <f t="shared" si="468"/>
        <v>public static String FK_PROJECT_ID="fkProjectId";</v>
      </c>
      <c r="Z1145" s="7" t="str">
        <f t="shared" si="469"/>
        <v>private String fkProjectId="";</v>
      </c>
    </row>
    <row r="1146" spans="2:26" ht="19.2" x14ac:dyDescent="0.45">
      <c r="B1146" s="1" t="s">
        <v>780</v>
      </c>
      <c r="C1146" s="1" t="s">
        <v>1</v>
      </c>
      <c r="D1146" s="4">
        <v>500</v>
      </c>
      <c r="I1146">
        <f>I1144</f>
        <v>0</v>
      </c>
      <c r="J1146" t="str">
        <f t="shared" si="462"/>
        <v xml:space="preserve"> ADD  DOCUMENT_NAME VARCHAR(500);</v>
      </c>
      <c r="K1146" s="21" t="str">
        <f t="shared" si="463"/>
        <v xml:space="preserve">  ALTER COLUMN   DOCUMENT_NAME VARCHAR(500);</v>
      </c>
      <c r="L1146" s="12"/>
      <c r="M1146" s="18" t="str">
        <f t="shared" si="464"/>
        <v>DOCUMENT_NAME,</v>
      </c>
      <c r="N1146" s="5" t="str">
        <f t="shared" si="465"/>
        <v>DOCUMENT_NAME VARCHAR(500),</v>
      </c>
      <c r="O1146" s="1" t="s">
        <v>792</v>
      </c>
      <c r="P1146" t="s">
        <v>0</v>
      </c>
      <c r="W1146" s="17" t="str">
        <f t="shared" si="466"/>
        <v>documentName</v>
      </c>
      <c r="X1146" s="3" t="str">
        <f t="shared" si="467"/>
        <v>"documentName":"",</v>
      </c>
      <c r="Y1146" s="22" t="str">
        <f t="shared" si="468"/>
        <v>public static String DOCUMENT_NAME="documentName";</v>
      </c>
      <c r="Z1146" s="7" t="str">
        <f t="shared" si="469"/>
        <v>private String documentName="";</v>
      </c>
    </row>
    <row r="1147" spans="2:26" ht="19.2" x14ac:dyDescent="0.45">
      <c r="B1147" s="1" t="s">
        <v>781</v>
      </c>
      <c r="C1147" s="1" t="s">
        <v>701</v>
      </c>
      <c r="D1147" s="4"/>
      <c r="I1147" t="str">
        <f>I1134</f>
        <v>ALTER TABLE TM_REL_TAB_BACKLOG</v>
      </c>
      <c r="J1147" t="str">
        <f t="shared" si="462"/>
        <v xml:space="preserve"> ADD  DOCUMENT_BODY TEXT;</v>
      </c>
      <c r="K1147" s="21" t="str">
        <f t="shared" si="463"/>
        <v xml:space="preserve">  ALTER COLUMN   DOCUMENT_BODY TEXT;</v>
      </c>
      <c r="L1147" s="12"/>
      <c r="M1147" s="18" t="str">
        <f t="shared" si="464"/>
        <v>DOCUMENT_BODY,</v>
      </c>
      <c r="N1147" s="5" t="str">
        <f>CONCATENATE(B1147," ",C1147,"",D1147,"",",")</f>
        <v>DOCUMENT_BODY TEXT,</v>
      </c>
      <c r="O1147" s="1" t="s">
        <v>792</v>
      </c>
      <c r="P1147" t="s">
        <v>429</v>
      </c>
      <c r="W1147" s="17" t="str">
        <f t="shared" si="466"/>
        <v>documentBody</v>
      </c>
      <c r="X1147" s="3" t="str">
        <f t="shared" si="467"/>
        <v>"documentBody":"",</v>
      </c>
      <c r="Y1147" s="22" t="str">
        <f t="shared" si="468"/>
        <v>public static String DOCUMENT_BODY="documentBody";</v>
      </c>
      <c r="Z1147" s="7" t="str">
        <f t="shared" si="469"/>
        <v>private String documentBody="";</v>
      </c>
    </row>
    <row r="1148" spans="2:26" ht="19.2" x14ac:dyDescent="0.45">
      <c r="B1148" s="1" t="s">
        <v>782</v>
      </c>
      <c r="C1148" s="1" t="s">
        <v>1</v>
      </c>
      <c r="D1148" s="4">
        <v>24</v>
      </c>
      <c r="I1148">
        <f>I1135</f>
        <v>0</v>
      </c>
      <c r="J1148" t="str">
        <f t="shared" si="462"/>
        <v xml:space="preserve"> ADD  MARGIN_TOP VARCHAR(24);</v>
      </c>
      <c r="K1148" s="21" t="str">
        <f t="shared" si="463"/>
        <v xml:space="preserve">  ALTER COLUMN   MARGIN_TOP VARCHAR(24);</v>
      </c>
      <c r="L1148" s="12"/>
      <c r="M1148" s="18" t="str">
        <f t="shared" si="464"/>
        <v>MARGIN_TOP,</v>
      </c>
      <c r="N1148" s="5" t="str">
        <f t="shared" si="465"/>
        <v>MARGIN_TOP VARCHAR(24),</v>
      </c>
      <c r="O1148" s="1" t="s">
        <v>793</v>
      </c>
      <c r="P1148" t="s">
        <v>794</v>
      </c>
      <c r="W1148" s="17" t="str">
        <f t="shared" si="466"/>
        <v>marginTop</v>
      </c>
      <c r="X1148" s="3" t="str">
        <f t="shared" si="467"/>
        <v>"marginTop":"",</v>
      </c>
      <c r="Y1148" s="22" t="str">
        <f t="shared" si="468"/>
        <v>public static String MARGIN_TOP="marginTop";</v>
      </c>
      <c r="Z1148" s="7" t="str">
        <f t="shared" si="469"/>
        <v>private String marginTop="";</v>
      </c>
    </row>
    <row r="1149" spans="2:26" ht="19.2" x14ac:dyDescent="0.45">
      <c r="B1149" s="1" t="s">
        <v>783</v>
      </c>
      <c r="C1149" s="1" t="s">
        <v>1</v>
      </c>
      <c r="D1149" s="4">
        <v>24</v>
      </c>
      <c r="I1149">
        <f>I1139</f>
        <v>0</v>
      </c>
      <c r="J1149" t="str">
        <f t="shared" ref="J1149:J1159" si="470">CONCATENATE(LEFT(CONCATENATE(" ADD "," ",N1149,";"),LEN(CONCATENATE(" ADD "," ",N1149,";"))-2),";")</f>
        <v xml:space="preserve"> ADD  MARGIN_RIGHT VARCHAR(24);</v>
      </c>
      <c r="K1149" s="21" t="str">
        <f t="shared" ref="K1149:K1159" si="471">CONCATENATE(LEFT(CONCATENATE("  ALTER COLUMN  "," ",N1149,";"),LEN(CONCATENATE("  ALTER COLUMN  "," ",N1149,";"))-2),";")</f>
        <v xml:space="preserve">  ALTER COLUMN   MARGIN_RIGHT VARCHAR(24);</v>
      </c>
      <c r="L1149" s="12"/>
      <c r="M1149" s="18" t="str">
        <f t="shared" ref="M1149:M1160" si="472">CONCATENATE(B1149,",")</f>
        <v>MARGIN_RIGHT,</v>
      </c>
      <c r="N1149" s="5" t="str">
        <f>CONCATENATE(B1149," ",C1149,"(",D1149,")",",")</f>
        <v>MARGIN_RIGHT VARCHAR(24),</v>
      </c>
      <c r="O1149" s="1" t="s">
        <v>793</v>
      </c>
      <c r="P1149" t="s">
        <v>795</v>
      </c>
      <c r="W1149" s="17" t="str">
        <f t="shared" ref="W1149:W1159" si="473">CONCATENATE(,LOWER(O1149),UPPER(LEFT(P1149,1)),LOWER(RIGHT(P1149,LEN(P1149)-IF(LEN(P1149)&gt;0,1,LEN(P1149)))),UPPER(LEFT(Q1149,1)),LOWER(RIGHT(Q1149,LEN(Q1149)-IF(LEN(Q1149)&gt;0,1,LEN(Q1149)))),UPPER(LEFT(R1149,1)),LOWER(RIGHT(R1149,LEN(R1149)-IF(LEN(R1149)&gt;0,1,LEN(R1149)))),UPPER(LEFT(S1149,1)),LOWER(RIGHT(S1149,LEN(S1149)-IF(LEN(S1149)&gt;0,1,LEN(S1149)))),UPPER(LEFT(T1149,1)),LOWER(RIGHT(T1149,LEN(T1149)-IF(LEN(T1149)&gt;0,1,LEN(T1149)))),UPPER(LEFT(U1149,1)),LOWER(RIGHT(U1149,LEN(U1149)-IF(LEN(U1149)&gt;0,1,LEN(U1149)))),UPPER(LEFT(V1149,1)),LOWER(RIGHT(V1149,LEN(V1149)-IF(LEN(V1149)&gt;0,1,LEN(V1149)))))</f>
        <v>marginRight</v>
      </c>
      <c r="X1149" s="3" t="str">
        <f t="shared" ref="X1149:X1159" si="474">CONCATENATE("""",W1149,"""",":","""","""",",")</f>
        <v>"marginRight":"",</v>
      </c>
      <c r="Y1149" s="22" t="str">
        <f>CONCATENATE("public static String ",,B1149,,"=","""",W1149,""";")</f>
        <v>public static String MARGIN_RIGHT="marginRight";</v>
      </c>
      <c r="Z1149" s="7" t="str">
        <f t="shared" ref="Z1149:Z1159" si="475">CONCATENATE("private String ",W1149,"=","""""",";")</f>
        <v>private String marginRight="";</v>
      </c>
    </row>
    <row r="1150" spans="2:26" ht="19.2" x14ac:dyDescent="0.45">
      <c r="B1150" s="1" t="s">
        <v>784</v>
      </c>
      <c r="C1150" s="1" t="s">
        <v>1</v>
      </c>
      <c r="D1150" s="4">
        <v>30</v>
      </c>
      <c r="I1150" t="str">
        <f>I1134</f>
        <v>ALTER TABLE TM_REL_TAB_BACKLOG</v>
      </c>
      <c r="J1150" t="str">
        <f t="shared" si="470"/>
        <v xml:space="preserve"> ADD  MARGIN_BOTTOM VARCHAR(30);</v>
      </c>
      <c r="K1150" s="21" t="str">
        <f t="shared" si="471"/>
        <v xml:space="preserve">  ALTER COLUMN   MARGIN_BOTTOM VARCHAR(30);</v>
      </c>
      <c r="L1150" s="12"/>
      <c r="M1150" s="18" t="str">
        <f t="shared" si="472"/>
        <v>MARGIN_BOTTOM,</v>
      </c>
      <c r="N1150" s="5" t="str">
        <f t="shared" ref="N1150:N1159" si="476">CONCATENATE(B1150," ",C1150,"(",D1150,")",",")</f>
        <v>MARGIN_BOTTOM VARCHAR(30),</v>
      </c>
      <c r="O1150" s="1" t="s">
        <v>793</v>
      </c>
      <c r="P1150" t="s">
        <v>796</v>
      </c>
      <c r="W1150" s="17" t="str">
        <f t="shared" si="473"/>
        <v>marginBottom</v>
      </c>
      <c r="X1150" s="3" t="str">
        <f t="shared" si="474"/>
        <v>"marginBottom":"",</v>
      </c>
      <c r="Y1150" s="22" t="str">
        <f>CONCATENATE("public static String ",,B1150,,"=","""",W1150,""";")</f>
        <v>public static String MARGIN_BOTTOM="marginBottom";</v>
      </c>
      <c r="Z1150" s="7" t="str">
        <f t="shared" si="475"/>
        <v>private String marginBottom="";</v>
      </c>
    </row>
    <row r="1151" spans="2:26" ht="19.2" x14ac:dyDescent="0.45">
      <c r="B1151" s="1" t="s">
        <v>785</v>
      </c>
      <c r="C1151" s="1" t="s">
        <v>1</v>
      </c>
      <c r="D1151" s="4">
        <v>30</v>
      </c>
      <c r="I1151" t="str">
        <f>I1150</f>
        <v>ALTER TABLE TM_REL_TAB_BACKLOG</v>
      </c>
      <c r="J1151" t="str">
        <f t="shared" si="470"/>
        <v xml:space="preserve"> ADD  MARGIN_LEFT VARCHAR(30);</v>
      </c>
      <c r="K1151" s="21" t="str">
        <f t="shared" si="471"/>
        <v xml:space="preserve">  ALTER COLUMN   MARGIN_LEFT VARCHAR(30);</v>
      </c>
      <c r="L1151" s="12"/>
      <c r="M1151" s="18" t="str">
        <f t="shared" si="472"/>
        <v>MARGIN_LEFT,</v>
      </c>
      <c r="N1151" s="5" t="str">
        <f t="shared" si="476"/>
        <v>MARGIN_LEFT VARCHAR(30),</v>
      </c>
      <c r="O1151" s="1" t="s">
        <v>793</v>
      </c>
      <c r="P1151" t="s">
        <v>797</v>
      </c>
      <c r="W1151" s="17" t="str">
        <f t="shared" si="473"/>
        <v>marginLeft</v>
      </c>
      <c r="X1151" s="3" t="str">
        <f t="shared" si="474"/>
        <v>"marginLeft":"",</v>
      </c>
      <c r="Y1151" s="22" t="str">
        <f t="shared" ref="Y1151:Y1159" si="477">CONCATENATE("public static String ",,B1151,,"=","""",W1151,""";")</f>
        <v>public static String MARGIN_LEFT="marginLeft";</v>
      </c>
      <c r="Z1151" s="7" t="str">
        <f t="shared" si="475"/>
        <v>private String marginLeft="";</v>
      </c>
    </row>
    <row r="1152" spans="2:26" ht="19.2" x14ac:dyDescent="0.45">
      <c r="B1152" s="1" t="s">
        <v>262</v>
      </c>
      <c r="C1152" s="1" t="s">
        <v>1</v>
      </c>
      <c r="D1152" s="4">
        <v>500</v>
      </c>
      <c r="I1152" t="str">
        <f>I1151</f>
        <v>ALTER TABLE TM_REL_TAB_BACKLOG</v>
      </c>
      <c r="J1152" t="str">
        <f t="shared" si="470"/>
        <v xml:space="preserve"> ADD  CREATED_BY VARCHAR(500);</v>
      </c>
      <c r="K1152" s="21" t="str">
        <f t="shared" si="471"/>
        <v xml:space="preserve">  ALTER COLUMN   CREATED_BY VARCHAR(500);</v>
      </c>
      <c r="L1152" s="12"/>
      <c r="M1152" s="18" t="str">
        <f t="shared" si="472"/>
        <v>CREATED_BY,</v>
      </c>
      <c r="N1152" s="5" t="str">
        <f t="shared" si="476"/>
        <v>CREATED_BY VARCHAR(500),</v>
      </c>
      <c r="O1152" s="1" t="s">
        <v>282</v>
      </c>
      <c r="P1152" t="s">
        <v>128</v>
      </c>
      <c r="W1152" s="17" t="str">
        <f t="shared" si="473"/>
        <v>createdBy</v>
      </c>
      <c r="X1152" s="3" t="str">
        <f t="shared" si="474"/>
        <v>"createdBy":"",</v>
      </c>
      <c r="Y1152" s="22" t="str">
        <f t="shared" si="477"/>
        <v>public static String CREATED_BY="createdBy";</v>
      </c>
      <c r="Z1152" s="7" t="str">
        <f t="shared" si="475"/>
        <v>private String createdBy="";</v>
      </c>
    </row>
    <row r="1153" spans="2:26" ht="19.2" x14ac:dyDescent="0.45">
      <c r="B1153" s="1" t="s">
        <v>786</v>
      </c>
      <c r="C1153" s="1" t="s">
        <v>1</v>
      </c>
      <c r="D1153" s="4">
        <v>500</v>
      </c>
      <c r="I1153" t="str">
        <f>I1151</f>
        <v>ALTER TABLE TM_REL_TAB_BACKLOG</v>
      </c>
      <c r="J1153" t="str">
        <f t="shared" si="470"/>
        <v xml:space="preserve"> ADD  CREATE_DATE VARCHAR(500);</v>
      </c>
      <c r="K1153" s="21" t="str">
        <f t="shared" si="471"/>
        <v xml:space="preserve">  ALTER COLUMN   CREATE_DATE VARCHAR(500);</v>
      </c>
      <c r="L1153" s="12"/>
      <c r="M1153" s="18" t="str">
        <f t="shared" si="472"/>
        <v>CREATE_DATE,</v>
      </c>
      <c r="N1153" s="5" t="str">
        <f t="shared" si="476"/>
        <v>CREATE_DATE VARCHAR(500),</v>
      </c>
      <c r="O1153" s="1" t="s">
        <v>798</v>
      </c>
      <c r="P1153" t="s">
        <v>8</v>
      </c>
      <c r="W1153" s="17" t="str">
        <f t="shared" si="473"/>
        <v>createDate</v>
      </c>
      <c r="X1153" s="3" t="str">
        <f t="shared" si="474"/>
        <v>"createDate":"",</v>
      </c>
      <c r="Y1153" s="22" t="str">
        <f t="shared" si="477"/>
        <v>public static String CREATE_DATE="createDate";</v>
      </c>
      <c r="Z1153" s="7" t="str">
        <f t="shared" si="475"/>
        <v>private String createDate="";</v>
      </c>
    </row>
    <row r="1154" spans="2:26" ht="19.2" x14ac:dyDescent="0.45">
      <c r="B1154" s="1" t="s">
        <v>787</v>
      </c>
      <c r="C1154" s="1" t="s">
        <v>1</v>
      </c>
      <c r="D1154" s="4">
        <v>500</v>
      </c>
      <c r="I1154" t="str">
        <f>I1133</f>
        <v>ALTER TABLE TM_REL_TAB_BACKLOG</v>
      </c>
      <c r="J1154" t="str">
        <f t="shared" si="470"/>
        <v xml:space="preserve"> ADD  CREATE_TIME VARCHAR(500);</v>
      </c>
      <c r="K1154" s="21" t="str">
        <f t="shared" si="471"/>
        <v xml:space="preserve">  ALTER COLUMN   CREATE_TIME VARCHAR(500);</v>
      </c>
      <c r="L1154" s="12"/>
      <c r="M1154" s="18" t="str">
        <f t="shared" si="472"/>
        <v>CREATE_TIME,</v>
      </c>
      <c r="N1154" s="5" t="str">
        <f t="shared" si="476"/>
        <v>CREATE_TIME VARCHAR(500),</v>
      </c>
      <c r="O1154" s="1" t="s">
        <v>798</v>
      </c>
      <c r="P1154" t="s">
        <v>133</v>
      </c>
      <c r="W1154" s="17" t="str">
        <f t="shared" si="473"/>
        <v>createTime</v>
      </c>
      <c r="X1154" s="3" t="str">
        <f t="shared" si="474"/>
        <v>"createTime":"",</v>
      </c>
      <c r="Y1154" s="22" t="str">
        <f t="shared" si="477"/>
        <v>public static String CREATE_TIME="createTime";</v>
      </c>
      <c r="Z1154" s="7" t="str">
        <f t="shared" si="475"/>
        <v>private String createTime="";</v>
      </c>
    </row>
    <row r="1155" spans="2:26" ht="19.2" x14ac:dyDescent="0.45">
      <c r="B1155" s="1" t="s">
        <v>275</v>
      </c>
      <c r="C1155" s="1" t="s">
        <v>1</v>
      </c>
      <c r="D1155" s="4">
        <v>500</v>
      </c>
      <c r="I1155" t="str">
        <f>I1130</f>
        <v>ALTER TABLE TM_REL_TAB_BACKLOG</v>
      </c>
      <c r="J1155" t="str">
        <f>CONCATENATE(LEFT(CONCATENATE(" ADD "," ",N1155,";"),LEN(CONCATENATE(" ADD "," ",N1155,";"))-2),";")</f>
        <v xml:space="preserve"> ADD  UPDATED_BY VARCHAR(500);</v>
      </c>
      <c r="K1155" s="21" t="str">
        <f>CONCATENATE(LEFT(CONCATENATE("  ALTER COLUMN  "," ",N1155,";"),LEN(CONCATENATE("  ALTER COLUMN  "," ",N1155,";"))-2),";")</f>
        <v xml:space="preserve">  ALTER COLUMN   UPDATED_BY VARCHAR(500);</v>
      </c>
      <c r="L1155" s="12"/>
      <c r="M1155" s="18" t="str">
        <f t="shared" si="472"/>
        <v>UPDATED_BY,</v>
      </c>
      <c r="N1155" s="5" t="str">
        <f>CONCATENATE(B1155," ",C1155,"(",D1155,")",",")</f>
        <v>UPDATED_BY VARCHAR(500),</v>
      </c>
      <c r="O1155" s="1" t="s">
        <v>315</v>
      </c>
      <c r="P1155" t="s">
        <v>128</v>
      </c>
      <c r="W1155" s="17" t="str">
        <f>CONCATENATE(,LOWER(O1155),UPPER(LEFT(P1155,1)),LOWER(RIGHT(P1155,LEN(P1155)-IF(LEN(P1155)&gt;0,1,LEN(P1155)))),UPPER(LEFT(Q1155,1)),LOWER(RIGHT(Q1155,LEN(Q1155)-IF(LEN(Q1155)&gt;0,1,LEN(Q1155)))),UPPER(LEFT(R1155,1)),LOWER(RIGHT(R1155,LEN(R1155)-IF(LEN(R1155)&gt;0,1,LEN(R1155)))),UPPER(LEFT(S1155,1)),LOWER(RIGHT(S1155,LEN(S1155)-IF(LEN(S1155)&gt;0,1,LEN(S1155)))),UPPER(LEFT(T1155,1)),LOWER(RIGHT(T1155,LEN(T1155)-IF(LEN(T1155)&gt;0,1,LEN(T1155)))),UPPER(LEFT(U1155,1)),LOWER(RIGHT(U1155,LEN(U1155)-IF(LEN(U1155)&gt;0,1,LEN(U1155)))),UPPER(LEFT(V1155,1)),LOWER(RIGHT(V1155,LEN(V1155)-IF(LEN(V1155)&gt;0,1,LEN(V1155)))))</f>
        <v>updatedBy</v>
      </c>
      <c r="X1155" s="3" t="str">
        <f>CONCATENATE("""",W1155,"""",":","""","""",",")</f>
        <v>"updatedBy":"",</v>
      </c>
      <c r="Y1155" s="22" t="str">
        <f>CONCATENATE("public static String ",,B1155,,"=","""",W1155,""";")</f>
        <v>public static String UPDATED_BY="updatedBy";</v>
      </c>
      <c r="Z1155" s="7" t="str">
        <f>CONCATENATE("private String ",W1155,"=","""""",";")</f>
        <v>private String updatedBy="";</v>
      </c>
    </row>
    <row r="1156" spans="2:26" ht="19.2" x14ac:dyDescent="0.45">
      <c r="B1156" s="1" t="s">
        <v>788</v>
      </c>
      <c r="C1156" s="1" t="s">
        <v>1</v>
      </c>
      <c r="D1156" s="4">
        <v>500</v>
      </c>
      <c r="I1156" t="str">
        <f>I1150</f>
        <v>ALTER TABLE TM_REL_TAB_BACKLOG</v>
      </c>
      <c r="J1156" t="str">
        <f>CONCATENATE(LEFT(CONCATENATE(" ADD "," ",N1156,";"),LEN(CONCATENATE(" ADD "," ",N1156,";"))-2),";")</f>
        <v xml:space="preserve"> ADD  UPDATED_DATE VARCHAR(500);</v>
      </c>
      <c r="K1156" s="21" t="str">
        <f>CONCATENATE(LEFT(CONCATENATE("  ALTER COLUMN  "," ",N1156,";"),LEN(CONCATENATE("  ALTER COLUMN  "," ",N1156,";"))-2),";")</f>
        <v xml:space="preserve">  ALTER COLUMN   UPDATED_DATE VARCHAR(500);</v>
      </c>
      <c r="L1156" s="12"/>
      <c r="M1156" s="18" t="str">
        <f t="shared" si="472"/>
        <v>UPDATED_DATE,</v>
      </c>
      <c r="N1156" s="5" t="str">
        <f>CONCATENATE(B1156," ",C1156,"(",D1156,")",",")</f>
        <v>UPDATED_DATE VARCHAR(500),</v>
      </c>
      <c r="O1156" s="1" t="s">
        <v>315</v>
      </c>
      <c r="P1156" t="s">
        <v>8</v>
      </c>
      <c r="W1156" s="17" t="str">
        <f>CONCATENATE(,LOWER(O1156),UPPER(LEFT(P1156,1)),LOWER(RIGHT(P1156,LEN(P1156)-IF(LEN(P1156)&gt;0,1,LEN(P1156)))),UPPER(LEFT(Q1156,1)),LOWER(RIGHT(Q1156,LEN(Q1156)-IF(LEN(Q1156)&gt;0,1,LEN(Q1156)))),UPPER(LEFT(R1156,1)),LOWER(RIGHT(R1156,LEN(R1156)-IF(LEN(R1156)&gt;0,1,LEN(R1156)))),UPPER(LEFT(S1156,1)),LOWER(RIGHT(S1156,LEN(S1156)-IF(LEN(S1156)&gt;0,1,LEN(S1156)))),UPPER(LEFT(T1156,1)),LOWER(RIGHT(T1156,LEN(T1156)-IF(LEN(T1156)&gt;0,1,LEN(T1156)))),UPPER(LEFT(U1156,1)),LOWER(RIGHT(U1156,LEN(U1156)-IF(LEN(U1156)&gt;0,1,LEN(U1156)))),UPPER(LEFT(V1156,1)),LOWER(RIGHT(V1156,LEN(V1156)-IF(LEN(V1156)&gt;0,1,LEN(V1156)))))</f>
        <v>updatedDate</v>
      </c>
      <c r="X1156" s="3" t="str">
        <f>CONCATENATE("""",W1156,"""",":","""","""",",")</f>
        <v>"updatedDate":"",</v>
      </c>
      <c r="Y1156" s="22" t="str">
        <f>CONCATENATE("public static String ",,B1156,,"=","""",W1156,""";")</f>
        <v>public static String UPDATED_DATE="updatedDate";</v>
      </c>
      <c r="Z1156" s="7" t="str">
        <f>CONCATENATE("private String ",W1156,"=","""""",";")</f>
        <v>private String updatedDate="";</v>
      </c>
    </row>
    <row r="1157" spans="2:26" ht="19.2" x14ac:dyDescent="0.45">
      <c r="B1157" s="1" t="s">
        <v>789</v>
      </c>
      <c r="C1157" s="1" t="s">
        <v>1</v>
      </c>
      <c r="D1157" s="4">
        <v>500</v>
      </c>
      <c r="I1157">
        <f>I1143</f>
        <v>0</v>
      </c>
      <c r="J1157" t="str">
        <f>CONCATENATE(LEFT(CONCATENATE(" ADD "," ",N1157,";"),LEN(CONCATENATE(" ADD "," ",N1157,";"))-2),";")</f>
        <v xml:space="preserve"> ADD  UPDATED_TIME VARCHAR(500);</v>
      </c>
      <c r="K1157" s="21" t="str">
        <f>CONCATENATE(LEFT(CONCATENATE("  ALTER COLUMN  "," ",N1157,";"),LEN(CONCATENATE("  ALTER COLUMN  "," ",N1157,";"))-2),";")</f>
        <v xml:space="preserve">  ALTER COLUMN   UPDATED_TIME VARCHAR(500);</v>
      </c>
      <c r="L1157" s="12"/>
      <c r="M1157" s="18" t="str">
        <f t="shared" si="472"/>
        <v>UPDATED_TIME,</v>
      </c>
      <c r="N1157" s="5" t="str">
        <f>CONCATENATE(B1157," ",C1157,"(",D1157,")",",")</f>
        <v>UPDATED_TIME VARCHAR(500),</v>
      </c>
      <c r="O1157" s="1" t="s">
        <v>315</v>
      </c>
      <c r="P1157" t="s">
        <v>133</v>
      </c>
      <c r="W1157" s="17" t="str">
        <f>CONCATENATE(,LOWER(O1157),UPPER(LEFT(P1157,1)),LOWER(RIGHT(P1157,LEN(P1157)-IF(LEN(P1157)&gt;0,1,LEN(P1157)))),UPPER(LEFT(Q1157,1)),LOWER(RIGHT(Q1157,LEN(Q1157)-IF(LEN(Q1157)&gt;0,1,LEN(Q1157)))),UPPER(LEFT(R1157,1)),LOWER(RIGHT(R1157,LEN(R1157)-IF(LEN(R1157)&gt;0,1,LEN(R1157)))),UPPER(LEFT(S1157,1)),LOWER(RIGHT(S1157,LEN(S1157)-IF(LEN(S1157)&gt;0,1,LEN(S1157)))),UPPER(LEFT(T1157,1)),LOWER(RIGHT(T1157,LEN(T1157)-IF(LEN(T1157)&gt;0,1,LEN(T1157)))),UPPER(LEFT(U1157,1)),LOWER(RIGHT(U1157,LEN(U1157)-IF(LEN(U1157)&gt;0,1,LEN(U1157)))),UPPER(LEFT(V1157,1)),LOWER(RIGHT(V1157,LEN(V1157)-IF(LEN(V1157)&gt;0,1,LEN(V1157)))))</f>
        <v>updatedTime</v>
      </c>
      <c r="X1157" s="3" t="str">
        <f>CONCATENATE("""",W1157,"""",":","""","""",",")</f>
        <v>"updatedTime":"",</v>
      </c>
      <c r="Y1157" s="22" t="str">
        <f>CONCATENATE("public static String ",,B1157,,"=","""",W1157,""";")</f>
        <v>public static String UPDATED_TIME="updatedTime";</v>
      </c>
      <c r="Z1157" s="7" t="str">
        <f>CONCATENATE("private String ",W1157,"=","""""",";")</f>
        <v>private String updatedTime="";</v>
      </c>
    </row>
    <row r="1158" spans="2:26" ht="19.2" x14ac:dyDescent="0.45">
      <c r="B1158" s="1" t="s">
        <v>790</v>
      </c>
      <c r="C1158" s="1" t="s">
        <v>1</v>
      </c>
      <c r="D1158" s="4">
        <v>500</v>
      </c>
      <c r="I1158">
        <f>I1138</f>
        <v>0</v>
      </c>
      <c r="J1158" t="str">
        <f>CONCATENATE(LEFT(CONCATENATE(" ADD "," ",N1158,";"),LEN(CONCATENATE(" ADD "," ",N1158,";"))-2),";")</f>
        <v xml:space="preserve"> ADD  PAGE_SIZE VARCHAR(500);</v>
      </c>
      <c r="K1158" s="21" t="str">
        <f>CONCATENATE(LEFT(CONCATENATE("  ALTER COLUMN  "," ",N1158,";"),LEN(CONCATENATE("  ALTER COLUMN  "," ",N1158,";"))-2),";")</f>
        <v xml:space="preserve">  ALTER COLUMN   PAGE_SIZE VARCHAR(500);</v>
      </c>
      <c r="L1158" s="12"/>
      <c r="M1158" s="18" t="str">
        <f t="shared" si="472"/>
        <v>PAGE_SIZE,</v>
      </c>
      <c r="N1158" s="5" t="str">
        <f t="shared" si="476"/>
        <v>PAGE_SIZE VARCHAR(500),</v>
      </c>
      <c r="O1158" s="1" t="s">
        <v>799</v>
      </c>
      <c r="P1158" t="s">
        <v>800</v>
      </c>
      <c r="W1158" s="17" t="str">
        <f>CONCATENATE(,LOWER(O1158),UPPER(LEFT(P1158,1)),LOWER(RIGHT(P1158,LEN(P1158)-IF(LEN(P1158)&gt;0,1,LEN(P1158)))),UPPER(LEFT(Q1158,1)),LOWER(RIGHT(Q1158,LEN(Q1158)-IF(LEN(Q1158)&gt;0,1,LEN(Q1158)))),UPPER(LEFT(R1158,1)),LOWER(RIGHT(R1158,LEN(R1158)-IF(LEN(R1158)&gt;0,1,LEN(R1158)))),UPPER(LEFT(S1158,1)),LOWER(RIGHT(S1158,LEN(S1158)-IF(LEN(S1158)&gt;0,1,LEN(S1158)))),UPPER(LEFT(T1158,1)),LOWER(RIGHT(T1158,LEN(T1158)-IF(LEN(T1158)&gt;0,1,LEN(T1158)))),UPPER(LEFT(U1158,1)),LOWER(RIGHT(U1158,LEN(U1158)-IF(LEN(U1158)&gt;0,1,LEN(U1158)))),UPPER(LEFT(V1158,1)),LOWER(RIGHT(V1158,LEN(V1158)-IF(LEN(V1158)&gt;0,1,LEN(V1158)))))</f>
        <v>pageSize</v>
      </c>
      <c r="X1158" s="3" t="str">
        <f>CONCATENATE("""",W1158,"""",":","""","""",",")</f>
        <v>"pageSize":"",</v>
      </c>
      <c r="Y1158" s="22" t="str">
        <f>CONCATENATE("public static String ",,B1158,,"=","""",W1158,""";")</f>
        <v>public static String PAGE_SIZE="pageSize";</v>
      </c>
      <c r="Z1158" s="7" t="str">
        <f>CONCATENATE("private String ",W1158,"=","""""",";")</f>
        <v>private String pageSize="";</v>
      </c>
    </row>
    <row r="1159" spans="2:26" ht="19.2" x14ac:dyDescent="0.45">
      <c r="B1159" s="1" t="s">
        <v>791</v>
      </c>
      <c r="C1159" s="1" t="s">
        <v>1</v>
      </c>
      <c r="D1159" s="4">
        <v>500</v>
      </c>
      <c r="I1159" t="str">
        <f>I1134</f>
        <v>ALTER TABLE TM_REL_TAB_BACKLOG</v>
      </c>
      <c r="J1159" t="str">
        <f t="shared" si="470"/>
        <v xml:space="preserve"> ADD  AUTO_SAVE_INTERVAL VARCHAR(500);</v>
      </c>
      <c r="K1159" s="21" t="str">
        <f t="shared" si="471"/>
        <v xml:space="preserve">  ALTER COLUMN   AUTO_SAVE_INTERVAL VARCHAR(500);</v>
      </c>
      <c r="L1159" s="12"/>
      <c r="M1159" s="18" t="str">
        <f t="shared" si="472"/>
        <v>AUTO_SAVE_INTERVAL,</v>
      </c>
      <c r="N1159" s="5" t="str">
        <f t="shared" si="476"/>
        <v>AUTO_SAVE_INTERVAL VARCHAR(500),</v>
      </c>
      <c r="O1159" s="1" t="s">
        <v>801</v>
      </c>
      <c r="P1159" t="s">
        <v>802</v>
      </c>
      <c r="Q1159" t="s">
        <v>803</v>
      </c>
      <c r="W1159" s="17" t="str">
        <f t="shared" si="473"/>
        <v>autoSaveInterval</v>
      </c>
      <c r="X1159" s="3" t="str">
        <f t="shared" si="474"/>
        <v>"autoSaveInterval":"",</v>
      </c>
      <c r="Y1159" s="22" t="str">
        <f t="shared" si="477"/>
        <v>public static String AUTO_SAVE_INTERVAL="autoSaveInterval";</v>
      </c>
      <c r="Z1159" s="7" t="str">
        <f t="shared" si="475"/>
        <v>private String autoSaveInterval="";</v>
      </c>
    </row>
    <row r="1160" spans="2:26" ht="19.2" x14ac:dyDescent="0.45">
      <c r="C1160" s="1"/>
      <c r="D1160" s="4"/>
      <c r="L1160" s="12"/>
      <c r="M1160" s="18" t="str">
        <f t="shared" si="472"/>
        <v>,</v>
      </c>
      <c r="N1160" s="33" t="s">
        <v>130</v>
      </c>
      <c r="O1160" s="1"/>
      <c r="W1160" s="17"/>
    </row>
    <row r="1161" spans="2:26" ht="19.2" x14ac:dyDescent="0.45">
      <c r="C1161" s="14"/>
      <c r="D1161" s="9"/>
      <c r="K1161" s="29"/>
      <c r="M1161" s="20"/>
      <c r="N1161" s="31" t="s">
        <v>126</v>
      </c>
      <c r="O1161" s="14"/>
      <c r="W1161" s="17"/>
    </row>
    <row r="1164" spans="2:26" x14ac:dyDescent="0.3">
      <c r="B1164" s="2" t="s">
        <v>812</v>
      </c>
      <c r="I1164" t="str">
        <f>CONCATENATE("ALTER TABLE"," ",B1164)</f>
        <v>ALTER TABLE TM_DATABASE</v>
      </c>
      <c r="K1164" s="25"/>
      <c r="N1164" s="5" t="str">
        <f>CONCATENATE("CREATE TABLE ",B1164," ","(")</f>
        <v>CREATE TABLE TM_DATABASE (</v>
      </c>
    </row>
    <row r="1165" spans="2:26" ht="19.2" x14ac:dyDescent="0.45">
      <c r="B1165" s="37" t="s">
        <v>2</v>
      </c>
      <c r="C1165" s="1" t="s">
        <v>1</v>
      </c>
      <c r="D1165" s="4">
        <v>30</v>
      </c>
      <c r="E1165" s="24" t="s">
        <v>113</v>
      </c>
      <c r="I1165" t="str">
        <f>I1164</f>
        <v>ALTER TABLE TM_DATABASE</v>
      </c>
      <c r="L1165" s="12"/>
      <c r="M1165" s="18" t="str">
        <f t="shared" ref="M1165:M1171" si="478">CONCATENATE(B1165,",")</f>
        <v>ID,</v>
      </c>
      <c r="N1165" s="5" t="str">
        <f>CONCATENATE(B1165," ",C1165,"(",D1165,") ",E1165," ,")</f>
        <v>ID VARCHAR(30) NOT NULL ,</v>
      </c>
      <c r="O1165" s="1" t="s">
        <v>2</v>
      </c>
      <c r="P1165" s="6"/>
      <c r="Q1165" s="6"/>
      <c r="R1165" s="6"/>
      <c r="S1165" s="6"/>
      <c r="T1165" s="6"/>
      <c r="U1165" s="6"/>
      <c r="V1165" s="6"/>
      <c r="W1165" s="17" t="str">
        <f t="shared" ref="W1165:W1170" si="479">CONCATENATE(,LOWER(O1165),UPPER(LEFT(P1165,1)),LOWER(RIGHT(P1165,LEN(P1165)-IF(LEN(P1165)&gt;0,1,LEN(P1165)))),UPPER(LEFT(Q1165,1)),LOWER(RIGHT(Q1165,LEN(Q1165)-IF(LEN(Q1165)&gt;0,1,LEN(Q1165)))),UPPER(LEFT(R1165,1)),LOWER(RIGHT(R1165,LEN(R1165)-IF(LEN(R1165)&gt;0,1,LEN(R1165)))),UPPER(LEFT(S1165,1)),LOWER(RIGHT(S1165,LEN(S1165)-IF(LEN(S1165)&gt;0,1,LEN(S1165)))),UPPER(LEFT(T1165,1)),LOWER(RIGHT(T1165,LEN(T1165)-IF(LEN(T1165)&gt;0,1,LEN(T1165)))),UPPER(LEFT(U1165,1)),LOWER(RIGHT(U1165,LEN(U1165)-IF(LEN(U1165)&gt;0,1,LEN(U1165)))),UPPER(LEFT(V1165,1)),LOWER(RIGHT(V1165,LEN(V1165)-IF(LEN(V1165)&gt;0,1,LEN(V1165)))))</f>
        <v>id</v>
      </c>
      <c r="X1165" s="3" t="str">
        <f t="shared" ref="X1165:X1170" si="480">CONCATENATE("""",W1165,"""",":","""","""",",")</f>
        <v>"id":"",</v>
      </c>
      <c r="Y1165" s="22" t="str">
        <f t="shared" ref="Y1165:Y1170" si="481">CONCATENATE("public static String ",,B1165,,"=","""",W1165,""";")</f>
        <v>public static String ID="id";</v>
      </c>
      <c r="Z1165" s="7" t="str">
        <f t="shared" ref="Z1165:Z1170" si="482">CONCATENATE("private String ",W1165,"=","""""",";")</f>
        <v>private String id="";</v>
      </c>
    </row>
    <row r="1166" spans="2:26" ht="19.2" x14ac:dyDescent="0.45">
      <c r="B1166" s="1" t="s">
        <v>3</v>
      </c>
      <c r="C1166" s="1" t="s">
        <v>1</v>
      </c>
      <c r="D1166" s="4">
        <v>10</v>
      </c>
      <c r="I1166" t="str">
        <f>I1165</f>
        <v>ALTER TABLE TM_DATABASE</v>
      </c>
      <c r="K1166" s="21" t="s">
        <v>436</v>
      </c>
      <c r="L1166" s="12"/>
      <c r="M1166" s="18" t="str">
        <f t="shared" si="478"/>
        <v>STATUS,</v>
      </c>
      <c r="N1166" s="5" t="str">
        <f>CONCATENATE(B1166," ",C1166,"(",D1166,")",",")</f>
        <v>STATUS VARCHAR(10),</v>
      </c>
      <c r="O1166" s="1" t="s">
        <v>3</v>
      </c>
      <c r="W1166" s="17" t="str">
        <f t="shared" si="479"/>
        <v>status</v>
      </c>
      <c r="X1166" s="3" t="str">
        <f t="shared" si="480"/>
        <v>"status":"",</v>
      </c>
      <c r="Y1166" s="22" t="str">
        <f t="shared" si="481"/>
        <v>public static String STATUS="status";</v>
      </c>
      <c r="Z1166" s="7" t="str">
        <f t="shared" si="482"/>
        <v>private String status="";</v>
      </c>
    </row>
    <row r="1167" spans="2:26" ht="19.2" x14ac:dyDescent="0.45">
      <c r="B1167" s="1" t="s">
        <v>4</v>
      </c>
      <c r="C1167" s="1" t="s">
        <v>1</v>
      </c>
      <c r="D1167" s="4">
        <v>30</v>
      </c>
      <c r="I1167" t="str">
        <f>I1159</f>
        <v>ALTER TABLE TM_REL_TAB_BACKLOG</v>
      </c>
      <c r="J1167" t="str">
        <f>CONCATENATE(LEFT(CONCATENATE(" ADD "," ",N1167,";"),LEN(CONCATENATE(" ADD "," ",N1167,";"))-2),";")</f>
        <v xml:space="preserve"> ADD  INSERT_DATE VARCHAR(30);</v>
      </c>
      <c r="K1167" s="21" t="str">
        <f>CONCATENATE(LEFT(CONCATENATE("  ALTER COLUMN  "," ",N1167,";"),LEN(CONCATENATE("  ALTER COLUMN  "," ",N1167,";"))-2),";")</f>
        <v xml:space="preserve">  ALTER COLUMN   INSERT_DATE VARCHAR(30);</v>
      </c>
      <c r="L1167" s="12"/>
      <c r="M1167" s="18" t="str">
        <f t="shared" si="478"/>
        <v>INSERT_DATE,</v>
      </c>
      <c r="N1167" s="5" t="str">
        <f>CONCATENATE(B1167," ",C1167,"(",D1167,")",",")</f>
        <v>INSERT_DATE VARCHAR(30),</v>
      </c>
      <c r="O1167" s="1" t="s">
        <v>7</v>
      </c>
      <c r="P1167" t="s">
        <v>8</v>
      </c>
      <c r="W1167" s="17" t="str">
        <f t="shared" si="479"/>
        <v>insertDate</v>
      </c>
      <c r="X1167" s="3" t="str">
        <f t="shared" si="480"/>
        <v>"insertDate":"",</v>
      </c>
      <c r="Y1167" s="22" t="str">
        <f t="shared" si="481"/>
        <v>public static String INSERT_DATE="insertDate";</v>
      </c>
      <c r="Z1167" s="7" t="str">
        <f t="shared" si="482"/>
        <v>private String insertDate="";</v>
      </c>
    </row>
    <row r="1168" spans="2:26" ht="19.2" x14ac:dyDescent="0.45">
      <c r="B1168" s="1" t="s">
        <v>5</v>
      </c>
      <c r="C1168" s="1" t="s">
        <v>1</v>
      </c>
      <c r="D1168" s="4">
        <v>30</v>
      </c>
      <c r="I1168" t="str">
        <f>I1167</f>
        <v>ALTER TABLE TM_REL_TAB_BACKLOG</v>
      </c>
      <c r="J1168" t="str">
        <f>CONCATENATE(LEFT(CONCATENATE(" ADD "," ",N1168,";"),LEN(CONCATENATE(" ADD "," ",N1168,";"))-2),";")</f>
        <v xml:space="preserve"> ADD  MODIFICATION_DATE VARCHAR(30);</v>
      </c>
      <c r="K1168" s="21" t="str">
        <f>CONCATENATE(LEFT(CONCATENATE("  ALTER COLUMN  "," ",N1168,";"),LEN(CONCATENATE("  ALTER COLUMN  "," ",N1168,";"))-2),";")</f>
        <v xml:space="preserve">  ALTER COLUMN   MODIFICATION_DATE VARCHAR(30);</v>
      </c>
      <c r="L1168" s="12"/>
      <c r="M1168" s="18" t="str">
        <f t="shared" si="478"/>
        <v>MODIFICATION_DATE,</v>
      </c>
      <c r="N1168" s="5" t="str">
        <f>CONCATENATE(B1168," ",C1168,"(",D1168,")",",")</f>
        <v>MODIFICATION_DATE VARCHAR(30),</v>
      </c>
      <c r="O1168" s="1" t="s">
        <v>9</v>
      </c>
      <c r="P1168" t="s">
        <v>8</v>
      </c>
      <c r="W1168" s="17" t="str">
        <f t="shared" si="479"/>
        <v>modificationDate</v>
      </c>
      <c r="X1168" s="3" t="str">
        <f t="shared" si="480"/>
        <v>"modificationDate":"",</v>
      </c>
      <c r="Y1168" s="22" t="str">
        <f t="shared" si="481"/>
        <v>public static String MODIFICATION_DATE="modificationDate";</v>
      </c>
      <c r="Z1168" s="7" t="str">
        <f t="shared" si="482"/>
        <v>private String modificationDate="";</v>
      </c>
    </row>
    <row r="1169" spans="2:26" ht="19.2" x14ac:dyDescent="0.45">
      <c r="B1169" s="1" t="s">
        <v>813</v>
      </c>
      <c r="C1169" s="1" t="s">
        <v>1</v>
      </c>
      <c r="D1169" s="4">
        <v>500</v>
      </c>
      <c r="I1169" t="str">
        <f>I1168</f>
        <v>ALTER TABLE TM_REL_TAB_BACKLOG</v>
      </c>
      <c r="J1169" t="str">
        <f>CONCATENATE(LEFT(CONCATENATE(" ADD "," ",N1169,";"),LEN(CONCATENATE(" ADD "," ",N1169,";"))-2),";")</f>
        <v xml:space="preserve"> ADD  DB_NAME VARCHAR(500);</v>
      </c>
      <c r="K1169" s="21" t="str">
        <f>CONCATENATE(LEFT(CONCATENATE("  ALTER COLUMN  "," ",N1169,";"),LEN(CONCATENATE("  ALTER COLUMN  "," ",N1169,";"))-2),";")</f>
        <v xml:space="preserve">  ALTER COLUMN   DB_NAME VARCHAR(500);</v>
      </c>
      <c r="L1169" s="12"/>
      <c r="M1169" s="18" t="str">
        <f t="shared" si="478"/>
        <v>DB_NAME,</v>
      </c>
      <c r="N1169" s="5" t="str">
        <f>CONCATENATE(B1169," ",C1169,"(",D1169,")",",")</f>
        <v>DB_NAME VARCHAR(500),</v>
      </c>
      <c r="O1169" s="1" t="s">
        <v>210</v>
      </c>
      <c r="P1169" t="s">
        <v>0</v>
      </c>
      <c r="W1169" s="17" t="str">
        <f t="shared" si="479"/>
        <v>dbName</v>
      </c>
      <c r="X1169" s="3" t="str">
        <f t="shared" si="480"/>
        <v>"dbName":"",</v>
      </c>
      <c r="Y1169" s="22" t="str">
        <f t="shared" si="481"/>
        <v>public static String DB_NAME="dbName";</v>
      </c>
      <c r="Z1169" s="7" t="str">
        <f t="shared" si="482"/>
        <v>private String dbName="";</v>
      </c>
    </row>
    <row r="1170" spans="2:26" ht="19.2" x14ac:dyDescent="0.45">
      <c r="B1170" s="1" t="s">
        <v>814</v>
      </c>
      <c r="C1170" s="1" t="s">
        <v>1</v>
      </c>
      <c r="D1170" s="4">
        <v>3000</v>
      </c>
      <c r="I1170" t="str">
        <f>I1168</f>
        <v>ALTER TABLE TM_REL_TAB_BACKLOG</v>
      </c>
      <c r="J1170" t="str">
        <f>CONCATENATE(LEFT(CONCATENATE(" ADD "," ",N1170,";"),LEN(CONCATENATE(" ADD "," ",N1170,";"))-2),";")</f>
        <v xml:space="preserve"> ADD  DB_DESC VARCHAR(3000);</v>
      </c>
      <c r="K1170" s="21" t="str">
        <f>CONCATENATE(LEFT(CONCATENATE("  ALTER COLUMN  "," ",N1170,";"),LEN(CONCATENATE("  ALTER COLUMN  "," ",N1170,";"))-2),";")</f>
        <v xml:space="preserve">  ALTER COLUMN   DB_DESC VARCHAR(3000);</v>
      </c>
      <c r="L1170" s="12"/>
      <c r="M1170" s="18" t="str">
        <f t="shared" si="478"/>
        <v>DB_DESC,</v>
      </c>
      <c r="N1170" s="5" t="str">
        <f>CONCATENATE(B1170," ",C1170,"(",D1170,")",",")</f>
        <v>DB_DESC VARCHAR(3000),</v>
      </c>
      <c r="O1170" s="1" t="s">
        <v>210</v>
      </c>
      <c r="P1170" t="s">
        <v>818</v>
      </c>
      <c r="W1170" s="17" t="str">
        <f t="shared" si="479"/>
        <v>dbDesc</v>
      </c>
      <c r="X1170" s="3" t="str">
        <f t="shared" si="480"/>
        <v>"dbDesc":"",</v>
      </c>
      <c r="Y1170" s="22" t="str">
        <f t="shared" si="481"/>
        <v>public static String DB_DESC="dbDesc";</v>
      </c>
      <c r="Z1170" s="7" t="str">
        <f t="shared" si="482"/>
        <v>private String dbDesc="";</v>
      </c>
    </row>
    <row r="1171" spans="2:26" ht="19.2" x14ac:dyDescent="0.45">
      <c r="C1171" s="1"/>
      <c r="D1171" s="4"/>
      <c r="L1171" s="12"/>
      <c r="M1171" s="18" t="str">
        <f t="shared" si="478"/>
        <v>,</v>
      </c>
      <c r="N1171" s="33" t="s">
        <v>130</v>
      </c>
      <c r="O1171" s="1"/>
      <c r="W1171" s="17"/>
    </row>
    <row r="1172" spans="2:26" ht="19.2" x14ac:dyDescent="0.45">
      <c r="C1172" s="14"/>
      <c r="D1172" s="9"/>
      <c r="K1172" s="29"/>
      <c r="M1172" s="20"/>
      <c r="N1172" s="31" t="s">
        <v>126</v>
      </c>
      <c r="O1172" s="14"/>
      <c r="W1172" s="17"/>
    </row>
    <row r="1176" spans="2:26" x14ac:dyDescent="0.3">
      <c r="B1176" s="2" t="s">
        <v>815</v>
      </c>
      <c r="I1176" t="str">
        <f>CONCATENATE("ALTER TABLE"," ",B1176)</f>
        <v>ALTER TABLE TM_TABLE</v>
      </c>
      <c r="K1176" s="25"/>
      <c r="N1176" s="5" t="str">
        <f>CONCATENATE("CREATE TABLE ",B1176," ","(")</f>
        <v>CREATE TABLE TM_TABLE (</v>
      </c>
    </row>
    <row r="1177" spans="2:26" ht="19.2" x14ac:dyDescent="0.45">
      <c r="B1177" s="39" t="s">
        <v>2</v>
      </c>
      <c r="C1177" s="1" t="s">
        <v>1</v>
      </c>
      <c r="D1177" s="4">
        <v>30</v>
      </c>
      <c r="E1177" s="24" t="s">
        <v>113</v>
      </c>
      <c r="I1177" t="str">
        <f>I1176</f>
        <v>ALTER TABLE TM_TABLE</v>
      </c>
      <c r="L1177" s="12"/>
      <c r="M1177" s="18" t="str">
        <f t="shared" ref="M1177:M1185" si="483">CONCATENATE(B1177,",")</f>
        <v>ID,</v>
      </c>
      <c r="N1177" s="5" t="str">
        <f>CONCATENATE(B1177," ",C1177,"(",D1177,") ",E1177," ,")</f>
        <v>ID VARCHAR(30) NOT NULL ,</v>
      </c>
      <c r="O1177" s="1" t="s">
        <v>2</v>
      </c>
      <c r="P1177" s="6"/>
      <c r="Q1177" s="6"/>
      <c r="R1177" s="6"/>
      <c r="S1177" s="6"/>
      <c r="T1177" s="6"/>
      <c r="U1177" s="6"/>
      <c r="V1177" s="6"/>
      <c r="W1177" s="17" t="str">
        <f t="shared" ref="W1177:W1184" si="484">CONCATENATE(,LOWER(O1177),UPPER(LEFT(P1177,1)),LOWER(RIGHT(P1177,LEN(P1177)-IF(LEN(P1177)&gt;0,1,LEN(P1177)))),UPPER(LEFT(Q1177,1)),LOWER(RIGHT(Q1177,LEN(Q1177)-IF(LEN(Q1177)&gt;0,1,LEN(Q1177)))),UPPER(LEFT(R1177,1)),LOWER(RIGHT(R1177,LEN(R1177)-IF(LEN(R1177)&gt;0,1,LEN(R1177)))),UPPER(LEFT(S1177,1)),LOWER(RIGHT(S1177,LEN(S1177)-IF(LEN(S1177)&gt;0,1,LEN(S1177)))),UPPER(LEFT(T1177,1)),LOWER(RIGHT(T1177,LEN(T1177)-IF(LEN(T1177)&gt;0,1,LEN(T1177)))),UPPER(LEFT(U1177,1)),LOWER(RIGHT(U1177,LEN(U1177)-IF(LEN(U1177)&gt;0,1,LEN(U1177)))),UPPER(LEFT(V1177,1)),LOWER(RIGHT(V1177,LEN(V1177)-IF(LEN(V1177)&gt;0,1,LEN(V1177)))))</f>
        <v>id</v>
      </c>
      <c r="X1177" s="3" t="str">
        <f t="shared" ref="X1177:X1184" si="485">CONCATENATE("""",W1177,"""",":","""","""",",")</f>
        <v>"id":"",</v>
      </c>
      <c r="Y1177" s="22" t="str">
        <f t="shared" ref="Y1177:Y1184" si="486">CONCATENATE("public static String ",,B1177,,"=","""",W1177,""";")</f>
        <v>public static String ID="id";</v>
      </c>
      <c r="Z1177" s="7" t="str">
        <f t="shared" ref="Z1177:Z1184" si="487">CONCATENATE("private String ",W1177,"=","""""",";")</f>
        <v>private String id="";</v>
      </c>
    </row>
    <row r="1178" spans="2:26" ht="19.2" x14ac:dyDescent="0.45">
      <c r="B1178" s="1" t="s">
        <v>3</v>
      </c>
      <c r="C1178" s="1" t="s">
        <v>1</v>
      </c>
      <c r="D1178" s="4">
        <v>10</v>
      </c>
      <c r="I1178" t="str">
        <f>I1177</f>
        <v>ALTER TABLE TM_TABLE</v>
      </c>
      <c r="K1178" s="21" t="s">
        <v>436</v>
      </c>
      <c r="L1178" s="12"/>
      <c r="M1178" s="18" t="str">
        <f t="shared" si="483"/>
        <v>STATUS,</v>
      </c>
      <c r="N1178" s="5" t="str">
        <f t="shared" ref="N1178:N1184" si="488">CONCATENATE(B1178," ",C1178,"(",D1178,")",",")</f>
        <v>STATUS VARCHAR(10),</v>
      </c>
      <c r="O1178" s="1" t="s">
        <v>3</v>
      </c>
      <c r="W1178" s="17" t="str">
        <f t="shared" si="484"/>
        <v>status</v>
      </c>
      <c r="X1178" s="3" t="str">
        <f t="shared" si="485"/>
        <v>"status":"",</v>
      </c>
      <c r="Y1178" s="22" t="str">
        <f t="shared" si="486"/>
        <v>public static String STATUS="status";</v>
      </c>
      <c r="Z1178" s="7" t="str">
        <f t="shared" si="487"/>
        <v>private String status="";</v>
      </c>
    </row>
    <row r="1179" spans="2:26" ht="19.2" x14ac:dyDescent="0.45">
      <c r="B1179" s="1" t="s">
        <v>4</v>
      </c>
      <c r="C1179" s="1" t="s">
        <v>1</v>
      </c>
      <c r="D1179" s="4">
        <v>30</v>
      </c>
      <c r="I1179">
        <f>I1171</f>
        <v>0</v>
      </c>
      <c r="J1179" t="str">
        <f t="shared" ref="J1179:J1184" si="489">CONCATENATE(LEFT(CONCATENATE(" ADD "," ",N1179,";"),LEN(CONCATENATE(" ADD "," ",N1179,";"))-2),";")</f>
        <v xml:space="preserve"> ADD  INSERT_DATE VARCHAR(30);</v>
      </c>
      <c r="K1179" s="21" t="str">
        <f t="shared" ref="K1179:K1184" si="490">CONCATENATE(LEFT(CONCATENATE("  ALTER COLUMN  "," ",N1179,";"),LEN(CONCATENATE("  ALTER COLUMN  "," ",N1179,";"))-2),";")</f>
        <v xml:space="preserve">  ALTER COLUMN   INSERT_DATE VARCHAR(30);</v>
      </c>
      <c r="L1179" s="12"/>
      <c r="M1179" s="18" t="str">
        <f t="shared" si="483"/>
        <v>INSERT_DATE,</v>
      </c>
      <c r="N1179" s="5" t="str">
        <f t="shared" si="488"/>
        <v>INSERT_DATE VARCHAR(30),</v>
      </c>
      <c r="O1179" s="1" t="s">
        <v>7</v>
      </c>
      <c r="P1179" t="s">
        <v>8</v>
      </c>
      <c r="W1179" s="17" t="str">
        <f t="shared" si="484"/>
        <v>insertDate</v>
      </c>
      <c r="X1179" s="3" t="str">
        <f t="shared" si="485"/>
        <v>"insertDate":"",</v>
      </c>
      <c r="Y1179" s="22" t="str">
        <f t="shared" si="486"/>
        <v>public static String INSERT_DATE="insertDate";</v>
      </c>
      <c r="Z1179" s="7" t="str">
        <f t="shared" si="487"/>
        <v>private String insertDate="";</v>
      </c>
    </row>
    <row r="1180" spans="2:26" ht="19.2" x14ac:dyDescent="0.45">
      <c r="B1180" s="1" t="s">
        <v>5</v>
      </c>
      <c r="C1180" s="1" t="s">
        <v>1</v>
      </c>
      <c r="D1180" s="4">
        <v>30</v>
      </c>
      <c r="I1180">
        <f>I1179</f>
        <v>0</v>
      </c>
      <c r="J1180" t="str">
        <f t="shared" si="489"/>
        <v xml:space="preserve"> ADD  MODIFICATION_DATE VARCHAR(30);</v>
      </c>
      <c r="K1180" s="21" t="str">
        <f t="shared" si="490"/>
        <v xml:space="preserve">  ALTER COLUMN   MODIFICATION_DATE VARCHAR(30);</v>
      </c>
      <c r="L1180" s="12"/>
      <c r="M1180" s="18" t="str">
        <f t="shared" si="483"/>
        <v>MODIFICATION_DATE,</v>
      </c>
      <c r="N1180" s="5" t="str">
        <f t="shared" si="488"/>
        <v>MODIFICATION_DATE VARCHAR(30),</v>
      </c>
      <c r="O1180" s="1" t="s">
        <v>9</v>
      </c>
      <c r="P1180" t="s">
        <v>8</v>
      </c>
      <c r="W1180" s="17" t="str">
        <f t="shared" si="484"/>
        <v>modificationDate</v>
      </c>
      <c r="X1180" s="3" t="str">
        <f t="shared" si="485"/>
        <v>"modificationDate":"",</v>
      </c>
      <c r="Y1180" s="22" t="str">
        <f t="shared" si="486"/>
        <v>public static String MODIFICATION_DATE="modificationDate";</v>
      </c>
      <c r="Z1180" s="7" t="str">
        <f t="shared" si="487"/>
        <v>private String modificationDate="";</v>
      </c>
    </row>
    <row r="1181" spans="2:26" ht="19.2" x14ac:dyDescent="0.45">
      <c r="B1181" s="1" t="s">
        <v>215</v>
      </c>
      <c r="C1181" s="1" t="s">
        <v>1</v>
      </c>
      <c r="D1181" s="4">
        <v>500</v>
      </c>
      <c r="I1181">
        <f>I1180</f>
        <v>0</v>
      </c>
      <c r="J1181" t="str">
        <f t="shared" si="489"/>
        <v xml:space="preserve"> ADD  TABLE_NAME VARCHAR(500);</v>
      </c>
      <c r="K1181" s="21" t="str">
        <f t="shared" si="490"/>
        <v xml:space="preserve">  ALTER COLUMN   TABLE_NAME VARCHAR(500);</v>
      </c>
      <c r="L1181" s="12"/>
      <c r="M1181" s="18" t="str">
        <f t="shared" si="483"/>
        <v>TABLE_NAME,</v>
      </c>
      <c r="N1181" s="5" t="str">
        <f t="shared" si="488"/>
        <v>TABLE_NAME VARCHAR(500),</v>
      </c>
      <c r="O1181" s="1" t="s">
        <v>220</v>
      </c>
      <c r="P1181" t="s">
        <v>0</v>
      </c>
      <c r="W1181" s="17" t="str">
        <f t="shared" si="484"/>
        <v>tableName</v>
      </c>
      <c r="X1181" s="3" t="str">
        <f t="shared" si="485"/>
        <v>"tableName":"",</v>
      </c>
      <c r="Y1181" s="22" t="str">
        <f t="shared" si="486"/>
        <v>public static String TABLE_NAME="tableName";</v>
      </c>
      <c r="Z1181" s="7" t="str">
        <f t="shared" si="487"/>
        <v>private String tableName="";</v>
      </c>
    </row>
    <row r="1182" spans="2:26" ht="19.2" x14ac:dyDescent="0.45">
      <c r="B1182" s="37" t="s">
        <v>816</v>
      </c>
      <c r="C1182" s="1" t="s">
        <v>1</v>
      </c>
      <c r="D1182" s="4">
        <v>30</v>
      </c>
      <c r="I1182">
        <f>I1181</f>
        <v>0</v>
      </c>
      <c r="J1182" t="str">
        <f>CONCATENATE(LEFT(CONCATENATE(" ADD "," ",N1182,";"),LEN(CONCATENATE(" ADD "," ",N1182,";"))-2),";")</f>
        <v xml:space="preserve"> ADD  FK_DB_ID VARCHAR(30);</v>
      </c>
      <c r="K1182" s="21" t="str">
        <f>CONCATENATE(LEFT(CONCATENATE("  ALTER COLUMN  "," ",N1182,";"),LEN(CONCATENATE("  ALTER COLUMN  "," ",N1182,";"))-2),";")</f>
        <v xml:space="preserve">  ALTER COLUMN   FK_DB_ID VARCHAR(30);</v>
      </c>
      <c r="L1182" s="12"/>
      <c r="M1182" s="18" t="str">
        <f>CONCATENATE(B1182,",")</f>
        <v>FK_DB_ID,</v>
      </c>
      <c r="N1182" s="5" t="str">
        <f>CONCATENATE(B1182," ",C1182,"(",D1182,")",",")</f>
        <v>FK_DB_ID VARCHAR(30),</v>
      </c>
      <c r="O1182" s="1" t="s">
        <v>10</v>
      </c>
      <c r="P1182" t="s">
        <v>210</v>
      </c>
      <c r="Q1182" t="s">
        <v>2</v>
      </c>
      <c r="W1182" s="17" t="str">
        <f>CONCATENATE(,LOWER(O1182),UPPER(LEFT(P1182,1)),LOWER(RIGHT(P1182,LEN(P1182)-IF(LEN(P1182)&gt;0,1,LEN(P1182)))),UPPER(LEFT(Q1182,1)),LOWER(RIGHT(Q1182,LEN(Q1182)-IF(LEN(Q1182)&gt;0,1,LEN(Q1182)))),UPPER(LEFT(R1182,1)),LOWER(RIGHT(R1182,LEN(R1182)-IF(LEN(R1182)&gt;0,1,LEN(R1182)))),UPPER(LEFT(S1182,1)),LOWER(RIGHT(S1182,LEN(S1182)-IF(LEN(S1182)&gt;0,1,LEN(S1182)))),UPPER(LEFT(T1182,1)),LOWER(RIGHT(T1182,LEN(T1182)-IF(LEN(T1182)&gt;0,1,LEN(T1182)))),UPPER(LEFT(U1182,1)),LOWER(RIGHT(U1182,LEN(U1182)-IF(LEN(U1182)&gt;0,1,LEN(U1182)))),UPPER(LEFT(V1182,1)),LOWER(RIGHT(V1182,LEN(V1182)-IF(LEN(V1182)&gt;0,1,LEN(V1182)))))</f>
        <v>fkDbId</v>
      </c>
      <c r="X1182" s="3" t="str">
        <f>CONCATENATE("""",W1182,"""",":","""","""",",")</f>
        <v>"fkDbId":"",</v>
      </c>
      <c r="Y1182" s="22" t="str">
        <f>CONCATENATE("public static String ",,B1182,,"=","""",W1182,""";")</f>
        <v>public static String FK_DB_ID="fkDbId";</v>
      </c>
      <c r="Z1182" s="7" t="str">
        <f>CONCATENATE("private String ",W1182,"=","""""",";")</f>
        <v>private String fkDbId="";</v>
      </c>
    </row>
    <row r="1183" spans="2:26" ht="19.2" x14ac:dyDescent="0.45">
      <c r="B1183" s="1" t="s">
        <v>258</v>
      </c>
      <c r="C1183" s="1" t="s">
        <v>1</v>
      </c>
      <c r="D1183" s="4">
        <v>30</v>
      </c>
      <c r="I1183">
        <f>I1182</f>
        <v>0</v>
      </c>
      <c r="J1183" t="str">
        <f>CONCATENATE(LEFT(CONCATENATE(" ADD "," ",N1183,";"),LEN(CONCATENATE(" ADD "," ",N1183,";"))-2),";")</f>
        <v xml:space="preserve"> ADD  ORDER_NO VARCHAR(30);</v>
      </c>
      <c r="K1183" s="21" t="str">
        <f>CONCATENATE(LEFT(CONCATENATE("  ALTER COLUMN  "," ",N1183,";"),LEN(CONCATENATE("  ALTER COLUMN  "," ",N1183,";"))-2),";")</f>
        <v xml:space="preserve">  ALTER COLUMN   ORDER_NO VARCHAR(30);</v>
      </c>
      <c r="L1183" s="12"/>
      <c r="M1183" s="18" t="str">
        <f>CONCATENATE(B1183,",")</f>
        <v>ORDER_NO,</v>
      </c>
      <c r="N1183" s="5" t="str">
        <f>CONCATENATE(B1183," ",C1183,"(",D1183,")",",")</f>
        <v>ORDER_NO VARCHAR(30),</v>
      </c>
      <c r="O1183" s="1" t="s">
        <v>259</v>
      </c>
      <c r="P1183" t="s">
        <v>173</v>
      </c>
      <c r="W1183" s="17" t="str">
        <f>CONCATENATE(,LOWER(O1183),UPPER(LEFT(P1183,1)),LOWER(RIGHT(P1183,LEN(P1183)-IF(LEN(P1183)&gt;0,1,LEN(P1183)))),UPPER(LEFT(Q1183,1)),LOWER(RIGHT(Q1183,LEN(Q1183)-IF(LEN(Q1183)&gt;0,1,LEN(Q1183)))),UPPER(LEFT(R1183,1)),LOWER(RIGHT(R1183,LEN(R1183)-IF(LEN(R1183)&gt;0,1,LEN(R1183)))),UPPER(LEFT(S1183,1)),LOWER(RIGHT(S1183,LEN(S1183)-IF(LEN(S1183)&gt;0,1,LEN(S1183)))),UPPER(LEFT(T1183,1)),LOWER(RIGHT(T1183,LEN(T1183)-IF(LEN(T1183)&gt;0,1,LEN(T1183)))),UPPER(LEFT(U1183,1)),LOWER(RIGHT(U1183,LEN(U1183)-IF(LEN(U1183)&gt;0,1,LEN(U1183)))),UPPER(LEFT(V1183,1)),LOWER(RIGHT(V1183,LEN(V1183)-IF(LEN(V1183)&gt;0,1,LEN(V1183)))))</f>
        <v>orderNo</v>
      </c>
      <c r="X1183" s="3" t="str">
        <f>CONCATENATE("""",W1183,"""",":","""","""",",")</f>
        <v>"orderNo":"",</v>
      </c>
      <c r="Y1183" s="22" t="str">
        <f>CONCATENATE("public static String ",,B1183,,"=","""",W1183,""";")</f>
        <v>public static String ORDER_NO="orderNo";</v>
      </c>
      <c r="Z1183" s="7" t="str">
        <f>CONCATENATE("private String ",W1183,"=","""""",";")</f>
        <v>private String orderNo="";</v>
      </c>
    </row>
    <row r="1184" spans="2:26" ht="19.2" x14ac:dyDescent="0.45">
      <c r="B1184" s="1" t="s">
        <v>14</v>
      </c>
      <c r="C1184" s="1" t="s">
        <v>1</v>
      </c>
      <c r="D1184" s="4">
        <v>3000</v>
      </c>
      <c r="I1184">
        <f>I1180</f>
        <v>0</v>
      </c>
      <c r="J1184" t="str">
        <f t="shared" si="489"/>
        <v xml:space="preserve"> ADD  DESCRIPTION VARCHAR(3000);</v>
      </c>
      <c r="K1184" s="21" t="str">
        <f t="shared" si="490"/>
        <v xml:space="preserve">  ALTER COLUMN   DESCRIPTION VARCHAR(3000);</v>
      </c>
      <c r="L1184" s="12"/>
      <c r="M1184" s="18" t="str">
        <f t="shared" si="483"/>
        <v>DESCRIPTION,</v>
      </c>
      <c r="N1184" s="5" t="str">
        <f t="shared" si="488"/>
        <v>DESCRIPTION VARCHAR(3000),</v>
      </c>
      <c r="O1184" s="1" t="s">
        <v>14</v>
      </c>
      <c r="W1184" s="17" t="str">
        <f t="shared" si="484"/>
        <v>description</v>
      </c>
      <c r="X1184" s="3" t="str">
        <f t="shared" si="485"/>
        <v>"description":"",</v>
      </c>
      <c r="Y1184" s="22" t="str">
        <f t="shared" si="486"/>
        <v>public static String DESCRIPTION="description";</v>
      </c>
      <c r="Z1184" s="7" t="str">
        <f t="shared" si="487"/>
        <v>private String description="";</v>
      </c>
    </row>
    <row r="1185" spans="2:26" ht="19.2" x14ac:dyDescent="0.45">
      <c r="C1185" s="1"/>
      <c r="D1185" s="4"/>
      <c r="L1185" s="12"/>
      <c r="M1185" s="18" t="str">
        <f t="shared" si="483"/>
        <v>,</v>
      </c>
      <c r="N1185" s="33" t="s">
        <v>130</v>
      </c>
      <c r="O1185" s="1"/>
      <c r="W1185" s="17"/>
    </row>
    <row r="1186" spans="2:26" ht="19.2" x14ac:dyDescent="0.45">
      <c r="C1186" s="14"/>
      <c r="D1186" s="9"/>
      <c r="K1186" s="29"/>
      <c r="M1186" s="20"/>
      <c r="N1186" s="31" t="s">
        <v>126</v>
      </c>
      <c r="O1186" s="14"/>
      <c r="W1186" s="17"/>
    </row>
    <row r="1188" spans="2:26" x14ac:dyDescent="0.3">
      <c r="B1188" s="2" t="s">
        <v>817</v>
      </c>
      <c r="I1188" t="str">
        <f>CONCATENATE("ALTER TABLE"," ",B1188)</f>
        <v>ALTER TABLE TM_FIELD</v>
      </c>
      <c r="K1188" s="25"/>
      <c r="N1188" s="5" t="str">
        <f>CONCATENATE("CREATE TABLE ",B1188," ","(")</f>
        <v>CREATE TABLE TM_FIELD (</v>
      </c>
    </row>
    <row r="1189" spans="2:26" ht="19.2" x14ac:dyDescent="0.45">
      <c r="B1189" s="1" t="s">
        <v>2</v>
      </c>
      <c r="C1189" s="1" t="s">
        <v>1</v>
      </c>
      <c r="D1189" s="4">
        <v>30</v>
      </c>
      <c r="E1189" s="24" t="s">
        <v>113</v>
      </c>
      <c r="I1189" t="str">
        <f>I1188</f>
        <v>ALTER TABLE TM_FIELD</v>
      </c>
      <c r="L1189" s="12"/>
      <c r="M1189" s="18" t="str">
        <f t="shared" ref="M1189:M1201" si="491">CONCATENATE(B1189,",")</f>
        <v>ID,</v>
      </c>
      <c r="N1189" s="5" t="str">
        <f>CONCATENATE(B1189," ",C1189,"(",D1189,") ",E1189," ,")</f>
        <v>ID VARCHAR(30) NOT NULL ,</v>
      </c>
      <c r="O1189" s="1" t="s">
        <v>2</v>
      </c>
      <c r="P1189" s="6"/>
      <c r="Q1189" s="6"/>
      <c r="R1189" s="6"/>
      <c r="S1189" s="6"/>
      <c r="T1189" s="6"/>
      <c r="U1189" s="6"/>
      <c r="V1189" s="6"/>
      <c r="W1189" s="17" t="str">
        <f t="shared" ref="W1189:W1200" si="492">CONCATENATE(,LOWER(O1189),UPPER(LEFT(P1189,1)),LOWER(RIGHT(P1189,LEN(P1189)-IF(LEN(P1189)&gt;0,1,LEN(P1189)))),UPPER(LEFT(Q1189,1)),LOWER(RIGHT(Q1189,LEN(Q1189)-IF(LEN(Q1189)&gt;0,1,LEN(Q1189)))),UPPER(LEFT(R1189,1)),LOWER(RIGHT(R1189,LEN(R1189)-IF(LEN(R1189)&gt;0,1,LEN(R1189)))),UPPER(LEFT(S1189,1)),LOWER(RIGHT(S1189,LEN(S1189)-IF(LEN(S1189)&gt;0,1,LEN(S1189)))),UPPER(LEFT(T1189,1)),LOWER(RIGHT(T1189,LEN(T1189)-IF(LEN(T1189)&gt;0,1,LEN(T1189)))),UPPER(LEFT(U1189,1)),LOWER(RIGHT(U1189,LEN(U1189)-IF(LEN(U1189)&gt;0,1,LEN(U1189)))),UPPER(LEFT(V1189,1)),LOWER(RIGHT(V1189,LEN(V1189)-IF(LEN(V1189)&gt;0,1,LEN(V1189)))))</f>
        <v>id</v>
      </c>
      <c r="X1189" s="3" t="str">
        <f t="shared" ref="X1189:X1200" si="493">CONCATENATE("""",W1189,"""",":","""","""",",")</f>
        <v>"id":"",</v>
      </c>
      <c r="Y1189" s="22" t="str">
        <f t="shared" ref="Y1189:Y1200" si="494">CONCATENATE("public static String ",,B1189,,"=","""",W1189,""";")</f>
        <v>public static String ID="id";</v>
      </c>
      <c r="Z1189" s="7" t="str">
        <f t="shared" ref="Z1189:Z1200" si="495">CONCATENATE("private String ",W1189,"=","""""",";")</f>
        <v>private String id="";</v>
      </c>
    </row>
    <row r="1190" spans="2:26" ht="19.2" x14ac:dyDescent="0.45">
      <c r="B1190" s="1" t="s">
        <v>3</v>
      </c>
      <c r="C1190" s="1" t="s">
        <v>1</v>
      </c>
      <c r="D1190" s="4">
        <v>10</v>
      </c>
      <c r="I1190" t="str">
        <f>I1189</f>
        <v>ALTER TABLE TM_FIELD</v>
      </c>
      <c r="K1190" s="21" t="s">
        <v>436</v>
      </c>
      <c r="L1190" s="12"/>
      <c r="M1190" s="18" t="str">
        <f t="shared" si="491"/>
        <v>STATUS,</v>
      </c>
      <c r="N1190" s="5" t="str">
        <f t="shared" ref="N1190:N1200" si="496">CONCATENATE(B1190," ",C1190,"(",D1190,")",",")</f>
        <v>STATUS VARCHAR(10),</v>
      </c>
      <c r="O1190" s="1" t="s">
        <v>3</v>
      </c>
      <c r="W1190" s="17" t="str">
        <f t="shared" si="492"/>
        <v>status</v>
      </c>
      <c r="X1190" s="3" t="str">
        <f t="shared" si="493"/>
        <v>"status":"",</v>
      </c>
      <c r="Y1190" s="22" t="str">
        <f t="shared" si="494"/>
        <v>public static String STATUS="status";</v>
      </c>
      <c r="Z1190" s="7" t="str">
        <f t="shared" si="495"/>
        <v>private String status="";</v>
      </c>
    </row>
    <row r="1191" spans="2:26" ht="19.2" x14ac:dyDescent="0.45">
      <c r="B1191" s="1" t="s">
        <v>4</v>
      </c>
      <c r="C1191" s="1" t="s">
        <v>1</v>
      </c>
      <c r="D1191" s="4">
        <v>30</v>
      </c>
      <c r="I1191" t="str">
        <f t="shared" ref="I1191:I1200" si="497">I1190</f>
        <v>ALTER TABLE TM_FIELD</v>
      </c>
      <c r="J1191" t="str">
        <f t="shared" ref="J1191:J1200" si="498">CONCATENATE(LEFT(CONCATENATE(" ADD "," ",N1191,";"),LEN(CONCATENATE(" ADD "," ",N1191,";"))-2),";")</f>
        <v xml:space="preserve"> ADD  INSERT_DATE VARCHAR(30);</v>
      </c>
      <c r="K1191" s="21" t="str">
        <f t="shared" ref="K1191:K1200" si="499">CONCATENATE(LEFT(CONCATENATE("  ALTER COLUMN  "," ",N1191,";"),LEN(CONCATENATE("  ALTER COLUMN  "," ",N1191,";"))-2),";")</f>
        <v xml:space="preserve">  ALTER COLUMN   INSERT_DATE VARCHAR(30);</v>
      </c>
      <c r="L1191" s="12"/>
      <c r="M1191" s="18" t="str">
        <f t="shared" si="491"/>
        <v>INSERT_DATE,</v>
      </c>
      <c r="N1191" s="5" t="str">
        <f t="shared" si="496"/>
        <v>INSERT_DATE VARCHAR(30),</v>
      </c>
      <c r="O1191" s="1" t="s">
        <v>7</v>
      </c>
      <c r="P1191" t="s">
        <v>8</v>
      </c>
      <c r="W1191" s="17" t="str">
        <f t="shared" si="492"/>
        <v>insertDate</v>
      </c>
      <c r="X1191" s="3" t="str">
        <f t="shared" si="493"/>
        <v>"insertDate":"",</v>
      </c>
      <c r="Y1191" s="22" t="str">
        <f t="shared" si="494"/>
        <v>public static String INSERT_DATE="insertDate";</v>
      </c>
      <c r="Z1191" s="7" t="str">
        <f t="shared" si="495"/>
        <v>private String insertDate="";</v>
      </c>
    </row>
    <row r="1192" spans="2:26" ht="19.2" x14ac:dyDescent="0.45">
      <c r="B1192" s="1" t="s">
        <v>5</v>
      </c>
      <c r="C1192" s="1" t="s">
        <v>1</v>
      </c>
      <c r="D1192" s="4">
        <v>30</v>
      </c>
      <c r="I1192" t="str">
        <f t="shared" si="497"/>
        <v>ALTER TABLE TM_FIELD</v>
      </c>
      <c r="J1192" t="str">
        <f t="shared" si="498"/>
        <v xml:space="preserve"> ADD  MODIFICATION_DATE VARCHAR(30);</v>
      </c>
      <c r="K1192" s="21" t="str">
        <f t="shared" si="499"/>
        <v xml:space="preserve">  ALTER COLUMN   MODIFICATION_DATE VARCHAR(30);</v>
      </c>
      <c r="L1192" s="12"/>
      <c r="M1192" s="18" t="str">
        <f t="shared" si="491"/>
        <v>MODIFICATION_DATE,</v>
      </c>
      <c r="N1192" s="5" t="str">
        <f t="shared" si="496"/>
        <v>MODIFICATION_DATE VARCHAR(30),</v>
      </c>
      <c r="O1192" s="1" t="s">
        <v>9</v>
      </c>
      <c r="P1192" t="s">
        <v>8</v>
      </c>
      <c r="W1192" s="17" t="str">
        <f t="shared" si="492"/>
        <v>modificationDate</v>
      </c>
      <c r="X1192" s="3" t="str">
        <f t="shared" si="493"/>
        <v>"modificationDate":"",</v>
      </c>
      <c r="Y1192" s="22" t="str">
        <f t="shared" si="494"/>
        <v>public static String MODIFICATION_DATE="modificationDate";</v>
      </c>
      <c r="Z1192" s="7" t="str">
        <f t="shared" si="495"/>
        <v>private String modificationDate="";</v>
      </c>
    </row>
    <row r="1193" spans="2:26" ht="19.2" x14ac:dyDescent="0.45">
      <c r="B1193" s="1" t="s">
        <v>28</v>
      </c>
      <c r="C1193" s="1" t="s">
        <v>1</v>
      </c>
      <c r="D1193" s="4">
        <v>500</v>
      </c>
      <c r="I1193" t="str">
        <f t="shared" si="497"/>
        <v>ALTER TABLE TM_FIELD</v>
      </c>
      <c r="J1193" t="str">
        <f t="shared" si="498"/>
        <v xml:space="preserve"> ADD  FIELD_NAME VARCHAR(500);</v>
      </c>
      <c r="K1193" s="21" t="str">
        <f t="shared" si="499"/>
        <v xml:space="preserve">  ALTER COLUMN   FIELD_NAME VARCHAR(500);</v>
      </c>
      <c r="L1193" s="12"/>
      <c r="M1193" s="18" t="str">
        <f t="shared" si="491"/>
        <v>FIELD_NAME,</v>
      </c>
      <c r="N1193" s="5" t="str">
        <f t="shared" si="496"/>
        <v>FIELD_NAME VARCHAR(500),</v>
      </c>
      <c r="O1193" s="1" t="s">
        <v>60</v>
      </c>
      <c r="P1193" t="s">
        <v>0</v>
      </c>
      <c r="W1193" s="17" t="str">
        <f t="shared" si="492"/>
        <v>fieldName</v>
      </c>
      <c r="X1193" s="3" t="str">
        <f t="shared" si="493"/>
        <v>"fieldName":"",</v>
      </c>
      <c r="Y1193" s="22" t="str">
        <f t="shared" si="494"/>
        <v>public static String FIELD_NAME="fieldName";</v>
      </c>
      <c r="Z1193" s="7" t="str">
        <f t="shared" si="495"/>
        <v>private String fieldName="";</v>
      </c>
    </row>
    <row r="1194" spans="2:26" ht="19.2" x14ac:dyDescent="0.45">
      <c r="B1194" s="39" t="s">
        <v>760</v>
      </c>
      <c r="C1194" s="1" t="s">
        <v>1</v>
      </c>
      <c r="D1194" s="4">
        <v>30</v>
      </c>
      <c r="I1194" t="str">
        <f t="shared" si="497"/>
        <v>ALTER TABLE TM_FIELD</v>
      </c>
      <c r="J1194" t="str">
        <f>CONCATENATE(LEFT(CONCATENATE(" ADD "," ",N1194,";"),LEN(CONCATENATE(" ADD "," ",N1194,";"))-2),";")</f>
        <v xml:space="preserve"> ADD  FK_TABLE_ID VARCHAR(30);</v>
      </c>
      <c r="K1194" s="21" t="str">
        <f>CONCATENATE(LEFT(CONCATENATE("  ALTER COLUMN  "," ",N1194,";"),LEN(CONCATENATE("  ALTER COLUMN  "," ",N1194,";"))-2),";")</f>
        <v xml:space="preserve">  ALTER COLUMN   FK_TABLE_ID VARCHAR(30);</v>
      </c>
      <c r="L1194" s="12"/>
      <c r="M1194" s="18" t="str">
        <f>CONCATENATE(B1194,",")</f>
        <v>FK_TABLE_ID,</v>
      </c>
      <c r="N1194" s="5" t="str">
        <f>CONCATENATE(B1194," ",C1194,"(",D1194,")",",")</f>
        <v>FK_TABLE_ID VARCHAR(30),</v>
      </c>
      <c r="O1194" s="1" t="s">
        <v>10</v>
      </c>
      <c r="P1194" t="s">
        <v>220</v>
      </c>
      <c r="Q1194" t="s">
        <v>819</v>
      </c>
      <c r="W1194" s="17" t="str">
        <f>CONCATENATE(,LOWER(O1194),UPPER(LEFT(P1194,1)),LOWER(RIGHT(P1194,LEN(P1194)-IF(LEN(P1194)&gt;0,1,LEN(P1194)))),UPPER(LEFT(Q1194,1)),LOWER(RIGHT(Q1194,LEN(Q1194)-IF(LEN(Q1194)&gt;0,1,LEN(Q1194)))),UPPER(LEFT(R1194,1)),LOWER(RIGHT(R1194,LEN(R1194)-IF(LEN(R1194)&gt;0,1,LEN(R1194)))),UPPER(LEFT(S1194,1)),LOWER(RIGHT(S1194,LEN(S1194)-IF(LEN(S1194)&gt;0,1,LEN(S1194)))),UPPER(LEFT(T1194,1)),LOWER(RIGHT(T1194,LEN(T1194)-IF(LEN(T1194)&gt;0,1,LEN(T1194)))),UPPER(LEFT(U1194,1)),LOWER(RIGHT(U1194,LEN(U1194)-IF(LEN(U1194)&gt;0,1,LEN(U1194)))),UPPER(LEFT(V1194,1)),LOWER(RIGHT(V1194,LEN(V1194)-IF(LEN(V1194)&gt;0,1,LEN(V1194)))))</f>
        <v>fkTableIf</v>
      </c>
      <c r="X1194" s="3" t="str">
        <f>CONCATENATE("""",W1194,"""",":","""","""",",")</f>
        <v>"fkTableIf":"",</v>
      </c>
      <c r="Y1194" s="22" t="str">
        <f>CONCATENATE("public static String ",,B1194,,"=","""",W1194,""";")</f>
        <v>public static String FK_TABLE_ID="fkTableIf";</v>
      </c>
      <c r="Z1194" s="7" t="str">
        <f>CONCATENATE("private String ",W1194,"=","""""",";")</f>
        <v>private String fkTableIf="";</v>
      </c>
    </row>
    <row r="1195" spans="2:26" ht="19.2" x14ac:dyDescent="0.45">
      <c r="B1195" s="38" t="s">
        <v>816</v>
      </c>
      <c r="C1195" s="1" t="s">
        <v>1</v>
      </c>
      <c r="D1195" s="4">
        <v>30</v>
      </c>
      <c r="I1195" t="str">
        <f t="shared" si="497"/>
        <v>ALTER TABLE TM_FIELD</v>
      </c>
      <c r="J1195" t="str">
        <f t="shared" si="498"/>
        <v xml:space="preserve"> ADD  FK_DB_ID VARCHAR(30);</v>
      </c>
      <c r="K1195" s="21" t="str">
        <f t="shared" si="499"/>
        <v xml:space="preserve">  ALTER COLUMN   FK_DB_ID VARCHAR(30);</v>
      </c>
      <c r="L1195" s="12"/>
      <c r="M1195" s="18" t="str">
        <f t="shared" si="491"/>
        <v>FK_DB_ID,</v>
      </c>
      <c r="N1195" s="5" t="str">
        <f t="shared" si="496"/>
        <v>FK_DB_ID VARCHAR(30),</v>
      </c>
      <c r="O1195" s="1" t="s">
        <v>10</v>
      </c>
      <c r="P1195" t="s">
        <v>210</v>
      </c>
      <c r="Q1195" t="s">
        <v>2</v>
      </c>
      <c r="W1195" s="17" t="str">
        <f t="shared" si="492"/>
        <v>fkDbId</v>
      </c>
      <c r="X1195" s="3" t="str">
        <f t="shared" si="493"/>
        <v>"fkDbId":"",</v>
      </c>
      <c r="Y1195" s="22" t="str">
        <f t="shared" si="494"/>
        <v>public static String FK_DB_ID="fkDbId";</v>
      </c>
      <c r="Z1195" s="7" t="str">
        <f t="shared" si="495"/>
        <v>private String fkDbId="";</v>
      </c>
    </row>
    <row r="1196" spans="2:26" ht="19.2" x14ac:dyDescent="0.45">
      <c r="B1196" s="1" t="s">
        <v>258</v>
      </c>
      <c r="C1196" s="1" t="s">
        <v>1</v>
      </c>
      <c r="D1196" s="4">
        <v>30</v>
      </c>
      <c r="I1196" t="str">
        <f t="shared" si="497"/>
        <v>ALTER TABLE TM_FIELD</v>
      </c>
      <c r="J1196" t="str">
        <f t="shared" si="498"/>
        <v xml:space="preserve"> ADD  ORDER_NO VARCHAR(30);</v>
      </c>
      <c r="K1196" s="21" t="str">
        <f t="shared" si="499"/>
        <v xml:space="preserve">  ALTER COLUMN   ORDER_NO VARCHAR(30);</v>
      </c>
      <c r="L1196" s="12"/>
      <c r="M1196" s="18" t="str">
        <f t="shared" si="491"/>
        <v>ORDER_NO,</v>
      </c>
      <c r="N1196" s="5" t="str">
        <f t="shared" si="496"/>
        <v>ORDER_NO VARCHAR(30),</v>
      </c>
      <c r="O1196" s="1" t="s">
        <v>259</v>
      </c>
      <c r="P1196" t="s">
        <v>173</v>
      </c>
      <c r="W1196" s="17" t="str">
        <f t="shared" si="492"/>
        <v>orderNo</v>
      </c>
      <c r="X1196" s="3" t="str">
        <f t="shared" si="493"/>
        <v>"orderNo":"",</v>
      </c>
      <c r="Y1196" s="22" t="str">
        <f t="shared" si="494"/>
        <v>public static String ORDER_NO="orderNo";</v>
      </c>
      <c r="Z1196" s="7" t="str">
        <f t="shared" si="495"/>
        <v>private String orderNo="";</v>
      </c>
    </row>
    <row r="1197" spans="2:26" ht="19.2" x14ac:dyDescent="0.45">
      <c r="B1197" s="1" t="s">
        <v>918</v>
      </c>
      <c r="C1197" s="1" t="s">
        <v>1</v>
      </c>
      <c r="D1197" s="4">
        <v>200</v>
      </c>
      <c r="I1197" t="str">
        <f>I1195</f>
        <v>ALTER TABLE TM_FIELD</v>
      </c>
      <c r="J1197" t="str">
        <f t="shared" si="498"/>
        <v xml:space="preserve"> ADD  FIELD_TYPE VARCHAR(200);</v>
      </c>
      <c r="K1197" s="21" t="str">
        <f t="shared" si="499"/>
        <v xml:space="preserve">  ALTER COLUMN   FIELD_TYPE VARCHAR(200);</v>
      </c>
      <c r="L1197" s="12"/>
      <c r="M1197" s="18" t="str">
        <f t="shared" si="491"/>
        <v>FIELD_TYPE,</v>
      </c>
      <c r="N1197" s="5" t="str">
        <f t="shared" si="496"/>
        <v>FIELD_TYPE VARCHAR(200),</v>
      </c>
      <c r="O1197" s="1" t="s">
        <v>60</v>
      </c>
      <c r="P1197" t="s">
        <v>51</v>
      </c>
      <c r="W1197" s="17" t="str">
        <f t="shared" si="492"/>
        <v>fieldType</v>
      </c>
      <c r="X1197" s="3" t="str">
        <f t="shared" si="493"/>
        <v>"fieldType":"",</v>
      </c>
      <c r="Y1197" s="22" t="str">
        <f t="shared" si="494"/>
        <v>public static String FIELD_TYPE="fieldType";</v>
      </c>
      <c r="Z1197" s="7" t="str">
        <f t="shared" si="495"/>
        <v>private String fieldType="";</v>
      </c>
    </row>
    <row r="1198" spans="2:26" ht="19.2" x14ac:dyDescent="0.45">
      <c r="B1198" s="1" t="s">
        <v>919</v>
      </c>
      <c r="C1198" s="1" t="s">
        <v>1</v>
      </c>
      <c r="D1198" s="4">
        <v>200</v>
      </c>
      <c r="I1198" t="str">
        <f>I1195</f>
        <v>ALTER TABLE TM_FIELD</v>
      </c>
      <c r="J1198" t="str">
        <f t="shared" si="498"/>
        <v xml:space="preserve"> ADD  FIELD_LENGTH VARCHAR(200);</v>
      </c>
      <c r="K1198" s="21" t="str">
        <f t="shared" si="499"/>
        <v xml:space="preserve">  ALTER COLUMN   FIELD_LENGTH VARCHAR(200);</v>
      </c>
      <c r="L1198" s="12"/>
      <c r="M1198" s="18" t="str">
        <f t="shared" si="491"/>
        <v>FIELD_LENGTH,</v>
      </c>
      <c r="N1198" s="5" t="str">
        <f t="shared" si="496"/>
        <v>FIELD_LENGTH VARCHAR(200),</v>
      </c>
      <c r="O1198" s="1" t="s">
        <v>60</v>
      </c>
      <c r="P1198" t="s">
        <v>920</v>
      </c>
      <c r="W1198" s="17" t="str">
        <f t="shared" si="492"/>
        <v>fieldLength</v>
      </c>
      <c r="X1198" s="3" t="str">
        <f t="shared" si="493"/>
        <v>"fieldLength":"",</v>
      </c>
      <c r="Y1198" s="22" t="str">
        <f t="shared" si="494"/>
        <v>public static String FIELD_LENGTH="fieldLength";</v>
      </c>
      <c r="Z1198" s="7" t="str">
        <f t="shared" si="495"/>
        <v>private String fieldLength="";</v>
      </c>
    </row>
    <row r="1199" spans="2:26" ht="19.2" x14ac:dyDescent="0.45">
      <c r="B1199" s="1" t="s">
        <v>866</v>
      </c>
      <c r="C1199" s="1" t="s">
        <v>1</v>
      </c>
      <c r="D1199" s="4">
        <v>3000</v>
      </c>
      <c r="I1199" t="str">
        <f>I1196</f>
        <v>ALTER TABLE TM_FIELD</v>
      </c>
      <c r="J1199" t="str">
        <f>CONCATENATE(LEFT(CONCATENATE(" ADD "," ",N1199,";"),LEN(CONCATENATE(" ADD "," ",N1199,";"))-2),";")</f>
        <v xml:space="preserve"> ADD  EXTRA_PARAM VARCHAR(3000);</v>
      </c>
      <c r="K1199" s="21" t="str">
        <f>CONCATENATE(LEFT(CONCATENATE("  ALTER COLUMN  "," ",N1199,";"),LEN(CONCATENATE("  ALTER COLUMN  "," ",N1199,";"))-2),";")</f>
        <v xml:space="preserve">  ALTER COLUMN   EXTRA_PARAM VARCHAR(3000);</v>
      </c>
      <c r="L1199" s="12"/>
      <c r="M1199" s="18" t="str">
        <f>CONCATENATE(B1199,",")</f>
        <v>EXTRA_PARAM,</v>
      </c>
      <c r="N1199" s="5" t="str">
        <f>CONCATENATE(B1199," ",C1199,"(",D1199,")",",")</f>
        <v>EXTRA_PARAM VARCHAR(3000),</v>
      </c>
      <c r="O1199" s="1" t="s">
        <v>872</v>
      </c>
      <c r="P1199" t="s">
        <v>102</v>
      </c>
      <c r="W1199" s="17" t="str">
        <f>CONCATENATE(,LOWER(O1199),UPPER(LEFT(P1199,1)),LOWER(RIGHT(P1199,LEN(P1199)-IF(LEN(P1199)&gt;0,1,LEN(P1199)))),UPPER(LEFT(Q1199,1)),LOWER(RIGHT(Q1199,LEN(Q1199)-IF(LEN(Q1199)&gt;0,1,LEN(Q1199)))),UPPER(LEFT(R1199,1)),LOWER(RIGHT(R1199,LEN(R1199)-IF(LEN(R1199)&gt;0,1,LEN(R1199)))),UPPER(LEFT(S1199,1)),LOWER(RIGHT(S1199,LEN(S1199)-IF(LEN(S1199)&gt;0,1,LEN(S1199)))),UPPER(LEFT(T1199,1)),LOWER(RIGHT(T1199,LEN(T1199)-IF(LEN(T1199)&gt;0,1,LEN(T1199)))),UPPER(LEFT(U1199,1)),LOWER(RIGHT(U1199,LEN(U1199)-IF(LEN(U1199)&gt;0,1,LEN(U1199)))),UPPER(LEFT(V1199,1)),LOWER(RIGHT(V1199,LEN(V1199)-IF(LEN(V1199)&gt;0,1,LEN(V1199)))))</f>
        <v>extraParam</v>
      </c>
      <c r="X1199" s="3" t="str">
        <f>CONCATENATE("""",W1199,"""",":","""","""",",")</f>
        <v>"extraParam":"",</v>
      </c>
      <c r="Y1199" s="22" t="str">
        <f>CONCATENATE("public static String ",,B1199,,"=","""",W1199,""";")</f>
        <v>public static String EXTRA_PARAM="extraParam";</v>
      </c>
      <c r="Z1199" s="7" t="str">
        <f>CONCATENATE("private String ",W1199,"=","""""",";")</f>
        <v>private String extraParam="";</v>
      </c>
    </row>
    <row r="1200" spans="2:26" ht="19.2" x14ac:dyDescent="0.45">
      <c r="B1200" s="1" t="s">
        <v>14</v>
      </c>
      <c r="C1200" s="1" t="s">
        <v>1</v>
      </c>
      <c r="D1200" s="4">
        <v>3000</v>
      </c>
      <c r="I1200" t="str">
        <f t="shared" si="497"/>
        <v>ALTER TABLE TM_FIELD</v>
      </c>
      <c r="J1200" t="str">
        <f t="shared" si="498"/>
        <v xml:space="preserve"> ADD  DESCRIPTION VARCHAR(3000);</v>
      </c>
      <c r="K1200" s="21" t="str">
        <f t="shared" si="499"/>
        <v xml:space="preserve">  ALTER COLUMN   DESCRIPTION VARCHAR(3000);</v>
      </c>
      <c r="L1200" s="12"/>
      <c r="M1200" s="18" t="str">
        <f t="shared" si="491"/>
        <v>DESCRIPTION,</v>
      </c>
      <c r="N1200" s="5" t="str">
        <f t="shared" si="496"/>
        <v>DESCRIPTION VARCHAR(3000),</v>
      </c>
      <c r="O1200" s="1" t="s">
        <v>14</v>
      </c>
      <c r="W1200" s="17" t="str">
        <f t="shared" si="492"/>
        <v>description</v>
      </c>
      <c r="X1200" s="3" t="str">
        <f t="shared" si="493"/>
        <v>"description":"",</v>
      </c>
      <c r="Y1200" s="22" t="str">
        <f t="shared" si="494"/>
        <v>public static String DESCRIPTION="description";</v>
      </c>
      <c r="Z1200" s="7" t="str">
        <f t="shared" si="495"/>
        <v>private String description="";</v>
      </c>
    </row>
    <row r="1201" spans="2:26" ht="19.2" x14ac:dyDescent="0.45">
      <c r="C1201" s="1"/>
      <c r="D1201" s="4"/>
      <c r="L1201" s="12"/>
      <c r="M1201" s="18" t="str">
        <f t="shared" si="491"/>
        <v>,</v>
      </c>
      <c r="N1201" s="33" t="s">
        <v>130</v>
      </c>
      <c r="O1201" s="1"/>
      <c r="W1201" s="17"/>
    </row>
    <row r="1202" spans="2:26" ht="19.2" x14ac:dyDescent="0.45">
      <c r="C1202" s="14"/>
      <c r="D1202" s="9"/>
      <c r="K1202" s="29"/>
      <c r="M1202" s="20"/>
      <c r="N1202" s="31" t="s">
        <v>126</v>
      </c>
      <c r="O1202" s="14"/>
      <c r="W1202" s="17"/>
    </row>
    <row r="1205" spans="2:26" x14ac:dyDescent="0.3">
      <c r="B1205" s="2" t="s">
        <v>826</v>
      </c>
      <c r="I1205" t="str">
        <f>CONCATENATE("ALTER TABLE"," ",B1205)</f>
        <v>ALTER TABLE TM_FIELD_RELATION</v>
      </c>
      <c r="K1205" s="25"/>
      <c r="N1205" s="5" t="str">
        <f>CONCATENATE("CREATE TABLE ",B1205," ","(")</f>
        <v>CREATE TABLE TM_FIELD_RELATION (</v>
      </c>
    </row>
    <row r="1206" spans="2:26" ht="19.2" x14ac:dyDescent="0.45">
      <c r="B1206" s="1" t="s">
        <v>2</v>
      </c>
      <c r="C1206" s="1" t="s">
        <v>1</v>
      </c>
      <c r="D1206" s="4">
        <v>30</v>
      </c>
      <c r="E1206" s="24" t="s">
        <v>113</v>
      </c>
      <c r="I1206" t="str">
        <f>I1205</f>
        <v>ALTER TABLE TM_FIELD_RELATION</v>
      </c>
      <c r="L1206" s="12"/>
      <c r="M1206" s="18" t="str">
        <f t="shared" ref="M1206:M1211" si="500">CONCATENATE(B1206,",")</f>
        <v>ID,</v>
      </c>
      <c r="N1206" s="5" t="str">
        <f>CONCATENATE(B1206," ",C1206,"(",D1206,") ",E1206," ,")</f>
        <v>ID VARCHAR(30) NOT NULL ,</v>
      </c>
      <c r="O1206" s="1" t="s">
        <v>2</v>
      </c>
      <c r="P1206" s="6"/>
      <c r="Q1206" s="6"/>
      <c r="R1206" s="6"/>
      <c r="S1206" s="6"/>
      <c r="T1206" s="6"/>
      <c r="U1206" s="6"/>
      <c r="V1206" s="6"/>
      <c r="W1206" s="17" t="str">
        <f t="shared" ref="W1206:W1211" si="501">CONCATENATE(,LOWER(O1206),UPPER(LEFT(P1206,1)),LOWER(RIGHT(P1206,LEN(P1206)-IF(LEN(P1206)&gt;0,1,LEN(P1206)))),UPPER(LEFT(Q1206,1)),LOWER(RIGHT(Q1206,LEN(Q1206)-IF(LEN(Q1206)&gt;0,1,LEN(Q1206)))),UPPER(LEFT(R1206,1)),LOWER(RIGHT(R1206,LEN(R1206)-IF(LEN(R1206)&gt;0,1,LEN(R1206)))),UPPER(LEFT(S1206,1)),LOWER(RIGHT(S1206,LEN(S1206)-IF(LEN(S1206)&gt;0,1,LEN(S1206)))),UPPER(LEFT(T1206,1)),LOWER(RIGHT(T1206,LEN(T1206)-IF(LEN(T1206)&gt;0,1,LEN(T1206)))),UPPER(LEFT(U1206,1)),LOWER(RIGHT(U1206,LEN(U1206)-IF(LEN(U1206)&gt;0,1,LEN(U1206)))),UPPER(LEFT(V1206,1)),LOWER(RIGHT(V1206,LEN(V1206)-IF(LEN(V1206)&gt;0,1,LEN(V1206)))))</f>
        <v>id</v>
      </c>
      <c r="X1206" s="3" t="str">
        <f t="shared" ref="X1206:X1211" si="502">CONCATENATE("""",W1206,"""",":","""","""",",")</f>
        <v>"id":"",</v>
      </c>
      <c r="Y1206" s="22" t="str">
        <f t="shared" ref="Y1206:Y1211" si="503">CONCATENATE("public static String ",,B1206,,"=","""",W1206,""";")</f>
        <v>public static String ID="id";</v>
      </c>
      <c r="Z1206" s="7" t="str">
        <f t="shared" ref="Z1206:Z1211" si="504">CONCATENATE("private String ",W1206,"=","""""",";")</f>
        <v>private String id="";</v>
      </c>
    </row>
    <row r="1207" spans="2:26" ht="19.2" x14ac:dyDescent="0.45">
      <c r="B1207" s="1" t="s">
        <v>3</v>
      </c>
      <c r="C1207" s="1" t="s">
        <v>1</v>
      </c>
      <c r="D1207" s="4">
        <v>10</v>
      </c>
      <c r="I1207" t="str">
        <f>I1206</f>
        <v>ALTER TABLE TM_FIELD_RELATION</v>
      </c>
      <c r="K1207" s="21" t="s">
        <v>436</v>
      </c>
      <c r="L1207" s="12"/>
      <c r="M1207" s="18" t="str">
        <f t="shared" si="500"/>
        <v>STATUS,</v>
      </c>
      <c r="N1207" s="5" t="str">
        <f t="shared" ref="N1207:N1214" si="505">CONCATENATE(B1207," ",C1207,"(",D1207,")",",")</f>
        <v>STATUS VARCHAR(10),</v>
      </c>
      <c r="O1207" s="1" t="s">
        <v>3</v>
      </c>
      <c r="W1207" s="17" t="str">
        <f t="shared" si="501"/>
        <v>status</v>
      </c>
      <c r="X1207" s="3" t="str">
        <f t="shared" si="502"/>
        <v>"status":"",</v>
      </c>
      <c r="Y1207" s="22" t="str">
        <f t="shared" si="503"/>
        <v>public static String STATUS="status";</v>
      </c>
      <c r="Z1207" s="7" t="str">
        <f t="shared" si="504"/>
        <v>private String status="";</v>
      </c>
    </row>
    <row r="1208" spans="2:26" ht="19.2" x14ac:dyDescent="0.45">
      <c r="B1208" s="1" t="s">
        <v>4</v>
      </c>
      <c r="C1208" s="1" t="s">
        <v>1</v>
      </c>
      <c r="D1208" s="4">
        <v>30</v>
      </c>
      <c r="I1208" t="str">
        <f>I1200</f>
        <v>ALTER TABLE TM_FIELD</v>
      </c>
      <c r="J1208" t="str">
        <f t="shared" ref="J1208:J1214" si="506">CONCATENATE(LEFT(CONCATENATE(" ADD "," ",N1208,";"),LEN(CONCATENATE(" ADD "," ",N1208,";"))-2),";")</f>
        <v xml:space="preserve"> ADD  INSERT_DATE VARCHAR(30);</v>
      </c>
      <c r="K1208" s="21" t="str">
        <f t="shared" ref="K1208:K1214" si="507">CONCATENATE(LEFT(CONCATENATE("  ALTER COLUMN  "," ",N1208,";"),LEN(CONCATENATE("  ALTER COLUMN  "," ",N1208,";"))-2),";")</f>
        <v xml:space="preserve">  ALTER COLUMN   INSERT_DATE VARCHAR(30);</v>
      </c>
      <c r="L1208" s="12"/>
      <c r="M1208" s="18" t="str">
        <f t="shared" si="500"/>
        <v>INSERT_DATE,</v>
      </c>
      <c r="N1208" s="5" t="str">
        <f t="shared" si="505"/>
        <v>INSERT_DATE VARCHAR(30),</v>
      </c>
      <c r="O1208" s="1" t="s">
        <v>7</v>
      </c>
      <c r="P1208" t="s">
        <v>8</v>
      </c>
      <c r="W1208" s="17" t="str">
        <f t="shared" si="501"/>
        <v>insertDate</v>
      </c>
      <c r="X1208" s="3" t="str">
        <f t="shared" si="502"/>
        <v>"insertDate":"",</v>
      </c>
      <c r="Y1208" s="22" t="str">
        <f t="shared" si="503"/>
        <v>public static String INSERT_DATE="insertDate";</v>
      </c>
      <c r="Z1208" s="7" t="str">
        <f t="shared" si="504"/>
        <v>private String insertDate="";</v>
      </c>
    </row>
    <row r="1209" spans="2:26" ht="19.2" x14ac:dyDescent="0.45">
      <c r="B1209" s="1" t="s">
        <v>5</v>
      </c>
      <c r="C1209" s="1" t="s">
        <v>1</v>
      </c>
      <c r="D1209" s="4">
        <v>30</v>
      </c>
      <c r="I1209" t="str">
        <f>I1208</f>
        <v>ALTER TABLE TM_FIELD</v>
      </c>
      <c r="J1209" t="str">
        <f t="shared" si="506"/>
        <v xml:space="preserve"> ADD  MODIFICATION_DATE VARCHAR(30);</v>
      </c>
      <c r="K1209" s="21" t="str">
        <f t="shared" si="507"/>
        <v xml:space="preserve">  ALTER COLUMN   MODIFICATION_DATE VARCHAR(30);</v>
      </c>
      <c r="L1209" s="12"/>
      <c r="M1209" s="18" t="str">
        <f t="shared" si="500"/>
        <v>MODIFICATION_DATE,</v>
      </c>
      <c r="N1209" s="5" t="str">
        <f t="shared" si="505"/>
        <v>MODIFICATION_DATE VARCHAR(30),</v>
      </c>
      <c r="O1209" s="1" t="s">
        <v>9</v>
      </c>
      <c r="P1209" t="s">
        <v>8</v>
      </c>
      <c r="W1209" s="17" t="str">
        <f t="shared" si="501"/>
        <v>modificationDate</v>
      </c>
      <c r="X1209" s="3" t="str">
        <f t="shared" si="502"/>
        <v>"modificationDate":"",</v>
      </c>
      <c r="Y1209" s="22" t="str">
        <f t="shared" si="503"/>
        <v>public static String MODIFICATION_DATE="modificationDate";</v>
      </c>
      <c r="Z1209" s="7" t="str">
        <f t="shared" si="504"/>
        <v>private String modificationDate="";</v>
      </c>
    </row>
    <row r="1210" spans="2:26" ht="19.2" x14ac:dyDescent="0.45">
      <c r="B1210" s="38" t="s">
        <v>816</v>
      </c>
      <c r="C1210" s="1" t="s">
        <v>1</v>
      </c>
      <c r="D1210" s="4">
        <v>30</v>
      </c>
      <c r="I1210" t="str">
        <f>I1208</f>
        <v>ALTER TABLE TM_FIELD</v>
      </c>
      <c r="J1210" t="str">
        <f t="shared" si="506"/>
        <v xml:space="preserve"> ADD  FK_DB_ID VARCHAR(30);</v>
      </c>
      <c r="K1210" s="21" t="str">
        <f t="shared" si="507"/>
        <v xml:space="preserve">  ALTER COLUMN   FK_DB_ID VARCHAR(30);</v>
      </c>
      <c r="L1210" s="12"/>
      <c r="M1210" s="18" t="str">
        <f t="shared" si="500"/>
        <v>FK_DB_ID,</v>
      </c>
      <c r="N1210" s="5" t="str">
        <f t="shared" si="505"/>
        <v>FK_DB_ID VARCHAR(30),</v>
      </c>
      <c r="O1210" s="1" t="s">
        <v>10</v>
      </c>
      <c r="P1210" t="s">
        <v>210</v>
      </c>
      <c r="Q1210" t="s">
        <v>2</v>
      </c>
      <c r="W1210" s="17" t="str">
        <f t="shared" si="501"/>
        <v>fkDbId</v>
      </c>
      <c r="X1210" s="3" t="str">
        <f t="shared" si="502"/>
        <v>"fkDbId":"",</v>
      </c>
      <c r="Y1210" s="22" t="str">
        <f t="shared" si="503"/>
        <v>public static String FK_DB_ID="fkDbId";</v>
      </c>
      <c r="Z1210" s="7" t="str">
        <f t="shared" si="504"/>
        <v>private String fkDbId="";</v>
      </c>
    </row>
    <row r="1211" spans="2:26" ht="19.2" x14ac:dyDescent="0.45">
      <c r="B1211" s="39" t="s">
        <v>827</v>
      </c>
      <c r="C1211" s="1" t="s">
        <v>1</v>
      </c>
      <c r="D1211" s="4">
        <v>30</v>
      </c>
      <c r="I1211" t="str">
        <f>I1209</f>
        <v>ALTER TABLE TM_FIELD</v>
      </c>
      <c r="J1211" t="str">
        <f t="shared" si="506"/>
        <v xml:space="preserve"> ADD  FROM_FIELD_ID VARCHAR(30);</v>
      </c>
      <c r="K1211" s="21" t="str">
        <f t="shared" si="507"/>
        <v xml:space="preserve">  ALTER COLUMN   FROM_FIELD_ID VARCHAR(30);</v>
      </c>
      <c r="L1211" s="12"/>
      <c r="M1211" s="18" t="str">
        <f t="shared" si="500"/>
        <v>FROM_FIELD_ID,</v>
      </c>
      <c r="N1211" s="5" t="str">
        <f t="shared" si="505"/>
        <v>FROM_FIELD_ID VARCHAR(30),</v>
      </c>
      <c r="O1211" s="1" t="s">
        <v>663</v>
      </c>
      <c r="P1211" t="s">
        <v>60</v>
      </c>
      <c r="Q1211" t="s">
        <v>2</v>
      </c>
      <c r="W1211" s="17" t="str">
        <f t="shared" si="501"/>
        <v>fromFieldId</v>
      </c>
      <c r="X1211" s="3" t="str">
        <f t="shared" si="502"/>
        <v>"fromFieldId":"",</v>
      </c>
      <c r="Y1211" s="22" t="str">
        <f t="shared" si="503"/>
        <v>public static String FROM_FIELD_ID="fromFieldId";</v>
      </c>
      <c r="Z1211" s="7" t="str">
        <f t="shared" si="504"/>
        <v>private String fromFieldId="";</v>
      </c>
    </row>
    <row r="1212" spans="2:26" ht="19.2" x14ac:dyDescent="0.45">
      <c r="B1212" s="38" t="s">
        <v>828</v>
      </c>
      <c r="C1212" s="1" t="s">
        <v>1</v>
      </c>
      <c r="D1212" s="4">
        <v>30</v>
      </c>
      <c r="I1212" t="str">
        <f>I1210</f>
        <v>ALTER TABLE TM_FIELD</v>
      </c>
      <c r="J1212" t="str">
        <f t="shared" si="506"/>
        <v xml:space="preserve"> ADD  TO_FIELD_ID VARCHAR(30);</v>
      </c>
      <c r="K1212" s="21" t="str">
        <f t="shared" si="507"/>
        <v xml:space="preserve">  ALTER COLUMN   TO_FIELD_ID VARCHAR(30);</v>
      </c>
      <c r="L1212" s="12"/>
      <c r="M1212" s="18" t="str">
        <f>CONCATENATE(B1212,",")</f>
        <v>TO_FIELD_ID,</v>
      </c>
      <c r="N1212" s="5" t="str">
        <f t="shared" si="505"/>
        <v>TO_FIELD_ID VARCHAR(30),</v>
      </c>
      <c r="O1212" s="1" t="s">
        <v>811</v>
      </c>
      <c r="P1212" t="s">
        <v>60</v>
      </c>
      <c r="Q1212" t="s">
        <v>2</v>
      </c>
      <c r="W1212" s="17" t="str">
        <f>CONCATENATE(,LOWER(O1212),UPPER(LEFT(P1212,1)),LOWER(RIGHT(P1212,LEN(P1212)-IF(LEN(P1212)&gt;0,1,LEN(P1212)))),UPPER(LEFT(Q1212,1)),LOWER(RIGHT(Q1212,LEN(Q1212)-IF(LEN(Q1212)&gt;0,1,LEN(Q1212)))),UPPER(LEFT(R1212,1)),LOWER(RIGHT(R1212,LEN(R1212)-IF(LEN(R1212)&gt;0,1,LEN(R1212)))),UPPER(LEFT(S1212,1)),LOWER(RIGHT(S1212,LEN(S1212)-IF(LEN(S1212)&gt;0,1,LEN(S1212)))),UPPER(LEFT(T1212,1)),LOWER(RIGHT(T1212,LEN(T1212)-IF(LEN(T1212)&gt;0,1,LEN(T1212)))),UPPER(LEFT(U1212,1)),LOWER(RIGHT(U1212,LEN(U1212)-IF(LEN(U1212)&gt;0,1,LEN(U1212)))),UPPER(LEFT(V1212,1)),LOWER(RIGHT(V1212,LEN(V1212)-IF(LEN(V1212)&gt;0,1,LEN(V1212)))))</f>
        <v>toFieldId</v>
      </c>
      <c r="X1212" s="3" t="str">
        <f>CONCATENATE("""",W1212,"""",":","""","""",",")</f>
        <v>"toFieldId":"",</v>
      </c>
      <c r="Y1212" s="22" t="str">
        <f>CONCATENATE("public static String ",,B1212,,"=","""",W1212,""";")</f>
        <v>public static String TO_FIELD_ID="toFieldId";</v>
      </c>
      <c r="Z1212" s="7" t="str">
        <f>CONCATENATE("private String ",W1212,"=","""""",";")</f>
        <v>private String toFieldId="";</v>
      </c>
    </row>
    <row r="1213" spans="2:26" ht="19.2" x14ac:dyDescent="0.45">
      <c r="B1213" s="1" t="s">
        <v>232</v>
      </c>
      <c r="C1213" s="1" t="s">
        <v>1</v>
      </c>
      <c r="D1213" s="4">
        <v>1000</v>
      </c>
      <c r="I1213" t="str">
        <f>I1212</f>
        <v>ALTER TABLE TM_FIELD</v>
      </c>
      <c r="J1213" t="str">
        <f t="shared" si="506"/>
        <v xml:space="preserve"> ADD  REL_TYPE VARCHAR(1000);</v>
      </c>
      <c r="K1213" s="21" t="str">
        <f t="shared" si="507"/>
        <v xml:space="preserve">  ALTER COLUMN   REL_TYPE VARCHAR(1000);</v>
      </c>
      <c r="L1213" s="12"/>
      <c r="M1213" s="18" t="str">
        <f>CONCATENATE(B1213,",")</f>
        <v>REL_TYPE,</v>
      </c>
      <c r="N1213" s="5" t="str">
        <f t="shared" si="505"/>
        <v>REL_TYPE VARCHAR(1000),</v>
      </c>
      <c r="O1213" s="1" t="s">
        <v>178</v>
      </c>
      <c r="P1213" t="s">
        <v>51</v>
      </c>
      <c r="W1213" s="17" t="str">
        <f>CONCATENATE(,LOWER(O1213),UPPER(LEFT(P1213,1)),LOWER(RIGHT(P1213,LEN(P1213)-IF(LEN(P1213)&gt;0,1,LEN(P1213)))),UPPER(LEFT(Q1213,1)),LOWER(RIGHT(Q1213,LEN(Q1213)-IF(LEN(Q1213)&gt;0,1,LEN(Q1213)))),UPPER(LEFT(R1213,1)),LOWER(RIGHT(R1213,LEN(R1213)-IF(LEN(R1213)&gt;0,1,LEN(R1213)))),UPPER(LEFT(S1213,1)),LOWER(RIGHT(S1213,LEN(S1213)-IF(LEN(S1213)&gt;0,1,LEN(S1213)))),UPPER(LEFT(T1213,1)),LOWER(RIGHT(T1213,LEN(T1213)-IF(LEN(T1213)&gt;0,1,LEN(T1213)))),UPPER(LEFT(U1213,1)),LOWER(RIGHT(U1213,LEN(U1213)-IF(LEN(U1213)&gt;0,1,LEN(U1213)))),UPPER(LEFT(V1213,1)),LOWER(RIGHT(V1213,LEN(V1213)-IF(LEN(V1213)&gt;0,1,LEN(V1213)))))</f>
        <v>relType</v>
      </c>
      <c r="X1213" s="3" t="str">
        <f>CONCATENATE("""",W1213,"""",":","""","""",",")</f>
        <v>"relType":"",</v>
      </c>
      <c r="Y1213" s="22" t="str">
        <f>CONCATENATE("public static String ",,B1213,,"=","""",W1213,""";")</f>
        <v>public static String REL_TYPE="relType";</v>
      </c>
      <c r="Z1213" s="7" t="str">
        <f>CONCATENATE("private String ",W1213,"=","""""",";")</f>
        <v>private String relType="";</v>
      </c>
    </row>
    <row r="1214" spans="2:26" ht="19.2" x14ac:dyDescent="0.45">
      <c r="B1214" s="1" t="s">
        <v>14</v>
      </c>
      <c r="C1214" s="1" t="s">
        <v>1</v>
      </c>
      <c r="D1214" s="4">
        <v>3000</v>
      </c>
      <c r="I1214" t="str">
        <f>I1209</f>
        <v>ALTER TABLE TM_FIELD</v>
      </c>
      <c r="J1214" t="str">
        <f t="shared" si="506"/>
        <v xml:space="preserve"> ADD  DESCRIPTION VARCHAR(3000);</v>
      </c>
      <c r="K1214" s="21" t="str">
        <f t="shared" si="507"/>
        <v xml:space="preserve">  ALTER COLUMN   DESCRIPTION VARCHAR(3000);</v>
      </c>
      <c r="L1214" s="12"/>
      <c r="M1214" s="18" t="str">
        <f>CONCATENATE(B1214,",")</f>
        <v>DESCRIPTION,</v>
      </c>
      <c r="N1214" s="5" t="str">
        <f t="shared" si="505"/>
        <v>DESCRIPTION VARCHAR(3000),</v>
      </c>
      <c r="O1214" s="1" t="s">
        <v>14</v>
      </c>
      <c r="W1214" s="17" t="str">
        <f>CONCATENATE(,LOWER(O1214),UPPER(LEFT(P1214,1)),LOWER(RIGHT(P1214,LEN(P1214)-IF(LEN(P1214)&gt;0,1,LEN(P1214)))),UPPER(LEFT(Q1214,1)),LOWER(RIGHT(Q1214,LEN(Q1214)-IF(LEN(Q1214)&gt;0,1,LEN(Q1214)))),UPPER(LEFT(R1214,1)),LOWER(RIGHT(R1214,LEN(R1214)-IF(LEN(R1214)&gt;0,1,LEN(R1214)))),UPPER(LEFT(S1214,1)),LOWER(RIGHT(S1214,LEN(S1214)-IF(LEN(S1214)&gt;0,1,LEN(S1214)))),UPPER(LEFT(T1214,1)),LOWER(RIGHT(T1214,LEN(T1214)-IF(LEN(T1214)&gt;0,1,LEN(T1214)))),UPPER(LEFT(U1214,1)),LOWER(RIGHT(U1214,LEN(U1214)-IF(LEN(U1214)&gt;0,1,LEN(U1214)))),UPPER(LEFT(V1214,1)),LOWER(RIGHT(V1214,LEN(V1214)-IF(LEN(V1214)&gt;0,1,LEN(V1214)))))</f>
        <v>description</v>
      </c>
      <c r="X1214" s="3" t="str">
        <f>CONCATENATE("""",W1214,"""",":","""","""",",")</f>
        <v>"description":"",</v>
      </c>
      <c r="Y1214" s="22" t="str">
        <f>CONCATENATE("public static String ",,B1214,,"=","""",W1214,""";")</f>
        <v>public static String DESCRIPTION="description";</v>
      </c>
      <c r="Z1214" s="7" t="str">
        <f>CONCATENATE("private String ",W1214,"=","""""",";")</f>
        <v>private String description="";</v>
      </c>
    </row>
    <row r="1215" spans="2:26" ht="19.2" x14ac:dyDescent="0.45">
      <c r="C1215" s="1"/>
      <c r="D1215" s="4"/>
      <c r="L1215" s="12"/>
      <c r="M1215" s="18" t="str">
        <f>CONCATENATE(B1215,",")</f>
        <v>,</v>
      </c>
      <c r="N1215" s="33" t="s">
        <v>130</v>
      </c>
      <c r="O1215" s="1"/>
      <c r="W1215" s="17"/>
    </row>
    <row r="1216" spans="2:26" ht="19.2" x14ac:dyDescent="0.45">
      <c r="C1216" s="14"/>
      <c r="D1216" s="9"/>
      <c r="K1216" s="29"/>
      <c r="M1216" s="20"/>
      <c r="N1216" s="31" t="s">
        <v>126</v>
      </c>
      <c r="O1216" s="14"/>
      <c r="W1216" s="17"/>
    </row>
    <row r="1221" spans="2:26" x14ac:dyDescent="0.3">
      <c r="B1221" s="2" t="s">
        <v>836</v>
      </c>
      <c r="I1221" t="str">
        <f>CONCATENATE("ALTER TABLE"," ",B1221)</f>
        <v>ALTER TABLE TM_TEST_CASE</v>
      </c>
      <c r="K1221" s="25"/>
      <c r="N1221" s="5" t="str">
        <f>CONCATENATE("CREATE TABLE ",B1221," ","(")</f>
        <v>CREATE TABLE TM_TEST_CASE (</v>
      </c>
    </row>
    <row r="1222" spans="2:26" ht="19.2" x14ac:dyDescent="0.45">
      <c r="B1222" s="1" t="s">
        <v>2</v>
      </c>
      <c r="C1222" s="1" t="s">
        <v>1</v>
      </c>
      <c r="D1222" s="4">
        <v>30</v>
      </c>
      <c r="E1222" s="24" t="s">
        <v>113</v>
      </c>
      <c r="I1222" t="str">
        <f>I1221</f>
        <v>ALTER TABLE TM_TEST_CASE</v>
      </c>
      <c r="L1222" s="12"/>
      <c r="M1222" s="18" t="str">
        <f t="shared" ref="M1222:M1238" si="508">CONCATENATE(B1222,",")</f>
        <v>ID,</v>
      </c>
      <c r="N1222" s="5" t="str">
        <f>CONCATENATE(B1222," ",C1222,"(",D1222,") ",E1222," ,")</f>
        <v>ID VARCHAR(30) NOT NULL ,</v>
      </c>
      <c r="O1222" s="1" t="s">
        <v>2</v>
      </c>
      <c r="P1222" s="6"/>
      <c r="Q1222" s="6"/>
      <c r="R1222" s="6"/>
      <c r="S1222" s="6"/>
      <c r="T1222" s="6"/>
      <c r="U1222" s="6"/>
      <c r="V1222" s="6"/>
      <c r="W1222" s="17" t="str">
        <f>CONCATENATE(,LOWER(O1222),UPPER(LEFT(P1222,1)),LOWER(RIGHT(P1222,LEN(P1222)-IF(LEN(P1222)&gt;0,1,LEN(P1222)))),UPPER(LEFT(Q1222,1)),LOWER(RIGHT(Q1222,LEN(Q1222)-IF(LEN(Q1222)&gt;0,1,LEN(Q1222)))),UPPER(LEFT(R1222,1)),LOWER(RIGHT(R1222,LEN(R1222)-IF(LEN(R1222)&gt;0,1,LEN(R1222)))),UPPER(LEFT(S1222,1)),LOWER(RIGHT(S1222,LEN(S1222)-IF(LEN(S1222)&gt;0,1,LEN(S1222)))),UPPER(LEFT(T1222,1)),LOWER(RIGHT(T1222,LEN(T1222)-IF(LEN(T1222)&gt;0,1,LEN(T1222)))),UPPER(LEFT(U1222,1)),LOWER(RIGHT(U1222,LEN(U1222)-IF(LEN(U1222)&gt;0,1,LEN(U1222)))),UPPER(LEFT(V1222,1)),LOWER(RIGHT(V1222,LEN(V1222)-IF(LEN(V1222)&gt;0,1,LEN(V1222)))))</f>
        <v>id</v>
      </c>
      <c r="X1222" s="3" t="str">
        <f t="shared" ref="X1222:X1237" si="509">CONCATENATE("""",W1222,"""",":","""","""",",")</f>
        <v>"id":"",</v>
      </c>
      <c r="Y1222" s="22" t="str">
        <f>CONCATENATE("public static String ",,B1222,,"=","""",W1222,""";")</f>
        <v>public static String ID="id";</v>
      </c>
      <c r="Z1222" s="7" t="str">
        <f>CONCATENATE("private String ",W1222,"=","""""",";")</f>
        <v>private String id="";</v>
      </c>
    </row>
    <row r="1223" spans="2:26" ht="19.2" x14ac:dyDescent="0.45">
      <c r="B1223" s="1" t="s">
        <v>3</v>
      </c>
      <c r="C1223" s="1" t="s">
        <v>1</v>
      </c>
      <c r="D1223" s="4">
        <v>10</v>
      </c>
      <c r="I1223" t="str">
        <f>I1222</f>
        <v>ALTER TABLE TM_TEST_CASE</v>
      </c>
      <c r="K1223" s="21" t="s">
        <v>436</v>
      </c>
      <c r="L1223" s="12"/>
      <c r="M1223" s="18" t="str">
        <f t="shared" si="508"/>
        <v>STATUS,</v>
      </c>
      <c r="N1223" s="5" t="str">
        <f t="shared" ref="N1223:N1230" si="510">CONCATENATE(B1223," ",C1223,"(",D1223,")",",")</f>
        <v>STATUS VARCHAR(10),</v>
      </c>
      <c r="O1223" s="1" t="s">
        <v>3</v>
      </c>
      <c r="W1223" s="17" t="str">
        <f>CONCATENATE(,LOWER(O1223),UPPER(LEFT(P1223,1)),LOWER(RIGHT(P1223,LEN(P1223)-IF(LEN(P1223)&gt;0,1,LEN(P1223)))),UPPER(LEFT(Q1223,1)),LOWER(RIGHT(Q1223,LEN(Q1223)-IF(LEN(Q1223)&gt;0,1,LEN(Q1223)))),UPPER(LEFT(R1223,1)),LOWER(RIGHT(R1223,LEN(R1223)-IF(LEN(R1223)&gt;0,1,LEN(R1223)))),UPPER(LEFT(S1223,1)),LOWER(RIGHT(S1223,LEN(S1223)-IF(LEN(S1223)&gt;0,1,LEN(S1223)))),UPPER(LEFT(T1223,1)),LOWER(RIGHT(T1223,LEN(T1223)-IF(LEN(T1223)&gt;0,1,LEN(T1223)))),UPPER(LEFT(U1223,1)),LOWER(RIGHT(U1223,LEN(U1223)-IF(LEN(U1223)&gt;0,1,LEN(U1223)))),UPPER(LEFT(V1223,1)),LOWER(RIGHT(V1223,LEN(V1223)-IF(LEN(V1223)&gt;0,1,LEN(V1223)))))</f>
        <v>status</v>
      </c>
      <c r="X1223" s="3" t="str">
        <f t="shared" si="509"/>
        <v>"status":"",</v>
      </c>
      <c r="Y1223" s="22" t="str">
        <f>CONCATENATE("public static String ",,B1223,,"=","""",W1223,""";")</f>
        <v>public static String STATUS="status";</v>
      </c>
      <c r="Z1223" s="7" t="str">
        <f>CONCATENATE("private String ",W1223,"=","""""",";")</f>
        <v>private String status="";</v>
      </c>
    </row>
    <row r="1224" spans="2:26" ht="19.2" x14ac:dyDescent="0.45">
      <c r="B1224" s="1" t="s">
        <v>4</v>
      </c>
      <c r="C1224" s="1" t="s">
        <v>1</v>
      </c>
      <c r="D1224" s="4">
        <v>30</v>
      </c>
      <c r="I1224">
        <f>I1216</f>
        <v>0</v>
      </c>
      <c r="J1224" t="str">
        <f t="shared" ref="J1224:J1237" si="511">CONCATENATE(LEFT(CONCATENATE(" ADD "," ",N1224,";"),LEN(CONCATENATE(" ADD "," ",N1224,";"))-2),";")</f>
        <v xml:space="preserve"> ADD  INSERT_DATE VARCHAR(30);</v>
      </c>
      <c r="K1224" s="21" t="str">
        <f t="shared" ref="K1224:K1237" si="512">CONCATENATE(LEFT(CONCATENATE("  ALTER COLUMN  "," ",N1224,";"),LEN(CONCATENATE("  ALTER COLUMN  "," ",N1224,";"))-2),";")</f>
        <v xml:space="preserve">  ALTER COLUMN   INSERT_DATE VARCHAR(30);</v>
      </c>
      <c r="L1224" s="12"/>
      <c r="M1224" s="18" t="str">
        <f t="shared" si="508"/>
        <v>INSERT_DATE,</v>
      </c>
      <c r="N1224" s="5" t="str">
        <f t="shared" si="510"/>
        <v>INSERT_DATE VARCHAR(30),</v>
      </c>
      <c r="O1224" s="1" t="s">
        <v>7</v>
      </c>
      <c r="P1224" t="s">
        <v>8</v>
      </c>
      <c r="W1224" s="17" t="str">
        <f>CONCATENATE(,LOWER(O1224),UPPER(LEFT(P1224,1)),LOWER(RIGHT(P1224,LEN(P1224)-IF(LEN(P1224)&gt;0,1,LEN(P1224)))),UPPER(LEFT(Q1224,1)),LOWER(RIGHT(Q1224,LEN(Q1224)-IF(LEN(Q1224)&gt;0,1,LEN(Q1224)))),UPPER(LEFT(R1224,1)),LOWER(RIGHT(R1224,LEN(R1224)-IF(LEN(R1224)&gt;0,1,LEN(R1224)))),UPPER(LEFT(S1224,1)),LOWER(RIGHT(S1224,LEN(S1224)-IF(LEN(S1224)&gt;0,1,LEN(S1224)))),UPPER(LEFT(T1224,1)),LOWER(RIGHT(T1224,LEN(T1224)-IF(LEN(T1224)&gt;0,1,LEN(T1224)))),UPPER(LEFT(U1224,1)),LOWER(RIGHT(U1224,LEN(U1224)-IF(LEN(U1224)&gt;0,1,LEN(U1224)))),UPPER(LEFT(V1224,1)),LOWER(RIGHT(V1224,LEN(V1224)-IF(LEN(V1224)&gt;0,1,LEN(V1224)))))</f>
        <v>insertDate</v>
      </c>
      <c r="X1224" s="3" t="str">
        <f t="shared" si="509"/>
        <v>"insertDate":"",</v>
      </c>
      <c r="Y1224" s="22" t="str">
        <f>CONCATENATE("public static String ",,B1224,,"=","""",W1224,""";")</f>
        <v>public static String INSERT_DATE="insertDate";</v>
      </c>
      <c r="Z1224" s="7" t="str">
        <f>CONCATENATE("private String ",W1224,"=","""""",";")</f>
        <v>private String insertDate="";</v>
      </c>
    </row>
    <row r="1225" spans="2:26" ht="19.2" x14ac:dyDescent="0.45">
      <c r="B1225" t="s">
        <v>5</v>
      </c>
      <c r="C1225" s="1" t="s">
        <v>1</v>
      </c>
      <c r="D1225" s="4">
        <v>30</v>
      </c>
      <c r="I1225">
        <f>I1224</f>
        <v>0</v>
      </c>
      <c r="J1225" t="str">
        <f t="shared" si="511"/>
        <v xml:space="preserve"> ADD  MODIFICATION_DATE VARCHAR(30);</v>
      </c>
      <c r="K1225" s="21" t="str">
        <f t="shared" si="512"/>
        <v xml:space="preserve">  ALTER COLUMN   MODIFICATION_DATE VARCHAR(30);</v>
      </c>
      <c r="L1225" s="12"/>
      <c r="M1225" s="18" t="str">
        <f t="shared" si="508"/>
        <v>MODIFICATION_DATE,</v>
      </c>
      <c r="N1225" s="5" t="str">
        <f t="shared" si="510"/>
        <v>MODIFICATION_DATE VARCHAR(30),</v>
      </c>
      <c r="O1225" s="1" t="s">
        <v>9</v>
      </c>
      <c r="P1225" t="s">
        <v>8</v>
      </c>
      <c r="W1225" s="17" t="str">
        <f>CONCATENATE(,LOWER(O1225),UPPER(LEFT(P1225,1)),LOWER(RIGHT(P1225,LEN(P1225)-IF(LEN(P1225)&gt;0,1,LEN(P1225)))),UPPER(LEFT(Q1225,1)),LOWER(RIGHT(Q1225,LEN(Q1225)-IF(LEN(Q1225)&gt;0,1,LEN(Q1225)))),UPPER(LEFT(R1225,1)),LOWER(RIGHT(R1225,LEN(R1225)-IF(LEN(R1225)&gt;0,1,LEN(R1225)))),UPPER(LEFT(S1225,1)),LOWER(RIGHT(S1225,LEN(S1225)-IF(LEN(S1225)&gt;0,1,LEN(S1225)))),UPPER(LEFT(T1225,1)),LOWER(RIGHT(T1225,LEN(T1225)-IF(LEN(T1225)&gt;0,1,LEN(T1225)))),UPPER(LEFT(U1225,1)),LOWER(RIGHT(U1225,LEN(U1225)-IF(LEN(U1225)&gt;0,1,LEN(U1225)))),UPPER(LEFT(V1225,1)),LOWER(RIGHT(V1225,LEN(V1225)-IF(LEN(V1225)&gt;0,1,LEN(V1225)))))</f>
        <v>modificationDate</v>
      </c>
      <c r="X1225" s="3" t="str">
        <f t="shared" si="509"/>
        <v>"modificationDate":"",</v>
      </c>
      <c r="Y1225" s="22" t="str">
        <f>CONCATENATE("public static String ",,B1225,,"=","""",W1225,""";")</f>
        <v>public static String MODIFICATION_DATE="modificationDate";</v>
      </c>
      <c r="Z1225" s="7" t="str">
        <f>CONCATENATE("private String ",W1225,"=","""""",";")</f>
        <v>private String modificationDate="";</v>
      </c>
    </row>
    <row r="1226" spans="2:26" ht="19.2" x14ac:dyDescent="0.45">
      <c r="B1226" t="s">
        <v>845</v>
      </c>
      <c r="C1226" s="1" t="s">
        <v>1</v>
      </c>
      <c r="D1226" s="4">
        <v>30</v>
      </c>
      <c r="I1226">
        <f>I1219</f>
        <v>0</v>
      </c>
      <c r="J1226" t="str">
        <f t="shared" si="511"/>
        <v xml:space="preserve"> ADD  TEST_CASE_NO VARCHAR(30);</v>
      </c>
      <c r="K1226" s="21" t="str">
        <f t="shared" si="512"/>
        <v xml:space="preserve">  ALTER COLUMN   TEST_CASE_NO VARCHAR(30);</v>
      </c>
      <c r="L1226" s="12"/>
      <c r="M1226" s="18" t="str">
        <f t="shared" si="508"/>
        <v>TEST_CASE_NO,</v>
      </c>
      <c r="N1226" s="5" t="str">
        <f t="shared" si="510"/>
        <v>TEST_CASE_NO VARCHAR(30),</v>
      </c>
      <c r="O1226" s="1" t="s">
        <v>676</v>
      </c>
      <c r="P1226" t="s">
        <v>677</v>
      </c>
      <c r="Q1226" t="s">
        <v>173</v>
      </c>
      <c r="W1226" s="17" t="str">
        <f>CONCATENATE(,LOWER(O1226),UPPER(LEFT(P1226,1)),LOWER(RIGHT(P1226,LEN(P1226)-IF(LEN(P1226)&gt;0,1,LEN(P1226)))),UPPER(LEFT(Q1226,1)),LOWER(RIGHT(Q1226,LEN(Q1226)-IF(LEN(Q1226)&gt;0,1,LEN(Q1226)))),UPPER(LEFT(R1226,1)),LOWER(RIGHT(R1226,LEN(R1226)-IF(LEN(R1226)&gt;0,1,LEN(R1226)))),UPPER(LEFT(S1226,1)),LOWER(RIGHT(S1226,LEN(S1226)-IF(LEN(S1226)&gt;0,1,LEN(S1226)))),UPPER(LEFT(T1226,1)),LOWER(RIGHT(T1226,LEN(T1226)-IF(LEN(T1226)&gt;0,1,LEN(T1226)))),UPPER(LEFT(U1226,1)),LOWER(RIGHT(U1226,LEN(U1226)-IF(LEN(U1226)&gt;0,1,LEN(U1226)))),UPPER(LEFT(V1226,1)),LOWER(RIGHT(V1226,LEN(V1226)-IF(LEN(V1226)&gt;0,1,LEN(V1226)))))</f>
        <v>testCaseNo</v>
      </c>
      <c r="X1226" s="3" t="str">
        <f t="shared" si="509"/>
        <v>"testCaseNo":"",</v>
      </c>
      <c r="Y1226" s="22" t="str">
        <f>CONCATENATE("public static String ",,B1226,,"=","""",W1226,""";")</f>
        <v>public static String TEST_CASE_NO="testCaseNo";</v>
      </c>
      <c r="Z1226" s="7" t="str">
        <f>CONCATENATE("private String ",W1226,"=","""""",";")</f>
        <v>private String testCaseNo="";</v>
      </c>
    </row>
    <row r="1227" spans="2:26" ht="19.2" x14ac:dyDescent="0.45">
      <c r="B1227" t="s">
        <v>274</v>
      </c>
      <c r="C1227" s="1" t="s">
        <v>1</v>
      </c>
      <c r="D1227" s="4">
        <v>30</v>
      </c>
      <c r="I1227">
        <f>I1220</f>
        <v>0</v>
      </c>
      <c r="J1227" t="str">
        <f t="shared" si="511"/>
        <v xml:space="preserve"> ADD  FK_PROJECT_ID VARCHAR(30);</v>
      </c>
      <c r="K1227" s="21" t="str">
        <f t="shared" si="512"/>
        <v xml:space="preserve">  ALTER COLUMN   FK_PROJECT_ID VARCHAR(30);</v>
      </c>
      <c r="L1227" s="12"/>
      <c r="M1227" s="18" t="str">
        <f t="shared" ref="M1227:M1235" si="513">CONCATENATE(B1227,",")</f>
        <v>FK_PROJECT_ID,</v>
      </c>
      <c r="N1227" s="5" t="str">
        <f t="shared" si="510"/>
        <v>FK_PROJECT_ID VARCHAR(30),</v>
      </c>
      <c r="O1227" s="1" t="s">
        <v>10</v>
      </c>
      <c r="P1227" t="s">
        <v>288</v>
      </c>
      <c r="Q1227" t="s">
        <v>2</v>
      </c>
      <c r="W1227" s="17" t="str">
        <f t="shared" ref="W1227:W1235" si="514">CONCATENATE(,LOWER(O1227),UPPER(LEFT(P1227,1)),LOWER(RIGHT(P1227,LEN(P1227)-IF(LEN(P1227)&gt;0,1,LEN(P1227)))),UPPER(LEFT(Q1227,1)),LOWER(RIGHT(Q1227,LEN(Q1227)-IF(LEN(Q1227)&gt;0,1,LEN(Q1227)))),UPPER(LEFT(R1227,1)),LOWER(RIGHT(R1227,LEN(R1227)-IF(LEN(R1227)&gt;0,1,LEN(R1227)))),UPPER(LEFT(S1227,1)),LOWER(RIGHT(S1227,LEN(S1227)-IF(LEN(S1227)&gt;0,1,LEN(S1227)))),UPPER(LEFT(T1227,1)),LOWER(RIGHT(T1227,LEN(T1227)-IF(LEN(T1227)&gt;0,1,LEN(T1227)))),UPPER(LEFT(U1227,1)),LOWER(RIGHT(U1227,LEN(U1227)-IF(LEN(U1227)&gt;0,1,LEN(U1227)))),UPPER(LEFT(V1227,1)),LOWER(RIGHT(V1227,LEN(V1227)-IF(LEN(V1227)&gt;0,1,LEN(V1227)))))</f>
        <v>fkProjectId</v>
      </c>
      <c r="X1227" s="3" t="str">
        <f t="shared" si="509"/>
        <v>"fkProjectId":"",</v>
      </c>
      <c r="Y1227" s="22" t="str">
        <f t="shared" ref="Y1227:Y1235" si="515">CONCATENATE("public static String ",,B1227,,"=","""",W1227,""";")</f>
        <v>public static String FK_PROJECT_ID="fkProjectId";</v>
      </c>
      <c r="Z1227" s="7" t="str">
        <f t="shared" ref="Z1227:Z1235" si="516">CONCATENATE("private String ",W1227,"=","""""",";")</f>
        <v>private String fkProjectId="";</v>
      </c>
    </row>
    <row r="1228" spans="2:26" ht="19.2" x14ac:dyDescent="0.45">
      <c r="B1228" t="s">
        <v>264</v>
      </c>
      <c r="C1228" s="1" t="s">
        <v>1</v>
      </c>
      <c r="D1228" s="4">
        <v>30</v>
      </c>
      <c r="I1228" t="str">
        <f>I1221</f>
        <v>ALTER TABLE TM_TEST_CASE</v>
      </c>
      <c r="J1228" t="str">
        <f t="shared" si="511"/>
        <v xml:space="preserve"> ADD  CREATED_TIME VARCHAR(30);</v>
      </c>
      <c r="K1228" s="21" t="str">
        <f t="shared" si="512"/>
        <v xml:space="preserve">  ALTER COLUMN   CREATED_TIME VARCHAR(30);</v>
      </c>
      <c r="L1228" s="12"/>
      <c r="M1228" s="18" t="str">
        <f t="shared" si="513"/>
        <v>CREATED_TIME,</v>
      </c>
      <c r="N1228" s="5" t="str">
        <f t="shared" si="510"/>
        <v>CREATED_TIME VARCHAR(30),</v>
      </c>
      <c r="O1228" s="1" t="s">
        <v>282</v>
      </c>
      <c r="P1228" t="s">
        <v>133</v>
      </c>
      <c r="W1228" s="17" t="str">
        <f t="shared" si="514"/>
        <v>createdTime</v>
      </c>
      <c r="X1228" s="3" t="str">
        <f t="shared" si="509"/>
        <v>"createdTime":"",</v>
      </c>
      <c r="Y1228" s="22" t="str">
        <f t="shared" si="515"/>
        <v>public static String CREATED_TIME="createdTime";</v>
      </c>
      <c r="Z1228" s="7" t="str">
        <f t="shared" si="516"/>
        <v>private String createdTime="";</v>
      </c>
    </row>
    <row r="1229" spans="2:26" ht="19.2" x14ac:dyDescent="0.45">
      <c r="B1229" t="s">
        <v>263</v>
      </c>
      <c r="C1229" s="1" t="s">
        <v>1</v>
      </c>
      <c r="D1229" s="4">
        <v>30</v>
      </c>
      <c r="I1229">
        <f>I1227</f>
        <v>0</v>
      </c>
      <c r="J1229" t="str">
        <f t="shared" si="511"/>
        <v xml:space="preserve"> ADD  CREATED_DATE VARCHAR(30);</v>
      </c>
      <c r="K1229" s="21" t="str">
        <f t="shared" si="512"/>
        <v xml:space="preserve">  ALTER COLUMN   CREATED_DATE VARCHAR(30);</v>
      </c>
      <c r="L1229" s="12"/>
      <c r="M1229" s="18" t="str">
        <f t="shared" si="513"/>
        <v>CREATED_DATE,</v>
      </c>
      <c r="N1229" s="5" t="str">
        <f t="shared" si="510"/>
        <v>CREATED_DATE VARCHAR(30),</v>
      </c>
      <c r="O1229" s="1" t="s">
        <v>282</v>
      </c>
      <c r="P1229" t="s">
        <v>8</v>
      </c>
      <c r="W1229" s="17" t="str">
        <f t="shared" si="514"/>
        <v>createdDate</v>
      </c>
      <c r="X1229" s="3" t="str">
        <f t="shared" si="509"/>
        <v>"createdDate":"",</v>
      </c>
      <c r="Y1229" s="22" t="str">
        <f t="shared" si="515"/>
        <v>public static String CREATED_DATE="createdDate";</v>
      </c>
      <c r="Z1229" s="7" t="str">
        <f t="shared" si="516"/>
        <v>private String createdDate="";</v>
      </c>
    </row>
    <row r="1230" spans="2:26" ht="19.2" x14ac:dyDescent="0.45">
      <c r="B1230" t="s">
        <v>262</v>
      </c>
      <c r="C1230" s="1" t="s">
        <v>1</v>
      </c>
      <c r="D1230" s="4">
        <v>30</v>
      </c>
      <c r="I1230">
        <f>I1229</f>
        <v>0</v>
      </c>
      <c r="J1230" t="str">
        <f t="shared" si="511"/>
        <v xml:space="preserve"> ADD  CREATED_BY VARCHAR(30);</v>
      </c>
      <c r="K1230" s="21" t="str">
        <f t="shared" si="512"/>
        <v xml:space="preserve">  ALTER COLUMN   CREATED_BY VARCHAR(30);</v>
      </c>
      <c r="L1230" s="12"/>
      <c r="M1230" s="18" t="str">
        <f t="shared" si="513"/>
        <v>CREATED_BY,</v>
      </c>
      <c r="N1230" s="5" t="str">
        <f t="shared" si="510"/>
        <v>CREATED_BY VARCHAR(30),</v>
      </c>
      <c r="O1230" s="1" t="s">
        <v>282</v>
      </c>
      <c r="P1230" t="s">
        <v>128</v>
      </c>
      <c r="W1230" s="17" t="str">
        <f t="shared" si="514"/>
        <v>createdBy</v>
      </c>
      <c r="X1230" s="3" t="str">
        <f t="shared" si="509"/>
        <v>"createdBy":"",</v>
      </c>
      <c r="Y1230" s="22" t="str">
        <f t="shared" si="515"/>
        <v>public static String CREATED_BY="createdBy";</v>
      </c>
      <c r="Z1230" s="7" t="str">
        <f t="shared" si="516"/>
        <v>private String createdBy="";</v>
      </c>
    </row>
    <row r="1231" spans="2:26" ht="19.2" x14ac:dyDescent="0.45">
      <c r="B1231" t="s">
        <v>14</v>
      </c>
      <c r="C1231" s="1" t="s">
        <v>701</v>
      </c>
      <c r="D1231" s="4"/>
      <c r="I1231">
        <f>I1219</f>
        <v>0</v>
      </c>
      <c r="J1231" t="str">
        <f t="shared" si="511"/>
        <v xml:space="preserve"> ADD  DESCRIPTION TEXT;</v>
      </c>
      <c r="K1231" s="21" t="str">
        <f t="shared" si="512"/>
        <v xml:space="preserve">  ALTER COLUMN   DESCRIPTION TEXT;</v>
      </c>
      <c r="L1231" s="12"/>
      <c r="M1231" s="18" t="str">
        <f t="shared" si="513"/>
        <v>DESCRIPTION,</v>
      </c>
      <c r="N1231" s="5" t="str">
        <f>CONCATENATE(B1231," ",C1231,"",D1231,"",",")</f>
        <v>DESCRIPTION TEXT,</v>
      </c>
      <c r="O1231" s="1" t="s">
        <v>14</v>
      </c>
      <c r="W1231" s="17" t="str">
        <f t="shared" si="514"/>
        <v>description</v>
      </c>
      <c r="X1231" s="3" t="str">
        <f t="shared" si="509"/>
        <v>"description":"",</v>
      </c>
      <c r="Y1231" s="22" t="str">
        <f t="shared" si="515"/>
        <v>public static String DESCRIPTION="description";</v>
      </c>
      <c r="Z1231" s="7" t="str">
        <f t="shared" si="516"/>
        <v>private String description="";</v>
      </c>
    </row>
    <row r="1232" spans="2:26" ht="19.2" x14ac:dyDescent="0.45">
      <c r="B1232" t="s">
        <v>305</v>
      </c>
      <c r="C1232" s="1" t="s">
        <v>1</v>
      </c>
      <c r="D1232" s="4">
        <v>30</v>
      </c>
      <c r="I1232">
        <f>I1220</f>
        <v>0</v>
      </c>
      <c r="J1232" t="str">
        <f t="shared" si="511"/>
        <v xml:space="preserve"> ADD  PRIORITY VARCHAR(30);</v>
      </c>
      <c r="K1232" s="21" t="str">
        <f t="shared" si="512"/>
        <v xml:space="preserve">  ALTER COLUMN   PRIORITY VARCHAR(30);</v>
      </c>
      <c r="L1232" s="12"/>
      <c r="M1232" s="18" t="str">
        <f t="shared" si="513"/>
        <v>PRIORITY,</v>
      </c>
      <c r="N1232" s="5" t="str">
        <f>CONCATENATE(B1232," ",C1232,"(",D1232,")",",")</f>
        <v>PRIORITY VARCHAR(30),</v>
      </c>
      <c r="O1232" s="1" t="s">
        <v>305</v>
      </c>
      <c r="W1232" s="17" t="str">
        <f t="shared" si="514"/>
        <v>priority</v>
      </c>
      <c r="X1232" s="3" t="str">
        <f t="shared" si="509"/>
        <v>"priority":"",</v>
      </c>
      <c r="Y1232" s="22" t="str">
        <f t="shared" si="515"/>
        <v>public static String PRIORITY="priority";</v>
      </c>
      <c r="Z1232" s="7" t="str">
        <f t="shared" si="516"/>
        <v>private String priority="";</v>
      </c>
    </row>
    <row r="1233" spans="2:26" ht="19.2" x14ac:dyDescent="0.45">
      <c r="B1233" t="s">
        <v>837</v>
      </c>
      <c r="C1233" s="1" t="s">
        <v>1</v>
      </c>
      <c r="D1233" s="4">
        <v>500</v>
      </c>
      <c r="I1233">
        <f>I1231</f>
        <v>0</v>
      </c>
      <c r="J1233" t="str">
        <f t="shared" si="511"/>
        <v xml:space="preserve"> ADD  TESTING_ENVIRONMENT VARCHAR(500);</v>
      </c>
      <c r="K1233" s="21" t="str">
        <f t="shared" si="512"/>
        <v xml:space="preserve">  ALTER COLUMN   TESTING_ENVIRONMENT VARCHAR(500);</v>
      </c>
      <c r="L1233" s="12"/>
      <c r="M1233" s="18" t="str">
        <f t="shared" si="513"/>
        <v>TESTING_ENVIRONMENT,</v>
      </c>
      <c r="N1233" s="5" t="str">
        <f>CONCATENATE(B1233," ",C1233,"(",D1233,")",",")</f>
        <v>TESTING_ENVIRONMENT VARCHAR(500),</v>
      </c>
      <c r="O1233" s="1" t="s">
        <v>847</v>
      </c>
      <c r="P1233" t="s">
        <v>848</v>
      </c>
      <c r="W1233" s="17" t="str">
        <f t="shared" si="514"/>
        <v>testingEnvironment</v>
      </c>
      <c r="X1233" s="3" t="str">
        <f t="shared" si="509"/>
        <v>"testingEnvironment":"",</v>
      </c>
      <c r="Y1233" s="22" t="str">
        <f t="shared" si="515"/>
        <v>public static String TESTING_ENVIRONMENT="testingEnvironment";</v>
      </c>
      <c r="Z1233" s="7" t="str">
        <f t="shared" si="516"/>
        <v>private String testingEnvironment="";</v>
      </c>
    </row>
    <row r="1234" spans="2:26" ht="19.2" x14ac:dyDescent="0.45">
      <c r="B1234" t="s">
        <v>838</v>
      </c>
      <c r="C1234" s="1" t="s">
        <v>1</v>
      </c>
      <c r="D1234" s="4">
        <v>3000</v>
      </c>
      <c r="I1234">
        <f>I1233</f>
        <v>0</v>
      </c>
      <c r="J1234" t="str">
        <f t="shared" si="511"/>
        <v xml:space="preserve"> ADD  TEST_CASE_NAME VARCHAR(3000);</v>
      </c>
      <c r="K1234" s="21" t="str">
        <f t="shared" si="512"/>
        <v xml:space="preserve">  ALTER COLUMN   TEST_CASE_NAME VARCHAR(3000);</v>
      </c>
      <c r="L1234" s="12"/>
      <c r="M1234" s="18" t="str">
        <f t="shared" si="513"/>
        <v>TEST_CASE_NAME,</v>
      </c>
      <c r="N1234" s="5" t="str">
        <f>CONCATENATE(B1234," ",C1234,"(",D1234,")",",")</f>
        <v>TEST_CASE_NAME VARCHAR(3000),</v>
      </c>
      <c r="O1234" s="1" t="s">
        <v>676</v>
      </c>
      <c r="P1234" t="s">
        <v>677</v>
      </c>
      <c r="Q1234" t="s">
        <v>0</v>
      </c>
      <c r="W1234" s="17" t="str">
        <f t="shared" si="514"/>
        <v>testCaseName</v>
      </c>
      <c r="X1234" s="3" t="str">
        <f t="shared" si="509"/>
        <v>"testCaseName":"",</v>
      </c>
      <c r="Y1234" s="22" t="str">
        <f t="shared" si="515"/>
        <v>public static String TEST_CASE_NAME="testCaseName";</v>
      </c>
      <c r="Z1234" s="7" t="str">
        <f t="shared" si="516"/>
        <v>private String testCaseName="";</v>
      </c>
    </row>
    <row r="1235" spans="2:26" ht="19.2" x14ac:dyDescent="0.45">
      <c r="B1235" t="s">
        <v>839</v>
      </c>
      <c r="C1235" s="1" t="s">
        <v>1</v>
      </c>
      <c r="D1235" s="4">
        <v>3000</v>
      </c>
      <c r="I1235">
        <f>I1220</f>
        <v>0</v>
      </c>
      <c r="J1235" t="str">
        <f t="shared" si="511"/>
        <v xml:space="preserve"> ADD  TEST_CASE_SCENARIO VARCHAR(3000);</v>
      </c>
      <c r="K1235" s="21" t="str">
        <f t="shared" si="512"/>
        <v xml:space="preserve">  ALTER COLUMN   TEST_CASE_SCENARIO VARCHAR(3000);</v>
      </c>
      <c r="L1235" s="12"/>
      <c r="M1235" s="18" t="str">
        <f t="shared" si="513"/>
        <v>TEST_CASE_SCENARIO,</v>
      </c>
      <c r="N1235" s="5" t="str">
        <f>CONCATENATE(B1235," ",C1235,"(",D1235,")",",")</f>
        <v>TEST_CASE_SCENARIO VARCHAR(3000),</v>
      </c>
      <c r="O1235" s="1" t="s">
        <v>676</v>
      </c>
      <c r="P1235" t="s">
        <v>677</v>
      </c>
      <c r="Q1235" t="s">
        <v>558</v>
      </c>
      <c r="W1235" s="17" t="str">
        <f t="shared" si="514"/>
        <v>testCaseScenario</v>
      </c>
      <c r="X1235" s="3" t="str">
        <f t="shared" si="509"/>
        <v>"testCaseScenario":"",</v>
      </c>
      <c r="Y1235" s="22" t="str">
        <f t="shared" si="515"/>
        <v>public static String TEST_CASE_SCENARIO="testCaseScenario";</v>
      </c>
      <c r="Z1235" s="7" t="str">
        <f t="shared" si="516"/>
        <v>private String testCaseScenario="";</v>
      </c>
    </row>
    <row r="1236" spans="2:26" ht="19.2" x14ac:dyDescent="0.45">
      <c r="B1236" t="s">
        <v>840</v>
      </c>
      <c r="C1236" s="1" t="s">
        <v>701</v>
      </c>
      <c r="D1236" s="4"/>
      <c r="I1236">
        <f>I1224</f>
        <v>0</v>
      </c>
      <c r="J1236" t="str">
        <f t="shared" si="511"/>
        <v xml:space="preserve"> ADD  GENERAL_DESCRIPTION TEXT;</v>
      </c>
      <c r="K1236" s="21" t="str">
        <f t="shared" si="512"/>
        <v xml:space="preserve">  ALTER COLUMN   GENERAL_DESCRIPTION TEXT;</v>
      </c>
      <c r="L1236" s="12"/>
      <c r="M1236" s="18" t="str">
        <f t="shared" si="508"/>
        <v>GENERAL_DESCRIPTION,</v>
      </c>
      <c r="N1236" s="5" t="str">
        <f>CONCATENATE(B1236," ",C1236,"",D1236,"",",")</f>
        <v>GENERAL_DESCRIPTION TEXT,</v>
      </c>
      <c r="O1236" s="1" t="s">
        <v>470</v>
      </c>
      <c r="P1236" t="s">
        <v>14</v>
      </c>
      <c r="W1236" s="17" t="str">
        <f>CONCATENATE(,LOWER(O1236),UPPER(LEFT(P1236,1)),LOWER(RIGHT(P1236,LEN(P1236)-IF(LEN(P1236)&gt;0,1,LEN(P1236)))),UPPER(LEFT(Q1236,1)),LOWER(RIGHT(Q1236,LEN(Q1236)-IF(LEN(Q1236)&gt;0,1,LEN(Q1236)))),UPPER(LEFT(R1236,1)),LOWER(RIGHT(R1236,LEN(R1236)-IF(LEN(R1236)&gt;0,1,LEN(R1236)))),UPPER(LEFT(S1236,1)),LOWER(RIGHT(S1236,LEN(S1236)-IF(LEN(S1236)&gt;0,1,LEN(S1236)))),UPPER(LEFT(T1236,1)),LOWER(RIGHT(T1236,LEN(T1236)-IF(LEN(T1236)&gt;0,1,LEN(T1236)))),UPPER(LEFT(U1236,1)),LOWER(RIGHT(U1236,LEN(U1236)-IF(LEN(U1236)&gt;0,1,LEN(U1236)))),UPPER(LEFT(V1236,1)),LOWER(RIGHT(V1236,LEN(V1236)-IF(LEN(V1236)&gt;0,1,LEN(V1236)))))</f>
        <v>generalDescription</v>
      </c>
      <c r="X1236" s="3" t="str">
        <f t="shared" si="509"/>
        <v>"generalDescription":"",</v>
      </c>
      <c r="Y1236" s="22" t="str">
        <f>CONCATENATE("public static String ",,B1236,,"=","""",W1236,""";")</f>
        <v>public static String GENERAL_DESCRIPTION="generalDescription";</v>
      </c>
      <c r="Z1236" s="7" t="str">
        <f>CONCATENATE("private String ",W1236,"=","""""",";")</f>
        <v>private String generalDescription="";</v>
      </c>
    </row>
    <row r="1237" spans="2:26" ht="19.2" x14ac:dyDescent="0.45">
      <c r="B1237" t="s">
        <v>367</v>
      </c>
      <c r="C1237" s="1" t="s">
        <v>1</v>
      </c>
      <c r="D1237" s="4">
        <v>30</v>
      </c>
      <c r="I1237">
        <f>I1225</f>
        <v>0</v>
      </c>
      <c r="J1237" t="str">
        <f t="shared" si="511"/>
        <v xml:space="preserve"> ADD  FK_BACKLOG_ID VARCHAR(30);</v>
      </c>
      <c r="K1237" s="21" t="str">
        <f t="shared" si="512"/>
        <v xml:space="preserve">  ALTER COLUMN   FK_BACKLOG_ID VARCHAR(30);</v>
      </c>
      <c r="L1237" s="12"/>
      <c r="M1237" s="18" t="str">
        <f t="shared" si="508"/>
        <v>FK_BACKLOG_ID,</v>
      </c>
      <c r="N1237" s="5" t="str">
        <f>CONCATENATE(B1237," ",C1237,"(",D1237,")",",")</f>
        <v>FK_BACKLOG_ID VARCHAR(30),</v>
      </c>
      <c r="O1237" s="1" t="s">
        <v>10</v>
      </c>
      <c r="P1237" t="s">
        <v>354</v>
      </c>
      <c r="Q1237" t="s">
        <v>2</v>
      </c>
      <c r="W1237" s="17" t="str">
        <f>CONCATENATE(,LOWER(O1237),UPPER(LEFT(P1237,1)),LOWER(RIGHT(P1237,LEN(P1237)-IF(LEN(P1237)&gt;0,1,LEN(P1237)))),UPPER(LEFT(Q1237,1)),LOWER(RIGHT(Q1237,LEN(Q1237)-IF(LEN(Q1237)&gt;0,1,LEN(Q1237)))),UPPER(LEFT(R1237,1)),LOWER(RIGHT(R1237,LEN(R1237)-IF(LEN(R1237)&gt;0,1,LEN(R1237)))),UPPER(LEFT(S1237,1)),LOWER(RIGHT(S1237,LEN(S1237)-IF(LEN(S1237)&gt;0,1,LEN(S1237)))),UPPER(LEFT(T1237,1)),LOWER(RIGHT(T1237,LEN(T1237)-IF(LEN(T1237)&gt;0,1,LEN(T1237)))),UPPER(LEFT(U1237,1)),LOWER(RIGHT(U1237,LEN(U1237)-IF(LEN(U1237)&gt;0,1,LEN(U1237)))),UPPER(LEFT(V1237,1)),LOWER(RIGHT(V1237,LEN(V1237)-IF(LEN(V1237)&gt;0,1,LEN(V1237)))))</f>
        <v>fkBacklogId</v>
      </c>
      <c r="X1237" s="3" t="str">
        <f t="shared" si="509"/>
        <v>"fkBacklogId":"",</v>
      </c>
      <c r="Y1237" s="22" t="str">
        <f>CONCATENATE("public static String ",,B1237,,"=","""",W1237,""";")</f>
        <v>public static String FK_BACKLOG_ID="fkBacklogId";</v>
      </c>
      <c r="Z1237" s="7" t="str">
        <f>CONCATENATE("private String ",W1237,"=","""""",";")</f>
        <v>private String fkBacklogId="";</v>
      </c>
    </row>
    <row r="1238" spans="2:26" ht="19.2" x14ac:dyDescent="0.45">
      <c r="C1238" s="1"/>
      <c r="D1238" s="4"/>
      <c r="L1238" s="12"/>
      <c r="M1238" s="18" t="str">
        <f t="shared" si="508"/>
        <v>,</v>
      </c>
      <c r="N1238" s="33" t="s">
        <v>130</v>
      </c>
      <c r="O1238" s="1"/>
      <c r="W1238" s="17"/>
    </row>
    <row r="1239" spans="2:26" ht="19.2" x14ac:dyDescent="0.45">
      <c r="C1239" s="14"/>
      <c r="D1239" s="9"/>
      <c r="K1239" s="29"/>
      <c r="M1239" s="20"/>
      <c r="N1239" s="31" t="s">
        <v>126</v>
      </c>
      <c r="O1239" s="14"/>
      <c r="W1239" s="17"/>
    </row>
    <row r="1241" spans="2:26" x14ac:dyDescent="0.3">
      <c r="B1241" s="2" t="s">
        <v>846</v>
      </c>
      <c r="I1241" t="str">
        <f>CONCATENATE("ALTER TABLE"," ",B1241)</f>
        <v>ALTER TABLE TM_TEST_CASE_STEP</v>
      </c>
      <c r="K1241" s="25"/>
      <c r="N1241" s="5" t="str">
        <f>CONCATENATE("CREATE TABLE ",B1241," ","(")</f>
        <v>CREATE TABLE TM_TEST_CASE_STEP (</v>
      </c>
    </row>
    <row r="1242" spans="2:26" ht="19.2" x14ac:dyDescent="0.45">
      <c r="B1242" s="1" t="s">
        <v>2</v>
      </c>
      <c r="C1242" s="1" t="s">
        <v>1</v>
      </c>
      <c r="D1242" s="4">
        <v>30</v>
      </c>
      <c r="E1242" s="24" t="s">
        <v>113</v>
      </c>
      <c r="I1242" t="str">
        <f>I1241</f>
        <v>ALTER TABLE TM_TEST_CASE_STEP</v>
      </c>
      <c r="L1242" s="12"/>
      <c r="M1242" s="18" t="str">
        <f t="shared" ref="M1242:M1256" si="517">CONCATENATE(B1242,",")</f>
        <v>ID,</v>
      </c>
      <c r="N1242" s="5" t="str">
        <f>CONCATENATE(B1242," ",C1242,"(",D1242,") ",E1242," ,")</f>
        <v>ID VARCHAR(30) NOT NULL ,</v>
      </c>
      <c r="O1242" s="1" t="s">
        <v>2</v>
      </c>
      <c r="P1242" s="6"/>
      <c r="Q1242" s="6"/>
      <c r="R1242" s="6"/>
      <c r="S1242" s="6"/>
      <c r="T1242" s="6"/>
      <c r="U1242" s="6"/>
      <c r="V1242" s="6"/>
      <c r="W1242" s="17" t="str">
        <f t="shared" ref="W1242:W1255" si="518">CONCATENATE(,LOWER(O1242),UPPER(LEFT(P1242,1)),LOWER(RIGHT(P1242,LEN(P1242)-IF(LEN(P1242)&gt;0,1,LEN(P1242)))),UPPER(LEFT(Q1242,1)),LOWER(RIGHT(Q1242,LEN(Q1242)-IF(LEN(Q1242)&gt;0,1,LEN(Q1242)))),UPPER(LEFT(R1242,1)),LOWER(RIGHT(R1242,LEN(R1242)-IF(LEN(R1242)&gt;0,1,LEN(R1242)))),UPPER(LEFT(S1242,1)),LOWER(RIGHT(S1242,LEN(S1242)-IF(LEN(S1242)&gt;0,1,LEN(S1242)))),UPPER(LEFT(T1242,1)),LOWER(RIGHT(T1242,LEN(T1242)-IF(LEN(T1242)&gt;0,1,LEN(T1242)))),UPPER(LEFT(U1242,1)),LOWER(RIGHT(U1242,LEN(U1242)-IF(LEN(U1242)&gt;0,1,LEN(U1242)))),UPPER(LEFT(V1242,1)),LOWER(RIGHT(V1242,LEN(V1242)-IF(LEN(V1242)&gt;0,1,LEN(V1242)))))</f>
        <v>id</v>
      </c>
      <c r="X1242" s="3" t="str">
        <f t="shared" ref="X1242:X1255" si="519">CONCATENATE("""",W1242,"""",":","""","""",",")</f>
        <v>"id":"",</v>
      </c>
      <c r="Y1242" s="22" t="str">
        <f t="shared" ref="Y1242:Y1255" si="520">CONCATENATE("public static String ",,B1242,,"=","""",W1242,""";")</f>
        <v>public static String ID="id";</v>
      </c>
      <c r="Z1242" s="7" t="str">
        <f t="shared" ref="Z1242:Z1255" si="521">CONCATENATE("private String ",W1242,"=","""""",";")</f>
        <v>private String id="";</v>
      </c>
    </row>
    <row r="1243" spans="2:26" ht="19.2" x14ac:dyDescent="0.45">
      <c r="B1243" s="1" t="s">
        <v>3</v>
      </c>
      <c r="C1243" s="1" t="s">
        <v>1</v>
      </c>
      <c r="D1243" s="4">
        <v>10</v>
      </c>
      <c r="I1243" t="str">
        <f>I1242</f>
        <v>ALTER TABLE TM_TEST_CASE_STEP</v>
      </c>
      <c r="K1243" s="21" t="s">
        <v>436</v>
      </c>
      <c r="L1243" s="12"/>
      <c r="M1243" s="18" t="str">
        <f t="shared" si="517"/>
        <v>STATUS,</v>
      </c>
      <c r="N1243" s="5" t="str">
        <f t="shared" ref="N1243:N1249" si="522">CONCATENATE(B1243," ",C1243,"(",D1243,")",",")</f>
        <v>STATUS VARCHAR(10),</v>
      </c>
      <c r="O1243" s="1" t="s">
        <v>3</v>
      </c>
      <c r="W1243" s="17" t="str">
        <f t="shared" si="518"/>
        <v>status</v>
      </c>
      <c r="X1243" s="3" t="str">
        <f t="shared" si="519"/>
        <v>"status":"",</v>
      </c>
      <c r="Y1243" s="22" t="str">
        <f t="shared" si="520"/>
        <v>public static String STATUS="status";</v>
      </c>
      <c r="Z1243" s="7" t="str">
        <f t="shared" si="521"/>
        <v>private String status="";</v>
      </c>
    </row>
    <row r="1244" spans="2:26" ht="19.2" x14ac:dyDescent="0.45">
      <c r="B1244" s="1" t="s">
        <v>4</v>
      </c>
      <c r="C1244" s="1" t="s">
        <v>1</v>
      </c>
      <c r="D1244" s="4">
        <v>30</v>
      </c>
      <c r="I1244" t="str">
        <f t="shared" ref="I1244:I1255" si="523">I1243</f>
        <v>ALTER TABLE TM_TEST_CASE_STEP</v>
      </c>
      <c r="J1244" t="str">
        <f t="shared" ref="J1244:J1255" si="524">CONCATENATE(LEFT(CONCATENATE(" ADD "," ",N1244,";"),LEN(CONCATENATE(" ADD "," ",N1244,";"))-2),";")</f>
        <v xml:space="preserve"> ADD  INSERT_DATE VARCHAR(30);</v>
      </c>
      <c r="K1244" s="21" t="str">
        <f t="shared" ref="K1244:K1255" si="525">CONCATENATE(LEFT(CONCATENATE("  ALTER COLUMN  "," ",N1244,";"),LEN(CONCATENATE("  ALTER COLUMN  "," ",N1244,";"))-2),";")</f>
        <v xml:space="preserve">  ALTER COLUMN   INSERT_DATE VARCHAR(30);</v>
      </c>
      <c r="L1244" s="12"/>
      <c r="M1244" s="18" t="str">
        <f t="shared" si="517"/>
        <v>INSERT_DATE,</v>
      </c>
      <c r="N1244" s="5" t="str">
        <f t="shared" si="522"/>
        <v>INSERT_DATE VARCHAR(30),</v>
      </c>
      <c r="O1244" s="1" t="s">
        <v>7</v>
      </c>
      <c r="P1244" t="s">
        <v>8</v>
      </c>
      <c r="W1244" s="17" t="str">
        <f t="shared" si="518"/>
        <v>insertDate</v>
      </c>
      <c r="X1244" s="3" t="str">
        <f t="shared" si="519"/>
        <v>"insertDate":"",</v>
      </c>
      <c r="Y1244" s="22" t="str">
        <f t="shared" si="520"/>
        <v>public static String INSERT_DATE="insertDate";</v>
      </c>
      <c r="Z1244" s="7" t="str">
        <f t="shared" si="521"/>
        <v>private String insertDate="";</v>
      </c>
    </row>
    <row r="1245" spans="2:26" ht="19.2" x14ac:dyDescent="0.45">
      <c r="B1245" t="s">
        <v>5</v>
      </c>
      <c r="C1245" s="1" t="s">
        <v>1</v>
      </c>
      <c r="D1245" s="4">
        <v>30</v>
      </c>
      <c r="I1245" t="str">
        <f t="shared" si="523"/>
        <v>ALTER TABLE TM_TEST_CASE_STEP</v>
      </c>
      <c r="J1245" t="str">
        <f t="shared" si="524"/>
        <v xml:space="preserve"> ADD  MODIFICATION_DATE VARCHAR(30);</v>
      </c>
      <c r="K1245" s="21" t="str">
        <f t="shared" si="525"/>
        <v xml:space="preserve">  ALTER COLUMN   MODIFICATION_DATE VARCHAR(30);</v>
      </c>
      <c r="L1245" s="12"/>
      <c r="M1245" s="18" t="str">
        <f t="shared" si="517"/>
        <v>MODIFICATION_DATE,</v>
      </c>
      <c r="N1245" s="5" t="str">
        <f t="shared" si="522"/>
        <v>MODIFICATION_DATE VARCHAR(30),</v>
      </c>
      <c r="O1245" s="1" t="s">
        <v>9</v>
      </c>
      <c r="P1245" t="s">
        <v>8</v>
      </c>
      <c r="W1245" s="17" t="str">
        <f t="shared" si="518"/>
        <v>modificationDate</v>
      </c>
      <c r="X1245" s="3" t="str">
        <f t="shared" si="519"/>
        <v>"modificationDate":"",</v>
      </c>
      <c r="Y1245" s="22" t="str">
        <f t="shared" si="520"/>
        <v>public static String MODIFICATION_DATE="modificationDate";</v>
      </c>
      <c r="Z1245" s="7" t="str">
        <f t="shared" si="521"/>
        <v>private String modificationDate="";</v>
      </c>
    </row>
    <row r="1246" spans="2:26" ht="19.2" x14ac:dyDescent="0.45">
      <c r="B1246" t="s">
        <v>274</v>
      </c>
      <c r="C1246" s="1" t="s">
        <v>1</v>
      </c>
      <c r="D1246" s="4">
        <v>30</v>
      </c>
      <c r="I1246" t="str">
        <f t="shared" si="523"/>
        <v>ALTER TABLE TM_TEST_CASE_STEP</v>
      </c>
      <c r="J1246" t="str">
        <f t="shared" si="524"/>
        <v xml:space="preserve"> ADD  FK_PROJECT_ID VARCHAR(30);</v>
      </c>
      <c r="K1246" s="21" t="str">
        <f t="shared" si="525"/>
        <v xml:space="preserve">  ALTER COLUMN   FK_PROJECT_ID VARCHAR(30);</v>
      </c>
      <c r="L1246" s="12"/>
      <c r="M1246" s="18" t="str">
        <f t="shared" si="517"/>
        <v>FK_PROJECT_ID,</v>
      </c>
      <c r="N1246" s="5" t="str">
        <f t="shared" si="522"/>
        <v>FK_PROJECT_ID VARCHAR(30),</v>
      </c>
      <c r="O1246" s="1" t="s">
        <v>10</v>
      </c>
      <c r="P1246" t="s">
        <v>288</v>
      </c>
      <c r="Q1246" t="s">
        <v>2</v>
      </c>
      <c r="W1246" s="17" t="str">
        <f t="shared" si="518"/>
        <v>fkProjectId</v>
      </c>
      <c r="X1246" s="3" t="str">
        <f t="shared" si="519"/>
        <v>"fkProjectId":"",</v>
      </c>
      <c r="Y1246" s="22" t="str">
        <f t="shared" si="520"/>
        <v>public static String FK_PROJECT_ID="fkProjectId";</v>
      </c>
      <c r="Z1246" s="7" t="str">
        <f t="shared" si="521"/>
        <v>private String fkProjectId="";</v>
      </c>
    </row>
    <row r="1247" spans="2:26" ht="19.2" x14ac:dyDescent="0.45">
      <c r="B1247" t="s">
        <v>264</v>
      </c>
      <c r="C1247" s="1" t="s">
        <v>1</v>
      </c>
      <c r="D1247" s="4">
        <v>30</v>
      </c>
      <c r="I1247" t="str">
        <f>I1246</f>
        <v>ALTER TABLE TM_TEST_CASE_STEP</v>
      </c>
      <c r="J1247" t="str">
        <f t="shared" si="524"/>
        <v xml:space="preserve"> ADD  CREATED_TIME VARCHAR(30);</v>
      </c>
      <c r="K1247" s="21" t="str">
        <f t="shared" si="525"/>
        <v xml:space="preserve">  ALTER COLUMN   CREATED_TIME VARCHAR(30);</v>
      </c>
      <c r="L1247" s="12"/>
      <c r="M1247" s="18" t="str">
        <f t="shared" si="517"/>
        <v>CREATED_TIME,</v>
      </c>
      <c r="N1247" s="5" t="str">
        <f t="shared" si="522"/>
        <v>CREATED_TIME VARCHAR(30),</v>
      </c>
      <c r="O1247" s="1" t="s">
        <v>282</v>
      </c>
      <c r="P1247" t="s">
        <v>133</v>
      </c>
      <c r="W1247" s="17" t="str">
        <f t="shared" si="518"/>
        <v>createdTime</v>
      </c>
      <c r="X1247" s="3" t="str">
        <f t="shared" si="519"/>
        <v>"createdTime":"",</v>
      </c>
      <c r="Y1247" s="22" t="str">
        <f t="shared" si="520"/>
        <v>public static String CREATED_TIME="createdTime";</v>
      </c>
      <c r="Z1247" s="7" t="str">
        <f t="shared" si="521"/>
        <v>private String createdTime="";</v>
      </c>
    </row>
    <row r="1248" spans="2:26" ht="19.2" x14ac:dyDescent="0.45">
      <c r="B1248" t="s">
        <v>263</v>
      </c>
      <c r="C1248" s="1" t="s">
        <v>1</v>
      </c>
      <c r="D1248" s="4">
        <v>30</v>
      </c>
      <c r="I1248" t="str">
        <f t="shared" si="523"/>
        <v>ALTER TABLE TM_TEST_CASE_STEP</v>
      </c>
      <c r="J1248" t="str">
        <f t="shared" si="524"/>
        <v xml:space="preserve"> ADD  CREATED_DATE VARCHAR(30);</v>
      </c>
      <c r="K1248" s="21" t="str">
        <f t="shared" si="525"/>
        <v xml:space="preserve">  ALTER COLUMN   CREATED_DATE VARCHAR(30);</v>
      </c>
      <c r="L1248" s="12"/>
      <c r="M1248" s="18" t="str">
        <f t="shared" si="517"/>
        <v>CREATED_DATE,</v>
      </c>
      <c r="N1248" s="5" t="str">
        <f t="shared" si="522"/>
        <v>CREATED_DATE VARCHAR(30),</v>
      </c>
      <c r="O1248" s="1" t="s">
        <v>282</v>
      </c>
      <c r="P1248" t="s">
        <v>8</v>
      </c>
      <c r="W1248" s="17" t="str">
        <f t="shared" si="518"/>
        <v>createdDate</v>
      </c>
      <c r="X1248" s="3" t="str">
        <f t="shared" si="519"/>
        <v>"createdDate":"",</v>
      </c>
      <c r="Y1248" s="22" t="str">
        <f t="shared" si="520"/>
        <v>public static String CREATED_DATE="createdDate";</v>
      </c>
      <c r="Z1248" s="7" t="str">
        <f t="shared" si="521"/>
        <v>private String createdDate="";</v>
      </c>
    </row>
    <row r="1249" spans="2:26" ht="19.2" x14ac:dyDescent="0.45">
      <c r="B1249" t="s">
        <v>262</v>
      </c>
      <c r="C1249" s="1" t="s">
        <v>1</v>
      </c>
      <c r="D1249" s="4">
        <v>30</v>
      </c>
      <c r="I1249" t="str">
        <f t="shared" si="523"/>
        <v>ALTER TABLE TM_TEST_CASE_STEP</v>
      </c>
      <c r="J1249" t="str">
        <f t="shared" si="524"/>
        <v xml:space="preserve"> ADD  CREATED_BY VARCHAR(30);</v>
      </c>
      <c r="K1249" s="21" t="str">
        <f t="shared" si="525"/>
        <v xml:space="preserve">  ALTER COLUMN   CREATED_BY VARCHAR(30);</v>
      </c>
      <c r="L1249" s="12"/>
      <c r="M1249" s="18" t="str">
        <f t="shared" si="517"/>
        <v>CREATED_BY,</v>
      </c>
      <c r="N1249" s="5" t="str">
        <f t="shared" si="522"/>
        <v>CREATED_BY VARCHAR(30),</v>
      </c>
      <c r="O1249" s="1" t="s">
        <v>282</v>
      </c>
      <c r="P1249" t="s">
        <v>128</v>
      </c>
      <c r="W1249" s="17" t="str">
        <f t="shared" si="518"/>
        <v>createdBy</v>
      </c>
      <c r="X1249" s="3" t="str">
        <f t="shared" si="519"/>
        <v>"createdBy":"",</v>
      </c>
      <c r="Y1249" s="22" t="str">
        <f t="shared" si="520"/>
        <v>public static String CREATED_BY="createdBy";</v>
      </c>
      <c r="Z1249" s="7" t="str">
        <f t="shared" si="521"/>
        <v>private String createdBy="";</v>
      </c>
    </row>
    <row r="1250" spans="2:26" ht="19.2" x14ac:dyDescent="0.45">
      <c r="B1250" t="s">
        <v>560</v>
      </c>
      <c r="C1250" s="1" t="s">
        <v>701</v>
      </c>
      <c r="D1250" s="4"/>
      <c r="I1250" t="str">
        <f t="shared" si="523"/>
        <v>ALTER TABLE TM_TEST_CASE_STEP</v>
      </c>
      <c r="J1250" t="str">
        <f t="shared" si="524"/>
        <v xml:space="preserve"> ADD  EXPECTED_RESULT TEXT;</v>
      </c>
      <c r="K1250" s="21" t="str">
        <f t="shared" si="525"/>
        <v xml:space="preserve">  ALTER COLUMN   EXPECTED_RESULT TEXT;</v>
      </c>
      <c r="L1250" s="12"/>
      <c r="M1250" s="18" t="str">
        <f t="shared" si="517"/>
        <v>EXPECTED_RESULT,</v>
      </c>
      <c r="N1250" s="5" t="str">
        <f>CONCATENATE(B1250," ",C1250,"",D1250,"",",")</f>
        <v>EXPECTED_RESULT TEXT,</v>
      </c>
      <c r="O1250" s="1" t="s">
        <v>562</v>
      </c>
      <c r="P1250" t="s">
        <v>563</v>
      </c>
      <c r="W1250" s="17" t="str">
        <f t="shared" si="518"/>
        <v>expectedResult</v>
      </c>
      <c r="X1250" s="3" t="str">
        <f t="shared" si="519"/>
        <v>"expectedResult":"",</v>
      </c>
      <c r="Y1250" s="22" t="str">
        <f t="shared" si="520"/>
        <v>public static String EXPECTED_RESULT="expectedResult";</v>
      </c>
      <c r="Z1250" s="7" t="str">
        <f t="shared" si="521"/>
        <v>private String expectedResult="";</v>
      </c>
    </row>
    <row r="1251" spans="2:26" ht="19.2" x14ac:dyDescent="0.45">
      <c r="B1251" t="s">
        <v>841</v>
      </c>
      <c r="C1251" s="1" t="s">
        <v>1</v>
      </c>
      <c r="D1251" s="4">
        <v>30</v>
      </c>
      <c r="I1251" t="str">
        <f t="shared" si="523"/>
        <v>ALTER TABLE TM_TEST_CASE_STEP</v>
      </c>
      <c r="J1251" t="str">
        <f t="shared" si="524"/>
        <v xml:space="preserve"> ADD  FK_TEST_CASE_ID VARCHAR(30);</v>
      </c>
      <c r="K1251" s="21" t="str">
        <f t="shared" si="525"/>
        <v xml:space="preserve">  ALTER COLUMN   FK_TEST_CASE_ID VARCHAR(30);</v>
      </c>
      <c r="L1251" s="12"/>
      <c r="M1251" s="18" t="str">
        <f t="shared" si="517"/>
        <v>FK_TEST_CASE_ID,</v>
      </c>
      <c r="N1251" s="5" t="str">
        <f>CONCATENATE(B1251," ",C1251,"(",D1251,")",",")</f>
        <v>FK_TEST_CASE_ID VARCHAR(30),</v>
      </c>
      <c r="O1251" s="1" t="s">
        <v>10</v>
      </c>
      <c r="P1251" t="s">
        <v>676</v>
      </c>
      <c r="Q1251" t="s">
        <v>677</v>
      </c>
      <c r="R1251" t="s">
        <v>2</v>
      </c>
      <c r="W1251" s="17" t="str">
        <f t="shared" si="518"/>
        <v>fkTestCaseId</v>
      </c>
      <c r="X1251" s="3" t="str">
        <f t="shared" si="519"/>
        <v>"fkTestCaseId":"",</v>
      </c>
      <c r="Y1251" s="22" t="str">
        <f t="shared" si="520"/>
        <v>public static String FK_TEST_CASE_ID="fkTestCaseId";</v>
      </c>
      <c r="Z1251" s="7" t="str">
        <f t="shared" si="521"/>
        <v>private String fkTestCaseId="";</v>
      </c>
    </row>
    <row r="1252" spans="2:26" ht="19.2" x14ac:dyDescent="0.45">
      <c r="B1252" t="s">
        <v>842</v>
      </c>
      <c r="C1252" s="1" t="s">
        <v>701</v>
      </c>
      <c r="D1252" s="4" t="s">
        <v>395</v>
      </c>
      <c r="I1252" t="str">
        <f>I1251</f>
        <v>ALTER TABLE TM_TEST_CASE_STEP</v>
      </c>
      <c r="J1252" t="str">
        <f t="shared" si="524"/>
        <v xml:space="preserve"> ADD  REQUIRED_DATA TEXT ;</v>
      </c>
      <c r="K1252" s="21" t="str">
        <f t="shared" si="525"/>
        <v xml:space="preserve">  ALTER COLUMN   REQUIRED_DATA TEXT ;</v>
      </c>
      <c r="L1252" s="12"/>
      <c r="M1252" s="18" t="str">
        <f t="shared" si="517"/>
        <v>REQUIRED_DATA,</v>
      </c>
      <c r="N1252" s="5" t="str">
        <f>CONCATENATE(B1252," ",C1252,"",D1252,"",",")</f>
        <v>REQUIRED_DATA TEXT ,</v>
      </c>
      <c r="O1252" s="1" t="s">
        <v>411</v>
      </c>
      <c r="P1252" t="s">
        <v>680</v>
      </c>
      <c r="W1252" s="17" t="str">
        <f t="shared" si="518"/>
        <v>requiredData</v>
      </c>
      <c r="X1252" s="3" t="str">
        <f t="shared" si="519"/>
        <v>"requiredData":"",</v>
      </c>
      <c r="Y1252" s="22" t="str">
        <f t="shared" si="520"/>
        <v>public static String REQUIRED_DATA="requiredData";</v>
      </c>
      <c r="Z1252" s="7" t="str">
        <f t="shared" si="521"/>
        <v>private String requiredData="";</v>
      </c>
    </row>
    <row r="1253" spans="2:26" ht="19.2" x14ac:dyDescent="0.45">
      <c r="B1253" t="s">
        <v>843</v>
      </c>
      <c r="C1253" s="1" t="s">
        <v>1</v>
      </c>
      <c r="D1253" s="4">
        <v>300</v>
      </c>
      <c r="I1253" t="str">
        <f t="shared" si="523"/>
        <v>ALTER TABLE TM_TEST_CASE_STEP</v>
      </c>
      <c r="J1253" t="str">
        <f t="shared" si="524"/>
        <v xml:space="preserve"> ADD  STEP_STATUS VARCHAR(300);</v>
      </c>
      <c r="K1253" s="21" t="str">
        <f t="shared" si="525"/>
        <v xml:space="preserve">  ALTER COLUMN   STEP_STATUS VARCHAR(300);</v>
      </c>
      <c r="L1253" s="12"/>
      <c r="M1253" s="18" t="str">
        <f t="shared" si="517"/>
        <v>STEP_STATUS,</v>
      </c>
      <c r="N1253" s="5" t="str">
        <f>CONCATENATE(B1253," ",C1253,"(",D1253,")",",")</f>
        <v>STEP_STATUS VARCHAR(300),</v>
      </c>
      <c r="O1253" s="1" t="s">
        <v>849</v>
      </c>
      <c r="P1253" t="s">
        <v>3</v>
      </c>
      <c r="W1253" s="17" t="str">
        <f t="shared" si="518"/>
        <v>stepStatus</v>
      </c>
      <c r="X1253" s="3" t="str">
        <f t="shared" si="519"/>
        <v>"stepStatus":"",</v>
      </c>
      <c r="Y1253" s="22" t="str">
        <f t="shared" si="520"/>
        <v>public static String STEP_STATUS="stepStatus";</v>
      </c>
      <c r="Z1253" s="7" t="str">
        <f t="shared" si="521"/>
        <v>private String stepStatus="";</v>
      </c>
    </row>
    <row r="1254" spans="2:26" ht="19.2" x14ac:dyDescent="0.45">
      <c r="B1254" t="s">
        <v>850</v>
      </c>
      <c r="C1254" s="1" t="s">
        <v>1</v>
      </c>
      <c r="D1254" s="4">
        <v>1000</v>
      </c>
      <c r="I1254" t="str">
        <f t="shared" si="523"/>
        <v>ALTER TABLE TM_TEST_CASE_STEP</v>
      </c>
      <c r="J1254" t="str">
        <f>CONCATENATE(LEFT(CONCATENATE(" ADD "," ",N1254,";"),LEN(CONCATENATE(" ADD "," ",N1254,";"))-2),";")</f>
        <v xml:space="preserve"> ADD  STEP_NAME VARCHAR(1000);</v>
      </c>
      <c r="K1254" s="21" t="str">
        <f>CONCATENATE(LEFT(CONCATENATE("  ALTER COLUMN  "," ",N1254,";"),LEN(CONCATENATE("  ALTER COLUMN  "," ",N1254,";"))-2),";")</f>
        <v xml:space="preserve">  ALTER COLUMN   STEP_NAME VARCHAR(1000);</v>
      </c>
      <c r="L1254" s="12"/>
      <c r="M1254" s="18" t="str">
        <f>CONCATENATE(B1254,",")</f>
        <v>STEP_NAME,</v>
      </c>
      <c r="N1254" s="5" t="str">
        <f>CONCATENATE(B1254," ",C1254,"(",D1254,")",",")</f>
        <v>STEP_NAME VARCHAR(1000),</v>
      </c>
      <c r="O1254" s="1" t="s">
        <v>849</v>
      </c>
      <c r="P1254" t="s">
        <v>0</v>
      </c>
      <c r="W1254" s="17" t="str">
        <f>CONCATENATE(,LOWER(O1254),UPPER(LEFT(P1254,1)),LOWER(RIGHT(P1254,LEN(P1254)-IF(LEN(P1254)&gt;0,1,LEN(P1254)))),UPPER(LEFT(Q1254,1)),LOWER(RIGHT(Q1254,LEN(Q1254)-IF(LEN(Q1254)&gt;0,1,LEN(Q1254)))),UPPER(LEFT(R1254,1)),LOWER(RIGHT(R1254,LEN(R1254)-IF(LEN(R1254)&gt;0,1,LEN(R1254)))),UPPER(LEFT(S1254,1)),LOWER(RIGHT(S1254,LEN(S1254)-IF(LEN(S1254)&gt;0,1,LEN(S1254)))),UPPER(LEFT(T1254,1)),LOWER(RIGHT(T1254,LEN(T1254)-IF(LEN(T1254)&gt;0,1,LEN(T1254)))),UPPER(LEFT(U1254,1)),LOWER(RIGHT(U1254,LEN(U1254)-IF(LEN(U1254)&gt;0,1,LEN(U1254)))),UPPER(LEFT(V1254,1)),LOWER(RIGHT(V1254,LEN(V1254)-IF(LEN(V1254)&gt;0,1,LEN(V1254)))))</f>
        <v>stepName</v>
      </c>
      <c r="X1254" s="3" t="str">
        <f>CONCATENATE("""",W1254,"""",":","""","""",",")</f>
        <v>"stepName":"",</v>
      </c>
      <c r="Y1254" s="22" t="str">
        <f>CONCATENATE("public static String ",,B1254,,"=","""",W1254,""";")</f>
        <v>public static String STEP_NAME="stepName";</v>
      </c>
      <c r="Z1254" s="7" t="str">
        <f>CONCATENATE("private String ",W1254,"=","""""",";")</f>
        <v>private String stepName="";</v>
      </c>
    </row>
    <row r="1255" spans="2:26" ht="19.2" x14ac:dyDescent="0.45">
      <c r="B1255" t="s">
        <v>844</v>
      </c>
      <c r="C1255" s="1" t="s">
        <v>1</v>
      </c>
      <c r="D1255" s="4">
        <v>300</v>
      </c>
      <c r="I1255" t="str">
        <f t="shared" si="523"/>
        <v>ALTER TABLE TM_TEST_CASE_STEP</v>
      </c>
      <c r="J1255" t="str">
        <f t="shared" si="524"/>
        <v xml:space="preserve"> ADD  STEP_TYPE VARCHAR(300);</v>
      </c>
      <c r="K1255" s="21" t="str">
        <f t="shared" si="525"/>
        <v xml:space="preserve">  ALTER COLUMN   STEP_TYPE VARCHAR(300);</v>
      </c>
      <c r="L1255" s="12"/>
      <c r="M1255" s="18" t="str">
        <f t="shared" si="517"/>
        <v>STEP_TYPE,</v>
      </c>
      <c r="N1255" s="5" t="str">
        <f>CONCATENATE(B1255," ",C1255,"(",D1255,")",",")</f>
        <v>STEP_TYPE VARCHAR(300),</v>
      </c>
      <c r="O1255" s="1" t="s">
        <v>849</v>
      </c>
      <c r="P1255" t="s">
        <v>51</v>
      </c>
      <c r="W1255" s="17" t="str">
        <f t="shared" si="518"/>
        <v>stepType</v>
      </c>
      <c r="X1255" s="3" t="str">
        <f t="shared" si="519"/>
        <v>"stepType":"",</v>
      </c>
      <c r="Y1255" s="22" t="str">
        <f t="shared" si="520"/>
        <v>public static String STEP_TYPE="stepType";</v>
      </c>
      <c r="Z1255" s="7" t="str">
        <f t="shared" si="521"/>
        <v>private String stepType="";</v>
      </c>
    </row>
    <row r="1256" spans="2:26" ht="19.2" x14ac:dyDescent="0.45">
      <c r="C1256" s="1"/>
      <c r="D1256" s="4"/>
      <c r="L1256" s="12"/>
      <c r="M1256" s="18" t="str">
        <f t="shared" si="517"/>
        <v>,</v>
      </c>
      <c r="N1256" s="33" t="s">
        <v>130</v>
      </c>
      <c r="O1256" s="1"/>
      <c r="W1256" s="17"/>
    </row>
    <row r="1257" spans="2:26" ht="19.2" x14ac:dyDescent="0.45">
      <c r="C1257" s="14"/>
      <c r="D1257" s="9"/>
      <c r="K1257" s="29"/>
      <c r="M1257" s="20"/>
      <c r="N1257" s="31" t="s">
        <v>126</v>
      </c>
      <c r="O1257" s="14"/>
      <c r="W1257" s="17"/>
    </row>
    <row r="1258" spans="2:26" x14ac:dyDescent="0.3">
      <c r="B1258" s="2" t="s">
        <v>923</v>
      </c>
      <c r="I1258" t="str">
        <f>CONCATENATE("ALTER TABLE"," ",B1258)</f>
        <v>ALTER TABLE TM_TEST_CASE_TRIAL</v>
      </c>
      <c r="K1258" s="25"/>
      <c r="N1258" s="5" t="str">
        <f>CONCATENATE("CREATE TABLE ",B1258," ","(")</f>
        <v>CREATE TABLE TM_TEST_CASE_TRIAL (</v>
      </c>
    </row>
    <row r="1259" spans="2:26" ht="19.2" x14ac:dyDescent="0.45">
      <c r="B1259" s="1" t="s">
        <v>2</v>
      </c>
      <c r="C1259" s="1" t="s">
        <v>1</v>
      </c>
      <c r="D1259" s="4">
        <v>30</v>
      </c>
      <c r="E1259" s="24" t="s">
        <v>113</v>
      </c>
      <c r="H1259" s="1" t="s">
        <v>1</v>
      </c>
      <c r="I1259" t="str">
        <f>I1258</f>
        <v>ALTER TABLE TM_TEST_CASE_TRIAL</v>
      </c>
      <c r="L1259" s="12"/>
      <c r="M1259" s="18" t="str">
        <f t="shared" ref="M1259:M1275" si="526">CONCATENATE(B1259,",")</f>
        <v>ID,</v>
      </c>
      <c r="N1259" s="5" t="str">
        <f>CONCATENATE(B1259," ",C1259,"(",D1259,") ",E1259," ,")</f>
        <v>ID VARCHAR(30) NOT NULL ,</v>
      </c>
      <c r="O1259" s="1" t="s">
        <v>2</v>
      </c>
      <c r="P1259" s="6"/>
      <c r="Q1259" s="6"/>
      <c r="R1259" s="6"/>
      <c r="S1259" s="6"/>
      <c r="T1259" s="6"/>
      <c r="U1259" s="6"/>
      <c r="V1259" s="6"/>
      <c r="W1259" s="17" t="str">
        <f>CONCATENATE(,LOWER(O1259),UPPER(LEFT(P1259,1)),LOWER(RIGHT(P1259,LEN(P1259)-IF(LEN(P1259)&gt;0,1,LEN(P1259)))),UPPER(LEFT(Q1259,1)),LOWER(RIGHT(Q1259,LEN(Q1259)-IF(LEN(Q1259)&gt;0,1,LEN(Q1259)))),UPPER(LEFT(R1259,1)),LOWER(RIGHT(R1259,LEN(R1259)-IF(LEN(R1259)&gt;0,1,LEN(R1259)))),UPPER(LEFT(S1259,1)),LOWER(RIGHT(S1259,LEN(S1259)-IF(LEN(S1259)&gt;0,1,LEN(S1259)))),UPPER(LEFT(T1259,1)),LOWER(RIGHT(T1259,LEN(T1259)-IF(LEN(T1259)&gt;0,1,LEN(T1259)))),UPPER(LEFT(U1259,1)),LOWER(RIGHT(U1259,LEN(U1259)-IF(LEN(U1259)&gt;0,1,LEN(U1259)))),UPPER(LEFT(V1259,1)),LOWER(RIGHT(V1259,LEN(V1259)-IF(LEN(V1259)&gt;0,1,LEN(V1259)))))</f>
        <v>id</v>
      </c>
      <c r="X1259" s="3" t="str">
        <f t="shared" ref="X1259:X1274" si="527">CONCATENATE("""",W1259,"""",":","""","""",",")</f>
        <v>"id":"",</v>
      </c>
      <c r="Y1259" s="22" t="str">
        <f>CONCATENATE("public static String ",,B1259,,"=","""",W1259,""";")</f>
        <v>public static String ID="id";</v>
      </c>
      <c r="Z1259" s="7" t="str">
        <f>CONCATENATE("private String ",W1259,"=","""""",";")</f>
        <v>private String id="";</v>
      </c>
    </row>
    <row r="1260" spans="2:26" ht="19.2" x14ac:dyDescent="0.45">
      <c r="B1260" s="1" t="s">
        <v>3</v>
      </c>
      <c r="C1260" s="1" t="s">
        <v>1</v>
      </c>
      <c r="D1260" s="4">
        <v>10</v>
      </c>
      <c r="I1260" t="str">
        <f t="shared" ref="I1260:I1274" si="528">I1259</f>
        <v>ALTER TABLE TM_TEST_CASE_TRIAL</v>
      </c>
      <c r="K1260" s="21" t="s">
        <v>436</v>
      </c>
      <c r="L1260" s="12"/>
      <c r="M1260" s="18" t="str">
        <f t="shared" si="526"/>
        <v>STATUS,</v>
      </c>
      <c r="N1260" s="5" t="str">
        <f t="shared" ref="N1260:N1266" si="529">CONCATENATE(B1260," ",C1260,"(",D1260,")",",")</f>
        <v>STATUS VARCHAR(10),</v>
      </c>
      <c r="O1260" s="1" t="s">
        <v>3</v>
      </c>
      <c r="W1260" s="17" t="str">
        <f>CONCATENATE(,LOWER(O1260),UPPER(LEFT(P1260,1)),LOWER(RIGHT(P1260,LEN(P1260)-IF(LEN(P1260)&gt;0,1,LEN(P1260)))),UPPER(LEFT(Q1260,1)),LOWER(RIGHT(Q1260,LEN(Q1260)-IF(LEN(Q1260)&gt;0,1,LEN(Q1260)))),UPPER(LEFT(R1260,1)),LOWER(RIGHT(R1260,LEN(R1260)-IF(LEN(R1260)&gt;0,1,LEN(R1260)))),UPPER(LEFT(S1260,1)),LOWER(RIGHT(S1260,LEN(S1260)-IF(LEN(S1260)&gt;0,1,LEN(S1260)))),UPPER(LEFT(T1260,1)),LOWER(RIGHT(T1260,LEN(T1260)-IF(LEN(T1260)&gt;0,1,LEN(T1260)))),UPPER(LEFT(U1260,1)),LOWER(RIGHT(U1260,LEN(U1260)-IF(LEN(U1260)&gt;0,1,LEN(U1260)))),UPPER(LEFT(V1260,1)),LOWER(RIGHT(V1260,LEN(V1260)-IF(LEN(V1260)&gt;0,1,LEN(V1260)))))</f>
        <v>status</v>
      </c>
      <c r="X1260" s="3" t="str">
        <f t="shared" si="527"/>
        <v>"status":"",</v>
      </c>
      <c r="Y1260" s="22" t="str">
        <f>CONCATENATE("public static String ",,B1260,,"=","""",W1260,""";")</f>
        <v>public static String STATUS="status";</v>
      </c>
      <c r="Z1260" s="7" t="str">
        <f>CONCATENATE("private String ",W1260,"=","""""",";")</f>
        <v>private String status="";</v>
      </c>
    </row>
    <row r="1261" spans="2:26" ht="19.2" x14ac:dyDescent="0.45">
      <c r="B1261" s="1" t="s">
        <v>4</v>
      </c>
      <c r="C1261" s="1" t="s">
        <v>1</v>
      </c>
      <c r="D1261" s="4">
        <v>30</v>
      </c>
      <c r="I1261" t="str">
        <f t="shared" si="528"/>
        <v>ALTER TABLE TM_TEST_CASE_TRIAL</v>
      </c>
      <c r="J1261" t="str">
        <f t="shared" ref="J1261:J1274" si="530">CONCATENATE(LEFT(CONCATENATE(" ADD "," ",N1261,";"),LEN(CONCATENATE(" ADD "," ",N1261,";"))-2),";")</f>
        <v xml:space="preserve"> ADD  INSERT_DATE VARCHAR(30);</v>
      </c>
      <c r="K1261" s="21" t="str">
        <f t="shared" ref="K1261:K1274" si="531">CONCATENATE(LEFT(CONCATENATE("  ALTER COLUMN  "," ",N1261,";"),LEN(CONCATENATE("  ALTER COLUMN  "," ",N1261,";"))-2),";")</f>
        <v xml:space="preserve">  ALTER COLUMN   INSERT_DATE VARCHAR(30);</v>
      </c>
      <c r="L1261" s="12"/>
      <c r="M1261" s="18" t="str">
        <f t="shared" si="526"/>
        <v>INSERT_DATE,</v>
      </c>
      <c r="N1261" s="5" t="str">
        <f t="shared" si="529"/>
        <v>INSERT_DATE VARCHAR(30),</v>
      </c>
      <c r="O1261" s="1" t="s">
        <v>7</v>
      </c>
      <c r="P1261" t="s">
        <v>8</v>
      </c>
      <c r="W1261" s="17" t="str">
        <f>CONCATENATE(,LOWER(O1261),UPPER(LEFT(P1261,1)),LOWER(RIGHT(P1261,LEN(P1261)-IF(LEN(P1261)&gt;0,1,LEN(P1261)))),UPPER(LEFT(Q1261,1)),LOWER(RIGHT(Q1261,LEN(Q1261)-IF(LEN(Q1261)&gt;0,1,LEN(Q1261)))),UPPER(LEFT(R1261,1)),LOWER(RIGHT(R1261,LEN(R1261)-IF(LEN(R1261)&gt;0,1,LEN(R1261)))),UPPER(LEFT(S1261,1)),LOWER(RIGHT(S1261,LEN(S1261)-IF(LEN(S1261)&gt;0,1,LEN(S1261)))),UPPER(LEFT(T1261,1)),LOWER(RIGHT(T1261,LEN(T1261)-IF(LEN(T1261)&gt;0,1,LEN(T1261)))),UPPER(LEFT(U1261,1)),LOWER(RIGHT(U1261,LEN(U1261)-IF(LEN(U1261)&gt;0,1,LEN(U1261)))),UPPER(LEFT(V1261,1)),LOWER(RIGHT(V1261,LEN(V1261)-IF(LEN(V1261)&gt;0,1,LEN(V1261)))))</f>
        <v>insertDate</v>
      </c>
      <c r="X1261" s="3" t="str">
        <f t="shared" si="527"/>
        <v>"insertDate":"",</v>
      </c>
      <c r="Y1261" s="22" t="str">
        <f>CONCATENATE("public static String ",,B1261,,"=","""",W1261,""";")</f>
        <v>public static String INSERT_DATE="insertDate";</v>
      </c>
      <c r="Z1261" s="7" t="str">
        <f>CONCATENATE("private String ",W1261,"=","""""",";")</f>
        <v>private String insertDate="";</v>
      </c>
    </row>
    <row r="1262" spans="2:26" ht="19.2" x14ac:dyDescent="0.45">
      <c r="B1262" t="s">
        <v>5</v>
      </c>
      <c r="C1262" s="1" t="s">
        <v>1</v>
      </c>
      <c r="D1262" s="4">
        <v>30</v>
      </c>
      <c r="I1262" t="str">
        <f t="shared" si="528"/>
        <v>ALTER TABLE TM_TEST_CASE_TRIAL</v>
      </c>
      <c r="J1262" t="str">
        <f t="shared" si="530"/>
        <v xml:space="preserve"> ADD  MODIFICATION_DATE VARCHAR(30);</v>
      </c>
      <c r="K1262" s="21" t="str">
        <f t="shared" si="531"/>
        <v xml:space="preserve">  ALTER COLUMN   MODIFICATION_DATE VARCHAR(30);</v>
      </c>
      <c r="L1262" s="12"/>
      <c r="M1262" s="18" t="str">
        <f t="shared" si="526"/>
        <v>MODIFICATION_DATE,</v>
      </c>
      <c r="N1262" s="5" t="str">
        <f t="shared" si="529"/>
        <v>MODIFICATION_DATE VARCHAR(30),</v>
      </c>
      <c r="O1262" s="1" t="s">
        <v>9</v>
      </c>
      <c r="P1262" t="s">
        <v>8</v>
      </c>
      <c r="W1262" s="17" t="str">
        <f>CONCATENATE(,LOWER(O1262),UPPER(LEFT(P1262,1)),LOWER(RIGHT(P1262,LEN(P1262)-IF(LEN(P1262)&gt;0,1,LEN(P1262)))),UPPER(LEFT(Q1262,1)),LOWER(RIGHT(Q1262,LEN(Q1262)-IF(LEN(Q1262)&gt;0,1,LEN(Q1262)))),UPPER(LEFT(R1262,1)),LOWER(RIGHT(R1262,LEN(R1262)-IF(LEN(R1262)&gt;0,1,LEN(R1262)))),UPPER(LEFT(S1262,1)),LOWER(RIGHT(S1262,LEN(S1262)-IF(LEN(S1262)&gt;0,1,LEN(S1262)))),UPPER(LEFT(T1262,1)),LOWER(RIGHT(T1262,LEN(T1262)-IF(LEN(T1262)&gt;0,1,LEN(T1262)))),UPPER(LEFT(U1262,1)),LOWER(RIGHT(U1262,LEN(U1262)-IF(LEN(U1262)&gt;0,1,LEN(U1262)))),UPPER(LEFT(V1262,1)),LOWER(RIGHT(V1262,LEN(V1262)-IF(LEN(V1262)&gt;0,1,LEN(V1262)))))</f>
        <v>modificationDate</v>
      </c>
      <c r="X1262" s="3" t="str">
        <f t="shared" si="527"/>
        <v>"modificationDate":"",</v>
      </c>
      <c r="Y1262" s="22" t="str">
        <f>CONCATENATE("public static String ",,B1262,,"=","""",W1262,""";")</f>
        <v>public static String MODIFICATION_DATE="modificationDate";</v>
      </c>
      <c r="Z1262" s="7" t="str">
        <f>CONCATENATE("private String ",W1262,"=","""""",";")</f>
        <v>private String modificationDate="";</v>
      </c>
    </row>
    <row r="1263" spans="2:26" ht="19.2" x14ac:dyDescent="0.45">
      <c r="B1263" t="s">
        <v>841</v>
      </c>
      <c r="C1263" s="1" t="s">
        <v>1</v>
      </c>
      <c r="D1263" s="4">
        <v>30</v>
      </c>
      <c r="I1263" t="str">
        <f t="shared" si="528"/>
        <v>ALTER TABLE TM_TEST_CASE_TRIAL</v>
      </c>
      <c r="J1263" t="str">
        <f t="shared" si="530"/>
        <v xml:space="preserve"> ADD  FK_TEST_CASE_ID VARCHAR(30);</v>
      </c>
      <c r="K1263" s="21" t="str">
        <f t="shared" si="531"/>
        <v xml:space="preserve">  ALTER COLUMN   FK_TEST_CASE_ID VARCHAR(30);</v>
      </c>
      <c r="L1263" s="12"/>
      <c r="M1263" s="18" t="str">
        <f t="shared" si="526"/>
        <v>FK_TEST_CASE_ID,</v>
      </c>
      <c r="N1263" s="5" t="str">
        <f>CONCATENATE(B1263," ",C1263,"(",D1263,")",",")</f>
        <v>FK_TEST_CASE_ID VARCHAR(30),</v>
      </c>
      <c r="O1263" s="1" t="s">
        <v>10</v>
      </c>
      <c r="P1263" t="s">
        <v>676</v>
      </c>
      <c r="Q1263" t="s">
        <v>677</v>
      </c>
      <c r="R1263" t="s">
        <v>2</v>
      </c>
      <c r="W1263" s="17" t="str">
        <f t="shared" ref="W1263" si="532">CONCATENATE(,LOWER(O1263),UPPER(LEFT(P1263,1)),LOWER(RIGHT(P1263,LEN(P1263)-IF(LEN(P1263)&gt;0,1,LEN(P1263)))),UPPER(LEFT(Q1263,1)),LOWER(RIGHT(Q1263,LEN(Q1263)-IF(LEN(Q1263)&gt;0,1,LEN(Q1263)))),UPPER(LEFT(R1263,1)),LOWER(RIGHT(R1263,LEN(R1263)-IF(LEN(R1263)&gt;0,1,LEN(R1263)))),UPPER(LEFT(S1263,1)),LOWER(RIGHT(S1263,LEN(S1263)-IF(LEN(S1263)&gt;0,1,LEN(S1263)))),UPPER(LEFT(T1263,1)),LOWER(RIGHT(T1263,LEN(T1263)-IF(LEN(T1263)&gt;0,1,LEN(T1263)))),UPPER(LEFT(U1263,1)),LOWER(RIGHT(U1263,LEN(U1263)-IF(LEN(U1263)&gt;0,1,LEN(U1263)))),UPPER(LEFT(V1263,1)),LOWER(RIGHT(V1263,LEN(V1263)-IF(LEN(V1263)&gt;0,1,LEN(V1263)))))</f>
        <v>fkTestCaseId</v>
      </c>
      <c r="X1263" s="3" t="str">
        <f t="shared" si="527"/>
        <v>"fkTestCaseId":"",</v>
      </c>
      <c r="Y1263" s="22" t="str">
        <f t="shared" ref="Y1263" si="533">CONCATENATE("public static String ",,B1263,,"=","""",W1263,""";")</f>
        <v>public static String FK_TEST_CASE_ID="fkTestCaseId";</v>
      </c>
      <c r="Z1263" s="7" t="str">
        <f t="shared" ref="Z1263" si="534">CONCATENATE("private String ",W1263,"=","""""",";")</f>
        <v>private String fkTestCaseId="";</v>
      </c>
    </row>
    <row r="1264" spans="2:26" ht="19.2" x14ac:dyDescent="0.45">
      <c r="B1264" t="s">
        <v>264</v>
      </c>
      <c r="C1264" s="1" t="s">
        <v>1</v>
      </c>
      <c r="D1264" s="4">
        <v>30</v>
      </c>
      <c r="I1264" t="str">
        <f t="shared" si="528"/>
        <v>ALTER TABLE TM_TEST_CASE_TRIAL</v>
      </c>
      <c r="J1264" t="str">
        <f t="shared" si="530"/>
        <v xml:space="preserve"> ADD  CREATED_TIME VARCHAR(30);</v>
      </c>
      <c r="K1264" s="21" t="str">
        <f t="shared" si="531"/>
        <v xml:space="preserve">  ALTER COLUMN   CREATED_TIME VARCHAR(30);</v>
      </c>
      <c r="L1264" s="12"/>
      <c r="M1264" s="18" t="str">
        <f t="shared" si="526"/>
        <v>CREATED_TIME,</v>
      </c>
      <c r="N1264" s="5" t="str">
        <f t="shared" si="529"/>
        <v>CREATED_TIME VARCHAR(30),</v>
      </c>
      <c r="O1264" s="1" t="s">
        <v>282</v>
      </c>
      <c r="P1264" t="s">
        <v>133</v>
      </c>
      <c r="W1264" s="17" t="str">
        <f t="shared" ref="W1264:W1270" si="535">CONCATENATE(,LOWER(O1264),UPPER(LEFT(P1264,1)),LOWER(RIGHT(P1264,LEN(P1264)-IF(LEN(P1264)&gt;0,1,LEN(P1264)))),UPPER(LEFT(Q1264,1)),LOWER(RIGHT(Q1264,LEN(Q1264)-IF(LEN(Q1264)&gt;0,1,LEN(Q1264)))),UPPER(LEFT(R1264,1)),LOWER(RIGHT(R1264,LEN(R1264)-IF(LEN(R1264)&gt;0,1,LEN(R1264)))),UPPER(LEFT(S1264,1)),LOWER(RIGHT(S1264,LEN(S1264)-IF(LEN(S1264)&gt;0,1,LEN(S1264)))),UPPER(LEFT(T1264,1)),LOWER(RIGHT(T1264,LEN(T1264)-IF(LEN(T1264)&gt;0,1,LEN(T1264)))),UPPER(LEFT(U1264,1)),LOWER(RIGHT(U1264,LEN(U1264)-IF(LEN(U1264)&gt;0,1,LEN(U1264)))),UPPER(LEFT(V1264,1)),LOWER(RIGHT(V1264,LEN(V1264)-IF(LEN(V1264)&gt;0,1,LEN(V1264)))))</f>
        <v>createdTime</v>
      </c>
      <c r="X1264" s="3" t="str">
        <f t="shared" si="527"/>
        <v>"createdTime":"",</v>
      </c>
      <c r="Y1264" s="22" t="str">
        <f t="shared" ref="Y1264:Y1270" si="536">CONCATENATE("public static String ",,B1264,,"=","""",W1264,""";")</f>
        <v>public static String CREATED_TIME="createdTime";</v>
      </c>
      <c r="Z1264" s="7" t="str">
        <f t="shared" ref="Z1264:Z1270" si="537">CONCATENATE("private String ",W1264,"=","""""",";")</f>
        <v>private String createdTime="";</v>
      </c>
    </row>
    <row r="1265" spans="2:26" ht="19.2" x14ac:dyDescent="0.45">
      <c r="B1265" t="s">
        <v>263</v>
      </c>
      <c r="C1265" s="1" t="s">
        <v>1</v>
      </c>
      <c r="D1265" s="4">
        <v>30</v>
      </c>
      <c r="I1265" t="str">
        <f t="shared" si="528"/>
        <v>ALTER TABLE TM_TEST_CASE_TRIAL</v>
      </c>
      <c r="J1265" t="str">
        <f t="shared" si="530"/>
        <v xml:space="preserve"> ADD  CREATED_DATE VARCHAR(30);</v>
      </c>
      <c r="K1265" s="21" t="str">
        <f t="shared" si="531"/>
        <v xml:space="preserve">  ALTER COLUMN   CREATED_DATE VARCHAR(30);</v>
      </c>
      <c r="L1265" s="12"/>
      <c r="M1265" s="18" t="str">
        <f t="shared" si="526"/>
        <v>CREATED_DATE,</v>
      </c>
      <c r="N1265" s="5" t="str">
        <f t="shared" si="529"/>
        <v>CREATED_DATE VARCHAR(30),</v>
      </c>
      <c r="O1265" s="1" t="s">
        <v>282</v>
      </c>
      <c r="P1265" t="s">
        <v>8</v>
      </c>
      <c r="W1265" s="17" t="str">
        <f t="shared" si="535"/>
        <v>createdDate</v>
      </c>
      <c r="X1265" s="3" t="str">
        <f t="shared" si="527"/>
        <v>"createdDate":"",</v>
      </c>
      <c r="Y1265" s="22" t="str">
        <f t="shared" si="536"/>
        <v>public static String CREATED_DATE="createdDate";</v>
      </c>
      <c r="Z1265" s="7" t="str">
        <f t="shared" si="537"/>
        <v>private String createdDate="";</v>
      </c>
    </row>
    <row r="1266" spans="2:26" ht="19.2" x14ac:dyDescent="0.45">
      <c r="B1266" t="s">
        <v>262</v>
      </c>
      <c r="C1266" s="1" t="s">
        <v>1</v>
      </c>
      <c r="D1266" s="4">
        <v>30</v>
      </c>
      <c r="I1266" t="str">
        <f t="shared" si="528"/>
        <v>ALTER TABLE TM_TEST_CASE_TRIAL</v>
      </c>
      <c r="J1266" t="str">
        <f t="shared" si="530"/>
        <v xml:space="preserve"> ADD  CREATED_BY VARCHAR(30);</v>
      </c>
      <c r="K1266" s="21" t="str">
        <f t="shared" si="531"/>
        <v xml:space="preserve">  ALTER COLUMN   CREATED_BY VARCHAR(30);</v>
      </c>
      <c r="L1266" s="12"/>
      <c r="M1266" s="18" t="str">
        <f t="shared" si="526"/>
        <v>CREATED_BY,</v>
      </c>
      <c r="N1266" s="5" t="str">
        <f t="shared" si="529"/>
        <v>CREATED_BY VARCHAR(30),</v>
      </c>
      <c r="O1266" s="1" t="s">
        <v>282</v>
      </c>
      <c r="P1266" t="s">
        <v>128</v>
      </c>
      <c r="W1266" s="17" t="str">
        <f t="shared" si="535"/>
        <v>createdBy</v>
      </c>
      <c r="X1266" s="3" t="str">
        <f t="shared" si="527"/>
        <v>"createdBy":"",</v>
      </c>
      <c r="Y1266" s="22" t="str">
        <f t="shared" si="536"/>
        <v>public static String CREATED_BY="createdBy";</v>
      </c>
      <c r="Z1266" s="7" t="str">
        <f t="shared" si="537"/>
        <v>private String createdBy="";</v>
      </c>
    </row>
    <row r="1267" spans="2:26" ht="19.2" x14ac:dyDescent="0.45">
      <c r="B1267" t="s">
        <v>14</v>
      </c>
      <c r="C1267" s="1" t="s">
        <v>701</v>
      </c>
      <c r="D1267" s="4"/>
      <c r="I1267" t="str">
        <f t="shared" si="528"/>
        <v>ALTER TABLE TM_TEST_CASE_TRIAL</v>
      </c>
      <c r="J1267" t="str">
        <f t="shared" si="530"/>
        <v xml:space="preserve"> ADD  DESCRIPTION TEXT;</v>
      </c>
      <c r="K1267" s="21" t="str">
        <f t="shared" si="531"/>
        <v xml:space="preserve">  ALTER COLUMN   DESCRIPTION TEXT;</v>
      </c>
      <c r="L1267" s="12"/>
      <c r="M1267" s="18" t="str">
        <f t="shared" si="526"/>
        <v>DESCRIPTION,</v>
      </c>
      <c r="N1267" s="5" t="str">
        <f>CONCATENATE(B1267," ",C1267,"",D1267,"",",")</f>
        <v>DESCRIPTION TEXT,</v>
      </c>
      <c r="O1267" s="1" t="s">
        <v>14</v>
      </c>
      <c r="W1267" s="17" t="str">
        <f t="shared" si="535"/>
        <v>description</v>
      </c>
      <c r="X1267" s="3" t="str">
        <f t="shared" si="527"/>
        <v>"description":"",</v>
      </c>
      <c r="Y1267" s="22" t="str">
        <f t="shared" si="536"/>
        <v>public static String DESCRIPTION="description";</v>
      </c>
      <c r="Z1267" s="7" t="str">
        <f t="shared" si="537"/>
        <v>private String description="";</v>
      </c>
    </row>
    <row r="1268" spans="2:26" ht="19.2" x14ac:dyDescent="0.45">
      <c r="B1268" t="s">
        <v>928</v>
      </c>
      <c r="C1268" s="1" t="s">
        <v>701</v>
      </c>
      <c r="D1268" s="4"/>
      <c r="I1268" t="str">
        <f t="shared" si="528"/>
        <v>ALTER TABLE TM_TEST_CASE_TRIAL</v>
      </c>
      <c r="J1268" t="str">
        <f t="shared" si="530"/>
        <v xml:space="preserve"> ADD  IMG_URL TEXT;</v>
      </c>
      <c r="K1268" s="21" t="str">
        <f t="shared" ref="K1268" si="538">CONCATENATE(LEFT(CONCATENATE("  ALTER COLUMN  "," ",N1268,";"),LEN(CONCATENATE("  ALTER COLUMN  "," ",N1268,";"))-2),";")</f>
        <v xml:space="preserve">  ALTER COLUMN   IMG_URL TEXT;</v>
      </c>
      <c r="L1268" s="12"/>
      <c r="M1268" s="18" t="str">
        <f t="shared" ref="M1268" si="539">CONCATENATE(B1268,",")</f>
        <v>IMG_URL,</v>
      </c>
      <c r="N1268" s="5" t="str">
        <f>CONCATENATE(B1268," ",C1268,"",D1268,"",",")</f>
        <v>IMG_URL TEXT,</v>
      </c>
      <c r="O1268" s="1" t="s">
        <v>929</v>
      </c>
      <c r="P1268" t="s">
        <v>325</v>
      </c>
      <c r="W1268" s="17" t="str">
        <f t="shared" ref="W1268" si="540">CONCATENATE(,LOWER(O1268),UPPER(LEFT(P1268,1)),LOWER(RIGHT(P1268,LEN(P1268)-IF(LEN(P1268)&gt;0,1,LEN(P1268)))),UPPER(LEFT(Q1268,1)),LOWER(RIGHT(Q1268,LEN(Q1268)-IF(LEN(Q1268)&gt;0,1,LEN(Q1268)))),UPPER(LEFT(R1268,1)),LOWER(RIGHT(R1268,LEN(R1268)-IF(LEN(R1268)&gt;0,1,LEN(R1268)))),UPPER(LEFT(S1268,1)),LOWER(RIGHT(S1268,LEN(S1268)-IF(LEN(S1268)&gt;0,1,LEN(S1268)))),UPPER(LEFT(T1268,1)),LOWER(RIGHT(T1268,LEN(T1268)-IF(LEN(T1268)&gt;0,1,LEN(T1268)))),UPPER(LEFT(U1268,1)),LOWER(RIGHT(U1268,LEN(U1268)-IF(LEN(U1268)&gt;0,1,LEN(U1268)))),UPPER(LEFT(V1268,1)),LOWER(RIGHT(V1268,LEN(V1268)-IF(LEN(V1268)&gt;0,1,LEN(V1268)))))</f>
        <v>imgUrl</v>
      </c>
      <c r="X1268" s="3" t="str">
        <f t="shared" ref="X1268" si="541">CONCATENATE("""",W1268,"""",":","""","""",",")</f>
        <v>"imgUrl":"",</v>
      </c>
      <c r="Y1268" s="22" t="str">
        <f t="shared" ref="Y1268" si="542">CONCATENATE("public static String ",,B1268,,"=","""",W1268,""";")</f>
        <v>public static String IMG_URL="imgUrl";</v>
      </c>
      <c r="Z1268" s="7" t="str">
        <f t="shared" ref="Z1268" si="543">CONCATENATE("private String ",W1268,"=","""""",";")</f>
        <v>private String imgUrl="";</v>
      </c>
    </row>
    <row r="1269" spans="2:26" ht="19.2" x14ac:dyDescent="0.45">
      <c r="B1269" t="s">
        <v>838</v>
      </c>
      <c r="C1269" s="1" t="s">
        <v>1</v>
      </c>
      <c r="D1269" s="4">
        <v>3000</v>
      </c>
      <c r="I1269" t="str">
        <f t="shared" si="528"/>
        <v>ALTER TABLE TM_TEST_CASE_TRIAL</v>
      </c>
      <c r="J1269" t="str">
        <f t="shared" si="530"/>
        <v xml:space="preserve"> ADD  TEST_CASE_NAME VARCHAR(3000);</v>
      </c>
      <c r="K1269" s="21" t="str">
        <f t="shared" si="531"/>
        <v xml:space="preserve">  ALTER COLUMN   TEST_CASE_NAME VARCHAR(3000);</v>
      </c>
      <c r="L1269" s="12"/>
      <c r="M1269" s="18" t="str">
        <f t="shared" si="526"/>
        <v>TEST_CASE_NAME,</v>
      </c>
      <c r="N1269" s="5" t="str">
        <f>CONCATENATE(B1269," ",C1269,"(",D1269,")",",")</f>
        <v>TEST_CASE_NAME VARCHAR(3000),</v>
      </c>
      <c r="O1269" s="1" t="s">
        <v>676</v>
      </c>
      <c r="P1269" t="s">
        <v>677</v>
      </c>
      <c r="Q1269" t="s">
        <v>0</v>
      </c>
      <c r="W1269" s="17" t="str">
        <f t="shared" si="535"/>
        <v>testCaseName</v>
      </c>
      <c r="X1269" s="3" t="str">
        <f t="shared" si="527"/>
        <v>"testCaseName":"",</v>
      </c>
      <c r="Y1269" s="22" t="str">
        <f t="shared" si="536"/>
        <v>public static String TEST_CASE_NAME="testCaseName";</v>
      </c>
      <c r="Z1269" s="7" t="str">
        <f t="shared" si="537"/>
        <v>private String testCaseName="";</v>
      </c>
    </row>
    <row r="1270" spans="2:26" ht="19.2" x14ac:dyDescent="0.45">
      <c r="B1270" t="s">
        <v>839</v>
      </c>
      <c r="C1270" s="1" t="s">
        <v>1</v>
      </c>
      <c r="D1270" s="4">
        <v>3000</v>
      </c>
      <c r="I1270" t="str">
        <f t="shared" si="528"/>
        <v>ALTER TABLE TM_TEST_CASE_TRIAL</v>
      </c>
      <c r="J1270" t="str">
        <f t="shared" si="530"/>
        <v xml:space="preserve"> ADD  TEST_CASE_SCENARIO VARCHAR(3000);</v>
      </c>
      <c r="K1270" s="21" t="str">
        <f t="shared" si="531"/>
        <v xml:space="preserve">  ALTER COLUMN   TEST_CASE_SCENARIO VARCHAR(3000);</v>
      </c>
      <c r="L1270" s="12"/>
      <c r="M1270" s="18" t="str">
        <f t="shared" si="526"/>
        <v>TEST_CASE_SCENARIO,</v>
      </c>
      <c r="N1270" s="5" t="str">
        <f>CONCATENATE(B1270," ",C1270,"(",D1270,")",",")</f>
        <v>TEST_CASE_SCENARIO VARCHAR(3000),</v>
      </c>
      <c r="O1270" s="1" t="s">
        <v>676</v>
      </c>
      <c r="P1270" t="s">
        <v>677</v>
      </c>
      <c r="Q1270" t="s">
        <v>558</v>
      </c>
      <c r="W1270" s="17" t="str">
        <f t="shared" si="535"/>
        <v>testCaseScenario</v>
      </c>
      <c r="X1270" s="3" t="str">
        <f t="shared" si="527"/>
        <v>"testCaseScenario":"",</v>
      </c>
      <c r="Y1270" s="22" t="str">
        <f t="shared" si="536"/>
        <v>public static String TEST_CASE_SCENARIO="testCaseScenario";</v>
      </c>
      <c r="Z1270" s="7" t="str">
        <f t="shared" si="537"/>
        <v>private String testCaseScenario="";</v>
      </c>
    </row>
    <row r="1271" spans="2:26" ht="19.2" x14ac:dyDescent="0.45">
      <c r="B1271" t="s">
        <v>840</v>
      </c>
      <c r="C1271" s="1" t="s">
        <v>701</v>
      </c>
      <c r="D1271" s="4"/>
      <c r="I1271" t="str">
        <f t="shared" si="528"/>
        <v>ALTER TABLE TM_TEST_CASE_TRIAL</v>
      </c>
      <c r="J1271" t="str">
        <f t="shared" si="530"/>
        <v xml:space="preserve"> ADD  GENERAL_DESCRIPTION TEXT;</v>
      </c>
      <c r="K1271" s="21" t="str">
        <f t="shared" si="531"/>
        <v xml:space="preserve">  ALTER COLUMN   GENERAL_DESCRIPTION TEXT;</v>
      </c>
      <c r="L1271" s="12"/>
      <c r="M1271" s="18" t="str">
        <f t="shared" si="526"/>
        <v>GENERAL_DESCRIPTION,</v>
      </c>
      <c r="N1271" s="5" t="str">
        <f>CONCATENATE(B1271," ",C1271,"",D1271,"",",")</f>
        <v>GENERAL_DESCRIPTION TEXT,</v>
      </c>
      <c r="O1271" s="1" t="s">
        <v>470</v>
      </c>
      <c r="P1271" t="s">
        <v>14</v>
      </c>
      <c r="W1271" s="17" t="str">
        <f>CONCATENATE(,LOWER(O1271),UPPER(LEFT(P1271,1)),LOWER(RIGHT(P1271,LEN(P1271)-IF(LEN(P1271)&gt;0,1,LEN(P1271)))),UPPER(LEFT(Q1271,1)),LOWER(RIGHT(Q1271,LEN(Q1271)-IF(LEN(Q1271)&gt;0,1,LEN(Q1271)))),UPPER(LEFT(R1271,1)),LOWER(RIGHT(R1271,LEN(R1271)-IF(LEN(R1271)&gt;0,1,LEN(R1271)))),UPPER(LEFT(S1271,1)),LOWER(RIGHT(S1271,LEN(S1271)-IF(LEN(S1271)&gt;0,1,LEN(S1271)))),UPPER(LEFT(T1271,1)),LOWER(RIGHT(T1271,LEN(T1271)-IF(LEN(T1271)&gt;0,1,LEN(T1271)))),UPPER(LEFT(U1271,1)),LOWER(RIGHT(U1271,LEN(U1271)-IF(LEN(U1271)&gt;0,1,LEN(U1271)))),UPPER(LEFT(V1271,1)),LOWER(RIGHT(V1271,LEN(V1271)-IF(LEN(V1271)&gt;0,1,LEN(V1271)))))</f>
        <v>generalDescription</v>
      </c>
      <c r="X1271" s="3" t="str">
        <f t="shared" si="527"/>
        <v>"generalDescription":"",</v>
      </c>
      <c r="Y1271" s="22" t="str">
        <f>CONCATENATE("public static String ",,B1271,,"=","""",W1271,""";")</f>
        <v>public static String GENERAL_DESCRIPTION="generalDescription";</v>
      </c>
      <c r="Z1271" s="7" t="str">
        <f>CONCATENATE("private String ",W1271,"=","""""",";")</f>
        <v>private String generalDescription="";</v>
      </c>
    </row>
    <row r="1272" spans="2:26" ht="19.2" x14ac:dyDescent="0.45">
      <c r="B1272" t="s">
        <v>571</v>
      </c>
      <c r="C1272" s="1" t="s">
        <v>1</v>
      </c>
      <c r="D1272" s="4">
        <v>30</v>
      </c>
      <c r="I1272" t="str">
        <f t="shared" si="528"/>
        <v>ALTER TABLE TM_TEST_CASE_TRIAL</v>
      </c>
      <c r="J1272" t="str">
        <f t="shared" ref="J1272" si="544">CONCATENATE(LEFT(CONCATENATE(" ADD "," ",N1272,";"),LEN(CONCATENATE(" ADD "," ",N1272,";"))-2),";")</f>
        <v xml:space="preserve"> ADD  TRIAL_STATUS VARCHAR(30);</v>
      </c>
      <c r="K1272" s="21" t="str">
        <f t="shared" ref="K1272" si="545">CONCATENATE(LEFT(CONCATENATE("  ALTER COLUMN  "," ",N1272,";"),LEN(CONCATENATE("  ALTER COLUMN  "," ",N1272,";"))-2),";")</f>
        <v xml:space="preserve">  ALTER COLUMN   TRIAL_STATUS VARCHAR(30);</v>
      </c>
      <c r="L1272" s="12"/>
      <c r="M1272" s="18" t="str">
        <f t="shared" ref="M1272" si="546">CONCATENATE(B1272,",")</f>
        <v>TRIAL_STATUS,</v>
      </c>
      <c r="N1272" s="5" t="str">
        <f t="shared" ref="N1272:N1273" si="547">CONCATENATE(B1272," ",C1272,"(",D1272,")",",")</f>
        <v>TRIAL_STATUS VARCHAR(30),</v>
      </c>
      <c r="O1272" s="1" t="s">
        <v>572</v>
      </c>
      <c r="P1272" t="s">
        <v>3</v>
      </c>
      <c r="W1272" s="17" t="str">
        <f t="shared" ref="W1272" si="548">CONCATENATE(,LOWER(O1272),UPPER(LEFT(P1272,1)),LOWER(RIGHT(P1272,LEN(P1272)-IF(LEN(P1272)&gt;0,1,LEN(P1272)))),UPPER(LEFT(Q1272,1)),LOWER(RIGHT(Q1272,LEN(Q1272)-IF(LEN(Q1272)&gt;0,1,LEN(Q1272)))),UPPER(LEFT(R1272,1)),LOWER(RIGHT(R1272,LEN(R1272)-IF(LEN(R1272)&gt;0,1,LEN(R1272)))),UPPER(LEFT(S1272,1)),LOWER(RIGHT(S1272,LEN(S1272)-IF(LEN(S1272)&gt;0,1,LEN(S1272)))),UPPER(LEFT(T1272,1)),LOWER(RIGHT(T1272,LEN(T1272)-IF(LEN(T1272)&gt;0,1,LEN(T1272)))),UPPER(LEFT(U1272,1)),LOWER(RIGHT(U1272,LEN(U1272)-IF(LEN(U1272)&gt;0,1,LEN(U1272)))),UPPER(LEFT(V1272,1)),LOWER(RIGHT(V1272,LEN(V1272)-IF(LEN(V1272)&gt;0,1,LEN(V1272)))))</f>
        <v>trialStatus</v>
      </c>
      <c r="X1272" s="3" t="str">
        <f t="shared" ref="X1272" si="549">CONCATENATE("""",W1272,"""",":","""","""",",")</f>
        <v>"trialStatus":"",</v>
      </c>
      <c r="Y1272" s="22" t="str">
        <f t="shared" ref="Y1272" si="550">CONCATENATE("public static String ",,B1272,,"=","""",W1272,""";")</f>
        <v>public static String TRIAL_STATUS="trialStatus";</v>
      </c>
      <c r="Z1272" s="7" t="str">
        <f t="shared" ref="Z1272" si="551">CONCATENATE("private String ",W1272,"=","""""",";")</f>
        <v>private String trialStatus="";</v>
      </c>
    </row>
    <row r="1273" spans="2:26" ht="19.2" x14ac:dyDescent="0.45">
      <c r="B1273" t="s">
        <v>926</v>
      </c>
      <c r="C1273" s="1" t="s">
        <v>1</v>
      </c>
      <c r="D1273" s="4">
        <v>30</v>
      </c>
      <c r="I1273" t="str">
        <f t="shared" si="528"/>
        <v>ALTER TABLE TM_TEST_CASE_TRIAL</v>
      </c>
      <c r="J1273" t="str">
        <f t="shared" si="530"/>
        <v xml:space="preserve"> ADD  IS_SOLVED VARCHAR(30);</v>
      </c>
      <c r="K1273" s="21" t="str">
        <f t="shared" si="531"/>
        <v xml:space="preserve">  ALTER COLUMN   IS_SOLVED VARCHAR(30);</v>
      </c>
      <c r="L1273" s="12"/>
      <c r="M1273" s="18" t="str">
        <f t="shared" si="526"/>
        <v>IS_SOLVED,</v>
      </c>
      <c r="N1273" s="5" t="str">
        <f t="shared" si="547"/>
        <v>IS_SOLVED VARCHAR(30),</v>
      </c>
      <c r="O1273" s="1" t="s">
        <v>112</v>
      </c>
      <c r="P1273" t="s">
        <v>927</v>
      </c>
      <c r="W1273" s="17" t="str">
        <f t="shared" ref="W1273" si="552">CONCATENATE(,LOWER(O1273),UPPER(LEFT(P1273,1)),LOWER(RIGHT(P1273,LEN(P1273)-IF(LEN(P1273)&gt;0,1,LEN(P1273)))),UPPER(LEFT(Q1273,1)),LOWER(RIGHT(Q1273,LEN(Q1273)-IF(LEN(Q1273)&gt;0,1,LEN(Q1273)))),UPPER(LEFT(R1273,1)),LOWER(RIGHT(R1273,LEN(R1273)-IF(LEN(R1273)&gt;0,1,LEN(R1273)))),UPPER(LEFT(S1273,1)),LOWER(RIGHT(S1273,LEN(S1273)-IF(LEN(S1273)&gt;0,1,LEN(S1273)))),UPPER(LEFT(T1273,1)),LOWER(RIGHT(T1273,LEN(T1273)-IF(LEN(T1273)&gt;0,1,LEN(T1273)))),UPPER(LEFT(U1273,1)),LOWER(RIGHT(U1273,LEN(U1273)-IF(LEN(U1273)&gt;0,1,LEN(U1273)))),UPPER(LEFT(V1273,1)),LOWER(RIGHT(V1273,LEN(V1273)-IF(LEN(V1273)&gt;0,1,LEN(V1273)))))</f>
        <v>isSolved</v>
      </c>
      <c r="X1273" s="3" t="str">
        <f t="shared" si="527"/>
        <v>"isSolved":"",</v>
      </c>
      <c r="Y1273" s="22" t="str">
        <f t="shared" ref="Y1273" si="553">CONCATENATE("public static String ",,B1273,,"=","""",W1273,""";")</f>
        <v>public static String IS_SOLVED="isSolved";</v>
      </c>
      <c r="Z1273" s="7" t="str">
        <f t="shared" ref="Z1273" si="554">CONCATENATE("private String ",W1273,"=","""""",";")</f>
        <v>private String isSolved="";</v>
      </c>
    </row>
    <row r="1274" spans="2:26" ht="19.2" x14ac:dyDescent="0.45">
      <c r="B1274" t="s">
        <v>367</v>
      </c>
      <c r="C1274" s="1" t="s">
        <v>1</v>
      </c>
      <c r="D1274" s="4">
        <v>30</v>
      </c>
      <c r="I1274" t="str">
        <f t="shared" si="528"/>
        <v>ALTER TABLE TM_TEST_CASE_TRIAL</v>
      </c>
      <c r="J1274" t="str">
        <f t="shared" si="530"/>
        <v xml:space="preserve"> ADD  FK_BACKLOG_ID VARCHAR(30);</v>
      </c>
      <c r="K1274" s="21" t="str">
        <f t="shared" si="531"/>
        <v xml:space="preserve">  ALTER COLUMN   FK_BACKLOG_ID VARCHAR(30);</v>
      </c>
      <c r="L1274" s="12"/>
      <c r="M1274" s="18" t="str">
        <f t="shared" si="526"/>
        <v>FK_BACKLOG_ID,</v>
      </c>
      <c r="N1274" s="5" t="str">
        <f>CONCATENATE(B1274," ",C1274,"(",D1274,")",",")</f>
        <v>FK_BACKLOG_ID VARCHAR(30),</v>
      </c>
      <c r="O1274" s="1" t="s">
        <v>10</v>
      </c>
      <c r="P1274" t="s">
        <v>354</v>
      </c>
      <c r="Q1274" t="s">
        <v>2</v>
      </c>
      <c r="W1274" s="17" t="str">
        <f>CONCATENATE(,LOWER(O1274),UPPER(LEFT(P1274,1)),LOWER(RIGHT(P1274,LEN(P1274)-IF(LEN(P1274)&gt;0,1,LEN(P1274)))),UPPER(LEFT(Q1274,1)),LOWER(RIGHT(Q1274,LEN(Q1274)-IF(LEN(Q1274)&gt;0,1,LEN(Q1274)))),UPPER(LEFT(R1274,1)),LOWER(RIGHT(R1274,LEN(R1274)-IF(LEN(R1274)&gt;0,1,LEN(R1274)))),UPPER(LEFT(S1274,1)),LOWER(RIGHT(S1274,LEN(S1274)-IF(LEN(S1274)&gt;0,1,LEN(S1274)))),UPPER(LEFT(T1274,1)),LOWER(RIGHT(T1274,LEN(T1274)-IF(LEN(T1274)&gt;0,1,LEN(T1274)))),UPPER(LEFT(U1274,1)),LOWER(RIGHT(U1274,LEN(U1274)-IF(LEN(U1274)&gt;0,1,LEN(U1274)))),UPPER(LEFT(V1274,1)),LOWER(RIGHT(V1274,LEN(V1274)-IF(LEN(V1274)&gt;0,1,LEN(V1274)))))</f>
        <v>fkBacklogId</v>
      </c>
      <c r="X1274" s="3" t="str">
        <f t="shared" si="527"/>
        <v>"fkBacklogId":"",</v>
      </c>
      <c r="Y1274" s="22" t="str">
        <f>CONCATENATE("public static String ",,B1274,,"=","""",W1274,""";")</f>
        <v>public static String FK_BACKLOG_ID="fkBacklogId";</v>
      </c>
      <c r="Z1274" s="7" t="str">
        <f>CONCATENATE("private String ",W1274,"=","""""",";")</f>
        <v>private String fkBacklogId="";</v>
      </c>
    </row>
    <row r="1275" spans="2:26" ht="19.2" x14ac:dyDescent="0.45">
      <c r="C1275" s="1"/>
      <c r="D1275" s="4"/>
      <c r="L1275" s="12"/>
      <c r="M1275" s="18" t="str">
        <f t="shared" si="526"/>
        <v>,</v>
      </c>
      <c r="N1275" s="33" t="s">
        <v>130</v>
      </c>
      <c r="O1275" s="1"/>
      <c r="W1275" s="17"/>
    </row>
    <row r="1276" spans="2:26" ht="19.2" x14ac:dyDescent="0.45">
      <c r="C1276" s="14"/>
      <c r="D1276" s="9"/>
      <c r="K1276" s="29"/>
      <c r="M1276" s="20"/>
      <c r="N1276" s="31" t="s">
        <v>126</v>
      </c>
      <c r="O1276" s="14"/>
      <c r="W1276" s="17"/>
    </row>
    <row r="1278" spans="2:26" x14ac:dyDescent="0.3">
      <c r="B1278" s="2" t="s">
        <v>924</v>
      </c>
      <c r="I1278" t="str">
        <f>CONCATENATE("ALTER TABLE"," ",B1278)</f>
        <v>ALTER TABLE TM_TEST_CASE_STEP_TRIAL</v>
      </c>
      <c r="K1278" s="25"/>
      <c r="N1278" s="5" t="str">
        <f>CONCATENATE("CREATE TABLE ",B1278," ","(")</f>
        <v>CREATE TABLE TM_TEST_CASE_STEP_TRIAL (</v>
      </c>
    </row>
    <row r="1279" spans="2:26" ht="19.2" x14ac:dyDescent="0.45">
      <c r="B1279" s="1" t="s">
        <v>2</v>
      </c>
      <c r="C1279" s="1" t="s">
        <v>1</v>
      </c>
      <c r="D1279" s="4">
        <v>30</v>
      </c>
      <c r="E1279" s="24" t="s">
        <v>113</v>
      </c>
      <c r="I1279" t="str">
        <f>I1278</f>
        <v>ALTER TABLE TM_TEST_CASE_STEP_TRIAL</v>
      </c>
      <c r="L1279" s="12"/>
      <c r="M1279" s="18" t="str">
        <f t="shared" ref="M1279:M1291" si="555">CONCATENATE(B1279,",")</f>
        <v>ID,</v>
      </c>
      <c r="N1279" s="5" t="str">
        <f>CONCATENATE(B1279," ",C1279,"(",D1279,") ",E1279," ,")</f>
        <v>ID VARCHAR(30) NOT NULL ,</v>
      </c>
      <c r="O1279" s="1" t="s">
        <v>2</v>
      </c>
      <c r="P1279" s="6"/>
      <c r="Q1279" s="6"/>
      <c r="R1279" s="6"/>
      <c r="S1279" s="6"/>
      <c r="T1279" s="6"/>
      <c r="U1279" s="6"/>
      <c r="V1279" s="6"/>
      <c r="W1279" s="17" t="str">
        <f t="shared" ref="W1279:W1291" si="556">CONCATENATE(,LOWER(O1279),UPPER(LEFT(P1279,1)),LOWER(RIGHT(P1279,LEN(P1279)-IF(LEN(P1279)&gt;0,1,LEN(P1279)))),UPPER(LEFT(Q1279,1)),LOWER(RIGHT(Q1279,LEN(Q1279)-IF(LEN(Q1279)&gt;0,1,LEN(Q1279)))),UPPER(LEFT(R1279,1)),LOWER(RIGHT(R1279,LEN(R1279)-IF(LEN(R1279)&gt;0,1,LEN(R1279)))),UPPER(LEFT(S1279,1)),LOWER(RIGHT(S1279,LEN(S1279)-IF(LEN(S1279)&gt;0,1,LEN(S1279)))),UPPER(LEFT(T1279,1)),LOWER(RIGHT(T1279,LEN(T1279)-IF(LEN(T1279)&gt;0,1,LEN(T1279)))),UPPER(LEFT(U1279,1)),LOWER(RIGHT(U1279,LEN(U1279)-IF(LEN(U1279)&gt;0,1,LEN(U1279)))),UPPER(LEFT(V1279,1)),LOWER(RIGHT(V1279,LEN(V1279)-IF(LEN(V1279)&gt;0,1,LEN(V1279)))))</f>
        <v>id</v>
      </c>
      <c r="X1279" s="3" t="str">
        <f t="shared" ref="X1279:X1291" si="557">CONCATENATE("""",W1279,"""",":","""","""",",")</f>
        <v>"id":"",</v>
      </c>
      <c r="Y1279" s="22" t="str">
        <f t="shared" ref="Y1279:Y1291" si="558">CONCATENATE("public static String ",,B1279,,"=","""",W1279,""";")</f>
        <v>public static String ID="id";</v>
      </c>
      <c r="Z1279" s="7" t="str">
        <f t="shared" ref="Z1279:Z1291" si="559">CONCATENATE("private String ",W1279,"=","""""",";")</f>
        <v>private String id="";</v>
      </c>
    </row>
    <row r="1280" spans="2:26" ht="19.2" x14ac:dyDescent="0.45">
      <c r="B1280" s="1" t="s">
        <v>3</v>
      </c>
      <c r="C1280" s="1" t="s">
        <v>1</v>
      </c>
      <c r="D1280" s="4">
        <v>10</v>
      </c>
      <c r="I1280" t="str">
        <f>I1279</f>
        <v>ALTER TABLE TM_TEST_CASE_STEP_TRIAL</v>
      </c>
      <c r="K1280" s="21" t="s">
        <v>436</v>
      </c>
      <c r="L1280" s="12"/>
      <c r="M1280" s="18" t="str">
        <f t="shared" si="555"/>
        <v>STATUS,</v>
      </c>
      <c r="N1280" s="5" t="str">
        <f t="shared" ref="N1280:N1286" si="560">CONCATENATE(B1280," ",C1280,"(",D1280,")",",")</f>
        <v>STATUS VARCHAR(10),</v>
      </c>
      <c r="O1280" s="1" t="s">
        <v>3</v>
      </c>
      <c r="W1280" s="17" t="str">
        <f t="shared" si="556"/>
        <v>status</v>
      </c>
      <c r="X1280" s="3" t="str">
        <f t="shared" si="557"/>
        <v>"status":"",</v>
      </c>
      <c r="Y1280" s="22" t="str">
        <f t="shared" si="558"/>
        <v>public static String STATUS="status";</v>
      </c>
      <c r="Z1280" s="7" t="str">
        <f t="shared" si="559"/>
        <v>private String status="";</v>
      </c>
    </row>
    <row r="1281" spans="2:26" ht="19.2" x14ac:dyDescent="0.45">
      <c r="B1281" s="1" t="s">
        <v>4</v>
      </c>
      <c r="C1281" s="1" t="s">
        <v>1</v>
      </c>
      <c r="D1281" s="4">
        <v>30</v>
      </c>
      <c r="I1281" t="str">
        <f t="shared" ref="I1281:I1293" si="561">I1280</f>
        <v>ALTER TABLE TM_TEST_CASE_STEP_TRIAL</v>
      </c>
      <c r="J1281" t="str">
        <f t="shared" ref="J1281:J1291" si="562">CONCATENATE(LEFT(CONCATENATE(" ADD "," ",N1281,";"),LEN(CONCATENATE(" ADD "," ",N1281,";"))-2),";")</f>
        <v xml:space="preserve"> ADD  INSERT_DATE VARCHAR(30);</v>
      </c>
      <c r="K1281" s="21" t="str">
        <f t="shared" ref="K1281:K1291" si="563">CONCATENATE(LEFT(CONCATENATE("  ALTER COLUMN  "," ",N1281,";"),LEN(CONCATENATE("  ALTER COLUMN  "," ",N1281,";"))-2),";")</f>
        <v xml:space="preserve">  ALTER COLUMN   INSERT_DATE VARCHAR(30);</v>
      </c>
      <c r="L1281" s="12"/>
      <c r="M1281" s="18" t="str">
        <f t="shared" si="555"/>
        <v>INSERT_DATE,</v>
      </c>
      <c r="N1281" s="5" t="str">
        <f t="shared" si="560"/>
        <v>INSERT_DATE VARCHAR(30),</v>
      </c>
      <c r="O1281" s="1" t="s">
        <v>7</v>
      </c>
      <c r="P1281" t="s">
        <v>8</v>
      </c>
      <c r="W1281" s="17" t="str">
        <f t="shared" si="556"/>
        <v>insertDate</v>
      </c>
      <c r="X1281" s="3" t="str">
        <f t="shared" si="557"/>
        <v>"insertDate":"",</v>
      </c>
      <c r="Y1281" s="22" t="str">
        <f t="shared" si="558"/>
        <v>public static String INSERT_DATE="insertDate";</v>
      </c>
      <c r="Z1281" s="7" t="str">
        <f t="shared" si="559"/>
        <v>private String insertDate="";</v>
      </c>
    </row>
    <row r="1282" spans="2:26" ht="19.2" x14ac:dyDescent="0.45">
      <c r="B1282" t="s">
        <v>5</v>
      </c>
      <c r="C1282" s="1" t="s">
        <v>1</v>
      </c>
      <c r="D1282" s="4">
        <v>30</v>
      </c>
      <c r="I1282" t="str">
        <f t="shared" si="561"/>
        <v>ALTER TABLE TM_TEST_CASE_STEP_TRIAL</v>
      </c>
      <c r="J1282" t="str">
        <f t="shared" si="562"/>
        <v xml:space="preserve"> ADD  MODIFICATION_DATE VARCHAR(30);</v>
      </c>
      <c r="K1282" s="21" t="str">
        <f t="shared" si="563"/>
        <v xml:space="preserve">  ALTER COLUMN   MODIFICATION_DATE VARCHAR(30);</v>
      </c>
      <c r="L1282" s="12"/>
      <c r="M1282" s="18" t="str">
        <f t="shared" si="555"/>
        <v>MODIFICATION_DATE,</v>
      </c>
      <c r="N1282" s="5" t="str">
        <f t="shared" si="560"/>
        <v>MODIFICATION_DATE VARCHAR(30),</v>
      </c>
      <c r="O1282" s="1" t="s">
        <v>9</v>
      </c>
      <c r="P1282" t="s">
        <v>8</v>
      </c>
      <c r="W1282" s="17" t="str">
        <f t="shared" si="556"/>
        <v>modificationDate</v>
      </c>
      <c r="X1282" s="3" t="str">
        <f t="shared" si="557"/>
        <v>"modificationDate":"",</v>
      </c>
      <c r="Y1282" s="22" t="str">
        <f t="shared" si="558"/>
        <v>public static String MODIFICATION_DATE="modificationDate";</v>
      </c>
      <c r="Z1282" s="7" t="str">
        <f t="shared" si="559"/>
        <v>private String modificationDate="";</v>
      </c>
    </row>
    <row r="1283" spans="2:26" ht="19.2" x14ac:dyDescent="0.45">
      <c r="B1283" t="s">
        <v>274</v>
      </c>
      <c r="C1283" s="1" t="s">
        <v>1</v>
      </c>
      <c r="D1283" s="4">
        <v>30</v>
      </c>
      <c r="I1283" t="str">
        <f t="shared" si="561"/>
        <v>ALTER TABLE TM_TEST_CASE_STEP_TRIAL</v>
      </c>
      <c r="J1283" t="str">
        <f t="shared" si="562"/>
        <v xml:space="preserve"> ADD  FK_PROJECT_ID VARCHAR(30);</v>
      </c>
      <c r="K1283" s="21" t="str">
        <f t="shared" si="563"/>
        <v xml:space="preserve">  ALTER COLUMN   FK_PROJECT_ID VARCHAR(30);</v>
      </c>
      <c r="L1283" s="12"/>
      <c r="M1283" s="18" t="str">
        <f t="shared" si="555"/>
        <v>FK_PROJECT_ID,</v>
      </c>
      <c r="N1283" s="5" t="str">
        <f t="shared" si="560"/>
        <v>FK_PROJECT_ID VARCHAR(30),</v>
      </c>
      <c r="O1283" s="1" t="s">
        <v>10</v>
      </c>
      <c r="P1283" t="s">
        <v>288</v>
      </c>
      <c r="Q1283" t="s">
        <v>2</v>
      </c>
      <c r="W1283" s="17" t="str">
        <f t="shared" si="556"/>
        <v>fkProjectId</v>
      </c>
      <c r="X1283" s="3" t="str">
        <f t="shared" si="557"/>
        <v>"fkProjectId":"",</v>
      </c>
      <c r="Y1283" s="22" t="str">
        <f t="shared" si="558"/>
        <v>public static String FK_PROJECT_ID="fkProjectId";</v>
      </c>
      <c r="Z1283" s="7" t="str">
        <f t="shared" si="559"/>
        <v>private String fkProjectId="";</v>
      </c>
    </row>
    <row r="1284" spans="2:26" ht="19.2" x14ac:dyDescent="0.45">
      <c r="B1284" t="s">
        <v>264</v>
      </c>
      <c r="C1284" s="1" t="s">
        <v>1</v>
      </c>
      <c r="D1284" s="4">
        <v>30</v>
      </c>
      <c r="I1284" t="str">
        <f t="shared" si="561"/>
        <v>ALTER TABLE TM_TEST_CASE_STEP_TRIAL</v>
      </c>
      <c r="J1284" t="str">
        <f t="shared" si="562"/>
        <v xml:space="preserve"> ADD  CREATED_TIME VARCHAR(30);</v>
      </c>
      <c r="K1284" s="21" t="str">
        <f t="shared" si="563"/>
        <v xml:space="preserve">  ALTER COLUMN   CREATED_TIME VARCHAR(30);</v>
      </c>
      <c r="L1284" s="12"/>
      <c r="M1284" s="18" t="str">
        <f t="shared" si="555"/>
        <v>CREATED_TIME,</v>
      </c>
      <c r="N1284" s="5" t="str">
        <f t="shared" si="560"/>
        <v>CREATED_TIME VARCHAR(30),</v>
      </c>
      <c r="O1284" s="1" t="s">
        <v>282</v>
      </c>
      <c r="P1284" t="s">
        <v>133</v>
      </c>
      <c r="W1284" s="17" t="str">
        <f t="shared" si="556"/>
        <v>createdTime</v>
      </c>
      <c r="X1284" s="3" t="str">
        <f t="shared" si="557"/>
        <v>"createdTime":"",</v>
      </c>
      <c r="Y1284" s="22" t="str">
        <f t="shared" si="558"/>
        <v>public static String CREATED_TIME="createdTime";</v>
      </c>
      <c r="Z1284" s="7" t="str">
        <f t="shared" si="559"/>
        <v>private String createdTime="";</v>
      </c>
    </row>
    <row r="1285" spans="2:26" ht="19.2" x14ac:dyDescent="0.45">
      <c r="B1285" t="s">
        <v>263</v>
      </c>
      <c r="C1285" s="1" t="s">
        <v>1</v>
      </c>
      <c r="D1285" s="4">
        <v>30</v>
      </c>
      <c r="I1285" t="str">
        <f t="shared" si="561"/>
        <v>ALTER TABLE TM_TEST_CASE_STEP_TRIAL</v>
      </c>
      <c r="J1285" t="str">
        <f t="shared" si="562"/>
        <v xml:space="preserve"> ADD  CREATED_DATE VARCHAR(30);</v>
      </c>
      <c r="K1285" s="21" t="str">
        <f t="shared" si="563"/>
        <v xml:space="preserve">  ALTER COLUMN   CREATED_DATE VARCHAR(30);</v>
      </c>
      <c r="L1285" s="12"/>
      <c r="M1285" s="18" t="str">
        <f t="shared" si="555"/>
        <v>CREATED_DATE,</v>
      </c>
      <c r="N1285" s="5" t="str">
        <f t="shared" si="560"/>
        <v>CREATED_DATE VARCHAR(30),</v>
      </c>
      <c r="O1285" s="1" t="s">
        <v>282</v>
      </c>
      <c r="P1285" t="s">
        <v>8</v>
      </c>
      <c r="W1285" s="17" t="str">
        <f t="shared" si="556"/>
        <v>createdDate</v>
      </c>
      <c r="X1285" s="3" t="str">
        <f t="shared" si="557"/>
        <v>"createdDate":"",</v>
      </c>
      <c r="Y1285" s="22" t="str">
        <f t="shared" si="558"/>
        <v>public static String CREATED_DATE="createdDate";</v>
      </c>
      <c r="Z1285" s="7" t="str">
        <f t="shared" si="559"/>
        <v>private String createdDate="";</v>
      </c>
    </row>
    <row r="1286" spans="2:26" ht="19.2" x14ac:dyDescent="0.45">
      <c r="B1286" t="s">
        <v>262</v>
      </c>
      <c r="C1286" s="1" t="s">
        <v>1</v>
      </c>
      <c r="D1286" s="4">
        <v>30</v>
      </c>
      <c r="I1286" t="str">
        <f t="shared" si="561"/>
        <v>ALTER TABLE TM_TEST_CASE_STEP_TRIAL</v>
      </c>
      <c r="J1286" t="str">
        <f t="shared" si="562"/>
        <v xml:space="preserve"> ADD  CREATED_BY VARCHAR(30);</v>
      </c>
      <c r="K1286" s="21" t="str">
        <f t="shared" si="563"/>
        <v xml:space="preserve">  ALTER COLUMN   CREATED_BY VARCHAR(30);</v>
      </c>
      <c r="L1286" s="12"/>
      <c r="M1286" s="18" t="str">
        <f t="shared" si="555"/>
        <v>CREATED_BY,</v>
      </c>
      <c r="N1286" s="5" t="str">
        <f t="shared" si="560"/>
        <v>CREATED_BY VARCHAR(30),</v>
      </c>
      <c r="O1286" s="1" t="s">
        <v>282</v>
      </c>
      <c r="P1286" t="s">
        <v>128</v>
      </c>
      <c r="W1286" s="17" t="str">
        <f t="shared" si="556"/>
        <v>createdBy</v>
      </c>
      <c r="X1286" s="3" t="str">
        <f t="shared" si="557"/>
        <v>"createdBy":"",</v>
      </c>
      <c r="Y1286" s="22" t="str">
        <f t="shared" si="558"/>
        <v>public static String CREATED_BY="createdBy";</v>
      </c>
      <c r="Z1286" s="7" t="str">
        <f t="shared" si="559"/>
        <v>private String createdBy="";</v>
      </c>
    </row>
    <row r="1287" spans="2:26" ht="19.2" x14ac:dyDescent="0.45">
      <c r="B1287" t="s">
        <v>560</v>
      </c>
      <c r="C1287" s="1" t="s">
        <v>701</v>
      </c>
      <c r="D1287" s="4"/>
      <c r="I1287" t="str">
        <f>I1285</f>
        <v>ALTER TABLE TM_TEST_CASE_STEP_TRIAL</v>
      </c>
      <c r="J1287" t="str">
        <f t="shared" ref="J1287:J1288" si="564">CONCATENATE(LEFT(CONCATENATE(" ADD "," ",N1287,";"),LEN(CONCATENATE(" ADD "," ",N1287,";"))-2),";")</f>
        <v xml:space="preserve"> ADD  EXPECTED_RESULT TEXT;</v>
      </c>
      <c r="K1287" s="21" t="str">
        <f t="shared" ref="K1287:K1288" si="565">CONCATENATE(LEFT(CONCATENATE("  ALTER COLUMN  "," ",N1287,";"),LEN(CONCATENATE("  ALTER COLUMN  "," ",N1287,";"))-2),";")</f>
        <v xml:space="preserve">  ALTER COLUMN   EXPECTED_RESULT TEXT;</v>
      </c>
      <c r="L1287" s="12"/>
      <c r="M1287" s="18" t="str">
        <f t="shared" ref="M1287:M1288" si="566">CONCATENATE(B1287,",")</f>
        <v>EXPECTED_RESULT,</v>
      </c>
      <c r="N1287" s="5" t="str">
        <f>CONCATENATE(B1287," ",C1287,"",D1287,"",",")</f>
        <v>EXPECTED_RESULT TEXT,</v>
      </c>
      <c r="O1287" s="1" t="s">
        <v>562</v>
      </c>
      <c r="P1287" t="s">
        <v>563</v>
      </c>
      <c r="W1287" s="17" t="str">
        <f t="shared" ref="W1287:W1288" si="567">CONCATENATE(,LOWER(O1287),UPPER(LEFT(P1287,1)),LOWER(RIGHT(P1287,LEN(P1287)-IF(LEN(P1287)&gt;0,1,LEN(P1287)))),UPPER(LEFT(Q1287,1)),LOWER(RIGHT(Q1287,LEN(Q1287)-IF(LEN(Q1287)&gt;0,1,LEN(Q1287)))),UPPER(LEFT(R1287,1)),LOWER(RIGHT(R1287,LEN(R1287)-IF(LEN(R1287)&gt;0,1,LEN(R1287)))),UPPER(LEFT(S1287,1)),LOWER(RIGHT(S1287,LEN(S1287)-IF(LEN(S1287)&gt;0,1,LEN(S1287)))),UPPER(LEFT(T1287,1)),LOWER(RIGHT(T1287,LEN(T1287)-IF(LEN(T1287)&gt;0,1,LEN(T1287)))),UPPER(LEFT(U1287,1)),LOWER(RIGHT(U1287,LEN(U1287)-IF(LEN(U1287)&gt;0,1,LEN(U1287)))),UPPER(LEFT(V1287,1)),LOWER(RIGHT(V1287,LEN(V1287)-IF(LEN(V1287)&gt;0,1,LEN(V1287)))))</f>
        <v>expectedResult</v>
      </c>
      <c r="X1287" s="3" t="str">
        <f t="shared" ref="X1287:X1288" si="568">CONCATENATE("""",W1287,"""",":","""","""",",")</f>
        <v>"expectedResult":"",</v>
      </c>
      <c r="Y1287" s="22" t="str">
        <f t="shared" ref="Y1287:Y1288" si="569">CONCATENATE("public static String ",,B1287,,"=","""",W1287,""";")</f>
        <v>public static String EXPECTED_RESULT="expectedResult";</v>
      </c>
      <c r="Z1287" s="7" t="str">
        <f t="shared" ref="Z1287:Z1288" si="570">CONCATENATE("private String ",W1287,"=","""""",";")</f>
        <v>private String expectedResult="";</v>
      </c>
    </row>
    <row r="1288" spans="2:26" ht="19.2" x14ac:dyDescent="0.45">
      <c r="B1288" t="s">
        <v>570</v>
      </c>
      <c r="C1288" s="1" t="s">
        <v>701</v>
      </c>
      <c r="D1288" s="4"/>
      <c r="I1288" t="str">
        <f>I1285</f>
        <v>ALTER TABLE TM_TEST_CASE_STEP_TRIAL</v>
      </c>
      <c r="J1288" t="str">
        <f t="shared" si="564"/>
        <v xml:space="preserve"> ADD  ACTUAL_RESULT TEXT;</v>
      </c>
      <c r="K1288" s="21" t="str">
        <f t="shared" si="565"/>
        <v xml:space="preserve">  ALTER COLUMN   ACTUAL_RESULT TEXT;</v>
      </c>
      <c r="L1288" s="12"/>
      <c r="M1288" s="18" t="str">
        <f t="shared" si="566"/>
        <v>ACTUAL_RESULT,</v>
      </c>
      <c r="N1288" s="5" t="str">
        <f>CONCATENATE(B1288," ",C1288,"",D1288,"",",")</f>
        <v>ACTUAL_RESULT TEXT,</v>
      </c>
      <c r="O1288" s="1" t="s">
        <v>573</v>
      </c>
      <c r="P1288" t="s">
        <v>563</v>
      </c>
      <c r="W1288" s="17" t="str">
        <f t="shared" si="567"/>
        <v>actualResult</v>
      </c>
      <c r="X1288" s="3" t="str">
        <f t="shared" si="568"/>
        <v>"actualResult":"",</v>
      </c>
      <c r="Y1288" s="22" t="str">
        <f t="shared" si="569"/>
        <v>public static String ACTUAL_RESULT="actualResult";</v>
      </c>
      <c r="Z1288" s="7" t="str">
        <f t="shared" si="570"/>
        <v>private String actualResult="";</v>
      </c>
    </row>
    <row r="1289" spans="2:26" ht="19.2" x14ac:dyDescent="0.45">
      <c r="B1289" t="s">
        <v>925</v>
      </c>
      <c r="C1289" s="1" t="s">
        <v>1</v>
      </c>
      <c r="D1289" s="4">
        <v>30</v>
      </c>
      <c r="I1289" t="e">
        <f>#REF!</f>
        <v>#REF!</v>
      </c>
      <c r="J1289" t="str">
        <f t="shared" si="562"/>
        <v xml:space="preserve"> ADD  FK_TEST_CASE_TRIAL_ID VARCHAR(30);</v>
      </c>
      <c r="K1289" s="21" t="str">
        <f t="shared" si="563"/>
        <v xml:space="preserve">  ALTER COLUMN   FK_TEST_CASE_TRIAL_ID VARCHAR(30);</v>
      </c>
      <c r="L1289" s="12"/>
      <c r="M1289" s="18" t="str">
        <f t="shared" si="555"/>
        <v>FK_TEST_CASE_TRIAL_ID,</v>
      </c>
      <c r="N1289" s="5" t="str">
        <f>CONCATENATE(B1289," ",C1289,"(",D1289,")",",")</f>
        <v>FK_TEST_CASE_TRIAL_ID VARCHAR(30),</v>
      </c>
      <c r="O1289" s="1" t="s">
        <v>10</v>
      </c>
      <c r="P1289" t="s">
        <v>676</v>
      </c>
      <c r="Q1289" t="s">
        <v>677</v>
      </c>
      <c r="R1289" t="s">
        <v>572</v>
      </c>
      <c r="S1289" t="s">
        <v>2</v>
      </c>
      <c r="W1289" s="17" t="str">
        <f t="shared" si="556"/>
        <v>fkTestCaseTrialId</v>
      </c>
      <c r="X1289" s="3" t="str">
        <f t="shared" si="557"/>
        <v>"fkTestCaseTrialId":"",</v>
      </c>
      <c r="Y1289" s="22" t="str">
        <f t="shared" si="558"/>
        <v>public static String FK_TEST_CASE_TRIAL_ID="fkTestCaseTrialId";</v>
      </c>
      <c r="Z1289" s="7" t="str">
        <f t="shared" si="559"/>
        <v>private String fkTestCaseTrialId="";</v>
      </c>
    </row>
    <row r="1290" spans="2:26" ht="19.2" x14ac:dyDescent="0.45">
      <c r="B1290" t="s">
        <v>842</v>
      </c>
      <c r="C1290" s="1" t="s">
        <v>701</v>
      </c>
      <c r="D1290" s="4" t="s">
        <v>395</v>
      </c>
      <c r="I1290" t="e">
        <f t="shared" si="561"/>
        <v>#REF!</v>
      </c>
      <c r="J1290" t="str">
        <f t="shared" si="562"/>
        <v xml:space="preserve"> ADD  REQUIRED_DATA TEXT ;</v>
      </c>
      <c r="K1290" s="21" t="str">
        <f t="shared" si="563"/>
        <v xml:space="preserve">  ALTER COLUMN   REQUIRED_DATA TEXT ;</v>
      </c>
      <c r="L1290" s="12"/>
      <c r="M1290" s="18" t="str">
        <f t="shared" si="555"/>
        <v>REQUIRED_DATA,</v>
      </c>
      <c r="N1290" s="5" t="str">
        <f>CONCATENATE(B1290," ",C1290,"",D1290,"",",")</f>
        <v>REQUIRED_DATA TEXT ,</v>
      </c>
      <c r="O1290" s="1" t="s">
        <v>411</v>
      </c>
      <c r="P1290" t="s">
        <v>680</v>
      </c>
      <c r="W1290" s="17" t="str">
        <f t="shared" si="556"/>
        <v>requiredData</v>
      </c>
      <c r="X1290" s="3" t="str">
        <f t="shared" si="557"/>
        <v>"requiredData":"",</v>
      </c>
      <c r="Y1290" s="22" t="str">
        <f t="shared" si="558"/>
        <v>public static String REQUIRED_DATA="requiredData";</v>
      </c>
      <c r="Z1290" s="7" t="str">
        <f t="shared" si="559"/>
        <v>private String requiredData="";</v>
      </c>
    </row>
    <row r="1291" spans="2:26" ht="19.2" x14ac:dyDescent="0.45">
      <c r="B1291" t="s">
        <v>843</v>
      </c>
      <c r="C1291" s="1" t="s">
        <v>1</v>
      </c>
      <c r="D1291" s="4">
        <v>300</v>
      </c>
      <c r="I1291" t="e">
        <f t="shared" si="561"/>
        <v>#REF!</v>
      </c>
      <c r="J1291" t="str">
        <f t="shared" si="562"/>
        <v xml:space="preserve"> ADD  STEP_STATUS VARCHAR(300);</v>
      </c>
      <c r="K1291" s="21" t="str">
        <f t="shared" si="563"/>
        <v xml:space="preserve">  ALTER COLUMN   STEP_STATUS VARCHAR(300);</v>
      </c>
      <c r="L1291" s="12"/>
      <c r="M1291" s="18" t="str">
        <f t="shared" si="555"/>
        <v>STEP_STATUS,</v>
      </c>
      <c r="N1291" s="5" t="str">
        <f>CONCATENATE(B1291," ",C1291,"(",D1291,")",",")</f>
        <v>STEP_STATUS VARCHAR(300),</v>
      </c>
      <c r="O1291" s="1" t="s">
        <v>849</v>
      </c>
      <c r="P1291" t="s">
        <v>3</v>
      </c>
      <c r="W1291" s="17" t="str">
        <f t="shared" si="556"/>
        <v>stepStatus</v>
      </c>
      <c r="X1291" s="3" t="str">
        <f t="shared" si="557"/>
        <v>"stepStatus":"",</v>
      </c>
      <c r="Y1291" s="22" t="str">
        <f t="shared" si="558"/>
        <v>public static String STEP_STATUS="stepStatus";</v>
      </c>
      <c r="Z1291" s="7" t="str">
        <f t="shared" si="559"/>
        <v>private String stepStatus="";</v>
      </c>
    </row>
    <row r="1292" spans="2:26" ht="19.2" x14ac:dyDescent="0.45">
      <c r="B1292" t="s">
        <v>850</v>
      </c>
      <c r="C1292" s="1" t="s">
        <v>1</v>
      </c>
      <c r="D1292" s="4">
        <v>1000</v>
      </c>
      <c r="I1292" t="e">
        <f t="shared" si="561"/>
        <v>#REF!</v>
      </c>
      <c r="J1292" t="str">
        <f>CONCATENATE(LEFT(CONCATENATE(" ADD "," ",N1292,";"),LEN(CONCATENATE(" ADD "," ",N1292,";"))-2),";")</f>
        <v xml:space="preserve"> ADD  STEP_NAME VARCHAR(1000);</v>
      </c>
      <c r="K1292" s="21" t="str">
        <f>CONCATENATE(LEFT(CONCATENATE("  ALTER COLUMN  "," ",N1292,";"),LEN(CONCATENATE("  ALTER COLUMN  "," ",N1292,";"))-2),";")</f>
        <v xml:space="preserve">  ALTER COLUMN   STEP_NAME VARCHAR(1000);</v>
      </c>
      <c r="L1292" s="12"/>
      <c r="M1292" s="18" t="str">
        <f>CONCATENATE(B1292,",")</f>
        <v>STEP_NAME,</v>
      </c>
      <c r="N1292" s="5" t="str">
        <f>CONCATENATE(B1292," ",C1292,"(",D1292,")",",")</f>
        <v>STEP_NAME VARCHAR(1000),</v>
      </c>
      <c r="O1292" s="1" t="s">
        <v>849</v>
      </c>
      <c r="P1292" t="s">
        <v>0</v>
      </c>
      <c r="W1292" s="17" t="str">
        <f>CONCATENATE(,LOWER(O1292),UPPER(LEFT(P1292,1)),LOWER(RIGHT(P1292,LEN(P1292)-IF(LEN(P1292)&gt;0,1,LEN(P1292)))),UPPER(LEFT(Q1292,1)),LOWER(RIGHT(Q1292,LEN(Q1292)-IF(LEN(Q1292)&gt;0,1,LEN(Q1292)))),UPPER(LEFT(R1292,1)),LOWER(RIGHT(R1292,LEN(R1292)-IF(LEN(R1292)&gt;0,1,LEN(R1292)))),UPPER(LEFT(S1292,1)),LOWER(RIGHT(S1292,LEN(S1292)-IF(LEN(S1292)&gt;0,1,LEN(S1292)))),UPPER(LEFT(T1292,1)),LOWER(RIGHT(T1292,LEN(T1292)-IF(LEN(T1292)&gt;0,1,LEN(T1292)))),UPPER(LEFT(U1292,1)),LOWER(RIGHT(U1292,LEN(U1292)-IF(LEN(U1292)&gt;0,1,LEN(U1292)))),UPPER(LEFT(V1292,1)),LOWER(RIGHT(V1292,LEN(V1292)-IF(LEN(V1292)&gt;0,1,LEN(V1292)))))</f>
        <v>stepName</v>
      </c>
      <c r="X1292" s="3" t="str">
        <f>CONCATENATE("""",W1292,"""",":","""","""",",")</f>
        <v>"stepName":"",</v>
      </c>
      <c r="Y1292" s="22" t="str">
        <f>CONCATENATE("public static String ",,B1292,,"=","""",W1292,""";")</f>
        <v>public static String STEP_NAME="stepName";</v>
      </c>
      <c r="Z1292" s="7" t="str">
        <f>CONCATENATE("private String ",W1292,"=","""""",";")</f>
        <v>private String stepName="";</v>
      </c>
    </row>
    <row r="1293" spans="2:26" ht="19.2" x14ac:dyDescent="0.45">
      <c r="B1293" t="s">
        <v>844</v>
      </c>
      <c r="C1293" s="1" t="s">
        <v>1</v>
      </c>
      <c r="D1293" s="4">
        <v>300</v>
      </c>
      <c r="I1293" t="e">
        <f t="shared" si="561"/>
        <v>#REF!</v>
      </c>
      <c r="J1293" t="str">
        <f t="shared" ref="J1293" si="571">CONCATENATE(LEFT(CONCATENATE(" ADD "," ",N1293,";"),LEN(CONCATENATE(" ADD "," ",N1293,";"))-2),";")</f>
        <v xml:space="preserve"> ADD  STEP_TYPE VARCHAR(300);</v>
      </c>
      <c r="K1293" s="21" t="str">
        <f t="shared" ref="K1293" si="572">CONCATENATE(LEFT(CONCATENATE("  ALTER COLUMN  "," ",N1293,";"),LEN(CONCATENATE("  ALTER COLUMN  "," ",N1293,";"))-2),";")</f>
        <v xml:space="preserve">  ALTER COLUMN   STEP_TYPE VARCHAR(300);</v>
      </c>
      <c r="L1293" s="12"/>
      <c r="M1293" s="18" t="str">
        <f t="shared" ref="M1293:M1294" si="573">CONCATENATE(B1293,",")</f>
        <v>STEP_TYPE,</v>
      </c>
      <c r="N1293" s="5" t="str">
        <f>CONCATENATE(B1293," ",C1293,"(",D1293,")",",")</f>
        <v>STEP_TYPE VARCHAR(300),</v>
      </c>
      <c r="O1293" s="1" t="s">
        <v>849</v>
      </c>
      <c r="P1293" t="s">
        <v>51</v>
      </c>
      <c r="W1293" s="17" t="str">
        <f t="shared" ref="W1293" si="574">CONCATENATE(,LOWER(O1293),UPPER(LEFT(P1293,1)),LOWER(RIGHT(P1293,LEN(P1293)-IF(LEN(P1293)&gt;0,1,LEN(P1293)))),UPPER(LEFT(Q1293,1)),LOWER(RIGHT(Q1293,LEN(Q1293)-IF(LEN(Q1293)&gt;0,1,LEN(Q1293)))),UPPER(LEFT(R1293,1)),LOWER(RIGHT(R1293,LEN(R1293)-IF(LEN(R1293)&gt;0,1,LEN(R1293)))),UPPER(LEFT(S1293,1)),LOWER(RIGHT(S1293,LEN(S1293)-IF(LEN(S1293)&gt;0,1,LEN(S1293)))),UPPER(LEFT(T1293,1)),LOWER(RIGHT(T1293,LEN(T1293)-IF(LEN(T1293)&gt;0,1,LEN(T1293)))),UPPER(LEFT(U1293,1)),LOWER(RIGHT(U1293,LEN(U1293)-IF(LEN(U1293)&gt;0,1,LEN(U1293)))),UPPER(LEFT(V1293,1)),LOWER(RIGHT(V1293,LEN(V1293)-IF(LEN(V1293)&gt;0,1,LEN(V1293)))))</f>
        <v>stepType</v>
      </c>
      <c r="X1293" s="3" t="str">
        <f t="shared" ref="X1293" si="575">CONCATENATE("""",W1293,"""",":","""","""",",")</f>
        <v>"stepType":"",</v>
      </c>
      <c r="Y1293" s="22" t="str">
        <f t="shared" ref="Y1293" si="576">CONCATENATE("public static String ",,B1293,,"=","""",W1293,""";")</f>
        <v>public static String STEP_TYPE="stepType";</v>
      </c>
      <c r="Z1293" s="7" t="str">
        <f t="shared" ref="Z1293" si="577">CONCATENATE("private String ",W1293,"=","""""",";")</f>
        <v>private String stepType="";</v>
      </c>
    </row>
    <row r="1294" spans="2:26" ht="19.2" x14ac:dyDescent="0.45">
      <c r="C1294" s="1"/>
      <c r="D1294" s="4"/>
      <c r="L1294" s="12"/>
      <c r="M1294" s="18" t="str">
        <f t="shared" si="573"/>
        <v>,</v>
      </c>
      <c r="N1294" s="33" t="s">
        <v>130</v>
      </c>
      <c r="O1294" s="1"/>
      <c r="W1294" s="17"/>
    </row>
    <row r="1295" spans="2:26" ht="19.2" x14ac:dyDescent="0.45">
      <c r="C1295" s="14"/>
      <c r="D1295" s="9"/>
      <c r="K1295" s="29"/>
      <c r="M1295" s="20"/>
      <c r="N1295" s="31" t="s">
        <v>126</v>
      </c>
      <c r="O1295" s="14"/>
      <c r="W1295" s="17"/>
    </row>
    <row r="1296" spans="2:26" x14ac:dyDescent="0.3">
      <c r="B1296" s="2" t="s">
        <v>854</v>
      </c>
      <c r="I1296" t="str">
        <f>CONCATENATE("ALTER TABLE"," ",B1296)</f>
        <v>ALTER TABLE TM_REL_TASK_AND_SPRINT</v>
      </c>
      <c r="K1296" s="25"/>
      <c r="N1296" s="5" t="str">
        <f>CONCATENATE("CREATE TABLE ",B1296," ","(")</f>
        <v>CREATE TABLE TM_REL_TASK_AND_SPRINT (</v>
      </c>
    </row>
    <row r="1297" spans="2:26" ht="19.2" x14ac:dyDescent="0.45">
      <c r="B1297" s="1" t="s">
        <v>2</v>
      </c>
      <c r="C1297" s="1" t="s">
        <v>1</v>
      </c>
      <c r="D1297" s="4">
        <v>30</v>
      </c>
      <c r="E1297" s="24" t="s">
        <v>113</v>
      </c>
      <c r="I1297" t="str">
        <f>I1296</f>
        <v>ALTER TABLE TM_REL_TASK_AND_SPRINT</v>
      </c>
      <c r="L1297" s="12"/>
      <c r="M1297" s="18" t="str">
        <f t="shared" ref="M1297:M1304" si="578">CONCATENATE(B1297,",")</f>
        <v>ID,</v>
      </c>
      <c r="N1297" s="5" t="str">
        <f>CONCATENATE(B1297," ",C1297,"(",D1297,") ",E1297," ,")</f>
        <v>ID VARCHAR(30) NOT NULL ,</v>
      </c>
      <c r="O1297" s="1" t="s">
        <v>2</v>
      </c>
      <c r="P1297" s="6"/>
      <c r="Q1297" s="6"/>
      <c r="R1297" s="6"/>
      <c r="S1297" s="6"/>
      <c r="T1297" s="6"/>
      <c r="U1297" s="6"/>
      <c r="V1297" s="6"/>
      <c r="W1297" s="17" t="str">
        <f t="shared" ref="W1297:W1304" si="579">CONCATENATE(,LOWER(O1297),UPPER(LEFT(P1297,1)),LOWER(RIGHT(P1297,LEN(P1297)-IF(LEN(P1297)&gt;0,1,LEN(P1297)))),UPPER(LEFT(Q1297,1)),LOWER(RIGHT(Q1297,LEN(Q1297)-IF(LEN(Q1297)&gt;0,1,LEN(Q1297)))),UPPER(LEFT(R1297,1)),LOWER(RIGHT(R1297,LEN(R1297)-IF(LEN(R1297)&gt;0,1,LEN(R1297)))),UPPER(LEFT(S1297,1)),LOWER(RIGHT(S1297,LEN(S1297)-IF(LEN(S1297)&gt;0,1,LEN(S1297)))),UPPER(LEFT(T1297,1)),LOWER(RIGHT(T1297,LEN(T1297)-IF(LEN(T1297)&gt;0,1,LEN(T1297)))),UPPER(LEFT(U1297,1)),LOWER(RIGHT(U1297,LEN(U1297)-IF(LEN(U1297)&gt;0,1,LEN(U1297)))),UPPER(LEFT(V1297,1)),LOWER(RIGHT(V1297,LEN(V1297)-IF(LEN(V1297)&gt;0,1,LEN(V1297)))))</f>
        <v>id</v>
      </c>
      <c r="X1297" s="3" t="str">
        <f t="shared" ref="X1297:X1304" si="580">CONCATENATE("""",W1297,"""",":","""","""",",")</f>
        <v>"id":"",</v>
      </c>
      <c r="Y1297" s="22" t="str">
        <f t="shared" ref="Y1297:Y1304" si="581">CONCATENATE("public static String ",,B1297,,"=","""",W1297,""";")</f>
        <v>public static String ID="id";</v>
      </c>
      <c r="Z1297" s="7" t="str">
        <f t="shared" ref="Z1297:Z1304" si="582">CONCATENATE("private String ",W1297,"=","""""",";")</f>
        <v>private String id="";</v>
      </c>
    </row>
    <row r="1298" spans="2:26" ht="19.2" x14ac:dyDescent="0.45">
      <c r="B1298" s="1" t="s">
        <v>3</v>
      </c>
      <c r="C1298" s="1" t="s">
        <v>1</v>
      </c>
      <c r="D1298" s="4">
        <v>10</v>
      </c>
      <c r="I1298" t="str">
        <f>I1297</f>
        <v>ALTER TABLE TM_REL_TASK_AND_SPRINT</v>
      </c>
      <c r="K1298" s="21" t="s">
        <v>436</v>
      </c>
      <c r="L1298" s="12"/>
      <c r="M1298" s="18" t="str">
        <f t="shared" si="578"/>
        <v>STATUS,</v>
      </c>
      <c r="N1298" s="5" t="str">
        <f t="shared" ref="N1298:N1304" si="583">CONCATENATE(B1298," ",C1298,"(",D1298,")",",")</f>
        <v>STATUS VARCHAR(10),</v>
      </c>
      <c r="O1298" s="1" t="s">
        <v>3</v>
      </c>
      <c r="W1298" s="17" t="str">
        <f t="shared" si="579"/>
        <v>status</v>
      </c>
      <c r="X1298" s="3" t="str">
        <f t="shared" si="580"/>
        <v>"status":"",</v>
      </c>
      <c r="Y1298" s="22" t="str">
        <f t="shared" si="581"/>
        <v>public static String STATUS="status";</v>
      </c>
      <c r="Z1298" s="7" t="str">
        <f t="shared" si="582"/>
        <v>private String status="";</v>
      </c>
    </row>
    <row r="1299" spans="2:26" ht="19.2" x14ac:dyDescent="0.45">
      <c r="B1299" s="1" t="s">
        <v>4</v>
      </c>
      <c r="C1299" s="1" t="s">
        <v>1</v>
      </c>
      <c r="D1299" s="4">
        <v>30</v>
      </c>
      <c r="I1299" t="str">
        <f>I1298</f>
        <v>ALTER TABLE TM_REL_TASK_AND_SPRINT</v>
      </c>
      <c r="J1299" t="str">
        <f t="shared" ref="J1299:J1304" si="584">CONCATENATE(LEFT(CONCATENATE(" ADD "," ",N1299,";"),LEN(CONCATENATE(" ADD "," ",N1299,";"))-2),";")</f>
        <v xml:space="preserve"> ADD  INSERT_DATE VARCHAR(30);</v>
      </c>
      <c r="K1299" s="21" t="str">
        <f t="shared" ref="K1299:K1304" si="585">CONCATENATE(LEFT(CONCATENATE("  ALTER COLUMN  "," ",N1299,";"),LEN(CONCATENATE("  ALTER COLUMN  "," ",N1299,";"))-2),";")</f>
        <v xml:space="preserve">  ALTER COLUMN   INSERT_DATE VARCHAR(30);</v>
      </c>
      <c r="L1299" s="12"/>
      <c r="M1299" s="18" t="str">
        <f t="shared" si="578"/>
        <v>INSERT_DATE,</v>
      </c>
      <c r="N1299" s="5" t="str">
        <f t="shared" si="583"/>
        <v>INSERT_DATE VARCHAR(30),</v>
      </c>
      <c r="O1299" s="1" t="s">
        <v>7</v>
      </c>
      <c r="P1299" t="s">
        <v>8</v>
      </c>
      <c r="W1299" s="17" t="str">
        <f t="shared" si="579"/>
        <v>insertDate</v>
      </c>
      <c r="X1299" s="3" t="str">
        <f t="shared" si="580"/>
        <v>"insertDate":"",</v>
      </c>
      <c r="Y1299" s="22" t="str">
        <f t="shared" si="581"/>
        <v>public static String INSERT_DATE="insertDate";</v>
      </c>
      <c r="Z1299" s="7" t="str">
        <f t="shared" si="582"/>
        <v>private String insertDate="";</v>
      </c>
    </row>
    <row r="1300" spans="2:26" ht="19.2" x14ac:dyDescent="0.45">
      <c r="B1300" s="1" t="s">
        <v>5</v>
      </c>
      <c r="C1300" s="1" t="s">
        <v>1</v>
      </c>
      <c r="D1300" s="4">
        <v>30</v>
      </c>
      <c r="I1300" t="str">
        <f>I1299</f>
        <v>ALTER TABLE TM_REL_TASK_AND_SPRINT</v>
      </c>
      <c r="J1300" t="str">
        <f t="shared" si="584"/>
        <v xml:space="preserve"> ADD  MODIFICATION_DATE VARCHAR(30);</v>
      </c>
      <c r="K1300" s="21" t="str">
        <f t="shared" si="585"/>
        <v xml:space="preserve">  ALTER COLUMN   MODIFICATION_DATE VARCHAR(30);</v>
      </c>
      <c r="L1300" s="12"/>
      <c r="M1300" s="18" t="str">
        <f t="shared" si="578"/>
        <v>MODIFICATION_DATE,</v>
      </c>
      <c r="N1300" s="5" t="str">
        <f t="shared" si="583"/>
        <v>MODIFICATION_DATE VARCHAR(30),</v>
      </c>
      <c r="O1300" s="1" t="s">
        <v>9</v>
      </c>
      <c r="P1300" t="s">
        <v>8</v>
      </c>
      <c r="W1300" s="17" t="str">
        <f t="shared" si="579"/>
        <v>modificationDate</v>
      </c>
      <c r="X1300" s="3" t="str">
        <f t="shared" si="580"/>
        <v>"modificationDate":"",</v>
      </c>
      <c r="Y1300" s="22" t="str">
        <f t="shared" si="581"/>
        <v>public static String MODIFICATION_DATE="modificationDate";</v>
      </c>
      <c r="Z1300" s="7" t="str">
        <f t="shared" si="582"/>
        <v>private String modificationDate="";</v>
      </c>
    </row>
    <row r="1301" spans="2:26" ht="19.2" x14ac:dyDescent="0.45">
      <c r="B1301" s="1" t="s">
        <v>274</v>
      </c>
      <c r="C1301" s="1" t="s">
        <v>1</v>
      </c>
      <c r="D1301" s="4">
        <v>45</v>
      </c>
      <c r="I1301" t="str">
        <f>I1300</f>
        <v>ALTER TABLE TM_REL_TASK_AND_SPRINT</v>
      </c>
      <c r="J1301" t="str">
        <f t="shared" si="584"/>
        <v xml:space="preserve"> ADD  FK_PROJECT_ID VARCHAR(45);</v>
      </c>
      <c r="K1301" s="21" t="str">
        <f t="shared" si="585"/>
        <v xml:space="preserve">  ALTER COLUMN   FK_PROJECT_ID VARCHAR(45);</v>
      </c>
      <c r="L1301" s="12"/>
      <c r="M1301" s="18" t="str">
        <f t="shared" si="578"/>
        <v>FK_PROJECT_ID,</v>
      </c>
      <c r="N1301" s="5" t="str">
        <f t="shared" si="583"/>
        <v>FK_PROJECT_ID VARCHAR(45),</v>
      </c>
      <c r="O1301" s="1" t="s">
        <v>10</v>
      </c>
      <c r="P1301" t="s">
        <v>288</v>
      </c>
      <c r="Q1301" t="s">
        <v>2</v>
      </c>
      <c r="W1301" s="17" t="str">
        <f t="shared" si="579"/>
        <v>fkProjectId</v>
      </c>
      <c r="X1301" s="3" t="str">
        <f t="shared" si="580"/>
        <v>"fkProjectId":"",</v>
      </c>
      <c r="Y1301" s="22" t="str">
        <f t="shared" si="581"/>
        <v>public static String FK_PROJECT_ID="fkProjectId";</v>
      </c>
      <c r="Z1301" s="7" t="str">
        <f t="shared" si="582"/>
        <v>private String fkProjectId="";</v>
      </c>
    </row>
    <row r="1302" spans="2:26" ht="19.2" x14ac:dyDescent="0.45">
      <c r="B1302" s="1" t="s">
        <v>367</v>
      </c>
      <c r="C1302" s="1" t="s">
        <v>1</v>
      </c>
      <c r="D1302" s="4">
        <v>45</v>
      </c>
      <c r="I1302" t="str">
        <f>I1254</f>
        <v>ALTER TABLE TM_TEST_CASE_STEP</v>
      </c>
      <c r="J1302" t="str">
        <f t="shared" si="584"/>
        <v xml:space="preserve"> ADD  FK_BACKLOG_ID VARCHAR(45);</v>
      </c>
      <c r="K1302" s="21" t="str">
        <f t="shared" si="585"/>
        <v xml:space="preserve">  ALTER COLUMN   FK_BACKLOG_ID VARCHAR(45);</v>
      </c>
      <c r="L1302" s="12"/>
      <c r="M1302" s="18" t="str">
        <f t="shared" si="578"/>
        <v>FK_BACKLOG_ID,</v>
      </c>
      <c r="N1302" s="5" t="str">
        <f t="shared" si="583"/>
        <v>FK_BACKLOG_ID VARCHAR(45),</v>
      </c>
      <c r="O1302" s="1" t="s">
        <v>10</v>
      </c>
      <c r="P1302" t="s">
        <v>354</v>
      </c>
      <c r="Q1302" t="s">
        <v>2</v>
      </c>
      <c r="W1302" s="17" t="str">
        <f t="shared" si="579"/>
        <v>fkBacklogId</v>
      </c>
      <c r="X1302" s="3" t="str">
        <f t="shared" si="580"/>
        <v>"fkBacklogId":"",</v>
      </c>
      <c r="Y1302" s="22" t="str">
        <f t="shared" si="581"/>
        <v>public static String FK_BACKLOG_ID="fkBacklogId";</v>
      </c>
      <c r="Z1302" s="7" t="str">
        <f t="shared" si="582"/>
        <v>private String fkBacklogId="";</v>
      </c>
    </row>
    <row r="1303" spans="2:26" ht="19.2" x14ac:dyDescent="0.45">
      <c r="B1303" s="1" t="s">
        <v>413</v>
      </c>
      <c r="C1303" s="1" t="s">
        <v>1</v>
      </c>
      <c r="D1303" s="4">
        <v>45</v>
      </c>
      <c r="I1303" t="str">
        <f>I1255</f>
        <v>ALTER TABLE TM_TEST_CASE_STEP</v>
      </c>
      <c r="J1303" t="str">
        <f t="shared" si="584"/>
        <v xml:space="preserve"> ADD  FK_BACKLOG_TASK_ID VARCHAR(45);</v>
      </c>
      <c r="K1303" s="21" t="str">
        <f t="shared" si="585"/>
        <v xml:space="preserve">  ALTER COLUMN   FK_BACKLOG_TASK_ID VARCHAR(45);</v>
      </c>
      <c r="L1303" s="12"/>
      <c r="M1303" s="18" t="str">
        <f>CONCATENATE(B1303,",")</f>
        <v>FK_BACKLOG_TASK_ID,</v>
      </c>
      <c r="N1303" s="5" t="str">
        <f>CONCATENATE(B1303," ",C1303,"(",D1303,")",",")</f>
        <v>FK_BACKLOG_TASK_ID VARCHAR(45),</v>
      </c>
      <c r="O1303" s="1" t="s">
        <v>10</v>
      </c>
      <c r="P1303" t="s">
        <v>354</v>
      </c>
      <c r="Q1303" t="s">
        <v>311</v>
      </c>
      <c r="R1303" t="s">
        <v>2</v>
      </c>
      <c r="W1303" s="17" t="str">
        <f>CONCATENATE(,LOWER(O1303),UPPER(LEFT(P1303,1)),LOWER(RIGHT(P1303,LEN(P1303)-IF(LEN(P1303)&gt;0,1,LEN(P1303)))),UPPER(LEFT(Q1303,1)),LOWER(RIGHT(Q1303,LEN(Q1303)-IF(LEN(Q1303)&gt;0,1,LEN(Q1303)))),UPPER(LEFT(R1303,1)),LOWER(RIGHT(R1303,LEN(R1303)-IF(LEN(R1303)&gt;0,1,LEN(R1303)))),UPPER(LEFT(S1303,1)),LOWER(RIGHT(S1303,LEN(S1303)-IF(LEN(S1303)&gt;0,1,LEN(S1303)))),UPPER(LEFT(T1303,1)),LOWER(RIGHT(T1303,LEN(T1303)-IF(LEN(T1303)&gt;0,1,LEN(T1303)))),UPPER(LEFT(U1303,1)),LOWER(RIGHT(U1303,LEN(U1303)-IF(LEN(U1303)&gt;0,1,LEN(U1303)))),UPPER(LEFT(V1303,1)),LOWER(RIGHT(V1303,LEN(V1303)-IF(LEN(V1303)&gt;0,1,LEN(V1303)))))</f>
        <v>fkBacklogTaskId</v>
      </c>
      <c r="X1303" s="3" t="str">
        <f>CONCATENATE("""",W1303,"""",":","""","""",",")</f>
        <v>"fkBacklogTaskId":"",</v>
      </c>
      <c r="Y1303" s="22" t="str">
        <f>CONCATENATE("public static String ",,B1303,,"=","""",W1303,""";")</f>
        <v>public static String FK_BACKLOG_TASK_ID="fkBacklogTaskId";</v>
      </c>
      <c r="Z1303" s="7" t="str">
        <f>CONCATENATE("private String ",W1303,"=","""""",";")</f>
        <v>private String fkBacklogTaskId="";</v>
      </c>
    </row>
    <row r="1304" spans="2:26" ht="19.2" x14ac:dyDescent="0.45">
      <c r="B1304" s="1" t="s">
        <v>455</v>
      </c>
      <c r="C1304" s="1" t="s">
        <v>1</v>
      </c>
      <c r="D1304" s="4">
        <v>44</v>
      </c>
      <c r="I1304">
        <f>I1033</f>
        <v>0</v>
      </c>
      <c r="J1304" t="str">
        <f t="shared" si="584"/>
        <v xml:space="preserve"> ADD  FK_TASK_SPRINT_ID VARCHAR(44);</v>
      </c>
      <c r="K1304" s="21" t="str">
        <f t="shared" si="585"/>
        <v xml:space="preserve">  ALTER COLUMN   FK_TASK_SPRINT_ID VARCHAR(44);</v>
      </c>
      <c r="L1304" s="12"/>
      <c r="M1304" s="18" t="str">
        <f t="shared" si="578"/>
        <v>FK_TASK_SPRINT_ID,</v>
      </c>
      <c r="N1304" s="5" t="str">
        <f t="shared" si="583"/>
        <v>FK_TASK_SPRINT_ID VARCHAR(44),</v>
      </c>
      <c r="O1304" s="1" t="s">
        <v>10</v>
      </c>
      <c r="P1304" t="s">
        <v>311</v>
      </c>
      <c r="Q1304" t="s">
        <v>366</v>
      </c>
      <c r="R1304" t="s">
        <v>2</v>
      </c>
      <c r="W1304" s="17" t="str">
        <f t="shared" si="579"/>
        <v>fkTaskSprintId</v>
      </c>
      <c r="X1304" s="3" t="str">
        <f t="shared" si="580"/>
        <v>"fkTaskSprintId":"",</v>
      </c>
      <c r="Y1304" s="22" t="str">
        <f t="shared" si="581"/>
        <v>public static String FK_TASK_SPRINT_ID="fkTaskSprintId";</v>
      </c>
      <c r="Z1304" s="7" t="str">
        <f t="shared" si="582"/>
        <v>private String fkTaskSprintId="";</v>
      </c>
    </row>
    <row r="1305" spans="2:26" ht="19.2" x14ac:dyDescent="0.45">
      <c r="B1305" s="1"/>
      <c r="C1305" s="1"/>
      <c r="D1305" s="4"/>
      <c r="L1305" s="12"/>
      <c r="M1305" s="18"/>
      <c r="N1305" s="33" t="s">
        <v>130</v>
      </c>
      <c r="O1305" s="1"/>
      <c r="W1305" s="17"/>
    </row>
    <row r="1306" spans="2:26" x14ac:dyDescent="0.3">
      <c r="N1306" s="31" t="s">
        <v>126</v>
      </c>
    </row>
    <row r="1309" spans="2:26" x14ac:dyDescent="0.3">
      <c r="B1309" s="2" t="s">
        <v>855</v>
      </c>
      <c r="I1309" t="str">
        <f>CONCATENATE("ALTER TABLE"," ",B1309)</f>
        <v>ALTER TABLE TM_TASK_SPRINT_LIST_FOR_TASK</v>
      </c>
      <c r="J1309" t="s">
        <v>293</v>
      </c>
      <c r="K1309" s="26" t="str">
        <f>CONCATENATE(J1309," VIEW ",B1309," AS SELECT")</f>
        <v>create OR REPLACE VIEW TM_TASK_SPRINT_LIST_FOR_TASK AS SELECT</v>
      </c>
      <c r="N1309" s="5" t="str">
        <f>CONCATENATE("CREATE TABLE ",B1309," ","(")</f>
        <v>CREATE TABLE TM_TASK_SPRINT_LIST_FOR_TASK (</v>
      </c>
    </row>
    <row r="1310" spans="2:26" ht="19.2" x14ac:dyDescent="0.45">
      <c r="B1310" s="1" t="s">
        <v>2</v>
      </c>
      <c r="C1310" s="1" t="s">
        <v>1</v>
      </c>
      <c r="D1310" s="4">
        <v>30</v>
      </c>
      <c r="E1310" s="24" t="s">
        <v>113</v>
      </c>
      <c r="I1310" t="str">
        <f>I1309</f>
        <v>ALTER TABLE TM_TASK_SPRINT_LIST_FOR_TASK</v>
      </c>
      <c r="K1310" s="25" t="str">
        <f t="shared" ref="K1310:K1316" si="586">CONCATENATE(B1310,",")</f>
        <v>ID,</v>
      </c>
      <c r="L1310" s="12"/>
      <c r="M1310" s="18" t="str">
        <f>CONCATENATE(B1310,",")</f>
        <v>ID,</v>
      </c>
      <c r="N1310" s="5" t="str">
        <f>CONCATENATE(B1310," ",C1310,"(",D1310,") ",E1310," ,")</f>
        <v>ID VARCHAR(30) NOT NULL ,</v>
      </c>
      <c r="O1310" s="1" t="s">
        <v>2</v>
      </c>
      <c r="P1310" s="6"/>
      <c r="Q1310" s="6"/>
      <c r="R1310" s="6"/>
      <c r="S1310" s="6"/>
      <c r="T1310" s="6"/>
      <c r="U1310" s="6"/>
      <c r="V1310" s="6"/>
      <c r="W1310" s="17" t="str">
        <f t="shared" ref="W1310:W1319" si="587">CONCATENATE(,LOWER(O1310),UPPER(LEFT(P1310,1)),LOWER(RIGHT(P1310,LEN(P1310)-IF(LEN(P1310)&gt;0,1,LEN(P1310)))),UPPER(LEFT(Q1310,1)),LOWER(RIGHT(Q1310,LEN(Q1310)-IF(LEN(Q1310)&gt;0,1,LEN(Q1310)))),UPPER(LEFT(R1310,1)),LOWER(RIGHT(R1310,LEN(R1310)-IF(LEN(R1310)&gt;0,1,LEN(R1310)))),UPPER(LEFT(S1310,1)),LOWER(RIGHT(S1310,LEN(S1310)-IF(LEN(S1310)&gt;0,1,LEN(S1310)))),UPPER(LEFT(T1310,1)),LOWER(RIGHT(T1310,LEN(T1310)-IF(LEN(T1310)&gt;0,1,LEN(T1310)))),UPPER(LEFT(U1310,1)),LOWER(RIGHT(U1310,LEN(U1310)-IF(LEN(U1310)&gt;0,1,LEN(U1310)))),UPPER(LEFT(V1310,1)),LOWER(RIGHT(V1310,LEN(V1310)-IF(LEN(V1310)&gt;0,1,LEN(V1310)))))</f>
        <v>id</v>
      </c>
      <c r="X1310" s="3" t="str">
        <f t="shared" ref="X1310:X1319" si="588">CONCATENATE("""",W1310,"""",":","""","""",",")</f>
        <v>"id":"",</v>
      </c>
      <c r="Y1310" s="22" t="str">
        <f t="shared" ref="Y1310:Y1319" si="589">CONCATENATE("public static String ",,B1310,,"=","""",W1310,""";")</f>
        <v>public static String ID="id";</v>
      </c>
      <c r="Z1310" s="7" t="str">
        <f t="shared" ref="Z1310:Z1319" si="590">CONCATENATE("private String ",W1310,"=","""""",";")</f>
        <v>private String id="";</v>
      </c>
    </row>
    <row r="1311" spans="2:26" ht="19.2" x14ac:dyDescent="0.45">
      <c r="B1311" s="1" t="s">
        <v>3</v>
      </c>
      <c r="C1311" s="1" t="s">
        <v>1</v>
      </c>
      <c r="D1311" s="4">
        <v>10</v>
      </c>
      <c r="I1311" t="str">
        <f>I1310</f>
        <v>ALTER TABLE TM_TASK_SPRINT_LIST_FOR_TASK</v>
      </c>
      <c r="K1311" s="25" t="str">
        <f t="shared" si="586"/>
        <v>STATUS,</v>
      </c>
      <c r="L1311" s="12"/>
      <c r="M1311" s="18" t="str">
        <f>CONCATENATE(B1311,",")</f>
        <v>STATUS,</v>
      </c>
      <c r="N1311" s="5" t="str">
        <f t="shared" ref="N1311:N1319" si="591">CONCATENATE(B1311," ",C1311,"(",D1311,")",",")</f>
        <v>STATUS VARCHAR(10),</v>
      </c>
      <c r="O1311" s="1" t="s">
        <v>3</v>
      </c>
      <c r="W1311" s="17" t="str">
        <f t="shared" si="587"/>
        <v>status</v>
      </c>
      <c r="X1311" s="3" t="str">
        <f t="shared" si="588"/>
        <v>"status":"",</v>
      </c>
      <c r="Y1311" s="22" t="str">
        <f t="shared" si="589"/>
        <v>public static String STATUS="status";</v>
      </c>
      <c r="Z1311" s="7" t="str">
        <f t="shared" si="590"/>
        <v>private String status="";</v>
      </c>
    </row>
    <row r="1312" spans="2:26" ht="19.2" x14ac:dyDescent="0.45">
      <c r="B1312" s="1" t="s">
        <v>4</v>
      </c>
      <c r="C1312" s="1" t="s">
        <v>1</v>
      </c>
      <c r="D1312" s="4">
        <v>30</v>
      </c>
      <c r="I1312" t="str">
        <f>I1311</f>
        <v>ALTER TABLE TM_TASK_SPRINT_LIST_FOR_TASK</v>
      </c>
      <c r="K1312" s="25" t="str">
        <f t="shared" si="586"/>
        <v>INSERT_DATE,</v>
      </c>
      <c r="L1312" s="12"/>
      <c r="M1312" s="18" t="str">
        <f>CONCATENATE(B1312,",")</f>
        <v>INSERT_DATE,</v>
      </c>
      <c r="N1312" s="5" t="str">
        <f t="shared" si="591"/>
        <v>INSERT_DATE VARCHAR(30),</v>
      </c>
      <c r="O1312" s="1" t="s">
        <v>7</v>
      </c>
      <c r="P1312" t="s">
        <v>8</v>
      </c>
      <c r="W1312" s="17" t="str">
        <f t="shared" si="587"/>
        <v>insertDate</v>
      </c>
      <c r="X1312" s="3" t="str">
        <f t="shared" si="588"/>
        <v>"insertDate":"",</v>
      </c>
      <c r="Y1312" s="22" t="str">
        <f t="shared" si="589"/>
        <v>public static String INSERT_DATE="insertDate";</v>
      </c>
      <c r="Z1312" s="7" t="str">
        <f t="shared" si="590"/>
        <v>private String insertDate="";</v>
      </c>
    </row>
    <row r="1313" spans="2:26" ht="19.2" x14ac:dyDescent="0.45">
      <c r="B1313" s="1" t="s">
        <v>5</v>
      </c>
      <c r="C1313" s="1" t="s">
        <v>1</v>
      </c>
      <c r="D1313" s="4">
        <v>30</v>
      </c>
      <c r="I1313" t="str">
        <f>I1312</f>
        <v>ALTER TABLE TM_TASK_SPRINT_LIST_FOR_TASK</v>
      </c>
      <c r="K1313" s="25" t="str">
        <f t="shared" si="586"/>
        <v>MODIFICATION_DATE,</v>
      </c>
      <c r="L1313" s="12"/>
      <c r="M1313" s="18" t="str">
        <f>CONCATENATE(B1313,",")</f>
        <v>MODIFICATION_DATE,</v>
      </c>
      <c r="N1313" s="5" t="str">
        <f t="shared" si="591"/>
        <v>MODIFICATION_DATE VARCHAR(30),</v>
      </c>
      <c r="O1313" s="1" t="s">
        <v>9</v>
      </c>
      <c r="P1313" t="s">
        <v>8</v>
      </c>
      <c r="W1313" s="17" t="str">
        <f t="shared" si="587"/>
        <v>modificationDate</v>
      </c>
      <c r="X1313" s="3" t="str">
        <f t="shared" si="588"/>
        <v>"modificationDate":"",</v>
      </c>
      <c r="Y1313" s="22" t="str">
        <f t="shared" si="589"/>
        <v>public static String MODIFICATION_DATE="modificationDate";</v>
      </c>
      <c r="Z1313" s="7" t="str">
        <f t="shared" si="590"/>
        <v>private String modificationDate="";</v>
      </c>
    </row>
    <row r="1314" spans="2:26" ht="19.2" x14ac:dyDescent="0.45">
      <c r="B1314" s="1" t="s">
        <v>360</v>
      </c>
      <c r="C1314" s="1" t="s">
        <v>1</v>
      </c>
      <c r="D1314" s="4">
        <v>500</v>
      </c>
      <c r="I1314" t="str">
        <f>I1208</f>
        <v>ALTER TABLE TM_FIELD</v>
      </c>
      <c r="K1314" s="25" t="str">
        <f t="shared" si="586"/>
        <v>SPRINT_NAME,</v>
      </c>
      <c r="L1314" s="12"/>
      <c r="M1314" s="18" t="str">
        <f>CONCATENATE(B1314,",")</f>
        <v>SPRINT_NAME,</v>
      </c>
      <c r="N1314" s="5" t="str">
        <f t="shared" si="591"/>
        <v>SPRINT_NAME VARCHAR(500),</v>
      </c>
      <c r="O1314" s="1" t="s">
        <v>366</v>
      </c>
      <c r="P1314" t="s">
        <v>0</v>
      </c>
      <c r="W1314" s="17" t="str">
        <f t="shared" si="587"/>
        <v>sprintName</v>
      </c>
      <c r="X1314" s="3" t="str">
        <f t="shared" si="588"/>
        <v>"sprintName":"",</v>
      </c>
      <c r="Y1314" s="22" t="str">
        <f t="shared" si="589"/>
        <v>public static String SPRINT_NAME="sprintName";</v>
      </c>
      <c r="Z1314" s="7" t="str">
        <f t="shared" si="590"/>
        <v>private String sprintName="";</v>
      </c>
    </row>
    <row r="1315" spans="2:26" ht="19.2" x14ac:dyDescent="0.45">
      <c r="B1315" s="1" t="s">
        <v>361</v>
      </c>
      <c r="C1315" s="1" t="s">
        <v>1</v>
      </c>
      <c r="D1315" s="4">
        <v>32</v>
      </c>
      <c r="J1315" s="23"/>
      <c r="K1315" s="25" t="str">
        <f t="shared" si="586"/>
        <v>SPRINT_START_DATE,</v>
      </c>
      <c r="L1315" s="12"/>
      <c r="M1315" s="18"/>
      <c r="N1315" s="5" t="str">
        <f t="shared" si="591"/>
        <v>SPRINT_START_DATE VARCHAR(32),</v>
      </c>
      <c r="O1315" s="1" t="s">
        <v>366</v>
      </c>
      <c r="P1315" t="s">
        <v>289</v>
      </c>
      <c r="Q1315" t="s">
        <v>8</v>
      </c>
      <c r="W1315" s="17" t="str">
        <f t="shared" si="587"/>
        <v>sprintStartDate</v>
      </c>
      <c r="X1315" s="3" t="str">
        <f t="shared" si="588"/>
        <v>"sprintStartDate":"",</v>
      </c>
      <c r="Y1315" s="22" t="str">
        <f t="shared" si="589"/>
        <v>public static String SPRINT_START_DATE="sprintStartDate";</v>
      </c>
      <c r="Z1315" s="7" t="str">
        <f t="shared" si="590"/>
        <v>private String sprintStartDate="";</v>
      </c>
    </row>
    <row r="1316" spans="2:26" ht="19.2" x14ac:dyDescent="0.45">
      <c r="B1316" s="1" t="s">
        <v>362</v>
      </c>
      <c r="C1316" s="1" t="s">
        <v>1</v>
      </c>
      <c r="D1316" s="4">
        <v>32</v>
      </c>
      <c r="I1316" t="str">
        <f>I1210</f>
        <v>ALTER TABLE TM_FIELD</v>
      </c>
      <c r="J1316" s="23"/>
      <c r="K1316" s="25" t="str">
        <f t="shared" si="586"/>
        <v>SPRINT_END_DATE,</v>
      </c>
      <c r="L1316" s="12"/>
      <c r="M1316" s="18" t="str">
        <f>CONCATENATE(B1316,",")</f>
        <v>SPRINT_END_DATE,</v>
      </c>
      <c r="N1316" s="5" t="str">
        <f t="shared" si="591"/>
        <v>SPRINT_END_DATE VARCHAR(32),</v>
      </c>
      <c r="O1316" s="1" t="s">
        <v>366</v>
      </c>
      <c r="P1316" t="s">
        <v>290</v>
      </c>
      <c r="Q1316" t="s">
        <v>8</v>
      </c>
      <c r="W1316" s="17" t="str">
        <f t="shared" si="587"/>
        <v>sprintEndDate</v>
      </c>
      <c r="X1316" s="3" t="str">
        <f t="shared" si="588"/>
        <v>"sprintEndDate":"",</v>
      </c>
      <c r="Y1316" s="22" t="str">
        <f t="shared" si="589"/>
        <v>public static String SPRINT_END_DATE="sprintEndDate";</v>
      </c>
      <c r="Z1316" s="7" t="str">
        <f t="shared" si="590"/>
        <v>private String sprintEndDate="";</v>
      </c>
    </row>
    <row r="1317" spans="2:26" ht="19.2" x14ac:dyDescent="0.45">
      <c r="B1317" s="1" t="s">
        <v>274</v>
      </c>
      <c r="C1317" s="1" t="s">
        <v>1</v>
      </c>
      <c r="D1317" s="4">
        <v>54</v>
      </c>
      <c r="I1317" t="str">
        <f>I1211</f>
        <v>ALTER TABLE TM_FIELD</v>
      </c>
      <c r="J1317" s="23"/>
      <c r="K1317" s="25" t="str">
        <f>CONCATENATE(B1317,",")</f>
        <v>FK_PROJECT_ID,</v>
      </c>
      <c r="L1317" s="12"/>
      <c r="M1317" s="18"/>
      <c r="N1317" s="5" t="str">
        <f t="shared" si="591"/>
        <v>FK_PROJECT_ID VARCHAR(54),</v>
      </c>
      <c r="O1317" s="1" t="s">
        <v>10</v>
      </c>
      <c r="P1317" t="s">
        <v>288</v>
      </c>
      <c r="Q1317" t="s">
        <v>2</v>
      </c>
      <c r="W1317" s="17" t="str">
        <f t="shared" si="587"/>
        <v>fkProjectId</v>
      </c>
      <c r="X1317" s="3" t="str">
        <f t="shared" si="588"/>
        <v>"fkProjectId":"",</v>
      </c>
      <c r="Y1317" s="22" t="str">
        <f t="shared" si="589"/>
        <v>public static String FK_PROJECT_ID="fkProjectId";</v>
      </c>
      <c r="Z1317" s="7" t="str">
        <f t="shared" si="590"/>
        <v>private String fkProjectId="";</v>
      </c>
    </row>
    <row r="1318" spans="2:26" ht="19.2" x14ac:dyDescent="0.45">
      <c r="B1318" s="1" t="s">
        <v>364</v>
      </c>
      <c r="C1318" s="1" t="s">
        <v>1</v>
      </c>
      <c r="D1318" s="4">
        <v>54</v>
      </c>
      <c r="I1318" t="str">
        <f>I1212</f>
        <v>ALTER TABLE TM_FIELD</v>
      </c>
      <c r="K1318" s="25" t="str">
        <f>CONCATENATE(B1318,",")</f>
        <v>SPRINT_STATUS,</v>
      </c>
      <c r="L1318" s="12"/>
      <c r="M1318" s="18"/>
      <c r="N1318" s="5" t="str">
        <f t="shared" si="591"/>
        <v>SPRINT_STATUS VARCHAR(54),</v>
      </c>
      <c r="O1318" s="1" t="s">
        <v>366</v>
      </c>
      <c r="P1318" t="s">
        <v>3</v>
      </c>
      <c r="W1318" s="17" t="str">
        <f t="shared" si="587"/>
        <v>sprintStatus</v>
      </c>
      <c r="X1318" s="3" t="str">
        <f t="shared" si="588"/>
        <v>"sprintStatus":"",</v>
      </c>
      <c r="Y1318" s="22" t="str">
        <f t="shared" si="589"/>
        <v>public static String SPRINT_STATUS="sprintStatus";</v>
      </c>
      <c r="Z1318" s="7" t="str">
        <f t="shared" si="590"/>
        <v>private String sprintStatus="";</v>
      </c>
    </row>
    <row r="1319" spans="2:26" ht="19.2" x14ac:dyDescent="0.45">
      <c r="B1319" s="1" t="s">
        <v>365</v>
      </c>
      <c r="C1319" s="1" t="s">
        <v>1</v>
      </c>
      <c r="D1319" s="4">
        <v>54</v>
      </c>
      <c r="I1319" t="str">
        <f>I1213</f>
        <v>ALTER TABLE TM_FIELD</v>
      </c>
      <c r="K1319" s="25" t="str">
        <f>CONCATENATE(B1319,",")</f>
        <v>SPRINT_COLOR,</v>
      </c>
      <c r="L1319" s="12"/>
      <c r="M1319" s="18"/>
      <c r="N1319" s="5" t="str">
        <f t="shared" si="591"/>
        <v>SPRINT_COLOR VARCHAR(54),</v>
      </c>
      <c r="O1319" s="1" t="s">
        <v>366</v>
      </c>
      <c r="P1319" t="s">
        <v>358</v>
      </c>
      <c r="W1319" s="17" t="str">
        <f t="shared" si="587"/>
        <v>sprintColor</v>
      </c>
      <c r="X1319" s="3" t="str">
        <f t="shared" si="588"/>
        <v>"sprintColor":"",</v>
      </c>
      <c r="Y1319" s="22" t="str">
        <f t="shared" si="589"/>
        <v>public static String SPRINT_COLOR="sprintColor";</v>
      </c>
      <c r="Z1319" s="7" t="str">
        <f t="shared" si="590"/>
        <v>private String sprintColor="";</v>
      </c>
    </row>
    <row r="1320" spans="2:26" ht="19.2" x14ac:dyDescent="0.45">
      <c r="B1320" s="1" t="s">
        <v>518</v>
      </c>
      <c r="C1320" s="1" t="s">
        <v>1</v>
      </c>
      <c r="D1320" s="4">
        <v>3333</v>
      </c>
      <c r="I1320" t="str">
        <f>I1213</f>
        <v>ALTER TABLE TM_FIELD</v>
      </c>
      <c r="K1320" s="25" t="s">
        <v>856</v>
      </c>
      <c r="L1320" s="12"/>
      <c r="M1320" s="18"/>
      <c r="N1320" s="5" t="str">
        <f>CONCATENATE(B1320," ",C1320,"(",D1320,")",",")</f>
        <v>BACKLOG_COUNT VARCHAR(3333),</v>
      </c>
      <c r="O1320" s="1" t="s">
        <v>354</v>
      </c>
      <c r="P1320" t="s">
        <v>214</v>
      </c>
      <c r="W1320" s="17" t="str">
        <f>CONCATENATE(,LOWER(O1320),UPPER(LEFT(P1320,1)),LOWER(RIGHT(P1320,LEN(P1320)-IF(LEN(P1320)&gt;0,1,LEN(P1320)))),UPPER(LEFT(Q1320,1)),LOWER(RIGHT(Q1320,LEN(Q1320)-IF(LEN(Q1320)&gt;0,1,LEN(Q1320)))),UPPER(LEFT(R1320,1)),LOWER(RIGHT(R1320,LEN(R1320)-IF(LEN(R1320)&gt;0,1,LEN(R1320)))),UPPER(LEFT(S1320,1)),LOWER(RIGHT(S1320,LEN(S1320)-IF(LEN(S1320)&gt;0,1,LEN(S1320)))),UPPER(LEFT(T1320,1)),LOWER(RIGHT(T1320,LEN(T1320)-IF(LEN(T1320)&gt;0,1,LEN(T1320)))),UPPER(LEFT(U1320,1)),LOWER(RIGHT(U1320,LEN(U1320)-IF(LEN(U1320)&gt;0,1,LEN(U1320)))),UPPER(LEFT(V1320,1)),LOWER(RIGHT(V1320,LEN(V1320)-IF(LEN(V1320)&gt;0,1,LEN(V1320)))))</f>
        <v>backlogCount</v>
      </c>
      <c r="X1320" s="3" t="str">
        <f>CONCATENATE("""",W1320,"""",":","""","""",",")</f>
        <v>"backlogCount":"",</v>
      </c>
      <c r="Y1320" s="22" t="str">
        <f>CONCATENATE("public static String ",,B1320,,"=","""",W1320,""";")</f>
        <v>public static String BACKLOG_COUNT="backlogCount";</v>
      </c>
      <c r="Z1320" s="7" t="str">
        <f>CONCATENATE("private String ",W1320,"=","""""",";")</f>
        <v>private String backlogCount="";</v>
      </c>
    </row>
    <row r="1321" spans="2:26" ht="19.2" x14ac:dyDescent="0.45">
      <c r="B1321" s="1" t="s">
        <v>363</v>
      </c>
      <c r="C1321" s="1" t="s">
        <v>1</v>
      </c>
      <c r="D1321" s="4">
        <v>3333</v>
      </c>
      <c r="I1321" t="str">
        <f>I1214</f>
        <v>ALTER TABLE TM_FIELD</v>
      </c>
      <c r="K1321" s="25" t="str">
        <f>CONCATENATE(B1321,"")</f>
        <v>SPRINT_DESCRIPTION</v>
      </c>
      <c r="L1321" s="12"/>
      <c r="M1321" s="18"/>
      <c r="N1321" s="5" t="str">
        <f>CONCATENATE(B1321," ",C1321,"(",D1321,")",",")</f>
        <v>SPRINT_DESCRIPTION VARCHAR(3333),</v>
      </c>
      <c r="O1321" s="1" t="s">
        <v>366</v>
      </c>
      <c r="P1321" t="s">
        <v>14</v>
      </c>
      <c r="W1321" s="17" t="str">
        <f>CONCATENATE(,LOWER(O1321),UPPER(LEFT(P1321,1)),LOWER(RIGHT(P1321,LEN(P1321)-IF(LEN(P1321)&gt;0,1,LEN(P1321)))),UPPER(LEFT(Q1321,1)),LOWER(RIGHT(Q1321,LEN(Q1321)-IF(LEN(Q1321)&gt;0,1,LEN(Q1321)))),UPPER(LEFT(R1321,1)),LOWER(RIGHT(R1321,LEN(R1321)-IF(LEN(R1321)&gt;0,1,LEN(R1321)))),UPPER(LEFT(S1321,1)),LOWER(RIGHT(S1321,LEN(S1321)-IF(LEN(S1321)&gt;0,1,LEN(S1321)))),UPPER(LEFT(T1321,1)),LOWER(RIGHT(T1321,LEN(T1321)-IF(LEN(T1321)&gt;0,1,LEN(T1321)))),UPPER(LEFT(U1321,1)),LOWER(RIGHT(U1321,LEN(U1321)-IF(LEN(U1321)&gt;0,1,LEN(U1321)))),UPPER(LEFT(V1321,1)),LOWER(RIGHT(V1321,LEN(V1321)-IF(LEN(V1321)&gt;0,1,LEN(V1321)))))</f>
        <v>sprintDescription</v>
      </c>
      <c r="X1321" s="3" t="str">
        <f>CONCATENATE("""",W1321,"""",":","""","""",",")</f>
        <v>"sprintDescription":"",</v>
      </c>
      <c r="Y1321" s="22" t="str">
        <f>CONCATENATE("public static String ",,B1321,,"=","""",W1321,""";")</f>
        <v>public static String SPRINT_DESCRIPTION="sprintDescription";</v>
      </c>
      <c r="Z1321" s="7" t="str">
        <f>CONCATENATE("private String ",W1321,"=","""""",";")</f>
        <v>private String sprintDescription="";</v>
      </c>
    </row>
    <row r="1322" spans="2:26" ht="19.2" x14ac:dyDescent="0.45">
      <c r="B1322" s="1"/>
      <c r="C1322" s="1"/>
      <c r="D1322" s="4"/>
      <c r="K1322" s="29" t="str">
        <f>CONCATENATE(" FROM TM_TASK_SPRINT "," T")</f>
        <v xml:space="preserve"> FROM TM_TASK_SPRINT  T</v>
      </c>
      <c r="L1322" s="12"/>
      <c r="M1322" s="18"/>
      <c r="O1322" s="1"/>
      <c r="W1322" s="17"/>
    </row>
    <row r="1323" spans="2:26" ht="19.2" x14ac:dyDescent="0.45">
      <c r="C1323" s="1"/>
      <c r="D1323" s="8"/>
      <c r="K1323" s="25" t="str">
        <f>CONCATENATE(B1323,"")</f>
        <v/>
      </c>
      <c r="M1323" s="18"/>
      <c r="N1323" s="33" t="s">
        <v>130</v>
      </c>
      <c r="O1323" s="1"/>
      <c r="W1323" s="17"/>
    </row>
    <row r="1324" spans="2:26" x14ac:dyDescent="0.3">
      <c r="B1324" s="10"/>
      <c r="K1324" s="25"/>
      <c r="N1324" s="31" t="s">
        <v>126</v>
      </c>
    </row>
    <row r="1325" spans="2:26" x14ac:dyDescent="0.3">
      <c r="B1325" s="8"/>
      <c r="N1325" s="31"/>
    </row>
    <row r="1326" spans="2:26" x14ac:dyDescent="0.3">
      <c r="B1326" s="8"/>
      <c r="N1326" s="31"/>
    </row>
    <row r="1327" spans="2:26" x14ac:dyDescent="0.3">
      <c r="B1327" s="2" t="s">
        <v>861</v>
      </c>
      <c r="I1327" t="str">
        <f>CONCATENATE("ALTER TABLE"," ",B1327)</f>
        <v>ALTER TABLE TM_API_REL_SETTING</v>
      </c>
      <c r="K1327" s="25"/>
      <c r="N1327" s="5" t="str">
        <f>CONCATENATE("CREATE TABLE ",B1327," ","(")</f>
        <v>CREATE TABLE TM_API_REL_SETTING (</v>
      </c>
    </row>
    <row r="1328" spans="2:26" ht="19.2" x14ac:dyDescent="0.45">
      <c r="B1328" s="1" t="s">
        <v>2</v>
      </c>
      <c r="C1328" s="1" t="s">
        <v>1</v>
      </c>
      <c r="D1328" s="4">
        <v>30</v>
      </c>
      <c r="E1328" s="24" t="s">
        <v>113</v>
      </c>
      <c r="I1328" t="str">
        <f>I1327</f>
        <v>ALTER TABLE TM_API_REL_SETTING</v>
      </c>
      <c r="L1328" s="12"/>
      <c r="M1328" s="18" t="str">
        <f t="shared" ref="M1328:M1338" si="592">CONCATENATE(B1328,",")</f>
        <v>ID,</v>
      </c>
      <c r="N1328" s="5" t="str">
        <f>CONCATENATE(B1328," ",C1328,"(",D1328,") ",E1328," ,")</f>
        <v>ID VARCHAR(30) NOT NULL ,</v>
      </c>
      <c r="O1328" s="1" t="s">
        <v>2</v>
      </c>
      <c r="P1328" s="6"/>
      <c r="Q1328" s="6"/>
      <c r="R1328" s="6"/>
      <c r="S1328" s="6"/>
      <c r="T1328" s="6"/>
      <c r="U1328" s="6"/>
      <c r="V1328" s="6"/>
      <c r="W1328" s="17" t="str">
        <f t="shared" ref="W1328:W1338" si="593">CONCATENATE(,LOWER(O1328),UPPER(LEFT(P1328,1)),LOWER(RIGHT(P1328,LEN(P1328)-IF(LEN(P1328)&gt;0,1,LEN(P1328)))),UPPER(LEFT(Q1328,1)),LOWER(RIGHT(Q1328,LEN(Q1328)-IF(LEN(Q1328)&gt;0,1,LEN(Q1328)))),UPPER(LEFT(R1328,1)),LOWER(RIGHT(R1328,LEN(R1328)-IF(LEN(R1328)&gt;0,1,LEN(R1328)))),UPPER(LEFT(S1328,1)),LOWER(RIGHT(S1328,LEN(S1328)-IF(LEN(S1328)&gt;0,1,LEN(S1328)))),UPPER(LEFT(T1328,1)),LOWER(RIGHT(T1328,LEN(T1328)-IF(LEN(T1328)&gt;0,1,LEN(T1328)))),UPPER(LEFT(U1328,1)),LOWER(RIGHT(U1328,LEN(U1328)-IF(LEN(U1328)&gt;0,1,LEN(U1328)))),UPPER(LEFT(V1328,1)),LOWER(RIGHT(V1328,LEN(V1328)-IF(LEN(V1328)&gt;0,1,LEN(V1328)))))</f>
        <v>id</v>
      </c>
      <c r="X1328" s="3" t="str">
        <f t="shared" ref="X1328:X1338" si="594">CONCATENATE("""",W1328,"""",":","""","""",",")</f>
        <v>"id":"",</v>
      </c>
      <c r="Y1328" s="22" t="str">
        <f t="shared" ref="Y1328:Y1338" si="595">CONCATENATE("public static String ",,B1328,,"=","""",W1328,""";")</f>
        <v>public static String ID="id";</v>
      </c>
      <c r="Z1328" s="7" t="str">
        <f t="shared" ref="Z1328:Z1338" si="596">CONCATENATE("private String ",W1328,"=","""""",";")</f>
        <v>private String id="";</v>
      </c>
    </row>
    <row r="1329" spans="2:26" ht="19.2" x14ac:dyDescent="0.45">
      <c r="B1329" s="1" t="s">
        <v>3</v>
      </c>
      <c r="C1329" s="1" t="s">
        <v>1</v>
      </c>
      <c r="D1329" s="4">
        <v>10</v>
      </c>
      <c r="I1329" t="str">
        <f>I1328</f>
        <v>ALTER TABLE TM_API_REL_SETTING</v>
      </c>
      <c r="K1329" s="21" t="s">
        <v>436</v>
      </c>
      <c r="L1329" s="12"/>
      <c r="M1329" s="18" t="str">
        <f t="shared" si="592"/>
        <v>STATUS,</v>
      </c>
      <c r="N1329" s="5" t="str">
        <f t="shared" ref="N1329:N1335" si="597">CONCATENATE(B1329," ",C1329,"(",D1329,")",",")</f>
        <v>STATUS VARCHAR(10),</v>
      </c>
      <c r="O1329" s="1" t="s">
        <v>3</v>
      </c>
      <c r="W1329" s="17" t="str">
        <f t="shared" si="593"/>
        <v>status</v>
      </c>
      <c r="X1329" s="3" t="str">
        <f t="shared" si="594"/>
        <v>"status":"",</v>
      </c>
      <c r="Y1329" s="22" t="str">
        <f t="shared" si="595"/>
        <v>public static String STATUS="status";</v>
      </c>
      <c r="Z1329" s="7" t="str">
        <f t="shared" si="596"/>
        <v>private String status="";</v>
      </c>
    </row>
    <row r="1330" spans="2:26" ht="19.2" x14ac:dyDescent="0.45">
      <c r="B1330" s="1" t="s">
        <v>4</v>
      </c>
      <c r="C1330" s="1" t="s">
        <v>1</v>
      </c>
      <c r="D1330" s="4">
        <v>30</v>
      </c>
      <c r="I1330" t="str">
        <f>I1329</f>
        <v>ALTER TABLE TM_API_REL_SETTING</v>
      </c>
      <c r="J1330" t="str">
        <f t="shared" ref="J1330:J1338" si="598">CONCATENATE(LEFT(CONCATENATE(" ADD "," ",N1330,";"),LEN(CONCATENATE(" ADD "," ",N1330,";"))-2),";")</f>
        <v xml:space="preserve"> ADD  INSERT_DATE VARCHAR(30);</v>
      </c>
      <c r="K1330" s="21" t="str">
        <f t="shared" ref="K1330:K1338" si="599">CONCATENATE(LEFT(CONCATENATE("  ALTER COLUMN  "," ",N1330,";"),LEN(CONCATENATE("  ALTER COLUMN  "," ",N1330,";"))-2),";")</f>
        <v xml:space="preserve">  ALTER COLUMN   INSERT_DATE VARCHAR(30);</v>
      </c>
      <c r="L1330" s="12"/>
      <c r="M1330" s="18" t="str">
        <f t="shared" si="592"/>
        <v>INSERT_DATE,</v>
      </c>
      <c r="N1330" s="5" t="str">
        <f t="shared" si="597"/>
        <v>INSERT_DATE VARCHAR(30),</v>
      </c>
      <c r="O1330" s="1" t="s">
        <v>7</v>
      </c>
      <c r="P1330" t="s">
        <v>8</v>
      </c>
      <c r="W1330" s="17" t="str">
        <f t="shared" si="593"/>
        <v>insertDate</v>
      </c>
      <c r="X1330" s="3" t="str">
        <f t="shared" si="594"/>
        <v>"insertDate":"",</v>
      </c>
      <c r="Y1330" s="22" t="str">
        <f t="shared" si="595"/>
        <v>public static String INSERT_DATE="insertDate";</v>
      </c>
      <c r="Z1330" s="7" t="str">
        <f t="shared" si="596"/>
        <v>private String insertDate="";</v>
      </c>
    </row>
    <row r="1331" spans="2:26" ht="19.2" x14ac:dyDescent="0.45">
      <c r="B1331" s="1" t="s">
        <v>5</v>
      </c>
      <c r="C1331" s="1" t="s">
        <v>1</v>
      </c>
      <c r="D1331" s="4">
        <v>30</v>
      </c>
      <c r="I1331" t="str">
        <f>I1330</f>
        <v>ALTER TABLE TM_API_REL_SETTING</v>
      </c>
      <c r="J1331" t="str">
        <f t="shared" si="598"/>
        <v xml:space="preserve"> ADD  MODIFICATION_DATE VARCHAR(30);</v>
      </c>
      <c r="K1331" s="21" t="str">
        <f t="shared" si="599"/>
        <v xml:space="preserve">  ALTER COLUMN   MODIFICATION_DATE VARCHAR(30);</v>
      </c>
      <c r="L1331" s="12"/>
      <c r="M1331" s="18" t="str">
        <f t="shared" si="592"/>
        <v>MODIFICATION_DATE,</v>
      </c>
      <c r="N1331" s="5" t="str">
        <f t="shared" si="597"/>
        <v>MODIFICATION_DATE VARCHAR(30),</v>
      </c>
      <c r="O1331" s="1" t="s">
        <v>9</v>
      </c>
      <c r="P1331" t="s">
        <v>8</v>
      </c>
      <c r="W1331" s="17" t="str">
        <f t="shared" si="593"/>
        <v>modificationDate</v>
      </c>
      <c r="X1331" s="3" t="str">
        <f t="shared" si="594"/>
        <v>"modificationDate":"",</v>
      </c>
      <c r="Y1331" s="22" t="str">
        <f t="shared" si="595"/>
        <v>public static String MODIFICATION_DATE="modificationDate";</v>
      </c>
      <c r="Z1331" s="7" t="str">
        <f t="shared" si="596"/>
        <v>private String modificationDate="";</v>
      </c>
    </row>
    <row r="1332" spans="2:26" ht="19.2" x14ac:dyDescent="0.45">
      <c r="B1332" s="1" t="s">
        <v>778</v>
      </c>
      <c r="C1332" s="1" t="s">
        <v>1</v>
      </c>
      <c r="D1332" s="4">
        <v>45</v>
      </c>
      <c r="I1332" t="str">
        <f>I1330</f>
        <v>ALTER TABLE TM_API_REL_SETTING</v>
      </c>
      <c r="J1332" t="str">
        <f>CONCATENATE(LEFT(CONCATENATE(" ADD "," ",N1332,";"),LEN(CONCATENATE(" ADD "," ",N1332,";"))-2),";")</f>
        <v xml:space="preserve"> ADD  FK_OWNER_ID VARCHAR(45);</v>
      </c>
      <c r="K1332" s="21" t="str">
        <f>CONCATENATE(LEFT(CONCATENATE("  ALTER COLUMN  "," ",N1332,";"),LEN(CONCATENATE("  ALTER COLUMN  "," ",N1332,";"))-2),";")</f>
        <v xml:space="preserve">  ALTER COLUMN   FK_OWNER_ID VARCHAR(45);</v>
      </c>
      <c r="L1332" s="12"/>
      <c r="M1332" s="18" t="str">
        <f>CONCATENATE(B1332,",")</f>
        <v>FK_OWNER_ID,</v>
      </c>
      <c r="N1332" s="5" t="str">
        <f>CONCATENATE(B1332," ",C1332,"(",D1332,")",",")</f>
        <v>FK_OWNER_ID VARCHAR(45),</v>
      </c>
      <c r="O1332" s="1" t="s">
        <v>10</v>
      </c>
      <c r="P1332" t="s">
        <v>146</v>
      </c>
      <c r="Q1332" t="s">
        <v>2</v>
      </c>
      <c r="W1332" s="17" t="str">
        <f>CONCATENATE(,LOWER(O1332),UPPER(LEFT(P1332,1)),LOWER(RIGHT(P1332,LEN(P1332)-IF(LEN(P1332)&gt;0,1,LEN(P1332)))),UPPER(LEFT(Q1332,1)),LOWER(RIGHT(Q1332,LEN(Q1332)-IF(LEN(Q1332)&gt;0,1,LEN(Q1332)))),UPPER(LEFT(R1332,1)),LOWER(RIGHT(R1332,LEN(R1332)-IF(LEN(R1332)&gt;0,1,LEN(R1332)))),UPPER(LEFT(S1332,1)),LOWER(RIGHT(S1332,LEN(S1332)-IF(LEN(S1332)&gt;0,1,LEN(S1332)))),UPPER(LEFT(T1332,1)),LOWER(RIGHT(T1332,LEN(T1332)-IF(LEN(T1332)&gt;0,1,LEN(T1332)))),UPPER(LEFT(U1332,1)),LOWER(RIGHT(U1332,LEN(U1332)-IF(LEN(U1332)&gt;0,1,LEN(U1332)))),UPPER(LEFT(V1332,1)),LOWER(RIGHT(V1332,LEN(V1332)-IF(LEN(V1332)&gt;0,1,LEN(V1332)))))</f>
        <v>fkOwnerId</v>
      </c>
      <c r="X1332" s="3" t="str">
        <f>CONCATENATE("""",W1332,"""",":","""","""",",")</f>
        <v>"fkOwnerId":"",</v>
      </c>
      <c r="Y1332" s="22" t="str">
        <f>CONCATENATE("public static String ",,B1332,,"=","""",W1332,""";")</f>
        <v>public static String FK_OWNER_ID="fkOwnerId";</v>
      </c>
      <c r="Z1332" s="7" t="str">
        <f>CONCATENATE("private String ",W1332,"=","""""",";")</f>
        <v>private String fkOwnerId="";</v>
      </c>
    </row>
    <row r="1333" spans="2:26" ht="19.2" x14ac:dyDescent="0.45">
      <c r="B1333" s="1" t="s">
        <v>367</v>
      </c>
      <c r="C1333" s="1" t="s">
        <v>1</v>
      </c>
      <c r="D1333" s="4">
        <v>45</v>
      </c>
      <c r="I1333" t="str">
        <f>I1331</f>
        <v>ALTER TABLE TM_API_REL_SETTING</v>
      </c>
      <c r="J1333" t="str">
        <f t="shared" si="598"/>
        <v xml:space="preserve"> ADD  FK_BACKLOG_ID VARCHAR(45);</v>
      </c>
      <c r="K1333" s="21" t="str">
        <f t="shared" si="599"/>
        <v xml:space="preserve">  ALTER COLUMN   FK_BACKLOG_ID VARCHAR(45);</v>
      </c>
      <c r="L1333" s="12"/>
      <c r="M1333" s="18" t="str">
        <f t="shared" si="592"/>
        <v>FK_BACKLOG_ID,</v>
      </c>
      <c r="N1333" s="5" t="str">
        <f t="shared" si="597"/>
        <v>FK_BACKLOG_ID VARCHAR(45),</v>
      </c>
      <c r="O1333" s="1" t="s">
        <v>10</v>
      </c>
      <c r="P1333" t="s">
        <v>354</v>
      </c>
      <c r="Q1333" t="s">
        <v>2</v>
      </c>
      <c r="W1333" s="17" t="str">
        <f t="shared" si="593"/>
        <v>fkBacklogId</v>
      </c>
      <c r="X1333" s="3" t="str">
        <f t="shared" si="594"/>
        <v>"fkBacklogId":"",</v>
      </c>
      <c r="Y1333" s="22" t="str">
        <f t="shared" si="595"/>
        <v>public static String FK_BACKLOG_ID="fkBacklogId";</v>
      </c>
      <c r="Z1333" s="7" t="str">
        <f t="shared" si="596"/>
        <v>private String fkBacklogId="";</v>
      </c>
    </row>
    <row r="1334" spans="2:26" ht="19.2" x14ac:dyDescent="0.45">
      <c r="B1334" s="1" t="s">
        <v>232</v>
      </c>
      <c r="C1334" s="1" t="s">
        <v>1</v>
      </c>
      <c r="D1334" s="4">
        <v>45</v>
      </c>
      <c r="I1334" t="str">
        <f>I1302</f>
        <v>ALTER TABLE TM_TEST_CASE_STEP</v>
      </c>
      <c r="J1334" t="str">
        <f t="shared" si="598"/>
        <v xml:space="preserve"> ADD  REL_TYPE VARCHAR(45);</v>
      </c>
      <c r="K1334" s="21" t="str">
        <f t="shared" si="599"/>
        <v xml:space="preserve">  ALTER COLUMN   REL_TYPE VARCHAR(45);</v>
      </c>
      <c r="L1334" s="12"/>
      <c r="M1334" s="18" t="str">
        <f t="shared" si="592"/>
        <v>REL_TYPE,</v>
      </c>
      <c r="N1334" s="5" t="str">
        <f t="shared" si="597"/>
        <v>REL_TYPE VARCHAR(45),</v>
      </c>
      <c r="O1334" s="1" t="s">
        <v>178</v>
      </c>
      <c r="P1334" t="s">
        <v>51</v>
      </c>
      <c r="W1334" s="17" t="str">
        <f t="shared" si="593"/>
        <v>relType</v>
      </c>
      <c r="X1334" s="3" t="str">
        <f t="shared" si="594"/>
        <v>"relType":"",</v>
      </c>
      <c r="Y1334" s="22" t="str">
        <f t="shared" si="595"/>
        <v>public static String REL_TYPE="relType";</v>
      </c>
      <c r="Z1334" s="7" t="str">
        <f t="shared" si="596"/>
        <v>private String relType="";</v>
      </c>
    </row>
    <row r="1335" spans="2:26" ht="19.2" x14ac:dyDescent="0.45">
      <c r="B1335" s="1" t="s">
        <v>274</v>
      </c>
      <c r="C1335" s="1" t="s">
        <v>1</v>
      </c>
      <c r="D1335" s="4">
        <v>45</v>
      </c>
      <c r="I1335" t="str">
        <f>I1303</f>
        <v>ALTER TABLE TM_TEST_CASE_STEP</v>
      </c>
      <c r="J1335" t="str">
        <f t="shared" si="598"/>
        <v xml:space="preserve"> ADD  FK_PROJECT_ID VARCHAR(45);</v>
      </c>
      <c r="K1335" s="21" t="str">
        <f t="shared" si="599"/>
        <v xml:space="preserve">  ALTER COLUMN   FK_PROJECT_ID VARCHAR(45);</v>
      </c>
      <c r="L1335" s="12"/>
      <c r="M1335" s="18" t="str">
        <f t="shared" si="592"/>
        <v>FK_PROJECT_ID,</v>
      </c>
      <c r="N1335" s="5" t="str">
        <f t="shared" si="597"/>
        <v>FK_PROJECT_ID VARCHAR(45),</v>
      </c>
      <c r="O1335" s="1" t="s">
        <v>10</v>
      </c>
      <c r="P1335" t="s">
        <v>288</v>
      </c>
      <c r="Q1335" t="s">
        <v>2</v>
      </c>
      <c r="W1335" s="17" t="str">
        <f t="shared" si="593"/>
        <v>fkProjectId</v>
      </c>
      <c r="X1335" s="3" t="str">
        <f t="shared" si="594"/>
        <v>"fkProjectId":"",</v>
      </c>
      <c r="Y1335" s="22" t="str">
        <f t="shared" si="595"/>
        <v>public static String FK_PROJECT_ID="fkProjectId";</v>
      </c>
      <c r="Z1335" s="7" t="str">
        <f t="shared" si="596"/>
        <v>private String fkProjectId="";</v>
      </c>
    </row>
    <row r="1336" spans="2:26" ht="19.2" x14ac:dyDescent="0.45">
      <c r="B1336" s="1" t="s">
        <v>862</v>
      </c>
      <c r="C1336" s="1" t="s">
        <v>701</v>
      </c>
      <c r="D1336" s="4"/>
      <c r="I1336">
        <f>I1043</f>
        <v>0</v>
      </c>
      <c r="J1336" t="str">
        <f t="shared" si="598"/>
        <v xml:space="preserve"> ADD  REQUEST_BODY TEXT;</v>
      </c>
      <c r="K1336" s="21" t="str">
        <f t="shared" si="599"/>
        <v xml:space="preserve">  ALTER COLUMN   REQUEST_BODY TEXT;</v>
      </c>
      <c r="L1336" s="12"/>
      <c r="M1336" s="18" t="str">
        <f t="shared" si="592"/>
        <v>REQUEST_BODY,</v>
      </c>
      <c r="N1336" s="5" t="str">
        <f>CONCATENATE(B1336," ",C1336,"",D1336,"",",")</f>
        <v>REQUEST_BODY TEXT,</v>
      </c>
      <c r="O1336" s="1" t="s">
        <v>547</v>
      </c>
      <c r="P1336" t="s">
        <v>429</v>
      </c>
      <c r="W1336" s="17" t="str">
        <f t="shared" si="593"/>
        <v>requestBody</v>
      </c>
      <c r="X1336" s="3" t="str">
        <f t="shared" si="594"/>
        <v>"requestBody":"",</v>
      </c>
      <c r="Y1336" s="22" t="str">
        <f t="shared" si="595"/>
        <v>public static String REQUEST_BODY="requestBody";</v>
      </c>
      <c r="Z1336" s="7" t="str">
        <f t="shared" si="596"/>
        <v>private String requestBody="";</v>
      </c>
    </row>
    <row r="1337" spans="2:26" ht="19.2" x14ac:dyDescent="0.45">
      <c r="B1337" s="1" t="s">
        <v>863</v>
      </c>
      <c r="C1337" s="1" t="s">
        <v>701</v>
      </c>
      <c r="D1337" s="4"/>
      <c r="I1337">
        <f>I1322</f>
        <v>0</v>
      </c>
      <c r="J1337" t="str">
        <f t="shared" si="598"/>
        <v xml:space="preserve"> ADD  RESPONSE_BODY TEXT;</v>
      </c>
      <c r="K1337" s="21" t="str">
        <f t="shared" si="599"/>
        <v xml:space="preserve">  ALTER COLUMN   RESPONSE_BODY TEXT;</v>
      </c>
      <c r="L1337" s="12"/>
      <c r="M1337" s="18" t="str">
        <f t="shared" si="592"/>
        <v>RESPONSE_BODY,</v>
      </c>
      <c r="N1337" s="5" t="str">
        <f t="shared" ref="N1337:N1342" si="600">CONCATENATE(B1337," ",C1337,"",D1337,"",",")</f>
        <v>RESPONSE_BODY TEXT,</v>
      </c>
      <c r="O1337" s="1" t="s">
        <v>869</v>
      </c>
      <c r="P1337" t="s">
        <v>429</v>
      </c>
      <c r="W1337" s="17" t="str">
        <f t="shared" si="593"/>
        <v>responseBody</v>
      </c>
      <c r="X1337" s="3" t="str">
        <f t="shared" si="594"/>
        <v>"responseBody":"",</v>
      </c>
      <c r="Y1337" s="22" t="str">
        <f t="shared" si="595"/>
        <v>public static String RESPONSE_BODY="responseBody";</v>
      </c>
      <c r="Z1337" s="7" t="str">
        <f t="shared" si="596"/>
        <v>private String responseBody="";</v>
      </c>
    </row>
    <row r="1338" spans="2:26" ht="19.2" x14ac:dyDescent="0.45">
      <c r="B1338" s="1" t="s">
        <v>864</v>
      </c>
      <c r="C1338" s="1" t="s">
        <v>701</v>
      </c>
      <c r="D1338" s="4"/>
      <c r="I1338" t="str">
        <f>I1327</f>
        <v>ALTER TABLE TM_API_REL_SETTING</v>
      </c>
      <c r="J1338" t="str">
        <f t="shared" si="598"/>
        <v xml:space="preserve"> ADD  ERROR_BODY TEXT;</v>
      </c>
      <c r="K1338" s="21" t="str">
        <f t="shared" si="599"/>
        <v xml:space="preserve">  ALTER COLUMN   ERROR_BODY TEXT;</v>
      </c>
      <c r="L1338" s="12"/>
      <c r="M1338" s="18" t="str">
        <f t="shared" si="592"/>
        <v>ERROR_BODY,</v>
      </c>
      <c r="N1338" s="5" t="str">
        <f t="shared" si="600"/>
        <v>ERROR_BODY TEXT,</v>
      </c>
      <c r="O1338" s="1" t="s">
        <v>870</v>
      </c>
      <c r="P1338" t="s">
        <v>429</v>
      </c>
      <c r="W1338" s="17" t="str">
        <f t="shared" si="593"/>
        <v>errorBody</v>
      </c>
      <c r="X1338" s="3" t="str">
        <f t="shared" si="594"/>
        <v>"errorBody":"",</v>
      </c>
      <c r="Y1338" s="22" t="str">
        <f t="shared" si="595"/>
        <v>public static String ERROR_BODY="errorBody";</v>
      </c>
      <c r="Z1338" s="7" t="str">
        <f t="shared" si="596"/>
        <v>private String errorBody="";</v>
      </c>
    </row>
    <row r="1339" spans="2:26" ht="19.2" x14ac:dyDescent="0.45">
      <c r="B1339" s="1" t="s">
        <v>865</v>
      </c>
      <c r="C1339" s="1" t="s">
        <v>701</v>
      </c>
      <c r="D1339" s="4"/>
      <c r="I1339">
        <f>I1046</f>
        <v>0</v>
      </c>
      <c r="J1339" t="str">
        <f>CONCATENATE(LEFT(CONCATENATE(" ADD "," ",N1339,";"),LEN(CONCATENATE(" ADD "," ",N1339,";"))-2),";")</f>
        <v xml:space="preserve"> ADD  COOKEE TEXT;</v>
      </c>
      <c r="K1339" s="21" t="str">
        <f>CONCATENATE(LEFT(CONCATENATE("  ALTER COLUMN  "," ",N1339,";"),LEN(CONCATENATE("  ALTER COLUMN  "," ",N1339,";"))-2),";")</f>
        <v xml:space="preserve">  ALTER COLUMN   COOKEE TEXT;</v>
      </c>
      <c r="L1339" s="12"/>
      <c r="M1339" s="18" t="str">
        <f>CONCATENATE(B1339,",")</f>
        <v>COOKEE,</v>
      </c>
      <c r="N1339" s="5" t="str">
        <f t="shared" si="600"/>
        <v>COOKEE TEXT,</v>
      </c>
      <c r="O1339" s="1" t="s">
        <v>865</v>
      </c>
      <c r="W1339" s="17" t="str">
        <f>CONCATENATE(,LOWER(O1339),UPPER(LEFT(P1339,1)),LOWER(RIGHT(P1339,LEN(P1339)-IF(LEN(P1339)&gt;0,1,LEN(P1339)))),UPPER(LEFT(Q1339,1)),LOWER(RIGHT(Q1339,LEN(Q1339)-IF(LEN(Q1339)&gt;0,1,LEN(Q1339)))),UPPER(LEFT(R1339,1)),LOWER(RIGHT(R1339,LEN(R1339)-IF(LEN(R1339)&gt;0,1,LEN(R1339)))),UPPER(LEFT(S1339,1)),LOWER(RIGHT(S1339,LEN(S1339)-IF(LEN(S1339)&gt;0,1,LEN(S1339)))),UPPER(LEFT(T1339,1)),LOWER(RIGHT(T1339,LEN(T1339)-IF(LEN(T1339)&gt;0,1,LEN(T1339)))),UPPER(LEFT(U1339,1)),LOWER(RIGHT(U1339,LEN(U1339)-IF(LEN(U1339)&gt;0,1,LEN(U1339)))),UPPER(LEFT(V1339,1)),LOWER(RIGHT(V1339,LEN(V1339)-IF(LEN(V1339)&gt;0,1,LEN(V1339)))))</f>
        <v>cookee</v>
      </c>
      <c r="X1339" s="3" t="str">
        <f>CONCATENATE("""",W1339,"""",":","""","""",",")</f>
        <v>"cookee":"",</v>
      </c>
      <c r="Y1339" s="22" t="str">
        <f>CONCATENATE("public static String ",,B1339,,"=","""",W1339,""";")</f>
        <v>public static String COOKEE="cookee";</v>
      </c>
      <c r="Z1339" s="7" t="str">
        <f>CONCATENATE("private String ",W1339,"=","""""",";")</f>
        <v>private String cookee="";</v>
      </c>
    </row>
    <row r="1340" spans="2:26" ht="19.2" x14ac:dyDescent="0.45">
      <c r="B1340" s="1" t="s">
        <v>867</v>
      </c>
      <c r="C1340" s="1" t="s">
        <v>701</v>
      </c>
      <c r="D1340" s="4"/>
      <c r="I1340" t="str">
        <f>I1328</f>
        <v>ALTER TABLE TM_API_REL_SETTING</v>
      </c>
      <c r="J1340" t="str">
        <f>CONCATENATE(LEFT(CONCATENATE(" ADD "," ",N1340,";"),LEN(CONCATENATE(" ADD "," ",N1340,";"))-2),";")</f>
        <v xml:space="preserve"> ADD  TOKEN TEXT;</v>
      </c>
      <c r="K1340" s="21" t="str">
        <f>CONCATENATE(LEFT(CONCATENATE("  ALTER COLUMN  "," ",N1340,";"),LEN(CONCATENATE("  ALTER COLUMN  "," ",N1340,";"))-2),";")</f>
        <v xml:space="preserve">  ALTER COLUMN   TOKEN TEXT;</v>
      </c>
      <c r="L1340" s="12"/>
      <c r="M1340" s="18" t="str">
        <f>CONCATENATE(B1340,",")</f>
        <v>TOKEN,</v>
      </c>
      <c r="N1340" s="5" t="str">
        <f t="shared" si="600"/>
        <v>TOKEN TEXT,</v>
      </c>
      <c r="O1340" s="1" t="s">
        <v>867</v>
      </c>
      <c r="W1340" s="17" t="str">
        <f>CONCATENATE(,LOWER(O1340),UPPER(LEFT(P1340,1)),LOWER(RIGHT(P1340,LEN(P1340)-IF(LEN(P1340)&gt;0,1,LEN(P1340)))),UPPER(LEFT(Q1340,1)),LOWER(RIGHT(Q1340,LEN(Q1340)-IF(LEN(Q1340)&gt;0,1,LEN(Q1340)))),UPPER(LEFT(R1340,1)),LOWER(RIGHT(R1340,LEN(R1340)-IF(LEN(R1340)&gt;0,1,LEN(R1340)))),UPPER(LEFT(S1340,1)),LOWER(RIGHT(S1340,LEN(S1340)-IF(LEN(S1340)&gt;0,1,LEN(S1340)))),UPPER(LEFT(T1340,1)),LOWER(RIGHT(T1340,LEN(T1340)-IF(LEN(T1340)&gt;0,1,LEN(T1340)))),UPPER(LEFT(U1340,1)),LOWER(RIGHT(U1340,LEN(U1340)-IF(LEN(U1340)&gt;0,1,LEN(U1340)))),UPPER(LEFT(V1340,1)),LOWER(RIGHT(V1340,LEN(V1340)-IF(LEN(V1340)&gt;0,1,LEN(V1340)))))</f>
        <v>token</v>
      </c>
      <c r="X1340" s="3" t="str">
        <f>CONCATENATE("""",W1340,"""",":","""","""",",")</f>
        <v>"token":"",</v>
      </c>
      <c r="Y1340" s="22" t="str">
        <f>CONCATENATE("public static String ",,B1340,,"=","""",W1340,""";")</f>
        <v>public static String TOKEN="token";</v>
      </c>
      <c r="Z1340" s="7" t="str">
        <f>CONCATENATE("private String ",W1340,"=","""""",";")</f>
        <v>private String token="";</v>
      </c>
    </row>
    <row r="1341" spans="2:26" ht="19.2" x14ac:dyDescent="0.45">
      <c r="B1341" s="1" t="s">
        <v>868</v>
      </c>
      <c r="C1341" s="1" t="s">
        <v>701</v>
      </c>
      <c r="D1341" s="4"/>
      <c r="I1341" t="str">
        <f>I1329</f>
        <v>ALTER TABLE TM_API_REL_SETTING</v>
      </c>
      <c r="J1341" t="str">
        <f>CONCATENATE(LEFT(CONCATENATE(" ADD "," ",N1341,";"),LEN(CONCATENATE(" ADD "," ",N1341,";"))-2),";")</f>
        <v xml:space="preserve"> ADD  QUERY_PARAM TEXT;</v>
      </c>
      <c r="K1341" s="21" t="str">
        <f>CONCATENATE(LEFT(CONCATENATE("  ALTER COLUMN  "," ",N1341,";"),LEN(CONCATENATE("  ALTER COLUMN  "," ",N1341,";"))-2),";")</f>
        <v xml:space="preserve">  ALTER COLUMN   QUERY_PARAM TEXT;</v>
      </c>
      <c r="L1341" s="12"/>
      <c r="M1341" s="18" t="str">
        <f>CONCATENATE(B1341,",")</f>
        <v>QUERY_PARAM,</v>
      </c>
      <c r="N1341" s="5" t="str">
        <f t="shared" si="600"/>
        <v>QUERY_PARAM TEXT,</v>
      </c>
      <c r="O1341" s="1" t="s">
        <v>871</v>
      </c>
      <c r="P1341" t="s">
        <v>102</v>
      </c>
      <c r="W1341" s="17" t="str">
        <f>CONCATENATE(,LOWER(O1341),UPPER(LEFT(P1341,1)),LOWER(RIGHT(P1341,LEN(P1341)-IF(LEN(P1341)&gt;0,1,LEN(P1341)))),UPPER(LEFT(Q1341,1)),LOWER(RIGHT(Q1341,LEN(Q1341)-IF(LEN(Q1341)&gt;0,1,LEN(Q1341)))),UPPER(LEFT(R1341,1)),LOWER(RIGHT(R1341,LEN(R1341)-IF(LEN(R1341)&gt;0,1,LEN(R1341)))),UPPER(LEFT(S1341,1)),LOWER(RIGHT(S1341,LEN(S1341)-IF(LEN(S1341)&gt;0,1,LEN(S1341)))),UPPER(LEFT(T1341,1)),LOWER(RIGHT(T1341,LEN(T1341)-IF(LEN(T1341)&gt;0,1,LEN(T1341)))),UPPER(LEFT(U1341,1)),LOWER(RIGHT(U1341,LEN(U1341)-IF(LEN(U1341)&gt;0,1,LEN(U1341)))),UPPER(LEFT(V1341,1)),LOWER(RIGHT(V1341,LEN(V1341)-IF(LEN(V1341)&gt;0,1,LEN(V1341)))))</f>
        <v>queryParam</v>
      </c>
      <c r="X1341" s="3" t="str">
        <f>CONCATENATE("""",W1341,"""",":","""","""",",")</f>
        <v>"queryParam":"",</v>
      </c>
      <c r="Y1341" s="22" t="str">
        <f>CONCATENATE("public static String ",,B1341,,"=","""",W1341,""";")</f>
        <v>public static String QUERY_PARAM="queryParam";</v>
      </c>
      <c r="Z1341" s="7" t="str">
        <f>CONCATENATE("private String ",W1341,"=","""""",";")</f>
        <v>private String queryParam="";</v>
      </c>
    </row>
    <row r="1342" spans="2:26" ht="19.2" x14ac:dyDescent="0.45">
      <c r="B1342" s="1" t="s">
        <v>866</v>
      </c>
      <c r="C1342" s="1" t="s">
        <v>701</v>
      </c>
      <c r="D1342" s="4"/>
      <c r="I1342" t="str">
        <f>I1330</f>
        <v>ALTER TABLE TM_API_REL_SETTING</v>
      </c>
      <c r="J1342" t="str">
        <f>CONCATENATE(LEFT(CONCATENATE(" ADD "," ",N1342,";"),LEN(CONCATENATE(" ADD "," ",N1342,";"))-2),";")</f>
        <v xml:space="preserve"> ADD  EXTRA_PARAM TEXT;</v>
      </c>
      <c r="K1342" s="21" t="str">
        <f>CONCATENATE(LEFT(CONCATENATE("  ALTER COLUMN  "," ",N1342,";"),LEN(CONCATENATE("  ALTER COLUMN  "," ",N1342,";"))-2),";")</f>
        <v xml:space="preserve">  ALTER COLUMN   EXTRA_PARAM TEXT;</v>
      </c>
      <c r="L1342" s="12"/>
      <c r="M1342" s="18" t="str">
        <f>CONCATENATE(B1342,",")</f>
        <v>EXTRA_PARAM,</v>
      </c>
      <c r="N1342" s="5" t="str">
        <f t="shared" si="600"/>
        <v>EXTRA_PARAM TEXT,</v>
      </c>
      <c r="O1342" s="1" t="s">
        <v>872</v>
      </c>
      <c r="P1342" t="s">
        <v>102</v>
      </c>
      <c r="W1342" s="17" t="str">
        <f>CONCATENATE(,LOWER(O1342),UPPER(LEFT(P1342,1)),LOWER(RIGHT(P1342,LEN(P1342)-IF(LEN(P1342)&gt;0,1,LEN(P1342)))),UPPER(LEFT(Q1342,1)),LOWER(RIGHT(Q1342,LEN(Q1342)-IF(LEN(Q1342)&gt;0,1,LEN(Q1342)))),UPPER(LEFT(R1342,1)),LOWER(RIGHT(R1342,LEN(R1342)-IF(LEN(R1342)&gt;0,1,LEN(R1342)))),UPPER(LEFT(S1342,1)),LOWER(RIGHT(S1342,LEN(S1342)-IF(LEN(S1342)&gt;0,1,LEN(S1342)))),UPPER(LEFT(T1342,1)),LOWER(RIGHT(T1342,LEN(T1342)-IF(LEN(T1342)&gt;0,1,LEN(T1342)))),UPPER(LEFT(U1342,1)),LOWER(RIGHT(U1342,LEN(U1342)-IF(LEN(U1342)&gt;0,1,LEN(U1342)))),UPPER(LEFT(V1342,1)),LOWER(RIGHT(V1342,LEN(V1342)-IF(LEN(V1342)&gt;0,1,LEN(V1342)))))</f>
        <v>extraParam</v>
      </c>
      <c r="X1342" s="3" t="str">
        <f>CONCATENATE("""",W1342,"""",":","""","""",",")</f>
        <v>"extraParam":"",</v>
      </c>
      <c r="Y1342" s="22" t="str">
        <f>CONCATENATE("public static String ",,B1342,,"=","""",W1342,""";")</f>
        <v>public static String EXTRA_PARAM="extraParam";</v>
      </c>
      <c r="Z1342" s="7" t="str">
        <f>CONCATENATE("private String ",W1342,"=","""""",";")</f>
        <v>private String extraParam="";</v>
      </c>
    </row>
    <row r="1343" spans="2:26" ht="19.2" x14ac:dyDescent="0.45">
      <c r="B1343" s="1"/>
      <c r="C1343" s="1"/>
      <c r="D1343" s="4"/>
      <c r="L1343" s="12"/>
      <c r="M1343" s="18"/>
      <c r="N1343" s="33" t="s">
        <v>130</v>
      </c>
      <c r="O1343" s="1"/>
      <c r="W1343" s="17"/>
    </row>
    <row r="1344" spans="2:26" x14ac:dyDescent="0.3">
      <c r="B1344" s="10"/>
      <c r="N1344" s="31" t="s">
        <v>126</v>
      </c>
    </row>
    <row r="1345" spans="2:26" x14ac:dyDescent="0.3">
      <c r="B1345" s="10"/>
    </row>
    <row r="1348" spans="2:26" ht="19.2" x14ac:dyDescent="0.45">
      <c r="C1348" s="1"/>
      <c r="D1348" s="8"/>
      <c r="M1348" s="18"/>
      <c r="N1348" s="31" t="s">
        <v>126</v>
      </c>
      <c r="O1348" s="1"/>
      <c r="W1348" s="17"/>
    </row>
    <row r="1349" spans="2:26" ht="19.2" x14ac:dyDescent="0.45">
      <c r="C1349" s="14"/>
      <c r="D1349" s="9"/>
      <c r="M1349" s="20"/>
      <c r="N1349" s="31"/>
      <c r="O1349" s="14"/>
      <c r="W1349" s="17"/>
    </row>
    <row r="1350" spans="2:26" x14ac:dyDescent="0.3">
      <c r="B1350" s="2" t="s">
        <v>857</v>
      </c>
      <c r="I1350" t="str">
        <f>CONCATENATE("ALTER TABLE"," ",B1350)</f>
        <v>ALTER TABLE TM_BUSINESS_CASE</v>
      </c>
      <c r="K1350" s="25"/>
      <c r="N1350" s="5" t="str">
        <f>CONCATENATE("CREATE TABLE ",B1350," ","(")</f>
        <v>CREATE TABLE TM_BUSINESS_CASE (</v>
      </c>
    </row>
    <row r="1351" spans="2:26" ht="19.2" x14ac:dyDescent="0.45">
      <c r="B1351" s="1" t="s">
        <v>2</v>
      </c>
      <c r="C1351" s="1" t="s">
        <v>1</v>
      </c>
      <c r="D1351" s="4">
        <v>30</v>
      </c>
      <c r="E1351" s="24" t="s">
        <v>113</v>
      </c>
      <c r="I1351" t="str">
        <f>I1350</f>
        <v>ALTER TABLE TM_BUSINESS_CASE</v>
      </c>
      <c r="L1351" s="12"/>
      <c r="M1351" s="18" t="str">
        <f t="shared" ref="M1351:M1359" si="601">CONCATENATE(B1351,",")</f>
        <v>ID,</v>
      </c>
      <c r="N1351" s="5" t="str">
        <f>CONCATENATE(B1351," ",C1351,"(",D1351,") ",E1351," ,")</f>
        <v>ID VARCHAR(30) NOT NULL ,</v>
      </c>
      <c r="O1351" s="1" t="s">
        <v>2</v>
      </c>
      <c r="P1351" s="6"/>
      <c r="Q1351" s="6"/>
      <c r="R1351" s="6"/>
      <c r="S1351" s="6"/>
      <c r="T1351" s="6"/>
      <c r="U1351" s="6"/>
      <c r="V1351" s="6"/>
      <c r="W1351" s="17" t="str">
        <f t="shared" ref="W1351:W1359" si="602">CONCATENATE(,LOWER(O1351),UPPER(LEFT(P1351,1)),LOWER(RIGHT(P1351,LEN(P1351)-IF(LEN(P1351)&gt;0,1,LEN(P1351)))),UPPER(LEFT(Q1351,1)),LOWER(RIGHT(Q1351,LEN(Q1351)-IF(LEN(Q1351)&gt;0,1,LEN(Q1351)))),UPPER(LEFT(R1351,1)),LOWER(RIGHT(R1351,LEN(R1351)-IF(LEN(R1351)&gt;0,1,LEN(R1351)))),UPPER(LEFT(S1351,1)),LOWER(RIGHT(S1351,LEN(S1351)-IF(LEN(S1351)&gt;0,1,LEN(S1351)))),UPPER(LEFT(T1351,1)),LOWER(RIGHT(T1351,LEN(T1351)-IF(LEN(T1351)&gt;0,1,LEN(T1351)))),UPPER(LEFT(U1351,1)),LOWER(RIGHT(U1351,LEN(U1351)-IF(LEN(U1351)&gt;0,1,LEN(U1351)))),UPPER(LEFT(V1351,1)),LOWER(RIGHT(V1351,LEN(V1351)-IF(LEN(V1351)&gt;0,1,LEN(V1351)))))</f>
        <v>id</v>
      </c>
      <c r="X1351" s="3" t="str">
        <f t="shared" ref="X1351:X1359" si="603">CONCATENATE("""",W1351,"""",":","""","""",",")</f>
        <v>"id":"",</v>
      </c>
      <c r="Y1351" s="22" t="str">
        <f t="shared" ref="Y1351:Y1359" si="604">CONCATENATE("public static String ",,B1351,,"=","""",W1351,""";")</f>
        <v>public static String ID="id";</v>
      </c>
      <c r="Z1351" s="7" t="str">
        <f t="shared" ref="Z1351:Z1359" si="605">CONCATENATE("private String ",W1351,"=","""""",";")</f>
        <v>private String id="";</v>
      </c>
    </row>
    <row r="1352" spans="2:26" ht="19.2" x14ac:dyDescent="0.45">
      <c r="B1352" s="1" t="s">
        <v>3</v>
      </c>
      <c r="C1352" s="1" t="s">
        <v>1</v>
      </c>
      <c r="D1352" s="4">
        <v>10</v>
      </c>
      <c r="I1352" t="str">
        <f>I1351</f>
        <v>ALTER TABLE TM_BUSINESS_CASE</v>
      </c>
      <c r="K1352" s="21" t="s">
        <v>436</v>
      </c>
      <c r="L1352" s="12"/>
      <c r="M1352" s="18" t="str">
        <f t="shared" si="601"/>
        <v>STATUS,</v>
      </c>
      <c r="N1352" s="5" t="str">
        <f t="shared" ref="N1352:N1359" si="606">CONCATENATE(B1352," ",C1352,"(",D1352,")",",")</f>
        <v>STATUS VARCHAR(10),</v>
      </c>
      <c r="O1352" s="1" t="s">
        <v>3</v>
      </c>
      <c r="W1352" s="17" t="str">
        <f t="shared" si="602"/>
        <v>status</v>
      </c>
      <c r="X1352" s="3" t="str">
        <f t="shared" si="603"/>
        <v>"status":"",</v>
      </c>
      <c r="Y1352" s="22" t="str">
        <f t="shared" si="604"/>
        <v>public static String STATUS="status";</v>
      </c>
      <c r="Z1352" s="7" t="str">
        <f t="shared" si="605"/>
        <v>private String status="";</v>
      </c>
    </row>
    <row r="1353" spans="2:26" ht="19.2" x14ac:dyDescent="0.45">
      <c r="B1353" s="1" t="s">
        <v>4</v>
      </c>
      <c r="C1353" s="1" t="s">
        <v>1</v>
      </c>
      <c r="D1353" s="4">
        <v>30</v>
      </c>
      <c r="I1353" t="str">
        <f>I1352</f>
        <v>ALTER TABLE TM_BUSINESS_CASE</v>
      </c>
      <c r="J1353" t="str">
        <f t="shared" ref="J1353:J1362" si="607">CONCATENATE(LEFT(CONCATENATE(" ADD "," ",N1353,";"),LEN(CONCATENATE(" ADD "," ",N1353,";"))-2),";")</f>
        <v xml:space="preserve"> ADD  INSERT_DATE VARCHAR(30);</v>
      </c>
      <c r="K1353" s="21" t="str">
        <f t="shared" ref="K1353:K1362" si="608">CONCATENATE(LEFT(CONCATENATE("  ALTER COLUMN  "," ",N1353,";"),LEN(CONCATENATE("  ALTER COLUMN  "," ",N1353,";"))-2),";")</f>
        <v xml:space="preserve">  ALTER COLUMN   INSERT_DATE VARCHAR(30);</v>
      </c>
      <c r="L1353" s="12"/>
      <c r="M1353" s="18" t="str">
        <f t="shared" si="601"/>
        <v>INSERT_DATE,</v>
      </c>
      <c r="N1353" s="5" t="str">
        <f t="shared" si="606"/>
        <v>INSERT_DATE VARCHAR(30),</v>
      </c>
      <c r="O1353" s="1" t="s">
        <v>7</v>
      </c>
      <c r="P1353" t="s">
        <v>8</v>
      </c>
      <c r="W1353" s="17" t="str">
        <f t="shared" si="602"/>
        <v>insertDate</v>
      </c>
      <c r="X1353" s="3" t="str">
        <f t="shared" si="603"/>
        <v>"insertDate":"",</v>
      </c>
      <c r="Y1353" s="22" t="str">
        <f t="shared" si="604"/>
        <v>public static String INSERT_DATE="insertDate";</v>
      </c>
      <c r="Z1353" s="7" t="str">
        <f t="shared" si="605"/>
        <v>private String insertDate="";</v>
      </c>
    </row>
    <row r="1354" spans="2:26" ht="19.2" x14ac:dyDescent="0.45">
      <c r="B1354" s="1" t="s">
        <v>5</v>
      </c>
      <c r="C1354" s="1" t="s">
        <v>1</v>
      </c>
      <c r="D1354" s="4">
        <v>30</v>
      </c>
      <c r="I1354" t="str">
        <f>I1353</f>
        <v>ALTER TABLE TM_BUSINESS_CASE</v>
      </c>
      <c r="J1354" t="str">
        <f t="shared" si="607"/>
        <v xml:space="preserve"> ADD  MODIFICATION_DATE VARCHAR(30);</v>
      </c>
      <c r="K1354" s="21" t="str">
        <f t="shared" si="608"/>
        <v xml:space="preserve">  ALTER COLUMN   MODIFICATION_DATE VARCHAR(30);</v>
      </c>
      <c r="L1354" s="12"/>
      <c r="M1354" s="18" t="str">
        <f t="shared" si="601"/>
        <v>MODIFICATION_DATE,</v>
      </c>
      <c r="N1354" s="5" t="str">
        <f t="shared" si="606"/>
        <v>MODIFICATION_DATE VARCHAR(30),</v>
      </c>
      <c r="O1354" s="1" t="s">
        <v>9</v>
      </c>
      <c r="P1354" t="s">
        <v>8</v>
      </c>
      <c r="W1354" s="17" t="str">
        <f t="shared" si="602"/>
        <v>modificationDate</v>
      </c>
      <c r="X1354" s="3" t="str">
        <f t="shared" si="603"/>
        <v>"modificationDate":"",</v>
      </c>
      <c r="Y1354" s="22" t="str">
        <f t="shared" si="604"/>
        <v>public static String MODIFICATION_DATE="modificationDate";</v>
      </c>
      <c r="Z1354" s="7" t="str">
        <f t="shared" si="605"/>
        <v>private String modificationDate="";</v>
      </c>
    </row>
    <row r="1355" spans="2:26" ht="19.2" x14ac:dyDescent="0.45">
      <c r="B1355" s="1" t="s">
        <v>858</v>
      </c>
      <c r="C1355" s="1" t="s">
        <v>1</v>
      </c>
      <c r="D1355" s="4">
        <v>600</v>
      </c>
      <c r="I1355" t="str">
        <f>I1353</f>
        <v>ALTER TABLE TM_BUSINESS_CASE</v>
      </c>
      <c r="J1355" t="str">
        <f>CONCATENATE(LEFT(CONCATENATE(" ADD "," ",N1355,";"),LEN(CONCATENATE(" ADD "," ",N1355,";"))-2),";")</f>
        <v xml:space="preserve"> ADD  CASE_NAME VARCHAR(600);</v>
      </c>
      <c r="K1355" s="21" t="str">
        <f>CONCATENATE(LEFT(CONCATENATE("  ALTER COLUMN  "," ",N1355,";"),LEN(CONCATENATE("  ALTER COLUMN  "," ",N1355,";"))-2),";")</f>
        <v xml:space="preserve">  ALTER COLUMN   CASE_NAME VARCHAR(600);</v>
      </c>
      <c r="L1355" s="12"/>
      <c r="M1355" s="18" t="str">
        <f>CONCATENATE(B1355,",")</f>
        <v>CASE_NAME,</v>
      </c>
      <c r="N1355" s="5" t="str">
        <f>CONCATENATE(B1355," ",C1355,"(",D1355,")",",")</f>
        <v>CASE_NAME VARCHAR(600),</v>
      </c>
      <c r="O1355" s="1" t="s">
        <v>677</v>
      </c>
      <c r="P1355" t="s">
        <v>0</v>
      </c>
      <c r="W1355" s="17" t="str">
        <f>CONCATENATE(,LOWER(O1355),UPPER(LEFT(P1355,1)),LOWER(RIGHT(P1355,LEN(P1355)-IF(LEN(P1355)&gt;0,1,LEN(P1355)))),UPPER(LEFT(Q1355,1)),LOWER(RIGHT(Q1355,LEN(Q1355)-IF(LEN(Q1355)&gt;0,1,LEN(Q1355)))),UPPER(LEFT(R1355,1)),LOWER(RIGHT(R1355,LEN(R1355)-IF(LEN(R1355)&gt;0,1,LEN(R1355)))),UPPER(LEFT(S1355,1)),LOWER(RIGHT(S1355,LEN(S1355)-IF(LEN(S1355)&gt;0,1,LEN(S1355)))),UPPER(LEFT(T1355,1)),LOWER(RIGHT(T1355,LEN(T1355)-IF(LEN(T1355)&gt;0,1,LEN(T1355)))),UPPER(LEFT(U1355,1)),LOWER(RIGHT(U1355,LEN(U1355)-IF(LEN(U1355)&gt;0,1,LEN(U1355)))),UPPER(LEFT(V1355,1)),LOWER(RIGHT(V1355,LEN(V1355)-IF(LEN(V1355)&gt;0,1,LEN(V1355)))))</f>
        <v>caseName</v>
      </c>
      <c r="X1355" s="3" t="str">
        <f>CONCATENATE("""",W1355,"""",":","""","""",",")</f>
        <v>"caseName":"",</v>
      </c>
      <c r="Y1355" s="22" t="str">
        <f>CONCATENATE("public static String ",,B1355,,"=","""",W1355,""";")</f>
        <v>public static String CASE_NAME="caseName";</v>
      </c>
      <c r="Z1355" s="7" t="str">
        <f>CONCATENATE("private String ",W1355,"=","""""",";")</f>
        <v>private String caseName="";</v>
      </c>
    </row>
    <row r="1356" spans="2:26" ht="19.2" x14ac:dyDescent="0.45">
      <c r="B1356" s="1" t="s">
        <v>917</v>
      </c>
      <c r="C1356" s="1" t="s">
        <v>701</v>
      </c>
      <c r="D1356" s="4"/>
      <c r="I1356" t="str">
        <f>I1354</f>
        <v>ALTER TABLE TM_BUSINESS_CASE</v>
      </c>
      <c r="J1356" t="str">
        <f t="shared" si="607"/>
        <v xml:space="preserve"> ADD  CASE_DESCRIPTION TEXT();</v>
      </c>
      <c r="K1356" s="21" t="str">
        <f t="shared" si="608"/>
        <v xml:space="preserve">  ALTER COLUMN   CASE_DESCRIPTION TEXT();</v>
      </c>
      <c r="L1356" s="12"/>
      <c r="M1356" s="18" t="str">
        <f t="shared" si="601"/>
        <v>CASE_DESCRIPTION,</v>
      </c>
      <c r="N1356" s="5" t="str">
        <f t="shared" si="606"/>
        <v>CASE_DESCRIPTION TEXT(),</v>
      </c>
      <c r="O1356" s="1" t="s">
        <v>677</v>
      </c>
      <c r="P1356" t="s">
        <v>14</v>
      </c>
      <c r="W1356" s="17" t="str">
        <f t="shared" si="602"/>
        <v>caseDescription</v>
      </c>
      <c r="X1356" s="3" t="str">
        <f t="shared" si="603"/>
        <v>"caseDescription":"",</v>
      </c>
      <c r="Y1356" s="22" t="str">
        <f t="shared" si="604"/>
        <v>public static String CASE_DESCRIPTION="caseDescription";</v>
      </c>
      <c r="Z1356" s="7" t="str">
        <f t="shared" si="605"/>
        <v>private String caseDescription="";</v>
      </c>
    </row>
    <row r="1357" spans="2:26" ht="19.2" x14ac:dyDescent="0.45">
      <c r="B1357" s="1" t="s">
        <v>263</v>
      </c>
      <c r="C1357" s="1" t="s">
        <v>1</v>
      </c>
      <c r="D1357" s="4">
        <v>45</v>
      </c>
      <c r="I1357" t="str">
        <f>I1321</f>
        <v>ALTER TABLE TM_FIELD</v>
      </c>
      <c r="J1357" t="str">
        <f t="shared" si="607"/>
        <v xml:space="preserve"> ADD  CREATED_DATE VARCHAR(45);</v>
      </c>
      <c r="K1357" s="21" t="str">
        <f t="shared" si="608"/>
        <v xml:space="preserve">  ALTER COLUMN   CREATED_DATE VARCHAR(45);</v>
      </c>
      <c r="L1357" s="12"/>
      <c r="M1357" s="18" t="str">
        <f t="shared" si="601"/>
        <v>CREATED_DATE,</v>
      </c>
      <c r="N1357" s="5" t="str">
        <f t="shared" si="606"/>
        <v>CREATED_DATE VARCHAR(45),</v>
      </c>
      <c r="O1357" s="1" t="s">
        <v>282</v>
      </c>
      <c r="P1357" t="s">
        <v>8</v>
      </c>
      <c r="W1357" s="17" t="str">
        <f t="shared" si="602"/>
        <v>createdDate</v>
      </c>
      <c r="X1357" s="3" t="str">
        <f t="shared" si="603"/>
        <v>"createdDate":"",</v>
      </c>
      <c r="Y1357" s="22" t="str">
        <f t="shared" si="604"/>
        <v>public static String CREATED_DATE="createdDate";</v>
      </c>
      <c r="Z1357" s="7" t="str">
        <f t="shared" si="605"/>
        <v>private String createdDate="";</v>
      </c>
    </row>
    <row r="1358" spans="2:26" ht="19.2" x14ac:dyDescent="0.45">
      <c r="B1358" s="1" t="s">
        <v>264</v>
      </c>
      <c r="C1358" s="1" t="s">
        <v>1</v>
      </c>
      <c r="D1358" s="4">
        <v>45</v>
      </c>
      <c r="I1358">
        <f>I1322</f>
        <v>0</v>
      </c>
      <c r="J1358" t="str">
        <f t="shared" si="607"/>
        <v xml:space="preserve"> ADD  CREATED_TIME VARCHAR(45);</v>
      </c>
      <c r="K1358" s="21" t="str">
        <f t="shared" si="608"/>
        <v xml:space="preserve">  ALTER COLUMN   CREATED_TIME VARCHAR(45);</v>
      </c>
      <c r="L1358" s="12"/>
      <c r="M1358" s="18" t="str">
        <f t="shared" si="601"/>
        <v>CREATED_TIME,</v>
      </c>
      <c r="N1358" s="5" t="str">
        <f t="shared" si="606"/>
        <v>CREATED_TIME VARCHAR(45),</v>
      </c>
      <c r="O1358" s="1" t="s">
        <v>282</v>
      </c>
      <c r="P1358" t="s">
        <v>133</v>
      </c>
      <c r="W1358" s="17" t="str">
        <f t="shared" si="602"/>
        <v>createdTime</v>
      </c>
      <c r="X1358" s="3" t="str">
        <f t="shared" si="603"/>
        <v>"createdTime":"",</v>
      </c>
      <c r="Y1358" s="22" t="str">
        <f t="shared" si="604"/>
        <v>public static String CREATED_TIME="createdTime";</v>
      </c>
      <c r="Z1358" s="7" t="str">
        <f t="shared" si="605"/>
        <v>private String createdTime="";</v>
      </c>
    </row>
    <row r="1359" spans="2:26" ht="19.2" x14ac:dyDescent="0.45">
      <c r="B1359" s="1" t="s">
        <v>262</v>
      </c>
      <c r="C1359" s="1" t="s">
        <v>1</v>
      </c>
      <c r="D1359" s="4">
        <v>44</v>
      </c>
      <c r="I1359" t="str">
        <f>I1062</f>
        <v>ALTER TABLE TM_BACKLOG_DESCRIPTION</v>
      </c>
      <c r="J1359" t="str">
        <f t="shared" si="607"/>
        <v xml:space="preserve"> ADD  CREATED_BY VARCHAR(44);</v>
      </c>
      <c r="K1359" s="21" t="str">
        <f t="shared" si="608"/>
        <v xml:space="preserve">  ALTER COLUMN   CREATED_BY VARCHAR(44);</v>
      </c>
      <c r="L1359" s="12"/>
      <c r="M1359" s="18" t="str">
        <f t="shared" si="601"/>
        <v>CREATED_BY,</v>
      </c>
      <c r="N1359" s="5" t="str">
        <f t="shared" si="606"/>
        <v>CREATED_BY VARCHAR(44),</v>
      </c>
      <c r="O1359" s="1" t="s">
        <v>282</v>
      </c>
      <c r="P1359" t="s">
        <v>128</v>
      </c>
      <c r="W1359" s="17" t="str">
        <f t="shared" si="602"/>
        <v>createdBy</v>
      </c>
      <c r="X1359" s="3" t="str">
        <f t="shared" si="603"/>
        <v>"createdBy":"",</v>
      </c>
      <c r="Y1359" s="22" t="str">
        <f t="shared" si="604"/>
        <v>public static String CREATED_BY="createdBy";</v>
      </c>
      <c r="Z1359" s="7" t="str">
        <f t="shared" si="605"/>
        <v>private String createdBy="";</v>
      </c>
    </row>
    <row r="1360" spans="2:26" ht="19.2" x14ac:dyDescent="0.45">
      <c r="B1360" s="1" t="s">
        <v>258</v>
      </c>
      <c r="C1360" s="1" t="s">
        <v>1</v>
      </c>
      <c r="D1360" s="4">
        <v>45</v>
      </c>
      <c r="I1360">
        <f>I1348</f>
        <v>0</v>
      </c>
      <c r="J1360" t="str">
        <f t="shared" si="607"/>
        <v xml:space="preserve"> ADD  ORDER_NO VARCHAR(45);</v>
      </c>
      <c r="K1360" s="21" t="str">
        <f t="shared" si="608"/>
        <v xml:space="preserve">  ALTER COLUMN   ORDER_NO VARCHAR(45);</v>
      </c>
      <c r="L1360" s="12"/>
      <c r="M1360" s="18" t="str">
        <f>CONCATENATE(B1360,",")</f>
        <v>ORDER_NO,</v>
      </c>
      <c r="N1360" s="5" t="str">
        <f>CONCATENATE(B1360," ",C1360,"(",D1360,")",",")</f>
        <v>ORDER_NO VARCHAR(45),</v>
      </c>
      <c r="O1360" s="1" t="s">
        <v>259</v>
      </c>
      <c r="P1360" t="s">
        <v>173</v>
      </c>
      <c r="W1360" s="17" t="str">
        <f>CONCATENATE(,LOWER(O1360),UPPER(LEFT(P1360,1)),LOWER(RIGHT(P1360,LEN(P1360)-IF(LEN(P1360)&gt;0,1,LEN(P1360)))),UPPER(LEFT(Q1360,1)),LOWER(RIGHT(Q1360,LEN(Q1360)-IF(LEN(Q1360)&gt;0,1,LEN(Q1360)))),UPPER(LEFT(R1360,1)),LOWER(RIGHT(R1360,LEN(R1360)-IF(LEN(R1360)&gt;0,1,LEN(R1360)))),UPPER(LEFT(S1360,1)),LOWER(RIGHT(S1360,LEN(S1360)-IF(LEN(S1360)&gt;0,1,LEN(S1360)))),UPPER(LEFT(T1360,1)),LOWER(RIGHT(T1360,LEN(T1360)-IF(LEN(T1360)&gt;0,1,LEN(T1360)))),UPPER(LEFT(U1360,1)),LOWER(RIGHT(U1360,LEN(U1360)-IF(LEN(U1360)&gt;0,1,LEN(U1360)))),UPPER(LEFT(V1360,1)),LOWER(RIGHT(V1360,LEN(V1360)-IF(LEN(V1360)&gt;0,1,LEN(V1360)))))</f>
        <v>orderNo</v>
      </c>
      <c r="X1360" s="3" t="str">
        <f>CONCATENATE("""",W1360,"""",":","""","""",",")</f>
        <v>"orderNo":"",</v>
      </c>
      <c r="Y1360" s="22" t="str">
        <f>CONCATENATE("public static String ",,B1360,,"=","""",W1360,""";")</f>
        <v>public static String ORDER_NO="orderNo";</v>
      </c>
      <c r="Z1360" s="7" t="str">
        <f>CONCATENATE("private String ",W1360,"=","""""",";")</f>
        <v>private String orderNo="";</v>
      </c>
    </row>
    <row r="1361" spans="2:26" ht="19.2" x14ac:dyDescent="0.45">
      <c r="B1361" s="1" t="s">
        <v>859</v>
      </c>
      <c r="C1361" s="1" t="s">
        <v>1</v>
      </c>
      <c r="D1361" s="4">
        <v>45</v>
      </c>
      <c r="I1361" t="str">
        <f>I1350</f>
        <v>ALTER TABLE TM_BUSINESS_CASE</v>
      </c>
      <c r="J1361" t="str">
        <f t="shared" si="607"/>
        <v xml:space="preserve"> ADD  CASE_STATUS VARCHAR(45);</v>
      </c>
      <c r="K1361" s="21" t="str">
        <f t="shared" si="608"/>
        <v xml:space="preserve">  ALTER COLUMN   CASE_STATUS VARCHAR(45);</v>
      </c>
      <c r="L1361" s="12"/>
      <c r="M1361" s="18" t="str">
        <f>CONCATENATE(B1361,",")</f>
        <v>CASE_STATUS,</v>
      </c>
      <c r="N1361" s="5" t="str">
        <f>CONCATENATE(B1361," ",C1361,"(",D1361,")",",")</f>
        <v>CASE_STATUS VARCHAR(45),</v>
      </c>
      <c r="O1361" s="1" t="s">
        <v>677</v>
      </c>
      <c r="P1361" t="s">
        <v>3</v>
      </c>
      <c r="W1361" s="17" t="str">
        <f>CONCATENATE(,LOWER(O1361),UPPER(LEFT(P1361,1)),LOWER(RIGHT(P1361,LEN(P1361)-IF(LEN(P1361)&gt;0,1,LEN(P1361)))),UPPER(LEFT(Q1361,1)),LOWER(RIGHT(Q1361,LEN(Q1361)-IF(LEN(Q1361)&gt;0,1,LEN(Q1361)))),UPPER(LEFT(R1361,1)),LOWER(RIGHT(R1361,LEN(R1361)-IF(LEN(R1361)&gt;0,1,LEN(R1361)))),UPPER(LEFT(S1361,1)),LOWER(RIGHT(S1361,LEN(S1361)-IF(LEN(S1361)&gt;0,1,LEN(S1361)))),UPPER(LEFT(T1361,1)),LOWER(RIGHT(T1361,LEN(T1361)-IF(LEN(T1361)&gt;0,1,LEN(T1361)))),UPPER(LEFT(U1361,1)),LOWER(RIGHT(U1361,LEN(U1361)-IF(LEN(U1361)&gt;0,1,LEN(U1361)))),UPPER(LEFT(V1361,1)),LOWER(RIGHT(V1361,LEN(V1361)-IF(LEN(V1361)&gt;0,1,LEN(V1361)))))</f>
        <v>caseStatus</v>
      </c>
      <c r="X1361" s="3" t="str">
        <f>CONCATENATE("""",W1361,"""",":","""","""",",")</f>
        <v>"caseStatus":"",</v>
      </c>
      <c r="Y1361" s="22" t="str">
        <f>CONCATENATE("public static String ",,B1361,,"=","""",W1361,""";")</f>
        <v>public static String CASE_STATUS="caseStatus";</v>
      </c>
      <c r="Z1361" s="7" t="str">
        <f>CONCATENATE("private String ",W1361,"=","""""",";")</f>
        <v>private String caseStatus="";</v>
      </c>
    </row>
    <row r="1362" spans="2:26" ht="19.2" x14ac:dyDescent="0.45">
      <c r="B1362" s="1" t="s">
        <v>860</v>
      </c>
      <c r="C1362" s="1" t="s">
        <v>1</v>
      </c>
      <c r="D1362" s="4">
        <v>44</v>
      </c>
      <c r="I1362" t="str">
        <f>I1065</f>
        <v>ALTER TABLE TM_BACKLOG_DESCRIPTION</v>
      </c>
      <c r="J1362" t="str">
        <f t="shared" si="607"/>
        <v xml:space="preserve"> ADD  CASE_NO VARCHAR(44);</v>
      </c>
      <c r="K1362" s="21" t="str">
        <f t="shared" si="608"/>
        <v xml:space="preserve">  ALTER COLUMN   CASE_NO VARCHAR(44);</v>
      </c>
      <c r="L1362" s="12"/>
      <c r="M1362" s="18" t="str">
        <f>CONCATENATE(B1362,",")</f>
        <v>CASE_NO,</v>
      </c>
      <c r="N1362" s="5" t="str">
        <f>CONCATENATE(B1362," ",C1362,"(",D1362,")",",")</f>
        <v>CASE_NO VARCHAR(44),</v>
      </c>
      <c r="O1362" s="1" t="s">
        <v>677</v>
      </c>
      <c r="P1362" t="s">
        <v>173</v>
      </c>
      <c r="W1362" s="17" t="str">
        <f>CONCATENATE(,LOWER(O1362),UPPER(LEFT(P1362,1)),LOWER(RIGHT(P1362,LEN(P1362)-IF(LEN(P1362)&gt;0,1,LEN(P1362)))),UPPER(LEFT(Q1362,1)),LOWER(RIGHT(Q1362,LEN(Q1362)-IF(LEN(Q1362)&gt;0,1,LEN(Q1362)))),UPPER(LEFT(R1362,1)),LOWER(RIGHT(R1362,LEN(R1362)-IF(LEN(R1362)&gt;0,1,LEN(R1362)))),UPPER(LEFT(S1362,1)),LOWER(RIGHT(S1362,LEN(S1362)-IF(LEN(S1362)&gt;0,1,LEN(S1362)))),UPPER(LEFT(T1362,1)),LOWER(RIGHT(T1362,LEN(T1362)-IF(LEN(T1362)&gt;0,1,LEN(T1362)))),UPPER(LEFT(U1362,1)),LOWER(RIGHT(U1362,LEN(U1362)-IF(LEN(U1362)&gt;0,1,LEN(U1362)))),UPPER(LEFT(V1362,1)),LOWER(RIGHT(V1362,LEN(V1362)-IF(LEN(V1362)&gt;0,1,LEN(V1362)))))</f>
        <v>caseNo</v>
      </c>
      <c r="X1362" s="3" t="str">
        <f>CONCATENATE("""",W1362,"""",":","""","""",",")</f>
        <v>"caseNo":"",</v>
      </c>
      <c r="Y1362" s="22" t="str">
        <f>CONCATENATE("public static String ",,B1362,,"=","""",W1362,""";")</f>
        <v>public static String CASE_NO="caseNo";</v>
      </c>
      <c r="Z1362" s="7" t="str">
        <f>CONCATENATE("private String ",W1362,"=","""""",";")</f>
        <v>private String caseNo="";</v>
      </c>
    </row>
    <row r="1363" spans="2:26" ht="19.2" x14ac:dyDescent="0.45">
      <c r="B1363" s="1"/>
      <c r="C1363" s="1"/>
      <c r="D1363" s="4"/>
      <c r="L1363" s="12"/>
      <c r="M1363" s="18"/>
      <c r="N1363" s="33" t="s">
        <v>130</v>
      </c>
      <c r="O1363" s="1"/>
      <c r="W1363" s="17"/>
    </row>
    <row r="1364" spans="2:26" x14ac:dyDescent="0.3">
      <c r="B1364" s="10"/>
      <c r="N1364" s="31" t="s">
        <v>126</v>
      </c>
    </row>
    <row r="1365" spans="2:26" x14ac:dyDescent="0.3">
      <c r="B1365" s="10"/>
    </row>
    <row r="1366" spans="2:26" x14ac:dyDescent="0.3">
      <c r="B1366" s="2" t="s">
        <v>873</v>
      </c>
      <c r="I1366" t="str">
        <f>CONCATENATE("ALTER TABLE"," ",B1366)</f>
        <v>ALTER TABLE TM_PROBLEM_STATEMENT</v>
      </c>
      <c r="K1366" s="25"/>
      <c r="N1366" s="5" t="str">
        <f>CONCATENATE("CREATE TABLE ",B1366," ","(")</f>
        <v>CREATE TABLE TM_PROBLEM_STATEMENT (</v>
      </c>
    </row>
    <row r="1367" spans="2:26" ht="19.2" x14ac:dyDescent="0.45">
      <c r="B1367" s="1" t="s">
        <v>2</v>
      </c>
      <c r="C1367" s="1" t="s">
        <v>1</v>
      </c>
      <c r="D1367" s="4">
        <v>30</v>
      </c>
      <c r="E1367" s="24" t="s">
        <v>113</v>
      </c>
      <c r="I1367" t="str">
        <f>I1366</f>
        <v>ALTER TABLE TM_PROBLEM_STATEMENT</v>
      </c>
      <c r="L1367" s="12"/>
      <c r="M1367" s="18" t="str">
        <f t="shared" ref="M1367:M1374" si="609">CONCATENATE(B1367,",")</f>
        <v>ID,</v>
      </c>
      <c r="N1367" s="5" t="str">
        <f>CONCATENATE(B1367," ",C1367,"(",D1367,") ",E1367," ,")</f>
        <v>ID VARCHAR(30) NOT NULL ,</v>
      </c>
      <c r="O1367" s="1" t="s">
        <v>2</v>
      </c>
      <c r="P1367" s="6"/>
      <c r="Q1367" s="6"/>
      <c r="R1367" s="6"/>
      <c r="S1367" s="6"/>
      <c r="T1367" s="6"/>
      <c r="U1367" s="6"/>
      <c r="V1367" s="6"/>
      <c r="W1367" s="17" t="str">
        <f t="shared" ref="W1367:W1374" si="610">CONCATENATE(,LOWER(O1367),UPPER(LEFT(P1367,1)),LOWER(RIGHT(P1367,LEN(P1367)-IF(LEN(P1367)&gt;0,1,LEN(P1367)))),UPPER(LEFT(Q1367,1)),LOWER(RIGHT(Q1367,LEN(Q1367)-IF(LEN(Q1367)&gt;0,1,LEN(Q1367)))),UPPER(LEFT(R1367,1)),LOWER(RIGHT(R1367,LEN(R1367)-IF(LEN(R1367)&gt;0,1,LEN(R1367)))),UPPER(LEFT(S1367,1)),LOWER(RIGHT(S1367,LEN(S1367)-IF(LEN(S1367)&gt;0,1,LEN(S1367)))),UPPER(LEFT(T1367,1)),LOWER(RIGHT(T1367,LEN(T1367)-IF(LEN(T1367)&gt;0,1,LEN(T1367)))),UPPER(LEFT(U1367,1)),LOWER(RIGHT(U1367,LEN(U1367)-IF(LEN(U1367)&gt;0,1,LEN(U1367)))),UPPER(LEFT(V1367,1)),LOWER(RIGHT(V1367,LEN(V1367)-IF(LEN(V1367)&gt;0,1,LEN(V1367)))))</f>
        <v>id</v>
      </c>
      <c r="X1367" s="3" t="str">
        <f t="shared" ref="X1367:X1374" si="611">CONCATENATE("""",W1367,"""",":","""","""",",")</f>
        <v>"id":"",</v>
      </c>
      <c r="Y1367" s="22" t="str">
        <f t="shared" ref="Y1367:Y1374" si="612">CONCATENATE("public static String ",,B1367,,"=","""",W1367,""";")</f>
        <v>public static String ID="id";</v>
      </c>
      <c r="Z1367" s="7" t="str">
        <f t="shared" ref="Z1367:Z1374" si="613">CONCATENATE("private String ",W1367,"=","""""",";")</f>
        <v>private String id="";</v>
      </c>
    </row>
    <row r="1368" spans="2:26" ht="19.2" x14ac:dyDescent="0.45">
      <c r="B1368" s="1" t="s">
        <v>3</v>
      </c>
      <c r="C1368" s="1" t="s">
        <v>1</v>
      </c>
      <c r="D1368" s="4">
        <v>10</v>
      </c>
      <c r="I1368" t="str">
        <f>I1367</f>
        <v>ALTER TABLE TM_PROBLEM_STATEMENT</v>
      </c>
      <c r="K1368" s="21" t="s">
        <v>436</v>
      </c>
      <c r="L1368" s="12"/>
      <c r="M1368" s="18" t="str">
        <f t="shared" si="609"/>
        <v>STATUS,</v>
      </c>
      <c r="N1368" s="5" t="str">
        <f t="shared" ref="N1368:N1374" si="614">CONCATENATE(B1368," ",C1368,"(",D1368,")",",")</f>
        <v>STATUS VARCHAR(10),</v>
      </c>
      <c r="O1368" s="1" t="s">
        <v>3</v>
      </c>
      <c r="W1368" s="17" t="str">
        <f t="shared" si="610"/>
        <v>status</v>
      </c>
      <c r="X1368" s="3" t="str">
        <f t="shared" si="611"/>
        <v>"status":"",</v>
      </c>
      <c r="Y1368" s="22" t="str">
        <f t="shared" si="612"/>
        <v>public static String STATUS="status";</v>
      </c>
      <c r="Z1368" s="7" t="str">
        <f t="shared" si="613"/>
        <v>private String status="";</v>
      </c>
    </row>
    <row r="1369" spans="2:26" ht="19.2" x14ac:dyDescent="0.45">
      <c r="B1369" s="1" t="s">
        <v>4</v>
      </c>
      <c r="C1369" s="1" t="s">
        <v>1</v>
      </c>
      <c r="D1369" s="4">
        <v>30</v>
      </c>
      <c r="I1369" t="str">
        <f>I1368</f>
        <v>ALTER TABLE TM_PROBLEM_STATEMENT</v>
      </c>
      <c r="J1369" t="str">
        <f t="shared" ref="J1369:J1375" si="615">CONCATENATE(LEFT(CONCATENATE(" ADD "," ",N1369,";"),LEN(CONCATENATE(" ADD "," ",N1369,";"))-2),";")</f>
        <v xml:space="preserve"> ADD  INSERT_DATE VARCHAR(30);</v>
      </c>
      <c r="K1369" s="21" t="str">
        <f t="shared" ref="K1369:K1375" si="616">CONCATENATE(LEFT(CONCATENATE("  ALTER COLUMN  "," ",N1369,";"),LEN(CONCATENATE("  ALTER COLUMN  "," ",N1369,";"))-2),";")</f>
        <v xml:space="preserve">  ALTER COLUMN   INSERT_DATE VARCHAR(30);</v>
      </c>
      <c r="L1369" s="12"/>
      <c r="M1369" s="18" t="str">
        <f t="shared" si="609"/>
        <v>INSERT_DATE,</v>
      </c>
      <c r="N1369" s="5" t="str">
        <f t="shared" si="614"/>
        <v>INSERT_DATE VARCHAR(30),</v>
      </c>
      <c r="O1369" s="1" t="s">
        <v>7</v>
      </c>
      <c r="P1369" t="s">
        <v>8</v>
      </c>
      <c r="W1369" s="17" t="str">
        <f t="shared" si="610"/>
        <v>insertDate</v>
      </c>
      <c r="X1369" s="3" t="str">
        <f t="shared" si="611"/>
        <v>"insertDate":"",</v>
      </c>
      <c r="Y1369" s="22" t="str">
        <f t="shared" si="612"/>
        <v>public static String INSERT_DATE="insertDate";</v>
      </c>
      <c r="Z1369" s="7" t="str">
        <f t="shared" si="613"/>
        <v>private String insertDate="";</v>
      </c>
    </row>
    <row r="1370" spans="2:26" ht="19.2" x14ac:dyDescent="0.45">
      <c r="B1370" s="1" t="s">
        <v>5</v>
      </c>
      <c r="C1370" s="1" t="s">
        <v>1</v>
      </c>
      <c r="D1370" s="4">
        <v>30</v>
      </c>
      <c r="I1370" t="str">
        <f>I1369</f>
        <v>ALTER TABLE TM_PROBLEM_STATEMENT</v>
      </c>
      <c r="J1370" t="str">
        <f t="shared" si="615"/>
        <v xml:space="preserve"> ADD  MODIFICATION_DATE VARCHAR(30);</v>
      </c>
      <c r="K1370" s="21" t="str">
        <f t="shared" si="616"/>
        <v xml:space="preserve">  ALTER COLUMN   MODIFICATION_DATE VARCHAR(30);</v>
      </c>
      <c r="L1370" s="12"/>
      <c r="M1370" s="18" t="str">
        <f t="shared" si="609"/>
        <v>MODIFICATION_DATE,</v>
      </c>
      <c r="N1370" s="5" t="str">
        <f t="shared" si="614"/>
        <v>MODIFICATION_DATE VARCHAR(30),</v>
      </c>
      <c r="O1370" s="1" t="s">
        <v>9</v>
      </c>
      <c r="P1370" t="s">
        <v>8</v>
      </c>
      <c r="W1370" s="17" t="str">
        <f t="shared" si="610"/>
        <v>modificationDate</v>
      </c>
      <c r="X1370" s="3" t="str">
        <f t="shared" si="611"/>
        <v>"modificationDate":"",</v>
      </c>
      <c r="Y1370" s="22" t="str">
        <f t="shared" si="612"/>
        <v>public static String MODIFICATION_DATE="modificationDate";</v>
      </c>
      <c r="Z1370" s="7" t="str">
        <f t="shared" si="613"/>
        <v>private String modificationDate="";</v>
      </c>
    </row>
    <row r="1371" spans="2:26" ht="19.2" x14ac:dyDescent="0.45">
      <c r="B1371" s="1" t="s">
        <v>874</v>
      </c>
      <c r="C1371" s="1" t="s">
        <v>1</v>
      </c>
      <c r="D1371" s="4">
        <v>400</v>
      </c>
      <c r="I1371" t="str">
        <f>I1370</f>
        <v>ALTER TABLE TM_PROBLEM_STATEMENT</v>
      </c>
      <c r="J1371" t="str">
        <f t="shared" si="615"/>
        <v xml:space="preserve"> ADD  PROBLEM_DESC VARCHAR(400);</v>
      </c>
      <c r="K1371" s="21" t="str">
        <f t="shared" si="616"/>
        <v xml:space="preserve">  ALTER COLUMN   PROBLEM_DESC VARCHAR(400);</v>
      </c>
      <c r="L1371" s="12"/>
      <c r="M1371" s="18" t="str">
        <f t="shared" si="609"/>
        <v>PROBLEM_DESC,</v>
      </c>
      <c r="N1371" s="5" t="str">
        <f t="shared" si="614"/>
        <v>PROBLEM_DESC VARCHAR(400),</v>
      </c>
      <c r="O1371" s="1" t="s">
        <v>878</v>
      </c>
      <c r="P1371" t="s">
        <v>818</v>
      </c>
      <c r="W1371" s="17" t="str">
        <f t="shared" si="610"/>
        <v>problemDesc</v>
      </c>
      <c r="X1371" s="3" t="str">
        <f t="shared" si="611"/>
        <v>"problemDesc":"",</v>
      </c>
      <c r="Y1371" s="22" t="str">
        <f t="shared" si="612"/>
        <v>public static String PROBLEM_DESC="problemDesc";</v>
      </c>
      <c r="Z1371" s="7" t="str">
        <f t="shared" si="613"/>
        <v>private String problemDesc="";</v>
      </c>
    </row>
    <row r="1372" spans="2:26" ht="19.2" x14ac:dyDescent="0.45">
      <c r="B1372" s="1" t="s">
        <v>875</v>
      </c>
      <c r="C1372" s="1" t="s">
        <v>1</v>
      </c>
      <c r="D1372" s="4">
        <v>45</v>
      </c>
      <c r="I1372">
        <f>I1336</f>
        <v>0</v>
      </c>
      <c r="J1372" t="str">
        <f t="shared" si="615"/>
        <v xml:space="preserve"> ADD  COUNT_POTENTIAL_CUSTOMER VARCHAR(45);</v>
      </c>
      <c r="K1372" s="21" t="str">
        <f t="shared" si="616"/>
        <v xml:space="preserve">  ALTER COLUMN   COUNT_POTENTIAL_CUSTOMER VARCHAR(45);</v>
      </c>
      <c r="L1372" s="12"/>
      <c r="M1372" s="18" t="str">
        <f t="shared" si="609"/>
        <v>COUNT_POTENTIAL_CUSTOMER,</v>
      </c>
      <c r="N1372" s="5" t="str">
        <f t="shared" si="614"/>
        <v>COUNT_POTENTIAL_CUSTOMER VARCHAR(45),</v>
      </c>
      <c r="O1372" s="1" t="s">
        <v>214</v>
      </c>
      <c r="P1372" t="s">
        <v>879</v>
      </c>
      <c r="Q1372" t="s">
        <v>664</v>
      </c>
      <c r="W1372" s="17" t="str">
        <f t="shared" si="610"/>
        <v>countPotentialCustomer</v>
      </c>
      <c r="X1372" s="3" t="str">
        <f t="shared" si="611"/>
        <v>"countPotentialCustomer":"",</v>
      </c>
      <c r="Y1372" s="22" t="str">
        <f t="shared" si="612"/>
        <v>public static String COUNT_POTENTIAL_CUSTOMER="countPotentialCustomer";</v>
      </c>
      <c r="Z1372" s="7" t="str">
        <f t="shared" si="613"/>
        <v>private String countPotentialCustomer="";</v>
      </c>
    </row>
    <row r="1373" spans="2:26" ht="19.2" x14ac:dyDescent="0.45">
      <c r="B1373" s="1" t="s">
        <v>876</v>
      </c>
      <c r="C1373" s="1" t="s">
        <v>1</v>
      </c>
      <c r="D1373" s="4">
        <v>45</v>
      </c>
      <c r="I1373">
        <f>I1337</f>
        <v>0</v>
      </c>
      <c r="J1373" t="str">
        <f t="shared" si="615"/>
        <v xml:space="preserve"> ADD  COUNT_REAL_CUSTOMER VARCHAR(45);</v>
      </c>
      <c r="K1373" s="21" t="str">
        <f t="shared" si="616"/>
        <v xml:space="preserve">  ALTER COLUMN   COUNT_REAL_CUSTOMER VARCHAR(45);</v>
      </c>
      <c r="L1373" s="12"/>
      <c r="M1373" s="18" t="str">
        <f t="shared" si="609"/>
        <v>COUNT_REAL_CUSTOMER,</v>
      </c>
      <c r="N1373" s="5" t="str">
        <f t="shared" si="614"/>
        <v>COUNT_REAL_CUSTOMER VARCHAR(45),</v>
      </c>
      <c r="O1373" s="1" t="s">
        <v>214</v>
      </c>
      <c r="P1373" t="s">
        <v>880</v>
      </c>
      <c r="Q1373" t="s">
        <v>664</v>
      </c>
      <c r="W1373" s="17" t="str">
        <f t="shared" si="610"/>
        <v>countRealCustomer</v>
      </c>
      <c r="X1373" s="3" t="str">
        <f t="shared" si="611"/>
        <v>"countRealCustomer":"",</v>
      </c>
      <c r="Y1373" s="22" t="str">
        <f t="shared" si="612"/>
        <v>public static String COUNT_REAL_CUSTOMER="countRealCustomer";</v>
      </c>
      <c r="Z1373" s="7" t="str">
        <f t="shared" si="613"/>
        <v>private String countRealCustomer="";</v>
      </c>
    </row>
    <row r="1374" spans="2:26" ht="19.2" x14ac:dyDescent="0.45">
      <c r="B1374" s="1" t="s">
        <v>258</v>
      </c>
      <c r="C1374" s="1" t="s">
        <v>627</v>
      </c>
      <c r="D1374" s="4">
        <v>24</v>
      </c>
      <c r="I1374" t="str">
        <f>I1077</f>
        <v>ALTER TABLE TM_INPUT_TABLE_COMP</v>
      </c>
      <c r="J1374" t="str">
        <f t="shared" si="615"/>
        <v xml:space="preserve"> ADD  ORDER_NO FLOAT(24);</v>
      </c>
      <c r="K1374" s="21" t="str">
        <f t="shared" si="616"/>
        <v xml:space="preserve">  ALTER COLUMN   ORDER_NO FLOAT(24);</v>
      </c>
      <c r="L1374" s="12"/>
      <c r="M1374" s="18" t="str">
        <f t="shared" si="609"/>
        <v>ORDER_NO,</v>
      </c>
      <c r="N1374" s="5" t="str">
        <f t="shared" si="614"/>
        <v>ORDER_NO FLOAT(24),</v>
      </c>
      <c r="O1374" s="1" t="s">
        <v>259</v>
      </c>
      <c r="P1374" t="s">
        <v>173</v>
      </c>
      <c r="W1374" s="17" t="str">
        <f t="shared" si="610"/>
        <v>orderNo</v>
      </c>
      <c r="X1374" s="3" t="str">
        <f t="shared" si="611"/>
        <v>"orderNo":"",</v>
      </c>
      <c r="Y1374" s="22" t="str">
        <f t="shared" si="612"/>
        <v>public static String ORDER_NO="orderNo";</v>
      </c>
      <c r="Z1374" s="7" t="str">
        <f t="shared" si="613"/>
        <v>private String orderNo="";</v>
      </c>
    </row>
    <row r="1375" spans="2:26" ht="19.2" x14ac:dyDescent="0.45">
      <c r="B1375" s="1" t="s">
        <v>877</v>
      </c>
      <c r="C1375" s="1" t="s">
        <v>1</v>
      </c>
      <c r="D1375" s="4">
        <v>45</v>
      </c>
      <c r="I1375">
        <f>I1364</f>
        <v>0</v>
      </c>
      <c r="J1375" t="str">
        <f t="shared" si="615"/>
        <v xml:space="preserve"> ADD  FK_BC_ID VARCHAR(45);</v>
      </c>
      <c r="K1375" s="21" t="str">
        <f t="shared" si="616"/>
        <v xml:space="preserve">  ALTER COLUMN   FK_BC_ID VARCHAR(45);</v>
      </c>
      <c r="L1375" s="12"/>
      <c r="M1375" s="18" t="str">
        <f>CONCATENATE(B1375,",")</f>
        <v>FK_BC_ID,</v>
      </c>
      <c r="N1375" s="5" t="str">
        <f>CONCATENATE(B1375," ",C1375,"(",D1375,")",",")</f>
        <v>FK_BC_ID VARCHAR(45),</v>
      </c>
      <c r="O1375" s="1" t="s">
        <v>10</v>
      </c>
      <c r="P1375" t="s">
        <v>881</v>
      </c>
      <c r="Q1375" t="s">
        <v>2</v>
      </c>
      <c r="W1375" s="17" t="str">
        <f>CONCATENATE(,LOWER(O1375),UPPER(LEFT(P1375,1)),LOWER(RIGHT(P1375,LEN(P1375)-IF(LEN(P1375)&gt;0,1,LEN(P1375)))),UPPER(LEFT(Q1375,1)),LOWER(RIGHT(Q1375,LEN(Q1375)-IF(LEN(Q1375)&gt;0,1,LEN(Q1375)))),UPPER(LEFT(R1375,1)),LOWER(RIGHT(R1375,LEN(R1375)-IF(LEN(R1375)&gt;0,1,LEN(R1375)))),UPPER(LEFT(S1375,1)),LOWER(RIGHT(S1375,LEN(S1375)-IF(LEN(S1375)&gt;0,1,LEN(S1375)))),UPPER(LEFT(T1375,1)),LOWER(RIGHT(T1375,LEN(T1375)-IF(LEN(T1375)&gt;0,1,LEN(T1375)))),UPPER(LEFT(U1375,1)),LOWER(RIGHT(U1375,LEN(U1375)-IF(LEN(U1375)&gt;0,1,LEN(U1375)))),UPPER(LEFT(V1375,1)),LOWER(RIGHT(V1375,LEN(V1375)-IF(LEN(V1375)&gt;0,1,LEN(V1375)))))</f>
        <v>fkBcId</v>
      </c>
      <c r="X1375" s="3" t="str">
        <f>CONCATENATE("""",W1375,"""",":","""","""",",")</f>
        <v>"fkBcId":"",</v>
      </c>
      <c r="Y1375" s="22" t="str">
        <f>CONCATENATE("public static String ",,B1375,,"=","""",W1375,""";")</f>
        <v>public static String FK_BC_ID="fkBcId";</v>
      </c>
      <c r="Z1375" s="7" t="str">
        <f>CONCATENATE("private String ",W1375,"=","""""",";")</f>
        <v>private String fkBcId="";</v>
      </c>
    </row>
    <row r="1376" spans="2:26" ht="19.2" x14ac:dyDescent="0.45">
      <c r="B1376" s="1"/>
      <c r="C1376" s="1"/>
      <c r="D1376" s="4"/>
      <c r="L1376" s="12"/>
      <c r="M1376" s="18"/>
      <c r="N1376" s="33" t="s">
        <v>130</v>
      </c>
      <c r="O1376" s="1"/>
      <c r="W1376" s="17"/>
    </row>
    <row r="1377" spans="2:26" x14ac:dyDescent="0.3">
      <c r="B1377" s="10"/>
      <c r="N1377" s="31" t="s">
        <v>126</v>
      </c>
    </row>
    <row r="1380" spans="2:26" x14ac:dyDescent="0.3">
      <c r="B1380" s="2" t="s">
        <v>882</v>
      </c>
      <c r="I1380" t="str">
        <f>CONCATENATE("ALTER TABLE"," ",B1380)</f>
        <v>ALTER TABLE TM_BC_SERVICE_GROUP</v>
      </c>
      <c r="K1380" s="25"/>
      <c r="N1380" s="5" t="str">
        <f>CONCATENATE("CREATE TABLE ",B1380," ","(")</f>
        <v>CREATE TABLE TM_BC_SERVICE_GROUP (</v>
      </c>
    </row>
    <row r="1381" spans="2:26" ht="19.2" x14ac:dyDescent="0.45">
      <c r="B1381" s="1" t="s">
        <v>2</v>
      </c>
      <c r="C1381" s="1" t="s">
        <v>1</v>
      </c>
      <c r="D1381" s="4">
        <v>30</v>
      </c>
      <c r="E1381" s="24" t="s">
        <v>113</v>
      </c>
      <c r="I1381" t="str">
        <f>I1380</f>
        <v>ALTER TABLE TM_BC_SERVICE_GROUP</v>
      </c>
      <c r="L1381" s="12"/>
      <c r="M1381" s="18" t="str">
        <f t="shared" ref="M1381:M1388" si="617">CONCATENATE(B1381,",")</f>
        <v>ID,</v>
      </c>
      <c r="N1381" s="5" t="str">
        <f>CONCATENATE(B1381," ",C1381,"(",D1381,") ",E1381," ,")</f>
        <v>ID VARCHAR(30) NOT NULL ,</v>
      </c>
      <c r="O1381" s="1" t="s">
        <v>2</v>
      </c>
      <c r="P1381" s="6"/>
      <c r="Q1381" s="6"/>
      <c r="R1381" s="6"/>
      <c r="S1381" s="6"/>
      <c r="T1381" s="6"/>
      <c r="U1381" s="6"/>
      <c r="V1381" s="6"/>
      <c r="W1381" s="17" t="str">
        <f t="shared" ref="W1381:W1388" si="618">CONCATENATE(,LOWER(O1381),UPPER(LEFT(P1381,1)),LOWER(RIGHT(P1381,LEN(P1381)-IF(LEN(P1381)&gt;0,1,LEN(P1381)))),UPPER(LEFT(Q1381,1)),LOWER(RIGHT(Q1381,LEN(Q1381)-IF(LEN(Q1381)&gt;0,1,LEN(Q1381)))),UPPER(LEFT(R1381,1)),LOWER(RIGHT(R1381,LEN(R1381)-IF(LEN(R1381)&gt;0,1,LEN(R1381)))),UPPER(LEFT(S1381,1)),LOWER(RIGHT(S1381,LEN(S1381)-IF(LEN(S1381)&gt;0,1,LEN(S1381)))),UPPER(LEFT(T1381,1)),LOWER(RIGHT(T1381,LEN(T1381)-IF(LEN(T1381)&gt;0,1,LEN(T1381)))),UPPER(LEFT(U1381,1)),LOWER(RIGHT(U1381,LEN(U1381)-IF(LEN(U1381)&gt;0,1,LEN(U1381)))),UPPER(LEFT(V1381,1)),LOWER(RIGHT(V1381,LEN(V1381)-IF(LEN(V1381)&gt;0,1,LEN(V1381)))))</f>
        <v>id</v>
      </c>
      <c r="X1381" s="3" t="str">
        <f t="shared" ref="X1381:X1388" si="619">CONCATENATE("""",W1381,"""",":","""","""",",")</f>
        <v>"id":"",</v>
      </c>
      <c r="Y1381" s="22" t="str">
        <f t="shared" ref="Y1381:Y1388" si="620">CONCATENATE("public static String ",,B1381,,"=","""",W1381,""";")</f>
        <v>public static String ID="id";</v>
      </c>
      <c r="Z1381" s="7" t="str">
        <f t="shared" ref="Z1381:Z1388" si="621">CONCATENATE("private String ",W1381,"=","""""",";")</f>
        <v>private String id="";</v>
      </c>
    </row>
    <row r="1382" spans="2:26" ht="19.2" x14ac:dyDescent="0.45">
      <c r="B1382" s="1" t="s">
        <v>3</v>
      </c>
      <c r="C1382" s="1" t="s">
        <v>1</v>
      </c>
      <c r="D1382" s="4">
        <v>10</v>
      </c>
      <c r="I1382" t="str">
        <f>I1381</f>
        <v>ALTER TABLE TM_BC_SERVICE_GROUP</v>
      </c>
      <c r="K1382" s="21" t="s">
        <v>436</v>
      </c>
      <c r="L1382" s="12"/>
      <c r="M1382" s="18" t="str">
        <f t="shared" si="617"/>
        <v>STATUS,</v>
      </c>
      <c r="N1382" s="5" t="str">
        <f t="shared" ref="N1382:N1388" si="622">CONCATENATE(B1382," ",C1382,"(",D1382,")",",")</f>
        <v>STATUS VARCHAR(10),</v>
      </c>
      <c r="O1382" s="1" t="s">
        <v>3</v>
      </c>
      <c r="W1382" s="17" t="str">
        <f t="shared" si="618"/>
        <v>status</v>
      </c>
      <c r="X1382" s="3" t="str">
        <f t="shared" si="619"/>
        <v>"status":"",</v>
      </c>
      <c r="Y1382" s="22" t="str">
        <f t="shared" si="620"/>
        <v>public static String STATUS="status";</v>
      </c>
      <c r="Z1382" s="7" t="str">
        <f t="shared" si="621"/>
        <v>private String status="";</v>
      </c>
    </row>
    <row r="1383" spans="2:26" ht="19.2" x14ac:dyDescent="0.45">
      <c r="B1383" s="1" t="s">
        <v>4</v>
      </c>
      <c r="C1383" s="1" t="s">
        <v>1</v>
      </c>
      <c r="D1383" s="4">
        <v>30</v>
      </c>
      <c r="I1383" t="str">
        <f>I1382</f>
        <v>ALTER TABLE TM_BC_SERVICE_GROUP</v>
      </c>
      <c r="J1383" t="str">
        <f t="shared" ref="J1383:J1388" si="623">CONCATENATE(LEFT(CONCATENATE(" ADD "," ",N1383,";"),LEN(CONCATENATE(" ADD "," ",N1383,";"))-2),";")</f>
        <v xml:space="preserve"> ADD  INSERT_DATE VARCHAR(30);</v>
      </c>
      <c r="K1383" s="21" t="str">
        <f t="shared" ref="K1383:K1388" si="624">CONCATENATE(LEFT(CONCATENATE("  ALTER COLUMN  "," ",N1383,";"),LEN(CONCATENATE("  ALTER COLUMN  "," ",N1383,";"))-2),";")</f>
        <v xml:space="preserve">  ALTER COLUMN   INSERT_DATE VARCHAR(30);</v>
      </c>
      <c r="L1383" s="12"/>
      <c r="M1383" s="18" t="str">
        <f t="shared" si="617"/>
        <v>INSERT_DATE,</v>
      </c>
      <c r="N1383" s="5" t="str">
        <f t="shared" si="622"/>
        <v>INSERT_DATE VARCHAR(30),</v>
      </c>
      <c r="O1383" s="1" t="s">
        <v>7</v>
      </c>
      <c r="P1383" t="s">
        <v>8</v>
      </c>
      <c r="W1383" s="17" t="str">
        <f t="shared" si="618"/>
        <v>insertDate</v>
      </c>
      <c r="X1383" s="3" t="str">
        <f t="shared" si="619"/>
        <v>"insertDate":"",</v>
      </c>
      <c r="Y1383" s="22" t="str">
        <f t="shared" si="620"/>
        <v>public static String INSERT_DATE="insertDate";</v>
      </c>
      <c r="Z1383" s="7" t="str">
        <f t="shared" si="621"/>
        <v>private String insertDate="";</v>
      </c>
    </row>
    <row r="1384" spans="2:26" ht="19.2" x14ac:dyDescent="0.45">
      <c r="B1384" s="1" t="s">
        <v>5</v>
      </c>
      <c r="C1384" s="1" t="s">
        <v>1</v>
      </c>
      <c r="D1384" s="4">
        <v>30</v>
      </c>
      <c r="I1384" t="str">
        <f>I1383</f>
        <v>ALTER TABLE TM_BC_SERVICE_GROUP</v>
      </c>
      <c r="J1384" t="str">
        <f t="shared" si="623"/>
        <v xml:space="preserve"> ADD  MODIFICATION_DATE VARCHAR(30);</v>
      </c>
      <c r="K1384" s="21" t="str">
        <f t="shared" si="624"/>
        <v xml:space="preserve">  ALTER COLUMN   MODIFICATION_DATE VARCHAR(30);</v>
      </c>
      <c r="L1384" s="12"/>
      <c r="M1384" s="18" t="str">
        <f t="shared" si="617"/>
        <v>MODIFICATION_DATE,</v>
      </c>
      <c r="N1384" s="5" t="str">
        <f t="shared" si="622"/>
        <v>MODIFICATION_DATE VARCHAR(30),</v>
      </c>
      <c r="O1384" s="1" t="s">
        <v>9</v>
      </c>
      <c r="P1384" t="s">
        <v>8</v>
      </c>
      <c r="W1384" s="17" t="str">
        <f t="shared" si="618"/>
        <v>modificationDate</v>
      </c>
      <c r="X1384" s="3" t="str">
        <f t="shared" si="619"/>
        <v>"modificationDate":"",</v>
      </c>
      <c r="Y1384" s="22" t="str">
        <f t="shared" si="620"/>
        <v>public static String MODIFICATION_DATE="modificationDate";</v>
      </c>
      <c r="Z1384" s="7" t="str">
        <f t="shared" si="621"/>
        <v>private String modificationDate="";</v>
      </c>
    </row>
    <row r="1385" spans="2:26" ht="19.2" x14ac:dyDescent="0.45">
      <c r="B1385" s="1" t="s">
        <v>883</v>
      </c>
      <c r="C1385" s="1" t="s">
        <v>1</v>
      </c>
      <c r="D1385" s="4">
        <v>1000</v>
      </c>
      <c r="I1385" t="str">
        <f>I1384</f>
        <v>ALTER TABLE TM_BC_SERVICE_GROUP</v>
      </c>
      <c r="J1385" t="str">
        <f t="shared" si="623"/>
        <v xml:space="preserve"> ADD  GROUP_NAME VARCHAR(1000);</v>
      </c>
      <c r="K1385" s="21" t="str">
        <f t="shared" si="624"/>
        <v xml:space="preserve">  ALTER COLUMN   GROUP_NAME VARCHAR(1000);</v>
      </c>
      <c r="L1385" s="12"/>
      <c r="M1385" s="18" t="str">
        <f t="shared" si="617"/>
        <v>GROUP_NAME,</v>
      </c>
      <c r="N1385" s="5" t="str">
        <f t="shared" si="622"/>
        <v>GROUP_NAME VARCHAR(1000),</v>
      </c>
      <c r="O1385" s="1" t="s">
        <v>890</v>
      </c>
      <c r="P1385" t="s">
        <v>0</v>
      </c>
      <c r="W1385" s="17" t="str">
        <f t="shared" si="618"/>
        <v>groupName</v>
      </c>
      <c r="X1385" s="3" t="str">
        <f t="shared" si="619"/>
        <v>"groupName":"",</v>
      </c>
      <c r="Y1385" s="22" t="str">
        <f t="shared" si="620"/>
        <v>public static String GROUP_NAME="groupName";</v>
      </c>
      <c r="Z1385" s="7" t="str">
        <f t="shared" si="621"/>
        <v>private String groupName="";</v>
      </c>
    </row>
    <row r="1386" spans="2:26" ht="19.2" x14ac:dyDescent="0.45">
      <c r="B1386" s="1" t="s">
        <v>258</v>
      </c>
      <c r="C1386" s="1" t="s">
        <v>1</v>
      </c>
      <c r="D1386" s="4">
        <v>45</v>
      </c>
      <c r="I1386" t="str">
        <f>I1350</f>
        <v>ALTER TABLE TM_BUSINESS_CASE</v>
      </c>
      <c r="J1386" t="str">
        <f t="shared" si="623"/>
        <v xml:space="preserve"> ADD  ORDER_NO VARCHAR(45);</v>
      </c>
      <c r="K1386" s="21" t="str">
        <f t="shared" si="624"/>
        <v xml:space="preserve">  ALTER COLUMN   ORDER_NO VARCHAR(45);</v>
      </c>
      <c r="L1386" s="12"/>
      <c r="M1386" s="18" t="str">
        <f t="shared" si="617"/>
        <v>ORDER_NO,</v>
      </c>
      <c r="N1386" s="5" t="str">
        <f t="shared" si="622"/>
        <v>ORDER_NO VARCHAR(45),</v>
      </c>
      <c r="O1386" s="1" t="s">
        <v>259</v>
      </c>
      <c r="P1386" t="s">
        <v>173</v>
      </c>
      <c r="W1386" s="17" t="str">
        <f t="shared" si="618"/>
        <v>orderNo</v>
      </c>
      <c r="X1386" s="3" t="str">
        <f t="shared" si="619"/>
        <v>"orderNo":"",</v>
      </c>
      <c r="Y1386" s="22" t="str">
        <f t="shared" si="620"/>
        <v>public static String ORDER_NO="orderNo";</v>
      </c>
      <c r="Z1386" s="7" t="str">
        <f t="shared" si="621"/>
        <v>private String orderNo="";</v>
      </c>
    </row>
    <row r="1387" spans="2:26" ht="19.2" x14ac:dyDescent="0.45">
      <c r="B1387" s="1" t="s">
        <v>778</v>
      </c>
      <c r="C1387" s="1" t="s">
        <v>1</v>
      </c>
      <c r="D1387" s="4">
        <v>45</v>
      </c>
      <c r="I1387" t="str">
        <f>I1351</f>
        <v>ALTER TABLE TM_BUSINESS_CASE</v>
      </c>
      <c r="J1387" t="str">
        <f t="shared" si="623"/>
        <v xml:space="preserve"> ADD  FK_OWNER_ID VARCHAR(45);</v>
      </c>
      <c r="K1387" s="21" t="str">
        <f t="shared" si="624"/>
        <v xml:space="preserve">  ALTER COLUMN   FK_OWNER_ID VARCHAR(45);</v>
      </c>
      <c r="L1387" s="12"/>
      <c r="M1387" s="18" t="str">
        <f t="shared" si="617"/>
        <v>FK_OWNER_ID,</v>
      </c>
      <c r="N1387" s="5" t="str">
        <f t="shared" si="622"/>
        <v>FK_OWNER_ID VARCHAR(45),</v>
      </c>
      <c r="O1387" s="1" t="s">
        <v>10</v>
      </c>
      <c r="P1387" t="s">
        <v>146</v>
      </c>
      <c r="Q1387" t="s">
        <v>2</v>
      </c>
      <c r="W1387" s="17" t="str">
        <f t="shared" si="618"/>
        <v>fkOwnerId</v>
      </c>
      <c r="X1387" s="3" t="str">
        <f t="shared" si="619"/>
        <v>"fkOwnerId":"",</v>
      </c>
      <c r="Y1387" s="22" t="str">
        <f t="shared" si="620"/>
        <v>public static String FK_OWNER_ID="fkOwnerId";</v>
      </c>
      <c r="Z1387" s="7" t="str">
        <f t="shared" si="621"/>
        <v>private String fkOwnerId="";</v>
      </c>
    </row>
    <row r="1388" spans="2:26" ht="19.2" x14ac:dyDescent="0.45">
      <c r="B1388" s="1" t="s">
        <v>14</v>
      </c>
      <c r="C1388" s="1" t="s">
        <v>1</v>
      </c>
      <c r="D1388" s="4">
        <v>4000</v>
      </c>
      <c r="I1388" t="str">
        <f>I1091</f>
        <v>ALTER TABLE TM_INPUT_TABLE_COMP</v>
      </c>
      <c r="J1388" t="str">
        <f t="shared" si="623"/>
        <v xml:space="preserve"> ADD  DESCRIPTION VARCHAR(4000);</v>
      </c>
      <c r="K1388" s="21" t="str">
        <f t="shared" si="624"/>
        <v xml:space="preserve">  ALTER COLUMN   DESCRIPTION VARCHAR(4000);</v>
      </c>
      <c r="L1388" s="12"/>
      <c r="M1388" s="18" t="str">
        <f t="shared" si="617"/>
        <v>DESCRIPTION,</v>
      </c>
      <c r="N1388" s="5" t="str">
        <f t="shared" si="622"/>
        <v>DESCRIPTION VARCHAR(4000),</v>
      </c>
      <c r="O1388" s="1" t="s">
        <v>14</v>
      </c>
      <c r="W1388" s="17" t="str">
        <f t="shared" si="618"/>
        <v>description</v>
      </c>
      <c r="X1388" s="3" t="str">
        <f t="shared" si="619"/>
        <v>"description":"",</v>
      </c>
      <c r="Y1388" s="22" t="str">
        <f t="shared" si="620"/>
        <v>public static String DESCRIPTION="description";</v>
      </c>
      <c r="Z1388" s="7" t="str">
        <f t="shared" si="621"/>
        <v>private String description="";</v>
      </c>
    </row>
    <row r="1389" spans="2:26" ht="19.2" x14ac:dyDescent="0.45">
      <c r="B1389" s="1"/>
      <c r="C1389" s="1"/>
      <c r="D1389" s="4"/>
      <c r="L1389" s="12"/>
      <c r="M1389" s="18"/>
      <c r="N1389" s="33" t="s">
        <v>130</v>
      </c>
      <c r="O1389" s="1"/>
      <c r="W1389" s="17"/>
    </row>
    <row r="1390" spans="2:26" x14ac:dyDescent="0.3">
      <c r="B1390" s="10"/>
      <c r="N1390" s="31" t="s">
        <v>126</v>
      </c>
    </row>
    <row r="1394" spans="2:26" x14ac:dyDescent="0.3">
      <c r="B1394" s="2" t="s">
        <v>884</v>
      </c>
      <c r="I1394" t="str">
        <f>CONCATENATE("ALTER TABLE"," ",B1394)</f>
        <v>ALTER TABLE TM_BC_SERVICE</v>
      </c>
      <c r="K1394" s="25"/>
      <c r="N1394" s="5" t="str">
        <f>CONCATENATE("CREATE TABLE ",B1394," ","(")</f>
        <v>CREATE TABLE TM_BC_SERVICE (</v>
      </c>
    </row>
    <row r="1395" spans="2:26" ht="19.2" x14ac:dyDescent="0.45">
      <c r="B1395" s="1" t="s">
        <v>2</v>
      </c>
      <c r="C1395" s="1" t="s">
        <v>1</v>
      </c>
      <c r="D1395" s="4">
        <v>30</v>
      </c>
      <c r="E1395" s="24" t="s">
        <v>113</v>
      </c>
      <c r="I1395" t="str">
        <f>I1394</f>
        <v>ALTER TABLE TM_BC_SERVICE</v>
      </c>
      <c r="L1395" s="12"/>
      <c r="M1395" s="18" t="str">
        <f t="shared" ref="M1395:M1403" si="625">CONCATENATE(B1395,",")</f>
        <v>ID,</v>
      </c>
      <c r="N1395" s="5" t="str">
        <f>CONCATENATE(B1395," ",C1395,"(",D1395,") ",E1395," ,")</f>
        <v>ID VARCHAR(30) NOT NULL ,</v>
      </c>
      <c r="O1395" s="1" t="s">
        <v>2</v>
      </c>
      <c r="P1395" s="6"/>
      <c r="Q1395" s="6"/>
      <c r="R1395" s="6"/>
      <c r="S1395" s="6"/>
      <c r="T1395" s="6"/>
      <c r="U1395" s="6"/>
      <c r="V1395" s="6"/>
      <c r="W1395" s="17" t="str">
        <f t="shared" ref="W1395:W1403" si="626">CONCATENATE(,LOWER(O1395),UPPER(LEFT(P1395,1)),LOWER(RIGHT(P1395,LEN(P1395)-IF(LEN(P1395)&gt;0,1,LEN(P1395)))),UPPER(LEFT(Q1395,1)),LOWER(RIGHT(Q1395,LEN(Q1395)-IF(LEN(Q1395)&gt;0,1,LEN(Q1395)))),UPPER(LEFT(R1395,1)),LOWER(RIGHT(R1395,LEN(R1395)-IF(LEN(R1395)&gt;0,1,LEN(R1395)))),UPPER(LEFT(S1395,1)),LOWER(RIGHT(S1395,LEN(S1395)-IF(LEN(S1395)&gt;0,1,LEN(S1395)))),UPPER(LEFT(T1395,1)),LOWER(RIGHT(T1395,LEN(T1395)-IF(LEN(T1395)&gt;0,1,LEN(T1395)))),UPPER(LEFT(U1395,1)),LOWER(RIGHT(U1395,LEN(U1395)-IF(LEN(U1395)&gt;0,1,LEN(U1395)))),UPPER(LEFT(V1395,1)),LOWER(RIGHT(V1395,LEN(V1395)-IF(LEN(V1395)&gt;0,1,LEN(V1395)))))</f>
        <v>id</v>
      </c>
      <c r="X1395" s="3" t="str">
        <f t="shared" ref="X1395:X1403" si="627">CONCATENATE("""",W1395,"""",":","""","""",",")</f>
        <v>"id":"",</v>
      </c>
      <c r="Y1395" s="22" t="str">
        <f t="shared" ref="Y1395:Y1403" si="628">CONCATENATE("public static String ",,B1395,,"=","""",W1395,""";")</f>
        <v>public static String ID="id";</v>
      </c>
      <c r="Z1395" s="7" t="str">
        <f t="shared" ref="Z1395:Z1403" si="629">CONCATENATE("private String ",W1395,"=","""""",";")</f>
        <v>private String id="";</v>
      </c>
    </row>
    <row r="1396" spans="2:26" ht="19.2" x14ac:dyDescent="0.45">
      <c r="B1396" s="1" t="s">
        <v>3</v>
      </c>
      <c r="C1396" s="1" t="s">
        <v>1</v>
      </c>
      <c r="D1396" s="4">
        <v>10</v>
      </c>
      <c r="I1396" t="str">
        <f>I1395</f>
        <v>ALTER TABLE TM_BC_SERVICE</v>
      </c>
      <c r="K1396" s="21" t="s">
        <v>436</v>
      </c>
      <c r="L1396" s="12"/>
      <c r="M1396" s="18" t="str">
        <f t="shared" si="625"/>
        <v>STATUS,</v>
      </c>
      <c r="N1396" s="5" t="str">
        <f t="shared" ref="N1396:N1403" si="630">CONCATENATE(B1396," ",C1396,"(",D1396,")",",")</f>
        <v>STATUS VARCHAR(10),</v>
      </c>
      <c r="O1396" s="1" t="s">
        <v>3</v>
      </c>
      <c r="W1396" s="17" t="str">
        <f t="shared" si="626"/>
        <v>status</v>
      </c>
      <c r="X1396" s="3" t="str">
        <f t="shared" si="627"/>
        <v>"status":"",</v>
      </c>
      <c r="Y1396" s="22" t="str">
        <f t="shared" si="628"/>
        <v>public static String STATUS="status";</v>
      </c>
      <c r="Z1396" s="7" t="str">
        <f t="shared" si="629"/>
        <v>private String status="";</v>
      </c>
    </row>
    <row r="1397" spans="2:26" ht="19.2" x14ac:dyDescent="0.45">
      <c r="B1397" s="1" t="s">
        <v>4</v>
      </c>
      <c r="C1397" s="1" t="s">
        <v>1</v>
      </c>
      <c r="D1397" s="4">
        <v>30</v>
      </c>
      <c r="I1397" t="str">
        <f>I1396</f>
        <v>ALTER TABLE TM_BC_SERVICE</v>
      </c>
      <c r="J1397" t="str">
        <f t="shared" ref="J1397:J1403" si="631">CONCATENATE(LEFT(CONCATENATE(" ADD "," ",N1397,";"),LEN(CONCATENATE(" ADD "," ",N1397,";"))-2),";")</f>
        <v xml:space="preserve"> ADD  INSERT_DATE VARCHAR(30);</v>
      </c>
      <c r="K1397" s="21" t="str">
        <f t="shared" ref="K1397:K1403" si="632">CONCATENATE(LEFT(CONCATENATE("  ALTER COLUMN  "," ",N1397,";"),LEN(CONCATENATE("  ALTER COLUMN  "," ",N1397,";"))-2),";")</f>
        <v xml:space="preserve">  ALTER COLUMN   INSERT_DATE VARCHAR(30);</v>
      </c>
      <c r="L1397" s="12"/>
      <c r="M1397" s="18" t="str">
        <f t="shared" si="625"/>
        <v>INSERT_DATE,</v>
      </c>
      <c r="N1397" s="5" t="str">
        <f t="shared" si="630"/>
        <v>INSERT_DATE VARCHAR(30),</v>
      </c>
      <c r="O1397" s="1" t="s">
        <v>7</v>
      </c>
      <c r="P1397" t="s">
        <v>8</v>
      </c>
      <c r="W1397" s="17" t="str">
        <f t="shared" si="626"/>
        <v>insertDate</v>
      </c>
      <c r="X1397" s="3" t="str">
        <f t="shared" si="627"/>
        <v>"insertDate":"",</v>
      </c>
      <c r="Y1397" s="22" t="str">
        <f t="shared" si="628"/>
        <v>public static String INSERT_DATE="insertDate";</v>
      </c>
      <c r="Z1397" s="7" t="str">
        <f t="shared" si="629"/>
        <v>private String insertDate="";</v>
      </c>
    </row>
    <row r="1398" spans="2:26" ht="19.2" x14ac:dyDescent="0.45">
      <c r="B1398" s="1" t="s">
        <v>5</v>
      </c>
      <c r="C1398" s="1" t="s">
        <v>1</v>
      </c>
      <c r="D1398" s="4">
        <v>30</v>
      </c>
      <c r="I1398" t="str">
        <f>I1397</f>
        <v>ALTER TABLE TM_BC_SERVICE</v>
      </c>
      <c r="J1398" t="str">
        <f t="shared" si="631"/>
        <v xml:space="preserve"> ADD  MODIFICATION_DATE VARCHAR(30);</v>
      </c>
      <c r="K1398" s="21" t="str">
        <f t="shared" si="632"/>
        <v xml:space="preserve">  ALTER COLUMN   MODIFICATION_DATE VARCHAR(30);</v>
      </c>
      <c r="L1398" s="12"/>
      <c r="M1398" s="18" t="str">
        <f t="shared" si="625"/>
        <v>MODIFICATION_DATE,</v>
      </c>
      <c r="N1398" s="5" t="str">
        <f t="shared" si="630"/>
        <v>MODIFICATION_DATE VARCHAR(30),</v>
      </c>
      <c r="O1398" s="1" t="s">
        <v>9</v>
      </c>
      <c r="P1398" t="s">
        <v>8</v>
      </c>
      <c r="W1398" s="17" t="str">
        <f t="shared" si="626"/>
        <v>modificationDate</v>
      </c>
      <c r="X1398" s="3" t="str">
        <f t="shared" si="627"/>
        <v>"modificationDate":"",</v>
      </c>
      <c r="Y1398" s="22" t="str">
        <f t="shared" si="628"/>
        <v>public static String MODIFICATION_DATE="modificationDate";</v>
      </c>
      <c r="Z1398" s="7" t="str">
        <f t="shared" si="629"/>
        <v>private String modificationDate="";</v>
      </c>
    </row>
    <row r="1399" spans="2:26" ht="19.2" x14ac:dyDescent="0.45">
      <c r="B1399" s="1" t="s">
        <v>885</v>
      </c>
      <c r="C1399" s="1" t="s">
        <v>1</v>
      </c>
      <c r="D1399" s="4">
        <v>1000</v>
      </c>
      <c r="I1399" t="str">
        <f>I1398</f>
        <v>ALTER TABLE TM_BC_SERVICE</v>
      </c>
      <c r="J1399" t="str">
        <f t="shared" si="631"/>
        <v xml:space="preserve"> ADD  SERVICE_NAME VARCHAR(1000);</v>
      </c>
      <c r="K1399" s="21" t="str">
        <f t="shared" si="632"/>
        <v xml:space="preserve">  ALTER COLUMN   SERVICE_NAME VARCHAR(1000);</v>
      </c>
      <c r="L1399" s="12"/>
      <c r="M1399" s="18" t="str">
        <f t="shared" si="625"/>
        <v>SERVICE_NAME,</v>
      </c>
      <c r="N1399" s="5" t="str">
        <f t="shared" si="630"/>
        <v>SERVICE_NAME VARCHAR(1000),</v>
      </c>
      <c r="O1399" s="1" t="s">
        <v>891</v>
      </c>
      <c r="P1399" t="s">
        <v>0</v>
      </c>
      <c r="W1399" s="17" t="str">
        <f t="shared" si="626"/>
        <v>serviceName</v>
      </c>
      <c r="X1399" s="3" t="str">
        <f t="shared" si="627"/>
        <v>"serviceName":"",</v>
      </c>
      <c r="Y1399" s="22" t="str">
        <f t="shared" si="628"/>
        <v>public static String SERVICE_NAME="serviceName";</v>
      </c>
      <c r="Z1399" s="7" t="str">
        <f t="shared" si="629"/>
        <v>private String serviceName="";</v>
      </c>
    </row>
    <row r="1400" spans="2:26" ht="19.2" x14ac:dyDescent="0.45">
      <c r="B1400" s="1" t="s">
        <v>886</v>
      </c>
      <c r="C1400" s="1" t="s">
        <v>1</v>
      </c>
      <c r="D1400" s="4">
        <v>45</v>
      </c>
      <c r="I1400">
        <f>I1365</f>
        <v>0</v>
      </c>
      <c r="J1400" t="str">
        <f t="shared" si="631"/>
        <v xml:space="preserve"> ADD  SERVICE_NO VARCHAR(45);</v>
      </c>
      <c r="K1400" s="21" t="str">
        <f t="shared" si="632"/>
        <v xml:space="preserve">  ALTER COLUMN   SERVICE_NO VARCHAR(45);</v>
      </c>
      <c r="L1400" s="12"/>
      <c r="M1400" s="18" t="str">
        <f t="shared" si="625"/>
        <v>SERVICE_NO,</v>
      </c>
      <c r="N1400" s="5" t="str">
        <f t="shared" si="630"/>
        <v>SERVICE_NO VARCHAR(45),</v>
      </c>
      <c r="O1400" s="1" t="s">
        <v>891</v>
      </c>
      <c r="P1400" t="s">
        <v>173</v>
      </c>
      <c r="W1400" s="17" t="str">
        <f t="shared" si="626"/>
        <v>serviceNo</v>
      </c>
      <c r="X1400" s="3" t="str">
        <f t="shared" si="627"/>
        <v>"serviceNo":"",</v>
      </c>
      <c r="Y1400" s="22" t="str">
        <f t="shared" si="628"/>
        <v>public static String SERVICE_NO="serviceNo";</v>
      </c>
      <c r="Z1400" s="7" t="str">
        <f t="shared" si="629"/>
        <v>private String serviceNo="";</v>
      </c>
    </row>
    <row r="1401" spans="2:26" ht="19.2" x14ac:dyDescent="0.45">
      <c r="B1401" s="1" t="s">
        <v>887</v>
      </c>
      <c r="C1401" s="1" t="s">
        <v>1</v>
      </c>
      <c r="D1401" s="4">
        <v>45</v>
      </c>
      <c r="I1401">
        <f>I1365</f>
        <v>0</v>
      </c>
      <c r="J1401" t="str">
        <f>CONCATENATE(LEFT(CONCATENATE(" ADD "," ",N1401,";"),LEN(CONCATENATE(" ADD "," ",N1401,";"))-2),";")</f>
        <v xml:space="preserve"> ADD  FK_SERVICE_GROUP_ID VARCHAR(45);</v>
      </c>
      <c r="K1401" s="21" t="str">
        <f>CONCATENATE(LEFT(CONCATENATE("  ALTER COLUMN  "," ",N1401,";"),LEN(CONCATENATE("  ALTER COLUMN  "," ",N1401,";"))-2),";")</f>
        <v xml:space="preserve">  ALTER COLUMN   FK_SERVICE_GROUP_ID VARCHAR(45);</v>
      </c>
      <c r="L1401" s="12"/>
      <c r="M1401" s="18" t="str">
        <f>CONCATENATE(B1401,",")</f>
        <v>FK_SERVICE_GROUP_ID,</v>
      </c>
      <c r="N1401" s="5" t="str">
        <f>CONCATENATE(B1401," ",C1401,"(",D1401,")",",")</f>
        <v>FK_SERVICE_GROUP_ID VARCHAR(45),</v>
      </c>
      <c r="O1401" s="1" t="s">
        <v>10</v>
      </c>
      <c r="P1401" t="s">
        <v>891</v>
      </c>
      <c r="Q1401" t="s">
        <v>890</v>
      </c>
      <c r="R1401" t="s">
        <v>2</v>
      </c>
      <c r="W1401" s="17" t="str">
        <f>CONCATENATE(,LOWER(O1401),UPPER(LEFT(P1401,1)),LOWER(RIGHT(P1401,LEN(P1401)-IF(LEN(P1401)&gt;0,1,LEN(P1401)))),UPPER(LEFT(Q1401,1)),LOWER(RIGHT(Q1401,LEN(Q1401)-IF(LEN(Q1401)&gt;0,1,LEN(Q1401)))),UPPER(LEFT(R1401,1)),LOWER(RIGHT(R1401,LEN(R1401)-IF(LEN(R1401)&gt;0,1,LEN(R1401)))),UPPER(LEFT(S1401,1)),LOWER(RIGHT(S1401,LEN(S1401)-IF(LEN(S1401)&gt;0,1,LEN(S1401)))),UPPER(LEFT(T1401,1)),LOWER(RIGHT(T1401,LEN(T1401)-IF(LEN(T1401)&gt;0,1,LEN(T1401)))),UPPER(LEFT(U1401,1)),LOWER(RIGHT(U1401,LEN(U1401)-IF(LEN(U1401)&gt;0,1,LEN(U1401)))),UPPER(LEFT(V1401,1)),LOWER(RIGHT(V1401,LEN(V1401)-IF(LEN(V1401)&gt;0,1,LEN(V1401)))))</f>
        <v>fkServiceGroupId</v>
      </c>
      <c r="X1401" s="3" t="str">
        <f>CONCATENATE("""",W1401,"""",":","""","""",",")</f>
        <v>"fkServiceGroupId":"",</v>
      </c>
      <c r="Y1401" s="22" t="str">
        <f>CONCATENATE("public static String ",,B1401,,"=","""",W1401,""";")</f>
        <v>public static String FK_SERVICE_GROUP_ID="fkServiceGroupId";</v>
      </c>
      <c r="Z1401" s="7" t="str">
        <f>CONCATENATE("private String ",W1401,"=","""""",";")</f>
        <v>private String fkServiceGroupId="";</v>
      </c>
    </row>
    <row r="1402" spans="2:26" ht="19.2" x14ac:dyDescent="0.45">
      <c r="B1402" s="1" t="s">
        <v>778</v>
      </c>
      <c r="C1402" s="1" t="s">
        <v>1</v>
      </c>
      <c r="D1402" s="4">
        <v>45</v>
      </c>
      <c r="I1402" t="str">
        <f>I1366</f>
        <v>ALTER TABLE TM_PROBLEM_STATEMENT</v>
      </c>
      <c r="J1402" t="str">
        <f t="shared" si="631"/>
        <v xml:space="preserve"> ADD  FK_OWNER_ID VARCHAR(45);</v>
      </c>
      <c r="K1402" s="21" t="str">
        <f t="shared" si="632"/>
        <v xml:space="preserve">  ALTER COLUMN   FK_OWNER_ID VARCHAR(45);</v>
      </c>
      <c r="L1402" s="12"/>
      <c r="M1402" s="18" t="str">
        <f t="shared" si="625"/>
        <v>FK_OWNER_ID,</v>
      </c>
      <c r="N1402" s="5" t="str">
        <f t="shared" si="630"/>
        <v>FK_OWNER_ID VARCHAR(45),</v>
      </c>
      <c r="O1402" s="1" t="s">
        <v>10</v>
      </c>
      <c r="P1402" t="s">
        <v>146</v>
      </c>
      <c r="Q1402" t="s">
        <v>2</v>
      </c>
      <c r="W1402" s="17" t="str">
        <f t="shared" si="626"/>
        <v>fkOwnerId</v>
      </c>
      <c r="X1402" s="3" t="str">
        <f t="shared" si="627"/>
        <v>"fkOwnerId":"",</v>
      </c>
      <c r="Y1402" s="22" t="str">
        <f t="shared" si="628"/>
        <v>public static String FK_OWNER_ID="fkOwnerId";</v>
      </c>
      <c r="Z1402" s="7" t="str">
        <f t="shared" si="629"/>
        <v>private String fkOwnerId="";</v>
      </c>
    </row>
    <row r="1403" spans="2:26" ht="19.2" x14ac:dyDescent="0.45">
      <c r="B1403" s="1" t="s">
        <v>14</v>
      </c>
      <c r="C1403" s="1" t="s">
        <v>1</v>
      </c>
      <c r="D1403" s="4">
        <v>4000</v>
      </c>
      <c r="I1403" t="str">
        <f>I1105</f>
        <v>ALTER TABLE TM_REL_TABLE_INPUT</v>
      </c>
      <c r="J1403" t="str">
        <f t="shared" si="631"/>
        <v xml:space="preserve"> ADD  DESCRIPTION VARCHAR(4000);</v>
      </c>
      <c r="K1403" s="21" t="str">
        <f t="shared" si="632"/>
        <v xml:space="preserve">  ALTER COLUMN   DESCRIPTION VARCHAR(4000);</v>
      </c>
      <c r="L1403" s="12"/>
      <c r="M1403" s="18" t="str">
        <f t="shared" si="625"/>
        <v>DESCRIPTION,</v>
      </c>
      <c r="N1403" s="5" t="str">
        <f t="shared" si="630"/>
        <v>DESCRIPTION VARCHAR(4000),</v>
      </c>
      <c r="O1403" s="1" t="s">
        <v>14</v>
      </c>
      <c r="W1403" s="17" t="str">
        <f t="shared" si="626"/>
        <v>description</v>
      </c>
      <c r="X1403" s="3" t="str">
        <f t="shared" si="627"/>
        <v>"description":"",</v>
      </c>
      <c r="Y1403" s="22" t="str">
        <f t="shared" si="628"/>
        <v>public static String DESCRIPTION="description";</v>
      </c>
      <c r="Z1403" s="7" t="str">
        <f t="shared" si="629"/>
        <v>private String description="";</v>
      </c>
    </row>
    <row r="1404" spans="2:26" ht="19.2" x14ac:dyDescent="0.45">
      <c r="B1404" s="1"/>
      <c r="C1404" s="1"/>
      <c r="D1404" s="4"/>
      <c r="L1404" s="12"/>
      <c r="M1404" s="18"/>
      <c r="N1404" s="33" t="s">
        <v>130</v>
      </c>
      <c r="O1404" s="1"/>
      <c r="W1404" s="17"/>
    </row>
    <row r="1405" spans="2:26" x14ac:dyDescent="0.3">
      <c r="B1405" s="10"/>
      <c r="N1405" s="31" t="s">
        <v>126</v>
      </c>
    </row>
    <row r="1407" spans="2:26" x14ac:dyDescent="0.3">
      <c r="B1407" s="2" t="s">
        <v>888</v>
      </c>
      <c r="I1407" t="str">
        <f>CONCATENATE("ALTER TABLE"," ",B1407)</f>
        <v>ALTER TABLE TM_BC_SERVICE_RELATION</v>
      </c>
      <c r="K1407" s="25"/>
      <c r="N1407" s="5" t="str">
        <f>CONCATENATE("CREATE TABLE ",B1407," ","(")</f>
        <v>CREATE TABLE TM_BC_SERVICE_RELATION (</v>
      </c>
    </row>
    <row r="1408" spans="2:26" ht="19.2" x14ac:dyDescent="0.45">
      <c r="B1408" s="1" t="s">
        <v>2</v>
      </c>
      <c r="C1408" s="1" t="s">
        <v>1</v>
      </c>
      <c r="D1408" s="4">
        <v>30</v>
      </c>
      <c r="E1408" s="24" t="s">
        <v>113</v>
      </c>
      <c r="I1408" t="str">
        <f>I1407</f>
        <v>ALTER TABLE TM_BC_SERVICE_RELATION</v>
      </c>
      <c r="L1408" s="12"/>
      <c r="M1408" s="18" t="str">
        <f t="shared" ref="M1408:M1414" si="633">CONCATENATE(B1408,",")</f>
        <v>ID,</v>
      </c>
      <c r="N1408" s="5" t="str">
        <f>CONCATENATE(B1408," ",C1408,"(",D1408,") ",E1408," ,")</f>
        <v>ID VARCHAR(30) NOT NULL ,</v>
      </c>
      <c r="O1408" s="1" t="s">
        <v>2</v>
      </c>
      <c r="P1408" s="6"/>
      <c r="Q1408" s="6"/>
      <c r="R1408" s="6"/>
      <c r="S1408" s="6"/>
      <c r="T1408" s="6"/>
      <c r="U1408" s="6"/>
      <c r="V1408" s="6"/>
      <c r="W1408" s="17" t="str">
        <f t="shared" ref="W1408:W1414" si="634">CONCATENATE(,LOWER(O1408),UPPER(LEFT(P1408,1)),LOWER(RIGHT(P1408,LEN(P1408)-IF(LEN(P1408)&gt;0,1,LEN(P1408)))),UPPER(LEFT(Q1408,1)),LOWER(RIGHT(Q1408,LEN(Q1408)-IF(LEN(Q1408)&gt;0,1,LEN(Q1408)))),UPPER(LEFT(R1408,1)),LOWER(RIGHT(R1408,LEN(R1408)-IF(LEN(R1408)&gt;0,1,LEN(R1408)))),UPPER(LEFT(S1408,1)),LOWER(RIGHT(S1408,LEN(S1408)-IF(LEN(S1408)&gt;0,1,LEN(S1408)))),UPPER(LEFT(T1408,1)),LOWER(RIGHT(T1408,LEN(T1408)-IF(LEN(T1408)&gt;0,1,LEN(T1408)))),UPPER(LEFT(U1408,1)),LOWER(RIGHT(U1408,LEN(U1408)-IF(LEN(U1408)&gt;0,1,LEN(U1408)))),UPPER(LEFT(V1408,1)),LOWER(RIGHT(V1408,LEN(V1408)-IF(LEN(V1408)&gt;0,1,LEN(V1408)))))</f>
        <v>id</v>
      </c>
      <c r="X1408" s="3" t="str">
        <f t="shared" ref="X1408:X1414" si="635">CONCATENATE("""",W1408,"""",":","""","""",",")</f>
        <v>"id":"",</v>
      </c>
      <c r="Y1408" s="22" t="str">
        <f t="shared" ref="Y1408:Y1414" si="636">CONCATENATE("public static String ",,B1408,,"=","""",W1408,""";")</f>
        <v>public static String ID="id";</v>
      </c>
      <c r="Z1408" s="7" t="str">
        <f t="shared" ref="Z1408:Z1414" si="637">CONCATENATE("private String ",W1408,"=","""""",";")</f>
        <v>private String id="";</v>
      </c>
    </row>
    <row r="1409" spans="2:26" ht="19.2" x14ac:dyDescent="0.45">
      <c r="B1409" s="1" t="s">
        <v>3</v>
      </c>
      <c r="C1409" s="1" t="s">
        <v>1</v>
      </c>
      <c r="D1409" s="4">
        <v>10</v>
      </c>
      <c r="I1409" t="str">
        <f>I1408</f>
        <v>ALTER TABLE TM_BC_SERVICE_RELATION</v>
      </c>
      <c r="K1409" s="21" t="s">
        <v>436</v>
      </c>
      <c r="L1409" s="12"/>
      <c r="M1409" s="18" t="str">
        <f t="shared" si="633"/>
        <v>STATUS,</v>
      </c>
      <c r="N1409" s="5" t="str">
        <f t="shared" ref="N1409:N1414" si="638">CONCATENATE(B1409," ",C1409,"(",D1409,")",",")</f>
        <v>STATUS VARCHAR(10),</v>
      </c>
      <c r="O1409" s="1" t="s">
        <v>3</v>
      </c>
      <c r="W1409" s="17" t="str">
        <f t="shared" si="634"/>
        <v>status</v>
      </c>
      <c r="X1409" s="3" t="str">
        <f t="shared" si="635"/>
        <v>"status":"",</v>
      </c>
      <c r="Y1409" s="22" t="str">
        <f t="shared" si="636"/>
        <v>public static String STATUS="status";</v>
      </c>
      <c r="Z1409" s="7" t="str">
        <f t="shared" si="637"/>
        <v>private String status="";</v>
      </c>
    </row>
    <row r="1410" spans="2:26" ht="19.2" x14ac:dyDescent="0.45">
      <c r="B1410" s="1" t="s">
        <v>4</v>
      </c>
      <c r="C1410" s="1" t="s">
        <v>1</v>
      </c>
      <c r="D1410" s="4">
        <v>30</v>
      </c>
      <c r="I1410" t="str">
        <f>I1409</f>
        <v>ALTER TABLE TM_BC_SERVICE_RELATION</v>
      </c>
      <c r="J1410" t="str">
        <f>CONCATENATE(LEFT(CONCATENATE(" ADD "," ",N1410,";"),LEN(CONCATENATE(" ADD "," ",N1410,";"))-2),";")</f>
        <v xml:space="preserve"> ADD  INSERT_DATE VARCHAR(30);</v>
      </c>
      <c r="K1410" s="21" t="str">
        <f>CONCATENATE(LEFT(CONCATENATE("  ALTER COLUMN  "," ",N1410,";"),LEN(CONCATENATE("  ALTER COLUMN  "," ",N1410,";"))-2),";")</f>
        <v xml:space="preserve">  ALTER COLUMN   INSERT_DATE VARCHAR(30);</v>
      </c>
      <c r="L1410" s="12"/>
      <c r="M1410" s="18" t="str">
        <f t="shared" si="633"/>
        <v>INSERT_DATE,</v>
      </c>
      <c r="N1410" s="5" t="str">
        <f t="shared" si="638"/>
        <v>INSERT_DATE VARCHAR(30),</v>
      </c>
      <c r="O1410" s="1" t="s">
        <v>7</v>
      </c>
      <c r="P1410" t="s">
        <v>8</v>
      </c>
      <c r="W1410" s="17" t="str">
        <f t="shared" si="634"/>
        <v>insertDate</v>
      </c>
      <c r="X1410" s="3" t="str">
        <f t="shared" si="635"/>
        <v>"insertDate":"",</v>
      </c>
      <c r="Y1410" s="22" t="str">
        <f t="shared" si="636"/>
        <v>public static String INSERT_DATE="insertDate";</v>
      </c>
      <c r="Z1410" s="7" t="str">
        <f t="shared" si="637"/>
        <v>private String insertDate="";</v>
      </c>
    </row>
    <row r="1411" spans="2:26" ht="19.2" x14ac:dyDescent="0.45">
      <c r="B1411" s="1" t="s">
        <v>5</v>
      </c>
      <c r="C1411" s="1" t="s">
        <v>1</v>
      </c>
      <c r="D1411" s="4">
        <v>30</v>
      </c>
      <c r="I1411" t="str">
        <f>I1410</f>
        <v>ALTER TABLE TM_BC_SERVICE_RELATION</v>
      </c>
      <c r="J1411" t="str">
        <f>CONCATENATE(LEFT(CONCATENATE(" ADD "," ",N1411,";"),LEN(CONCATENATE(" ADD "," ",N1411,";"))-2),";")</f>
        <v xml:space="preserve"> ADD  MODIFICATION_DATE VARCHAR(30);</v>
      </c>
      <c r="K1411" s="21" t="str">
        <f>CONCATENATE(LEFT(CONCATENATE("  ALTER COLUMN  "," ",N1411,";"),LEN(CONCATENATE("  ALTER COLUMN  "," ",N1411,";"))-2),";")</f>
        <v xml:space="preserve">  ALTER COLUMN   MODIFICATION_DATE VARCHAR(30);</v>
      </c>
      <c r="L1411" s="12"/>
      <c r="M1411" s="18" t="str">
        <f t="shared" si="633"/>
        <v>MODIFICATION_DATE,</v>
      </c>
      <c r="N1411" s="5" t="str">
        <f t="shared" si="638"/>
        <v>MODIFICATION_DATE VARCHAR(30),</v>
      </c>
      <c r="O1411" s="1" t="s">
        <v>9</v>
      </c>
      <c r="P1411" t="s">
        <v>8</v>
      </c>
      <c r="W1411" s="17" t="str">
        <f t="shared" si="634"/>
        <v>modificationDate</v>
      </c>
      <c r="X1411" s="3" t="str">
        <f t="shared" si="635"/>
        <v>"modificationDate":"",</v>
      </c>
      <c r="Y1411" s="22" t="str">
        <f t="shared" si="636"/>
        <v>public static String MODIFICATION_DATE="modificationDate";</v>
      </c>
      <c r="Z1411" s="7" t="str">
        <f t="shared" si="637"/>
        <v>private String modificationDate="";</v>
      </c>
    </row>
    <row r="1412" spans="2:26" ht="19.2" x14ac:dyDescent="0.45">
      <c r="B1412" s="1" t="s">
        <v>877</v>
      </c>
      <c r="C1412" s="1" t="s">
        <v>1</v>
      </c>
      <c r="D1412" s="4">
        <v>1000</v>
      </c>
      <c r="I1412" t="str">
        <f>I1411</f>
        <v>ALTER TABLE TM_BC_SERVICE_RELATION</v>
      </c>
      <c r="J1412" t="str">
        <f>CONCATENATE(LEFT(CONCATENATE(" ADD "," ",N1412,";"),LEN(CONCATENATE(" ADD "," ",N1412,";"))-2),";")</f>
        <v xml:space="preserve"> ADD  FK_BC_ID VARCHAR(1000);</v>
      </c>
      <c r="K1412" s="21" t="str">
        <f>CONCATENATE(LEFT(CONCATENATE("  ALTER COLUMN  "," ",N1412,";"),LEN(CONCATENATE("  ALTER COLUMN  "," ",N1412,";"))-2),";")</f>
        <v xml:space="preserve">  ALTER COLUMN   FK_BC_ID VARCHAR(1000);</v>
      </c>
      <c r="L1412" s="12"/>
      <c r="M1412" s="18" t="str">
        <f t="shared" si="633"/>
        <v>FK_BC_ID,</v>
      </c>
      <c r="N1412" s="5" t="str">
        <f t="shared" si="638"/>
        <v>FK_BC_ID VARCHAR(1000),</v>
      </c>
      <c r="O1412" s="1" t="s">
        <v>10</v>
      </c>
      <c r="P1412" t="s">
        <v>881</v>
      </c>
      <c r="Q1412" t="s">
        <v>2</v>
      </c>
      <c r="W1412" s="17" t="str">
        <f t="shared" si="634"/>
        <v>fkBcId</v>
      </c>
      <c r="X1412" s="3" t="str">
        <f t="shared" si="635"/>
        <v>"fkBcId":"",</v>
      </c>
      <c r="Y1412" s="22" t="str">
        <f t="shared" si="636"/>
        <v>public static String FK_BC_ID="fkBcId";</v>
      </c>
      <c r="Z1412" s="7" t="str">
        <f t="shared" si="637"/>
        <v>private String fkBcId="";</v>
      </c>
    </row>
    <row r="1413" spans="2:26" ht="19.2" x14ac:dyDescent="0.45">
      <c r="B1413" s="1" t="s">
        <v>887</v>
      </c>
      <c r="C1413" s="1" t="s">
        <v>1</v>
      </c>
      <c r="D1413" s="4">
        <v>45</v>
      </c>
      <c r="I1413">
        <f>I1378</f>
        <v>0</v>
      </c>
      <c r="J1413" t="str">
        <f>CONCATENATE(LEFT(CONCATENATE(" ADD "," ",N1413,";"),LEN(CONCATENATE(" ADD "," ",N1413,";"))-2),";")</f>
        <v xml:space="preserve"> ADD  FK_SERVICE_GROUP_ID VARCHAR(45);</v>
      </c>
      <c r="K1413" s="21" t="str">
        <f>CONCATENATE(LEFT(CONCATENATE("  ALTER COLUMN  "," ",N1413,";"),LEN(CONCATENATE("  ALTER COLUMN  "," ",N1413,";"))-2),";")</f>
        <v xml:space="preserve">  ALTER COLUMN   FK_SERVICE_GROUP_ID VARCHAR(45);</v>
      </c>
      <c r="L1413" s="12"/>
      <c r="M1413" s="18" t="str">
        <f t="shared" si="633"/>
        <v>FK_SERVICE_GROUP_ID,</v>
      </c>
      <c r="N1413" s="5" t="str">
        <f t="shared" si="638"/>
        <v>FK_SERVICE_GROUP_ID VARCHAR(45),</v>
      </c>
      <c r="O1413" s="1" t="s">
        <v>10</v>
      </c>
      <c r="P1413" t="s">
        <v>891</v>
      </c>
      <c r="Q1413" t="s">
        <v>890</v>
      </c>
      <c r="R1413" t="s">
        <v>2</v>
      </c>
      <c r="W1413" s="17" t="str">
        <f t="shared" si="634"/>
        <v>fkServiceGroupId</v>
      </c>
      <c r="X1413" s="3" t="str">
        <f t="shared" si="635"/>
        <v>"fkServiceGroupId":"",</v>
      </c>
      <c r="Y1413" s="22" t="str">
        <f t="shared" si="636"/>
        <v>public static String FK_SERVICE_GROUP_ID="fkServiceGroupId";</v>
      </c>
      <c r="Z1413" s="7" t="str">
        <f t="shared" si="637"/>
        <v>private String fkServiceGroupId="";</v>
      </c>
    </row>
    <row r="1414" spans="2:26" ht="19.2" x14ac:dyDescent="0.45">
      <c r="B1414" s="1" t="s">
        <v>889</v>
      </c>
      <c r="C1414" s="1" t="s">
        <v>1</v>
      </c>
      <c r="D1414" s="4">
        <v>45</v>
      </c>
      <c r="I1414">
        <f>I1378</f>
        <v>0</v>
      </c>
      <c r="J1414" t="str">
        <f>CONCATENATE(LEFT(CONCATENATE(" ADD "," ",N1414,";"),LEN(CONCATENATE(" ADD "," ",N1414,";"))-2),";")</f>
        <v xml:space="preserve"> ADD  FK_SERVICE_ID VARCHAR(45);</v>
      </c>
      <c r="K1414" s="21" t="str">
        <f>CONCATENATE(LEFT(CONCATENATE("  ALTER COLUMN  "," ",N1414,";"),LEN(CONCATENATE("  ALTER COLUMN  "," ",N1414,";"))-2),";")</f>
        <v xml:space="preserve">  ALTER COLUMN   FK_SERVICE_ID VARCHAR(45);</v>
      </c>
      <c r="L1414" s="12"/>
      <c r="M1414" s="18" t="str">
        <f t="shared" si="633"/>
        <v>FK_SERVICE_ID,</v>
      </c>
      <c r="N1414" s="5" t="str">
        <f t="shared" si="638"/>
        <v>FK_SERVICE_ID VARCHAR(45),</v>
      </c>
      <c r="O1414" s="1" t="s">
        <v>10</v>
      </c>
      <c r="P1414" t="s">
        <v>891</v>
      </c>
      <c r="Q1414" t="s">
        <v>2</v>
      </c>
      <c r="W1414" s="17" t="str">
        <f t="shared" si="634"/>
        <v>fkServiceId</v>
      </c>
      <c r="X1414" s="3" t="str">
        <f t="shared" si="635"/>
        <v>"fkServiceId":"",</v>
      </c>
      <c r="Y1414" s="22" t="str">
        <f t="shared" si="636"/>
        <v>public static String FK_SERVICE_ID="fkServiceId";</v>
      </c>
      <c r="Z1414" s="7" t="str">
        <f t="shared" si="637"/>
        <v>private String fkServiceId="";</v>
      </c>
    </row>
    <row r="1415" spans="2:26" ht="19.2" x14ac:dyDescent="0.45">
      <c r="B1415" s="1"/>
      <c r="C1415" s="1"/>
      <c r="D1415" s="4"/>
      <c r="L1415" s="12"/>
      <c r="M1415" s="18"/>
      <c r="N1415" s="33" t="s">
        <v>130</v>
      </c>
      <c r="O1415" s="1"/>
      <c r="W1415" s="17"/>
    </row>
    <row r="1416" spans="2:26" x14ac:dyDescent="0.3">
      <c r="B1416" s="10"/>
      <c r="N1416" s="31" t="s">
        <v>126</v>
      </c>
    </row>
    <row r="1419" spans="2:26" x14ac:dyDescent="0.3">
      <c r="B1419" s="2" t="s">
        <v>892</v>
      </c>
      <c r="I1419" t="str">
        <f>CONCATENATE("ALTER TABLE"," ",B1419)</f>
        <v>ALTER TABLE TM_BC_KEY_PARTNER</v>
      </c>
      <c r="K1419" s="25"/>
      <c r="N1419" s="5" t="str">
        <f>CONCATENATE("CREATE TABLE ",B1419," ","(")</f>
        <v>CREATE TABLE TM_BC_KEY_PARTNER (</v>
      </c>
    </row>
    <row r="1420" spans="2:26" ht="19.2" x14ac:dyDescent="0.45">
      <c r="B1420" s="1" t="s">
        <v>2</v>
      </c>
      <c r="C1420" s="1" t="s">
        <v>1</v>
      </c>
      <c r="D1420" s="4">
        <v>30</v>
      </c>
      <c r="E1420" s="24" t="s">
        <v>113</v>
      </c>
      <c r="I1420" t="str">
        <f>I1419</f>
        <v>ALTER TABLE TM_BC_KEY_PARTNER</v>
      </c>
      <c r="L1420" s="12"/>
      <c r="M1420" s="18" t="str">
        <f t="shared" ref="M1420:M1426" si="639">CONCATENATE(B1420,",")</f>
        <v>ID,</v>
      </c>
      <c r="N1420" s="5" t="str">
        <f>CONCATENATE(B1420," ",C1420,"(",D1420,") ",E1420," ,")</f>
        <v>ID VARCHAR(30) NOT NULL ,</v>
      </c>
      <c r="O1420" s="1" t="s">
        <v>2</v>
      </c>
      <c r="P1420" s="6"/>
      <c r="Q1420" s="6"/>
      <c r="R1420" s="6"/>
      <c r="S1420" s="6"/>
      <c r="T1420" s="6"/>
      <c r="U1420" s="6"/>
      <c r="V1420" s="6"/>
      <c r="W1420" s="17" t="str">
        <f t="shared" ref="W1420:W1426" si="640">CONCATENATE(,LOWER(O1420),UPPER(LEFT(P1420,1)),LOWER(RIGHT(P1420,LEN(P1420)-IF(LEN(P1420)&gt;0,1,LEN(P1420)))),UPPER(LEFT(Q1420,1)),LOWER(RIGHT(Q1420,LEN(Q1420)-IF(LEN(Q1420)&gt;0,1,LEN(Q1420)))),UPPER(LEFT(R1420,1)),LOWER(RIGHT(R1420,LEN(R1420)-IF(LEN(R1420)&gt;0,1,LEN(R1420)))),UPPER(LEFT(S1420,1)),LOWER(RIGHT(S1420,LEN(S1420)-IF(LEN(S1420)&gt;0,1,LEN(S1420)))),UPPER(LEFT(T1420,1)),LOWER(RIGHT(T1420,LEN(T1420)-IF(LEN(T1420)&gt;0,1,LEN(T1420)))),UPPER(LEFT(U1420,1)),LOWER(RIGHT(U1420,LEN(U1420)-IF(LEN(U1420)&gt;0,1,LEN(U1420)))),UPPER(LEFT(V1420,1)),LOWER(RIGHT(V1420,LEN(V1420)-IF(LEN(V1420)&gt;0,1,LEN(V1420)))))</f>
        <v>id</v>
      </c>
      <c r="X1420" s="3" t="str">
        <f t="shared" ref="X1420:X1426" si="641">CONCATENATE("""",W1420,"""",":","""","""",",")</f>
        <v>"id":"",</v>
      </c>
      <c r="Y1420" s="22" t="str">
        <f t="shared" ref="Y1420:Y1426" si="642">CONCATENATE("public static String ",,B1420,,"=","""",W1420,""";")</f>
        <v>public static String ID="id";</v>
      </c>
      <c r="Z1420" s="7" t="str">
        <f t="shared" ref="Z1420:Z1426" si="643">CONCATENATE("private String ",W1420,"=","""""",";")</f>
        <v>private String id="";</v>
      </c>
    </row>
    <row r="1421" spans="2:26" ht="19.2" x14ac:dyDescent="0.45">
      <c r="B1421" s="1" t="s">
        <v>3</v>
      </c>
      <c r="C1421" s="1" t="s">
        <v>1</v>
      </c>
      <c r="D1421" s="4">
        <v>10</v>
      </c>
      <c r="I1421" t="str">
        <f>I1420</f>
        <v>ALTER TABLE TM_BC_KEY_PARTNER</v>
      </c>
      <c r="K1421" s="21" t="s">
        <v>436</v>
      </c>
      <c r="L1421" s="12"/>
      <c r="M1421" s="18" t="str">
        <f t="shared" si="639"/>
        <v>STATUS,</v>
      </c>
      <c r="N1421" s="5" t="str">
        <f t="shared" ref="N1421:N1426" si="644">CONCATENATE(B1421," ",C1421,"(",D1421,")",",")</f>
        <v>STATUS VARCHAR(10),</v>
      </c>
      <c r="O1421" s="1" t="s">
        <v>3</v>
      </c>
      <c r="W1421" s="17" t="str">
        <f t="shared" si="640"/>
        <v>status</v>
      </c>
      <c r="X1421" s="3" t="str">
        <f t="shared" si="641"/>
        <v>"status":"",</v>
      </c>
      <c r="Y1421" s="22" t="str">
        <f t="shared" si="642"/>
        <v>public static String STATUS="status";</v>
      </c>
      <c r="Z1421" s="7" t="str">
        <f t="shared" si="643"/>
        <v>private String status="";</v>
      </c>
    </row>
    <row r="1422" spans="2:26" ht="19.2" x14ac:dyDescent="0.45">
      <c r="B1422" s="1" t="s">
        <v>4</v>
      </c>
      <c r="C1422" s="1" t="s">
        <v>1</v>
      </c>
      <c r="D1422" s="4">
        <v>30</v>
      </c>
      <c r="I1422" t="str">
        <f>I1421</f>
        <v>ALTER TABLE TM_BC_KEY_PARTNER</v>
      </c>
      <c r="J1422" t="str">
        <f t="shared" ref="J1422:J1427" si="645">CONCATENATE(LEFT(CONCATENATE(" ADD "," ",N1422,";"),LEN(CONCATENATE(" ADD "," ",N1422,";"))-2),";")</f>
        <v xml:space="preserve"> ADD  INSERT_DATE VARCHAR(30);</v>
      </c>
      <c r="K1422" s="21" t="str">
        <f t="shared" ref="K1422:K1427" si="646">CONCATENATE(LEFT(CONCATENATE("  ALTER COLUMN  "," ",N1422,";"),LEN(CONCATENATE("  ALTER COLUMN  "," ",N1422,";"))-2),";")</f>
        <v xml:space="preserve">  ALTER COLUMN   INSERT_DATE VARCHAR(30);</v>
      </c>
      <c r="L1422" s="12"/>
      <c r="M1422" s="18" t="str">
        <f t="shared" si="639"/>
        <v>INSERT_DATE,</v>
      </c>
      <c r="N1422" s="5" t="str">
        <f t="shared" si="644"/>
        <v>INSERT_DATE VARCHAR(30),</v>
      </c>
      <c r="O1422" s="1" t="s">
        <v>7</v>
      </c>
      <c r="P1422" t="s">
        <v>8</v>
      </c>
      <c r="W1422" s="17" t="str">
        <f t="shared" si="640"/>
        <v>insertDate</v>
      </c>
      <c r="X1422" s="3" t="str">
        <f t="shared" si="641"/>
        <v>"insertDate":"",</v>
      </c>
      <c r="Y1422" s="22" t="str">
        <f t="shared" si="642"/>
        <v>public static String INSERT_DATE="insertDate";</v>
      </c>
      <c r="Z1422" s="7" t="str">
        <f t="shared" si="643"/>
        <v>private String insertDate="";</v>
      </c>
    </row>
    <row r="1423" spans="2:26" ht="19.2" x14ac:dyDescent="0.45">
      <c r="B1423" s="1" t="s">
        <v>5</v>
      </c>
      <c r="C1423" s="1" t="s">
        <v>1</v>
      </c>
      <c r="D1423" s="4">
        <v>30</v>
      </c>
      <c r="I1423" t="str">
        <f>I1422</f>
        <v>ALTER TABLE TM_BC_KEY_PARTNER</v>
      </c>
      <c r="J1423" t="str">
        <f t="shared" si="645"/>
        <v xml:space="preserve"> ADD  MODIFICATION_DATE VARCHAR(30);</v>
      </c>
      <c r="K1423" s="21" t="str">
        <f t="shared" si="646"/>
        <v xml:space="preserve">  ALTER COLUMN   MODIFICATION_DATE VARCHAR(30);</v>
      </c>
      <c r="L1423" s="12"/>
      <c r="M1423" s="18" t="str">
        <f t="shared" si="639"/>
        <v>MODIFICATION_DATE,</v>
      </c>
      <c r="N1423" s="5" t="str">
        <f t="shared" si="644"/>
        <v>MODIFICATION_DATE VARCHAR(30),</v>
      </c>
      <c r="O1423" s="1" t="s">
        <v>9</v>
      </c>
      <c r="P1423" t="s">
        <v>8</v>
      </c>
      <c r="W1423" s="17" t="str">
        <f t="shared" si="640"/>
        <v>modificationDate</v>
      </c>
      <c r="X1423" s="3" t="str">
        <f t="shared" si="641"/>
        <v>"modificationDate":"",</v>
      </c>
      <c r="Y1423" s="22" t="str">
        <f t="shared" si="642"/>
        <v>public static String MODIFICATION_DATE="modificationDate";</v>
      </c>
      <c r="Z1423" s="7" t="str">
        <f t="shared" si="643"/>
        <v>private String modificationDate="";</v>
      </c>
    </row>
    <row r="1424" spans="2:26" ht="19.2" x14ac:dyDescent="0.45">
      <c r="B1424" s="1" t="s">
        <v>893</v>
      </c>
      <c r="C1424" s="1" t="s">
        <v>1</v>
      </c>
      <c r="D1424" s="4">
        <v>2000</v>
      </c>
      <c r="I1424" t="str">
        <f>I1423</f>
        <v>ALTER TABLE TM_BC_KEY_PARTNER</v>
      </c>
      <c r="J1424" t="str">
        <f t="shared" si="645"/>
        <v xml:space="preserve"> ADD  PARTNER_NAME VARCHAR(2000);</v>
      </c>
      <c r="K1424" s="21" t="str">
        <f t="shared" si="646"/>
        <v xml:space="preserve">  ALTER COLUMN   PARTNER_NAME VARCHAR(2000);</v>
      </c>
      <c r="L1424" s="12"/>
      <c r="M1424" s="18" t="str">
        <f t="shared" si="639"/>
        <v>PARTNER_NAME,</v>
      </c>
      <c r="N1424" s="5" t="str">
        <f t="shared" si="644"/>
        <v>PARTNER_NAME VARCHAR(2000),</v>
      </c>
      <c r="O1424" s="1" t="s">
        <v>894</v>
      </c>
      <c r="P1424" t="s">
        <v>0</v>
      </c>
      <c r="W1424" s="17" t="str">
        <f t="shared" si="640"/>
        <v>partnerName</v>
      </c>
      <c r="X1424" s="3" t="str">
        <f t="shared" si="641"/>
        <v>"partnerName":"",</v>
      </c>
      <c r="Y1424" s="22" t="str">
        <f t="shared" si="642"/>
        <v>public static String PARTNER_NAME="partnerName";</v>
      </c>
      <c r="Z1424" s="7" t="str">
        <f t="shared" si="643"/>
        <v>private String partnerName="";</v>
      </c>
    </row>
    <row r="1425" spans="2:26" ht="19.2" x14ac:dyDescent="0.45">
      <c r="B1425" s="1" t="s">
        <v>14</v>
      </c>
      <c r="C1425" s="1" t="s">
        <v>701</v>
      </c>
      <c r="D1425" s="4"/>
      <c r="I1425">
        <f>I1390</f>
        <v>0</v>
      </c>
      <c r="J1425" t="str">
        <f t="shared" si="645"/>
        <v xml:space="preserve"> ADD  DESCRIPTION TEXT;</v>
      </c>
      <c r="K1425" s="21" t="str">
        <f t="shared" si="646"/>
        <v xml:space="preserve">  ALTER COLUMN   DESCRIPTION TEXT;</v>
      </c>
      <c r="L1425" s="12"/>
      <c r="M1425" s="18" t="str">
        <f t="shared" si="639"/>
        <v>DESCRIPTION,</v>
      </c>
      <c r="N1425" s="5" t="str">
        <f>CONCATENATE(B1425," ",C1425,"",D1425,"",",")</f>
        <v>DESCRIPTION TEXT,</v>
      </c>
      <c r="O1425" s="1" t="s">
        <v>14</v>
      </c>
      <c r="W1425" s="17" t="str">
        <f t="shared" si="640"/>
        <v>description</v>
      </c>
      <c r="X1425" s="3" t="str">
        <f t="shared" si="641"/>
        <v>"description":"",</v>
      </c>
      <c r="Y1425" s="22" t="str">
        <f t="shared" si="642"/>
        <v>public static String DESCRIPTION="description";</v>
      </c>
      <c r="Z1425" s="7" t="str">
        <f t="shared" si="643"/>
        <v>private String description="";</v>
      </c>
    </row>
    <row r="1426" spans="2:26" ht="19.2" x14ac:dyDescent="0.45">
      <c r="B1426" s="1" t="s">
        <v>258</v>
      </c>
      <c r="C1426" s="1" t="s">
        <v>1</v>
      </c>
      <c r="D1426" s="4">
        <v>24</v>
      </c>
      <c r="I1426" t="str">
        <f>I1130</f>
        <v>ALTER TABLE TM_REL_TAB_BACKLOG</v>
      </c>
      <c r="J1426" t="str">
        <f t="shared" si="645"/>
        <v xml:space="preserve"> ADD  ORDER_NO VARCHAR(24);</v>
      </c>
      <c r="K1426" s="21" t="str">
        <f t="shared" si="646"/>
        <v xml:space="preserve">  ALTER COLUMN   ORDER_NO VARCHAR(24);</v>
      </c>
      <c r="L1426" s="12"/>
      <c r="M1426" s="18" t="str">
        <f t="shared" si="639"/>
        <v>ORDER_NO,</v>
      </c>
      <c r="N1426" s="5" t="str">
        <f t="shared" si="644"/>
        <v>ORDER_NO VARCHAR(24),</v>
      </c>
      <c r="O1426" s="1" t="s">
        <v>259</v>
      </c>
      <c r="P1426" t="s">
        <v>173</v>
      </c>
      <c r="W1426" s="17" t="str">
        <f t="shared" si="640"/>
        <v>orderNo</v>
      </c>
      <c r="X1426" s="3" t="str">
        <f t="shared" si="641"/>
        <v>"orderNo":"",</v>
      </c>
      <c r="Y1426" s="22" t="str">
        <f t="shared" si="642"/>
        <v>public static String ORDER_NO="orderNo";</v>
      </c>
      <c r="Z1426" s="7" t="str">
        <f t="shared" si="643"/>
        <v>private String orderNo="";</v>
      </c>
    </row>
    <row r="1427" spans="2:26" ht="19.2" x14ac:dyDescent="0.45">
      <c r="B1427" s="1" t="s">
        <v>877</v>
      </c>
      <c r="C1427" s="1" t="s">
        <v>1</v>
      </c>
      <c r="D1427" s="4">
        <v>45</v>
      </c>
      <c r="I1427">
        <f>I1417</f>
        <v>0</v>
      </c>
      <c r="J1427" t="str">
        <f t="shared" si="645"/>
        <v xml:space="preserve"> ADD  FK_BC_ID VARCHAR(45);</v>
      </c>
      <c r="K1427" s="21" t="str">
        <f t="shared" si="646"/>
        <v xml:space="preserve">  ALTER COLUMN   FK_BC_ID VARCHAR(45);</v>
      </c>
      <c r="L1427" s="12"/>
      <c r="M1427" s="18" t="str">
        <f>CONCATENATE(B1427,",")</f>
        <v>FK_BC_ID,</v>
      </c>
      <c r="N1427" s="5" t="str">
        <f>CONCATENATE(B1427," ",C1427,"(",D1427,")",",")</f>
        <v>FK_BC_ID VARCHAR(45),</v>
      </c>
      <c r="O1427" s="1" t="s">
        <v>10</v>
      </c>
      <c r="P1427" t="s">
        <v>881</v>
      </c>
      <c r="Q1427" t="s">
        <v>2</v>
      </c>
      <c r="W1427" s="17" t="str">
        <f>CONCATENATE(,LOWER(O1427),UPPER(LEFT(P1427,1)),LOWER(RIGHT(P1427,LEN(P1427)-IF(LEN(P1427)&gt;0,1,LEN(P1427)))),UPPER(LEFT(Q1427,1)),LOWER(RIGHT(Q1427,LEN(Q1427)-IF(LEN(Q1427)&gt;0,1,LEN(Q1427)))),UPPER(LEFT(R1427,1)),LOWER(RIGHT(R1427,LEN(R1427)-IF(LEN(R1427)&gt;0,1,LEN(R1427)))),UPPER(LEFT(S1427,1)),LOWER(RIGHT(S1427,LEN(S1427)-IF(LEN(S1427)&gt;0,1,LEN(S1427)))),UPPER(LEFT(T1427,1)),LOWER(RIGHT(T1427,LEN(T1427)-IF(LEN(T1427)&gt;0,1,LEN(T1427)))),UPPER(LEFT(U1427,1)),LOWER(RIGHT(U1427,LEN(U1427)-IF(LEN(U1427)&gt;0,1,LEN(U1427)))),UPPER(LEFT(V1427,1)),LOWER(RIGHT(V1427,LEN(V1427)-IF(LEN(V1427)&gt;0,1,LEN(V1427)))))</f>
        <v>fkBcId</v>
      </c>
      <c r="X1427" s="3" t="str">
        <f>CONCATENATE("""",W1427,"""",":","""","""",",")</f>
        <v>"fkBcId":"",</v>
      </c>
      <c r="Y1427" s="22" t="str">
        <f>CONCATENATE("public static String ",,B1427,,"=","""",W1427,""";")</f>
        <v>public static String FK_BC_ID="fkBcId";</v>
      </c>
      <c r="Z1427" s="7" t="str">
        <f>CONCATENATE("private String ",W1427,"=","""""",";")</f>
        <v>private String fkBcId="";</v>
      </c>
    </row>
    <row r="1428" spans="2:26" ht="19.2" x14ac:dyDescent="0.45">
      <c r="B1428" s="1"/>
      <c r="C1428" s="1"/>
      <c r="D1428" s="4"/>
      <c r="L1428" s="12"/>
      <c r="M1428" s="18"/>
      <c r="N1428" s="33" t="s">
        <v>130</v>
      </c>
      <c r="O1428" s="1"/>
      <c r="W1428" s="17"/>
    </row>
    <row r="1429" spans="2:26" x14ac:dyDescent="0.3">
      <c r="B1429" s="10"/>
      <c r="N1429" s="31" t="s">
        <v>126</v>
      </c>
    </row>
    <row r="1431" spans="2:26" x14ac:dyDescent="0.3">
      <c r="B1431" s="2" t="s">
        <v>896</v>
      </c>
      <c r="I1431" t="str">
        <f>CONCATENATE("ALTER TABLE"," ",B1431)</f>
        <v>ALTER TABLE TM_BC_KEY_RESOURCE</v>
      </c>
      <c r="K1431" s="25"/>
      <c r="N1431" s="5" t="str">
        <f>CONCATENATE("CREATE TABLE ",B1431," ","(")</f>
        <v>CREATE TABLE TM_BC_KEY_RESOURCE (</v>
      </c>
    </row>
    <row r="1432" spans="2:26" ht="19.2" x14ac:dyDescent="0.45">
      <c r="B1432" s="1" t="s">
        <v>2</v>
      </c>
      <c r="C1432" s="1" t="s">
        <v>1</v>
      </c>
      <c r="D1432" s="4">
        <v>30</v>
      </c>
      <c r="E1432" s="24" t="s">
        <v>113</v>
      </c>
      <c r="I1432" t="str">
        <f>I1431</f>
        <v>ALTER TABLE TM_BC_KEY_RESOURCE</v>
      </c>
      <c r="L1432" s="12"/>
      <c r="M1432" s="18" t="str">
        <f t="shared" ref="M1432:M1438" si="647">CONCATENATE(B1432,",")</f>
        <v>ID,</v>
      </c>
      <c r="N1432" s="5" t="str">
        <f>CONCATENATE(B1432," ",C1432,"(",D1432,") ",E1432," ,")</f>
        <v>ID VARCHAR(30) NOT NULL ,</v>
      </c>
      <c r="O1432" s="1" t="s">
        <v>2</v>
      </c>
      <c r="P1432" s="6"/>
      <c r="Q1432" s="6"/>
      <c r="R1432" s="6"/>
      <c r="S1432" s="6"/>
      <c r="T1432" s="6"/>
      <c r="U1432" s="6"/>
      <c r="V1432" s="6"/>
      <c r="W1432" s="17" t="str">
        <f t="shared" ref="W1432:W1438" si="648">CONCATENATE(,LOWER(O1432),UPPER(LEFT(P1432,1)),LOWER(RIGHT(P1432,LEN(P1432)-IF(LEN(P1432)&gt;0,1,LEN(P1432)))),UPPER(LEFT(Q1432,1)),LOWER(RIGHT(Q1432,LEN(Q1432)-IF(LEN(Q1432)&gt;0,1,LEN(Q1432)))),UPPER(LEFT(R1432,1)),LOWER(RIGHT(R1432,LEN(R1432)-IF(LEN(R1432)&gt;0,1,LEN(R1432)))),UPPER(LEFT(S1432,1)),LOWER(RIGHT(S1432,LEN(S1432)-IF(LEN(S1432)&gt;0,1,LEN(S1432)))),UPPER(LEFT(T1432,1)),LOWER(RIGHT(T1432,LEN(T1432)-IF(LEN(T1432)&gt;0,1,LEN(T1432)))),UPPER(LEFT(U1432,1)),LOWER(RIGHT(U1432,LEN(U1432)-IF(LEN(U1432)&gt;0,1,LEN(U1432)))),UPPER(LEFT(V1432,1)),LOWER(RIGHT(V1432,LEN(V1432)-IF(LEN(V1432)&gt;0,1,LEN(V1432)))))</f>
        <v>id</v>
      </c>
      <c r="X1432" s="3" t="str">
        <f t="shared" ref="X1432:X1438" si="649">CONCATENATE("""",W1432,"""",":","""","""",",")</f>
        <v>"id":"",</v>
      </c>
      <c r="Y1432" s="22" t="str">
        <f t="shared" ref="Y1432:Y1438" si="650">CONCATENATE("public static String ",,B1432,,"=","""",W1432,""";")</f>
        <v>public static String ID="id";</v>
      </c>
      <c r="Z1432" s="7" t="str">
        <f t="shared" ref="Z1432:Z1438" si="651">CONCATENATE("private String ",W1432,"=","""""",";")</f>
        <v>private String id="";</v>
      </c>
    </row>
    <row r="1433" spans="2:26" ht="19.2" x14ac:dyDescent="0.45">
      <c r="B1433" s="1" t="s">
        <v>3</v>
      </c>
      <c r="C1433" s="1" t="s">
        <v>1</v>
      </c>
      <c r="D1433" s="4">
        <v>10</v>
      </c>
      <c r="I1433" t="str">
        <f>I1432</f>
        <v>ALTER TABLE TM_BC_KEY_RESOURCE</v>
      </c>
      <c r="K1433" s="21" t="s">
        <v>436</v>
      </c>
      <c r="L1433" s="12"/>
      <c r="M1433" s="18" t="str">
        <f t="shared" si="647"/>
        <v>STATUS,</v>
      </c>
      <c r="N1433" s="5" t="str">
        <f>CONCATENATE(B1433," ",C1433,"(",D1433,")",",")</f>
        <v>STATUS VARCHAR(10),</v>
      </c>
      <c r="O1433" s="1" t="s">
        <v>3</v>
      </c>
      <c r="W1433" s="17" t="str">
        <f t="shared" si="648"/>
        <v>status</v>
      </c>
      <c r="X1433" s="3" t="str">
        <f t="shared" si="649"/>
        <v>"status":"",</v>
      </c>
      <c r="Y1433" s="22" t="str">
        <f t="shared" si="650"/>
        <v>public static String STATUS="status";</v>
      </c>
      <c r="Z1433" s="7" t="str">
        <f t="shared" si="651"/>
        <v>private String status="";</v>
      </c>
    </row>
    <row r="1434" spans="2:26" ht="19.2" x14ac:dyDescent="0.45">
      <c r="B1434" s="1" t="s">
        <v>4</v>
      </c>
      <c r="C1434" s="1" t="s">
        <v>1</v>
      </c>
      <c r="D1434" s="4">
        <v>30</v>
      </c>
      <c r="I1434" t="str">
        <f>I1433</f>
        <v>ALTER TABLE TM_BC_KEY_RESOURCE</v>
      </c>
      <c r="J1434" t="str">
        <f t="shared" ref="J1434:J1439" si="652">CONCATENATE(LEFT(CONCATENATE(" ADD "," ",N1434,";"),LEN(CONCATENATE(" ADD "," ",N1434,";"))-2),";")</f>
        <v xml:space="preserve"> ADD  INSERT_DATE VARCHAR(30);</v>
      </c>
      <c r="K1434" s="21" t="str">
        <f t="shared" ref="K1434:K1439" si="653">CONCATENATE(LEFT(CONCATENATE("  ALTER COLUMN  "," ",N1434,";"),LEN(CONCATENATE("  ALTER COLUMN  "," ",N1434,";"))-2),";")</f>
        <v xml:space="preserve">  ALTER COLUMN   INSERT_DATE VARCHAR(30);</v>
      </c>
      <c r="L1434" s="12"/>
      <c r="M1434" s="18" t="str">
        <f t="shared" si="647"/>
        <v>INSERT_DATE,</v>
      </c>
      <c r="N1434" s="5" t="str">
        <f>CONCATENATE(B1434," ",C1434,"(",D1434,")",",")</f>
        <v>INSERT_DATE VARCHAR(30),</v>
      </c>
      <c r="O1434" s="1" t="s">
        <v>7</v>
      </c>
      <c r="P1434" t="s">
        <v>8</v>
      </c>
      <c r="W1434" s="17" t="str">
        <f t="shared" si="648"/>
        <v>insertDate</v>
      </c>
      <c r="X1434" s="3" t="str">
        <f t="shared" si="649"/>
        <v>"insertDate":"",</v>
      </c>
      <c r="Y1434" s="22" t="str">
        <f t="shared" si="650"/>
        <v>public static String INSERT_DATE="insertDate";</v>
      </c>
      <c r="Z1434" s="7" t="str">
        <f t="shared" si="651"/>
        <v>private String insertDate="";</v>
      </c>
    </row>
    <row r="1435" spans="2:26" ht="19.2" x14ac:dyDescent="0.45">
      <c r="B1435" s="1" t="s">
        <v>5</v>
      </c>
      <c r="C1435" s="1" t="s">
        <v>1</v>
      </c>
      <c r="D1435" s="4">
        <v>30</v>
      </c>
      <c r="I1435" t="str">
        <f>I1434</f>
        <v>ALTER TABLE TM_BC_KEY_RESOURCE</v>
      </c>
      <c r="J1435" t="str">
        <f t="shared" si="652"/>
        <v xml:space="preserve"> ADD  MODIFICATION_DATE VARCHAR(30);</v>
      </c>
      <c r="K1435" s="21" t="str">
        <f t="shared" si="653"/>
        <v xml:space="preserve">  ALTER COLUMN   MODIFICATION_DATE VARCHAR(30);</v>
      </c>
      <c r="L1435" s="12"/>
      <c r="M1435" s="18" t="str">
        <f t="shared" si="647"/>
        <v>MODIFICATION_DATE,</v>
      </c>
      <c r="N1435" s="5" t="str">
        <f>CONCATENATE(B1435," ",C1435,"(",D1435,")",",")</f>
        <v>MODIFICATION_DATE VARCHAR(30),</v>
      </c>
      <c r="O1435" s="1" t="s">
        <v>9</v>
      </c>
      <c r="P1435" t="s">
        <v>8</v>
      </c>
      <c r="W1435" s="17" t="str">
        <f t="shared" si="648"/>
        <v>modificationDate</v>
      </c>
      <c r="X1435" s="3" t="str">
        <f t="shared" si="649"/>
        <v>"modificationDate":"",</v>
      </c>
      <c r="Y1435" s="22" t="str">
        <f t="shared" si="650"/>
        <v>public static String MODIFICATION_DATE="modificationDate";</v>
      </c>
      <c r="Z1435" s="7" t="str">
        <f t="shared" si="651"/>
        <v>private String modificationDate="";</v>
      </c>
    </row>
    <row r="1436" spans="2:26" ht="19.2" x14ac:dyDescent="0.45">
      <c r="B1436" s="1" t="s">
        <v>895</v>
      </c>
      <c r="C1436" s="1" t="s">
        <v>1</v>
      </c>
      <c r="D1436" s="4">
        <v>2000</v>
      </c>
      <c r="I1436" t="str">
        <f>I1435</f>
        <v>ALTER TABLE TM_BC_KEY_RESOURCE</v>
      </c>
      <c r="J1436" t="str">
        <f t="shared" si="652"/>
        <v xml:space="preserve"> ADD  RESOURCE_NAME VARCHAR(2000);</v>
      </c>
      <c r="K1436" s="21" t="str">
        <f t="shared" si="653"/>
        <v xml:space="preserve">  ALTER COLUMN   RESOURCE_NAME VARCHAR(2000);</v>
      </c>
      <c r="L1436" s="12"/>
      <c r="M1436" s="18" t="str">
        <f t="shared" si="647"/>
        <v>RESOURCE_NAME,</v>
      </c>
      <c r="N1436" s="5" t="str">
        <f>CONCATENATE(B1436," ",C1436,"(",D1436,")",",")</f>
        <v>RESOURCE_NAME VARCHAR(2000),</v>
      </c>
      <c r="O1436" s="1" t="s">
        <v>897</v>
      </c>
      <c r="P1436" t="s">
        <v>0</v>
      </c>
      <c r="W1436" s="17" t="str">
        <f t="shared" si="648"/>
        <v>resourceName</v>
      </c>
      <c r="X1436" s="3" t="str">
        <f t="shared" si="649"/>
        <v>"resourceName":"",</v>
      </c>
      <c r="Y1436" s="22" t="str">
        <f t="shared" si="650"/>
        <v>public static String RESOURCE_NAME="resourceName";</v>
      </c>
      <c r="Z1436" s="7" t="str">
        <f t="shared" si="651"/>
        <v>private String resourceName="";</v>
      </c>
    </row>
    <row r="1437" spans="2:26" ht="19.2" x14ac:dyDescent="0.45">
      <c r="B1437" s="1" t="s">
        <v>14</v>
      </c>
      <c r="C1437" s="1" t="s">
        <v>701</v>
      </c>
      <c r="D1437" s="4"/>
      <c r="I1437" t="str">
        <f>I1402</f>
        <v>ALTER TABLE TM_PROBLEM_STATEMENT</v>
      </c>
      <c r="J1437" t="str">
        <f t="shared" si="652"/>
        <v xml:space="preserve"> ADD  DESCRIPTION TEXT;</v>
      </c>
      <c r="K1437" s="21" t="str">
        <f t="shared" si="653"/>
        <v xml:space="preserve">  ALTER COLUMN   DESCRIPTION TEXT;</v>
      </c>
      <c r="L1437" s="12"/>
      <c r="M1437" s="18" t="str">
        <f t="shared" si="647"/>
        <v>DESCRIPTION,</v>
      </c>
      <c r="N1437" s="5" t="str">
        <f>CONCATENATE(B1437," ",C1437,"",D1437,"",",")</f>
        <v>DESCRIPTION TEXT,</v>
      </c>
      <c r="O1437" s="1" t="s">
        <v>14</v>
      </c>
      <c r="W1437" s="17" t="str">
        <f t="shared" si="648"/>
        <v>description</v>
      </c>
      <c r="X1437" s="3" t="str">
        <f t="shared" si="649"/>
        <v>"description":"",</v>
      </c>
      <c r="Y1437" s="22" t="str">
        <f t="shared" si="650"/>
        <v>public static String DESCRIPTION="description";</v>
      </c>
      <c r="Z1437" s="7" t="str">
        <f t="shared" si="651"/>
        <v>private String description="";</v>
      </c>
    </row>
    <row r="1438" spans="2:26" ht="19.2" x14ac:dyDescent="0.45">
      <c r="B1438" s="1" t="s">
        <v>258</v>
      </c>
      <c r="C1438" s="1" t="s">
        <v>1</v>
      </c>
      <c r="D1438" s="4">
        <v>24</v>
      </c>
      <c r="I1438" t="str">
        <f>I1142</f>
        <v>ALTER TABLE TM_DOCUMENT</v>
      </c>
      <c r="J1438" t="str">
        <f t="shared" si="652"/>
        <v xml:space="preserve"> ADD  ORDER_NO VARCHAR(24);</v>
      </c>
      <c r="K1438" s="21" t="str">
        <f t="shared" si="653"/>
        <v xml:space="preserve">  ALTER COLUMN   ORDER_NO VARCHAR(24);</v>
      </c>
      <c r="L1438" s="12"/>
      <c r="M1438" s="18" t="str">
        <f t="shared" si="647"/>
        <v>ORDER_NO,</v>
      </c>
      <c r="N1438" s="5" t="str">
        <f>CONCATENATE(B1438," ",C1438,"(",D1438,")",",")</f>
        <v>ORDER_NO VARCHAR(24),</v>
      </c>
      <c r="O1438" s="1" t="s">
        <v>259</v>
      </c>
      <c r="P1438" t="s">
        <v>173</v>
      </c>
      <c r="W1438" s="17" t="str">
        <f t="shared" si="648"/>
        <v>orderNo</v>
      </c>
      <c r="X1438" s="3" t="str">
        <f t="shared" si="649"/>
        <v>"orderNo":"",</v>
      </c>
      <c r="Y1438" s="22" t="str">
        <f t="shared" si="650"/>
        <v>public static String ORDER_NO="orderNo";</v>
      </c>
      <c r="Z1438" s="7" t="str">
        <f t="shared" si="651"/>
        <v>private String orderNo="";</v>
      </c>
    </row>
    <row r="1439" spans="2:26" ht="19.2" x14ac:dyDescent="0.45">
      <c r="B1439" s="1" t="s">
        <v>877</v>
      </c>
      <c r="C1439" s="1" t="s">
        <v>1</v>
      </c>
      <c r="D1439" s="4">
        <v>45</v>
      </c>
      <c r="I1439">
        <f>I1429</f>
        <v>0</v>
      </c>
      <c r="J1439" t="str">
        <f t="shared" si="652"/>
        <v xml:space="preserve"> ADD  FK_BC_ID VARCHAR(45);</v>
      </c>
      <c r="K1439" s="21" t="str">
        <f t="shared" si="653"/>
        <v xml:space="preserve">  ALTER COLUMN   FK_BC_ID VARCHAR(45);</v>
      </c>
      <c r="L1439" s="12"/>
      <c r="M1439" s="18" t="str">
        <f>CONCATENATE(B1439,",")</f>
        <v>FK_BC_ID,</v>
      </c>
      <c r="N1439" s="5" t="str">
        <f>CONCATENATE(B1439," ",C1439,"(",D1439,")",",")</f>
        <v>FK_BC_ID VARCHAR(45),</v>
      </c>
      <c r="O1439" s="1" t="s">
        <v>10</v>
      </c>
      <c r="P1439" t="s">
        <v>881</v>
      </c>
      <c r="Q1439" t="s">
        <v>2</v>
      </c>
      <c r="W1439" s="17" t="str">
        <f>CONCATENATE(,LOWER(O1439),UPPER(LEFT(P1439,1)),LOWER(RIGHT(P1439,LEN(P1439)-IF(LEN(P1439)&gt;0,1,LEN(P1439)))),UPPER(LEFT(Q1439,1)),LOWER(RIGHT(Q1439,LEN(Q1439)-IF(LEN(Q1439)&gt;0,1,LEN(Q1439)))),UPPER(LEFT(R1439,1)),LOWER(RIGHT(R1439,LEN(R1439)-IF(LEN(R1439)&gt;0,1,LEN(R1439)))),UPPER(LEFT(S1439,1)),LOWER(RIGHT(S1439,LEN(S1439)-IF(LEN(S1439)&gt;0,1,LEN(S1439)))),UPPER(LEFT(T1439,1)),LOWER(RIGHT(T1439,LEN(T1439)-IF(LEN(T1439)&gt;0,1,LEN(T1439)))),UPPER(LEFT(U1439,1)),LOWER(RIGHT(U1439,LEN(U1439)-IF(LEN(U1439)&gt;0,1,LEN(U1439)))),UPPER(LEFT(V1439,1)),LOWER(RIGHT(V1439,LEN(V1439)-IF(LEN(V1439)&gt;0,1,LEN(V1439)))))</f>
        <v>fkBcId</v>
      </c>
      <c r="X1439" s="3" t="str">
        <f>CONCATENATE("""",W1439,"""",":","""","""",",")</f>
        <v>"fkBcId":"",</v>
      </c>
      <c r="Y1439" s="22" t="str">
        <f>CONCATENATE("public static String ",,B1439,,"=","""",W1439,""";")</f>
        <v>public static String FK_BC_ID="fkBcId";</v>
      </c>
      <c r="Z1439" s="7" t="str">
        <f>CONCATENATE("private String ",W1439,"=","""""",";")</f>
        <v>private String fkBcId="";</v>
      </c>
    </row>
    <row r="1440" spans="2:26" ht="19.2" x14ac:dyDescent="0.45">
      <c r="B1440" s="1"/>
      <c r="C1440" s="1"/>
      <c r="D1440" s="4"/>
      <c r="L1440" s="12"/>
      <c r="M1440" s="18"/>
      <c r="N1440" s="33" t="s">
        <v>130</v>
      </c>
      <c r="O1440" s="1"/>
      <c r="W1440" s="17"/>
    </row>
    <row r="1441" spans="2:26" x14ac:dyDescent="0.3">
      <c r="B1441" s="10"/>
      <c r="N1441" s="31" t="s">
        <v>126</v>
      </c>
    </row>
    <row r="1444" spans="2:26" x14ac:dyDescent="0.3">
      <c r="B1444" s="2" t="s">
        <v>898</v>
      </c>
      <c r="I1444" t="str">
        <f>CONCATENATE("ALTER TABLE"," ",B1444)</f>
        <v>ALTER TABLE TM_BC_SECTION</v>
      </c>
      <c r="K1444" s="25"/>
      <c r="N1444" s="5" t="str">
        <f>CONCATENATE("CREATE TABLE ",B1444," ","(")</f>
        <v>CREATE TABLE TM_BC_SECTION (</v>
      </c>
    </row>
    <row r="1445" spans="2:26" ht="19.2" x14ac:dyDescent="0.45">
      <c r="B1445" s="1" t="s">
        <v>2</v>
      </c>
      <c r="C1445" s="1" t="s">
        <v>1</v>
      </c>
      <c r="D1445" s="4">
        <v>30</v>
      </c>
      <c r="E1445" s="24" t="s">
        <v>113</v>
      </c>
      <c r="I1445" t="str">
        <f>I1444</f>
        <v>ALTER TABLE TM_BC_SECTION</v>
      </c>
      <c r="L1445" s="12"/>
      <c r="M1445" s="18" t="str">
        <f t="shared" ref="M1445:M1452" si="654">CONCATENATE(B1445,",")</f>
        <v>ID,</v>
      </c>
      <c r="N1445" s="5" t="str">
        <f>CONCATENATE(B1445," ",C1445,"(",D1445,") ",E1445," ,")</f>
        <v>ID VARCHAR(30) NOT NULL ,</v>
      </c>
      <c r="O1445" s="1" t="s">
        <v>2</v>
      </c>
      <c r="P1445" s="6"/>
      <c r="Q1445" s="6"/>
      <c r="R1445" s="6"/>
      <c r="S1445" s="6"/>
      <c r="T1445" s="6"/>
      <c r="U1445" s="6"/>
      <c r="V1445" s="6"/>
      <c r="W1445" s="17" t="str">
        <f t="shared" ref="W1445:W1452" si="655">CONCATENATE(,LOWER(O1445),UPPER(LEFT(P1445,1)),LOWER(RIGHT(P1445,LEN(P1445)-IF(LEN(P1445)&gt;0,1,LEN(P1445)))),UPPER(LEFT(Q1445,1)),LOWER(RIGHT(Q1445,LEN(Q1445)-IF(LEN(Q1445)&gt;0,1,LEN(Q1445)))),UPPER(LEFT(R1445,1)),LOWER(RIGHT(R1445,LEN(R1445)-IF(LEN(R1445)&gt;0,1,LEN(R1445)))),UPPER(LEFT(S1445,1)),LOWER(RIGHT(S1445,LEN(S1445)-IF(LEN(S1445)&gt;0,1,LEN(S1445)))),UPPER(LEFT(T1445,1)),LOWER(RIGHT(T1445,LEN(T1445)-IF(LEN(T1445)&gt;0,1,LEN(T1445)))),UPPER(LEFT(U1445,1)),LOWER(RIGHT(U1445,LEN(U1445)-IF(LEN(U1445)&gt;0,1,LEN(U1445)))),UPPER(LEFT(V1445,1)),LOWER(RIGHT(V1445,LEN(V1445)-IF(LEN(V1445)&gt;0,1,LEN(V1445)))))</f>
        <v>id</v>
      </c>
      <c r="X1445" s="3" t="str">
        <f t="shared" ref="X1445:X1452" si="656">CONCATENATE("""",W1445,"""",":","""","""",",")</f>
        <v>"id":"",</v>
      </c>
      <c r="Y1445" s="22" t="str">
        <f t="shared" ref="Y1445:Y1452" si="657">CONCATENATE("public static String ",,B1445,,"=","""",W1445,""";")</f>
        <v>public static String ID="id";</v>
      </c>
      <c r="Z1445" s="7" t="str">
        <f t="shared" ref="Z1445:Z1452" si="658">CONCATENATE("private String ",W1445,"=","""""",";")</f>
        <v>private String id="";</v>
      </c>
    </row>
    <row r="1446" spans="2:26" ht="19.2" x14ac:dyDescent="0.45">
      <c r="B1446" s="1" t="s">
        <v>3</v>
      </c>
      <c r="C1446" s="1" t="s">
        <v>1</v>
      </c>
      <c r="D1446" s="4">
        <v>10</v>
      </c>
      <c r="I1446" t="str">
        <f>I1445</f>
        <v>ALTER TABLE TM_BC_SECTION</v>
      </c>
      <c r="K1446" s="21" t="s">
        <v>436</v>
      </c>
      <c r="L1446" s="12"/>
      <c r="M1446" s="18" t="str">
        <f t="shared" si="654"/>
        <v>STATUS,</v>
      </c>
      <c r="N1446" s="5" t="str">
        <f>CONCATENATE(B1446," ",C1446,"(",D1446,")",",")</f>
        <v>STATUS VARCHAR(10),</v>
      </c>
      <c r="O1446" s="1" t="s">
        <v>3</v>
      </c>
      <c r="W1446" s="17" t="str">
        <f t="shared" si="655"/>
        <v>status</v>
      </c>
      <c r="X1446" s="3" t="str">
        <f t="shared" si="656"/>
        <v>"status":"",</v>
      </c>
      <c r="Y1446" s="22" t="str">
        <f t="shared" si="657"/>
        <v>public static String STATUS="status";</v>
      </c>
      <c r="Z1446" s="7" t="str">
        <f t="shared" si="658"/>
        <v>private String status="";</v>
      </c>
    </row>
    <row r="1447" spans="2:26" ht="19.2" x14ac:dyDescent="0.45">
      <c r="B1447" s="1" t="s">
        <v>4</v>
      </c>
      <c r="C1447" s="1" t="s">
        <v>1</v>
      </c>
      <c r="D1447" s="4">
        <v>30</v>
      </c>
      <c r="I1447" t="str">
        <f>I1446</f>
        <v>ALTER TABLE TM_BC_SECTION</v>
      </c>
      <c r="J1447" t="str">
        <f t="shared" ref="J1447:J1453" si="659">CONCATENATE(LEFT(CONCATENATE(" ADD "," ",N1447,";"),LEN(CONCATENATE(" ADD "," ",N1447,";"))-2),";")</f>
        <v xml:space="preserve"> ADD  INSERT_DATE VARCHAR(30);</v>
      </c>
      <c r="K1447" s="21" t="str">
        <f t="shared" ref="K1447:K1453" si="660">CONCATENATE(LEFT(CONCATENATE("  ALTER COLUMN  "," ",N1447,";"),LEN(CONCATENATE("  ALTER COLUMN  "," ",N1447,";"))-2),";")</f>
        <v xml:space="preserve">  ALTER COLUMN   INSERT_DATE VARCHAR(30);</v>
      </c>
      <c r="L1447" s="12"/>
      <c r="M1447" s="18" t="str">
        <f t="shared" si="654"/>
        <v>INSERT_DATE,</v>
      </c>
      <c r="N1447" s="5" t="str">
        <f>CONCATENATE(B1447," ",C1447,"(",D1447,")",",")</f>
        <v>INSERT_DATE VARCHAR(30),</v>
      </c>
      <c r="O1447" s="1" t="s">
        <v>7</v>
      </c>
      <c r="P1447" t="s">
        <v>8</v>
      </c>
      <c r="W1447" s="17" t="str">
        <f t="shared" si="655"/>
        <v>insertDate</v>
      </c>
      <c r="X1447" s="3" t="str">
        <f t="shared" si="656"/>
        <v>"insertDate":"",</v>
      </c>
      <c r="Y1447" s="22" t="str">
        <f t="shared" si="657"/>
        <v>public static String INSERT_DATE="insertDate";</v>
      </c>
      <c r="Z1447" s="7" t="str">
        <f t="shared" si="658"/>
        <v>private String insertDate="";</v>
      </c>
    </row>
    <row r="1448" spans="2:26" ht="19.2" x14ac:dyDescent="0.45">
      <c r="B1448" s="1" t="s">
        <v>5</v>
      </c>
      <c r="C1448" s="1" t="s">
        <v>1</v>
      </c>
      <c r="D1448" s="4">
        <v>30</v>
      </c>
      <c r="I1448" t="str">
        <f>I1447</f>
        <v>ALTER TABLE TM_BC_SECTION</v>
      </c>
      <c r="J1448" t="str">
        <f t="shared" si="659"/>
        <v xml:space="preserve"> ADD  MODIFICATION_DATE VARCHAR(30);</v>
      </c>
      <c r="K1448" s="21" t="str">
        <f t="shared" si="660"/>
        <v xml:space="preserve">  ALTER COLUMN   MODIFICATION_DATE VARCHAR(30);</v>
      </c>
      <c r="L1448" s="12"/>
      <c r="M1448" s="18" t="str">
        <f t="shared" si="654"/>
        <v>MODIFICATION_DATE,</v>
      </c>
      <c r="N1448" s="5" t="str">
        <f>CONCATENATE(B1448," ",C1448,"(",D1448,")",",")</f>
        <v>MODIFICATION_DATE VARCHAR(30),</v>
      </c>
      <c r="O1448" s="1" t="s">
        <v>9</v>
      </c>
      <c r="P1448" t="s">
        <v>8</v>
      </c>
      <c r="W1448" s="17" t="str">
        <f t="shared" si="655"/>
        <v>modificationDate</v>
      </c>
      <c r="X1448" s="3" t="str">
        <f t="shared" si="656"/>
        <v>"modificationDate":"",</v>
      </c>
      <c r="Y1448" s="22" t="str">
        <f t="shared" si="657"/>
        <v>public static String MODIFICATION_DATE="modificationDate";</v>
      </c>
      <c r="Z1448" s="7" t="str">
        <f t="shared" si="658"/>
        <v>private String modificationDate="";</v>
      </c>
    </row>
    <row r="1449" spans="2:26" ht="19.2" x14ac:dyDescent="0.45">
      <c r="B1449" s="1" t="s">
        <v>899</v>
      </c>
      <c r="C1449" s="1" t="s">
        <v>1</v>
      </c>
      <c r="D1449" s="4">
        <v>2000</v>
      </c>
      <c r="I1449" t="str">
        <f>I1448</f>
        <v>ALTER TABLE TM_BC_SECTION</v>
      </c>
      <c r="J1449" t="str">
        <f t="shared" si="659"/>
        <v xml:space="preserve"> ADD  SECTION_NAME VARCHAR(2000);</v>
      </c>
      <c r="K1449" s="21" t="str">
        <f t="shared" si="660"/>
        <v xml:space="preserve">  ALTER COLUMN   SECTION_NAME VARCHAR(2000);</v>
      </c>
      <c r="L1449" s="12"/>
      <c r="M1449" s="18" t="str">
        <f t="shared" si="654"/>
        <v>SECTION_NAME,</v>
      </c>
      <c r="N1449" s="5" t="str">
        <f>CONCATENATE(B1449," ",C1449,"(",D1449,")",",")</f>
        <v>SECTION_NAME VARCHAR(2000),</v>
      </c>
      <c r="O1449" s="1" t="s">
        <v>710</v>
      </c>
      <c r="P1449" t="s">
        <v>0</v>
      </c>
      <c r="W1449" s="17" t="str">
        <f t="shared" si="655"/>
        <v>sectionName</v>
      </c>
      <c r="X1449" s="3" t="str">
        <f t="shared" si="656"/>
        <v>"sectionName":"",</v>
      </c>
      <c r="Y1449" s="22" t="str">
        <f t="shared" si="657"/>
        <v>public static String SECTION_NAME="sectionName";</v>
      </c>
      <c r="Z1449" s="7" t="str">
        <f t="shared" si="658"/>
        <v>private String sectionName="";</v>
      </c>
    </row>
    <row r="1450" spans="2:26" ht="19.2" x14ac:dyDescent="0.45">
      <c r="B1450" s="1" t="s">
        <v>14</v>
      </c>
      <c r="C1450" s="1" t="s">
        <v>701</v>
      </c>
      <c r="D1450" s="4"/>
      <c r="I1450">
        <f>I1415</f>
        <v>0</v>
      </c>
      <c r="J1450" t="str">
        <f t="shared" si="659"/>
        <v xml:space="preserve"> ADD  DESCRIPTION TEXT;</v>
      </c>
      <c r="K1450" s="21" t="str">
        <f t="shared" si="660"/>
        <v xml:space="preserve">  ALTER COLUMN   DESCRIPTION TEXT;</v>
      </c>
      <c r="L1450" s="12"/>
      <c r="M1450" s="18" t="str">
        <f t="shared" si="654"/>
        <v>DESCRIPTION,</v>
      </c>
      <c r="N1450" s="5" t="str">
        <f>CONCATENATE(B1450," ",C1450,"",D1450,"",",")</f>
        <v>DESCRIPTION TEXT,</v>
      </c>
      <c r="O1450" s="1" t="s">
        <v>14</v>
      </c>
      <c r="W1450" s="17" t="str">
        <f t="shared" si="655"/>
        <v>description</v>
      </c>
      <c r="X1450" s="3" t="str">
        <f t="shared" si="656"/>
        <v>"description":"",</v>
      </c>
      <c r="Y1450" s="22" t="str">
        <f t="shared" si="657"/>
        <v>public static String DESCRIPTION="description";</v>
      </c>
      <c r="Z1450" s="7" t="str">
        <f t="shared" si="658"/>
        <v>private String description="";</v>
      </c>
    </row>
    <row r="1451" spans="2:26" ht="19.2" x14ac:dyDescent="0.45">
      <c r="B1451" s="1" t="s">
        <v>258</v>
      </c>
      <c r="C1451" s="1" t="s">
        <v>627</v>
      </c>
      <c r="D1451" s="4">
        <v>24</v>
      </c>
      <c r="I1451" t="str">
        <f>I1154</f>
        <v>ALTER TABLE TM_REL_TAB_BACKLOG</v>
      </c>
      <c r="J1451" t="str">
        <f>CONCATENATE(LEFT(CONCATENATE(" ADD "," ",N1451,";"),LEN(CONCATENATE(" ADD "," ",N1451,";"))-2),";")</f>
        <v xml:space="preserve"> ADD  ORDER_NO FLOAT(24);</v>
      </c>
      <c r="K1451" s="21" t="str">
        <f>CONCATENATE(LEFT(CONCATENATE("  ALTER COLUMN  "," ",N1451,";"),LEN(CONCATENATE("  ALTER COLUMN  "," ",N1451,";"))-2),";")</f>
        <v xml:space="preserve">  ALTER COLUMN   ORDER_NO FLOAT(24);</v>
      </c>
      <c r="L1451" s="12"/>
      <c r="M1451" s="18" t="str">
        <f>CONCATENATE(B1451,",")</f>
        <v>ORDER_NO,</v>
      </c>
      <c r="N1451" s="5" t="str">
        <f>CONCATENATE(B1451," ",C1451,"(",D1451,")",",")</f>
        <v>ORDER_NO FLOAT(24),</v>
      </c>
      <c r="O1451" s="1" t="s">
        <v>259</v>
      </c>
      <c r="P1451" t="s">
        <v>173</v>
      </c>
      <c r="W1451" s="17" t="str">
        <f>CONCATENATE(,LOWER(O1451),UPPER(LEFT(P1451,1)),LOWER(RIGHT(P1451,LEN(P1451)-IF(LEN(P1451)&gt;0,1,LEN(P1451)))),UPPER(LEFT(Q1451,1)),LOWER(RIGHT(Q1451,LEN(Q1451)-IF(LEN(Q1451)&gt;0,1,LEN(Q1451)))),UPPER(LEFT(R1451,1)),LOWER(RIGHT(R1451,LEN(R1451)-IF(LEN(R1451)&gt;0,1,LEN(R1451)))),UPPER(LEFT(S1451,1)),LOWER(RIGHT(S1451,LEN(S1451)-IF(LEN(S1451)&gt;0,1,LEN(S1451)))),UPPER(LEFT(T1451,1)),LOWER(RIGHT(T1451,LEN(T1451)-IF(LEN(T1451)&gt;0,1,LEN(T1451)))),UPPER(LEFT(U1451,1)),LOWER(RIGHT(U1451,LEN(U1451)-IF(LEN(U1451)&gt;0,1,LEN(U1451)))),UPPER(LEFT(V1451,1)),LOWER(RIGHT(V1451,LEN(V1451)-IF(LEN(V1451)&gt;0,1,LEN(V1451)))))</f>
        <v>orderNo</v>
      </c>
      <c r="X1451" s="3" t="str">
        <f>CONCATENATE("""",W1451,"""",":","""","""",",")</f>
        <v>"orderNo":"",</v>
      </c>
      <c r="Y1451" s="22" t="str">
        <f>CONCATENATE("public static String ",,B1451,,"=","""",W1451,""";")</f>
        <v>public static String ORDER_NO="orderNo";</v>
      </c>
      <c r="Z1451" s="7" t="str">
        <f>CONCATENATE("private String ",W1451,"=","""""",";")</f>
        <v>private String orderNo="";</v>
      </c>
    </row>
    <row r="1452" spans="2:26" ht="19.2" x14ac:dyDescent="0.45">
      <c r="B1452" s="1" t="s">
        <v>900</v>
      </c>
      <c r="C1452" s="1" t="s">
        <v>627</v>
      </c>
      <c r="D1452" s="4">
        <v>24</v>
      </c>
      <c r="I1452" t="str">
        <f>I1155</f>
        <v>ALTER TABLE TM_REL_TAB_BACKLOG</v>
      </c>
      <c r="J1452" t="str">
        <f t="shared" si="659"/>
        <v xml:space="preserve"> ADD  GRID_NO FLOAT(24);</v>
      </c>
      <c r="K1452" s="21" t="str">
        <f t="shared" si="660"/>
        <v xml:space="preserve">  ALTER COLUMN   GRID_NO FLOAT(24);</v>
      </c>
      <c r="L1452" s="12"/>
      <c r="M1452" s="18" t="str">
        <f t="shared" si="654"/>
        <v>GRID_NO,</v>
      </c>
      <c r="N1452" s="5" t="str">
        <f>CONCATENATE(B1452," ",C1452,"(",D1452,")",",")</f>
        <v>GRID_NO FLOAT(24),</v>
      </c>
      <c r="O1452" s="1" t="s">
        <v>901</v>
      </c>
      <c r="P1452" t="s">
        <v>173</v>
      </c>
      <c r="W1452" s="17" t="str">
        <f t="shared" si="655"/>
        <v>gridNo</v>
      </c>
      <c r="X1452" s="3" t="str">
        <f t="shared" si="656"/>
        <v>"gridNo":"",</v>
      </c>
      <c r="Y1452" s="22" t="str">
        <f t="shared" si="657"/>
        <v>public static String GRID_NO="gridNo";</v>
      </c>
      <c r="Z1452" s="7" t="str">
        <f t="shared" si="658"/>
        <v>private String gridNo="";</v>
      </c>
    </row>
    <row r="1453" spans="2:26" ht="19.2" x14ac:dyDescent="0.45">
      <c r="B1453" s="1" t="s">
        <v>877</v>
      </c>
      <c r="C1453" s="1" t="s">
        <v>1</v>
      </c>
      <c r="D1453" s="4">
        <v>45</v>
      </c>
      <c r="I1453">
        <f>I1442</f>
        <v>0</v>
      </c>
      <c r="J1453" t="str">
        <f t="shared" si="659"/>
        <v xml:space="preserve"> ADD  FK_BC_ID VARCHAR(45);</v>
      </c>
      <c r="K1453" s="21" t="str">
        <f t="shared" si="660"/>
        <v xml:space="preserve">  ALTER COLUMN   FK_BC_ID VARCHAR(45);</v>
      </c>
      <c r="L1453" s="12"/>
      <c r="M1453" s="18" t="str">
        <f>CONCATENATE(B1453,",")</f>
        <v>FK_BC_ID,</v>
      </c>
      <c r="N1453" s="5" t="str">
        <f>CONCATENATE(B1453," ",C1453,"(",D1453,")",",")</f>
        <v>FK_BC_ID VARCHAR(45),</v>
      </c>
      <c r="O1453" s="1" t="s">
        <v>10</v>
      </c>
      <c r="P1453" t="s">
        <v>881</v>
      </c>
      <c r="Q1453" t="s">
        <v>2</v>
      </c>
      <c r="W1453" s="17" t="str">
        <f>CONCATENATE(,LOWER(O1453),UPPER(LEFT(P1453,1)),LOWER(RIGHT(P1453,LEN(P1453)-IF(LEN(P1453)&gt;0,1,LEN(P1453)))),UPPER(LEFT(Q1453,1)),LOWER(RIGHT(Q1453,LEN(Q1453)-IF(LEN(Q1453)&gt;0,1,LEN(Q1453)))),UPPER(LEFT(R1453,1)),LOWER(RIGHT(R1453,LEN(R1453)-IF(LEN(R1453)&gt;0,1,LEN(R1453)))),UPPER(LEFT(S1453,1)),LOWER(RIGHT(S1453,LEN(S1453)-IF(LEN(S1453)&gt;0,1,LEN(S1453)))),UPPER(LEFT(T1453,1)),LOWER(RIGHT(T1453,LEN(T1453)-IF(LEN(T1453)&gt;0,1,LEN(T1453)))),UPPER(LEFT(U1453,1)),LOWER(RIGHT(U1453,LEN(U1453)-IF(LEN(U1453)&gt;0,1,LEN(U1453)))),UPPER(LEFT(V1453,1)),LOWER(RIGHT(V1453,LEN(V1453)-IF(LEN(V1453)&gt;0,1,LEN(V1453)))))</f>
        <v>fkBcId</v>
      </c>
      <c r="X1453" s="3" t="str">
        <f>CONCATENATE("""",W1453,"""",":","""","""",",")</f>
        <v>"fkBcId":"",</v>
      </c>
      <c r="Y1453" s="22" t="str">
        <f>CONCATENATE("public static String ",,B1453,,"=","""",W1453,""";")</f>
        <v>public static String FK_BC_ID="fkBcId";</v>
      </c>
      <c r="Z1453" s="7" t="str">
        <f>CONCATENATE("private String ",W1453,"=","""""",";")</f>
        <v>private String fkBcId="";</v>
      </c>
    </row>
    <row r="1454" spans="2:26" ht="19.2" x14ac:dyDescent="0.45">
      <c r="B1454" s="1"/>
      <c r="C1454" s="1"/>
      <c r="D1454" s="4"/>
      <c r="L1454" s="12"/>
      <c r="M1454" s="18"/>
      <c r="N1454" s="33" t="s">
        <v>130</v>
      </c>
      <c r="O1454" s="1"/>
      <c r="W1454" s="17"/>
    </row>
    <row r="1455" spans="2:26" x14ac:dyDescent="0.3">
      <c r="B1455" s="10"/>
      <c r="N1455" s="31" t="s">
        <v>126</v>
      </c>
    </row>
    <row r="1458" spans="2:26" x14ac:dyDescent="0.3">
      <c r="B1458" s="2" t="s">
        <v>904</v>
      </c>
      <c r="I1458" t="str">
        <f>CONCATENATE("ALTER TABLE"," ",B1458)</f>
        <v>ALTER TABLE TM_BC_SECTION_REL</v>
      </c>
      <c r="K1458" s="25"/>
      <c r="N1458" s="5" t="str">
        <f>CONCATENATE("CREATE TABLE ",B1458," ","(")</f>
        <v>CREATE TABLE TM_BC_SECTION_REL (</v>
      </c>
    </row>
    <row r="1459" spans="2:26" ht="19.2" x14ac:dyDescent="0.45">
      <c r="B1459" s="1" t="s">
        <v>2</v>
      </c>
      <c r="C1459" s="1" t="s">
        <v>1</v>
      </c>
      <c r="D1459" s="4">
        <v>30</v>
      </c>
      <c r="E1459" s="24" t="s">
        <v>113</v>
      </c>
      <c r="I1459" t="str">
        <f>I1458</f>
        <v>ALTER TABLE TM_BC_SECTION_REL</v>
      </c>
      <c r="L1459" s="12"/>
      <c r="M1459" s="18" t="str">
        <f t="shared" ref="M1459:M1464" si="661">CONCATENATE(B1459,",")</f>
        <v>ID,</v>
      </c>
      <c r="N1459" s="5" t="str">
        <f>CONCATENATE(B1459," ",C1459,"(",D1459,") ",E1459," ,")</f>
        <v>ID VARCHAR(30) NOT NULL ,</v>
      </c>
      <c r="O1459" s="1" t="s">
        <v>2</v>
      </c>
      <c r="P1459" s="6"/>
      <c r="Q1459" s="6"/>
      <c r="R1459" s="6"/>
      <c r="S1459" s="6"/>
      <c r="T1459" s="6"/>
      <c r="U1459" s="6"/>
      <c r="V1459" s="6"/>
      <c r="W1459" s="17" t="str">
        <f t="shared" ref="W1459:W1464" si="662">CONCATENATE(,LOWER(O1459),UPPER(LEFT(P1459,1)),LOWER(RIGHT(P1459,LEN(P1459)-IF(LEN(P1459)&gt;0,1,LEN(P1459)))),UPPER(LEFT(Q1459,1)),LOWER(RIGHT(Q1459,LEN(Q1459)-IF(LEN(Q1459)&gt;0,1,LEN(Q1459)))),UPPER(LEFT(R1459,1)),LOWER(RIGHT(R1459,LEN(R1459)-IF(LEN(R1459)&gt;0,1,LEN(R1459)))),UPPER(LEFT(S1459,1)),LOWER(RIGHT(S1459,LEN(S1459)-IF(LEN(S1459)&gt;0,1,LEN(S1459)))),UPPER(LEFT(T1459,1)),LOWER(RIGHT(T1459,LEN(T1459)-IF(LEN(T1459)&gt;0,1,LEN(T1459)))),UPPER(LEFT(U1459,1)),LOWER(RIGHT(U1459,LEN(U1459)-IF(LEN(U1459)&gt;0,1,LEN(U1459)))),UPPER(LEFT(V1459,1)),LOWER(RIGHT(V1459,LEN(V1459)-IF(LEN(V1459)&gt;0,1,LEN(V1459)))))</f>
        <v>id</v>
      </c>
      <c r="X1459" s="3" t="str">
        <f t="shared" ref="X1459:X1464" si="663">CONCATENATE("""",W1459,"""",":","""","""",",")</f>
        <v>"id":"",</v>
      </c>
      <c r="Y1459" s="22" t="str">
        <f t="shared" ref="Y1459:Y1464" si="664">CONCATENATE("public static String ",,B1459,,"=","""",W1459,""";")</f>
        <v>public static String ID="id";</v>
      </c>
      <c r="Z1459" s="7" t="str">
        <f t="shared" ref="Z1459:Z1464" si="665">CONCATENATE("private String ",W1459,"=","""""",";")</f>
        <v>private String id="";</v>
      </c>
    </row>
    <row r="1460" spans="2:26" ht="19.2" x14ac:dyDescent="0.45">
      <c r="B1460" s="1" t="s">
        <v>3</v>
      </c>
      <c r="C1460" s="1" t="s">
        <v>1</v>
      </c>
      <c r="D1460" s="4">
        <v>10</v>
      </c>
      <c r="I1460" t="str">
        <f>I1459</f>
        <v>ALTER TABLE TM_BC_SECTION_REL</v>
      </c>
      <c r="K1460" s="21" t="s">
        <v>436</v>
      </c>
      <c r="L1460" s="12"/>
      <c r="M1460" s="18" t="str">
        <f t="shared" si="661"/>
        <v>STATUS,</v>
      </c>
      <c r="N1460" s="5" t="str">
        <f>CONCATENATE(B1460," ",C1460,"(",D1460,")",",")</f>
        <v>STATUS VARCHAR(10),</v>
      </c>
      <c r="O1460" s="1" t="s">
        <v>3</v>
      </c>
      <c r="W1460" s="17" t="str">
        <f t="shared" si="662"/>
        <v>status</v>
      </c>
      <c r="X1460" s="3" t="str">
        <f t="shared" si="663"/>
        <v>"status":"",</v>
      </c>
      <c r="Y1460" s="22" t="str">
        <f t="shared" si="664"/>
        <v>public static String STATUS="status";</v>
      </c>
      <c r="Z1460" s="7" t="str">
        <f t="shared" si="665"/>
        <v>private String status="";</v>
      </c>
    </row>
    <row r="1461" spans="2:26" ht="19.2" x14ac:dyDescent="0.45">
      <c r="B1461" s="1" t="s">
        <v>4</v>
      </c>
      <c r="C1461" s="1" t="s">
        <v>1</v>
      </c>
      <c r="D1461" s="4">
        <v>30</v>
      </c>
      <c r="I1461" t="str">
        <f>I1460</f>
        <v>ALTER TABLE TM_BC_SECTION_REL</v>
      </c>
      <c r="J1461" t="str">
        <f>CONCATENATE(LEFT(CONCATENATE(" ADD "," ",N1461,";"),LEN(CONCATENATE(" ADD "," ",N1461,";"))-2),";")</f>
        <v xml:space="preserve"> ADD  INSERT_DATE VARCHAR(30);</v>
      </c>
      <c r="K1461" s="21" t="str">
        <f>CONCATENATE(LEFT(CONCATENATE("  ALTER COLUMN  "," ",N1461,";"),LEN(CONCATENATE("  ALTER COLUMN  "," ",N1461,";"))-2),";")</f>
        <v xml:space="preserve">  ALTER COLUMN   INSERT_DATE VARCHAR(30);</v>
      </c>
      <c r="L1461" s="12"/>
      <c r="M1461" s="18" t="str">
        <f t="shared" si="661"/>
        <v>INSERT_DATE,</v>
      </c>
      <c r="N1461" s="5" t="str">
        <f>CONCATENATE(B1461," ",C1461,"(",D1461,")",",")</f>
        <v>INSERT_DATE VARCHAR(30),</v>
      </c>
      <c r="O1461" s="1" t="s">
        <v>7</v>
      </c>
      <c r="P1461" t="s">
        <v>8</v>
      </c>
      <c r="W1461" s="17" t="str">
        <f t="shared" si="662"/>
        <v>insertDate</v>
      </c>
      <c r="X1461" s="3" t="str">
        <f t="shared" si="663"/>
        <v>"insertDate":"",</v>
      </c>
      <c r="Y1461" s="22" t="str">
        <f t="shared" si="664"/>
        <v>public static String INSERT_DATE="insertDate";</v>
      </c>
      <c r="Z1461" s="7" t="str">
        <f t="shared" si="665"/>
        <v>private String insertDate="";</v>
      </c>
    </row>
    <row r="1462" spans="2:26" ht="19.2" x14ac:dyDescent="0.45">
      <c r="B1462" s="1" t="s">
        <v>5</v>
      </c>
      <c r="C1462" s="1" t="s">
        <v>1</v>
      </c>
      <c r="D1462" s="4">
        <v>30</v>
      </c>
      <c r="I1462" t="str">
        <f>I1461</f>
        <v>ALTER TABLE TM_BC_SECTION_REL</v>
      </c>
      <c r="J1462" t="str">
        <f>CONCATENATE(LEFT(CONCATENATE(" ADD "," ",N1462,";"),LEN(CONCATENATE(" ADD "," ",N1462,";"))-2),";")</f>
        <v xml:space="preserve"> ADD  MODIFICATION_DATE VARCHAR(30);</v>
      </c>
      <c r="K1462" s="21" t="str">
        <f>CONCATENATE(LEFT(CONCATENATE("  ALTER COLUMN  "," ",N1462,";"),LEN(CONCATENATE("  ALTER COLUMN  "," ",N1462,";"))-2),";")</f>
        <v xml:space="preserve">  ALTER COLUMN   MODIFICATION_DATE VARCHAR(30);</v>
      </c>
      <c r="L1462" s="12"/>
      <c r="M1462" s="18" t="str">
        <f t="shared" si="661"/>
        <v>MODIFICATION_DATE,</v>
      </c>
      <c r="N1462" s="5" t="str">
        <f>CONCATENATE(B1462," ",C1462,"(",D1462,")",",")</f>
        <v>MODIFICATION_DATE VARCHAR(30),</v>
      </c>
      <c r="O1462" s="1" t="s">
        <v>9</v>
      </c>
      <c r="P1462" t="s">
        <v>8</v>
      </c>
      <c r="W1462" s="17" t="str">
        <f t="shared" si="662"/>
        <v>modificationDate</v>
      </c>
      <c r="X1462" s="3" t="str">
        <f t="shared" si="663"/>
        <v>"modificationDate":"",</v>
      </c>
      <c r="Y1462" s="22" t="str">
        <f t="shared" si="664"/>
        <v>public static String MODIFICATION_DATE="modificationDate";</v>
      </c>
      <c r="Z1462" s="7" t="str">
        <f t="shared" si="665"/>
        <v>private String modificationDate="";</v>
      </c>
    </row>
    <row r="1463" spans="2:26" ht="19.2" x14ac:dyDescent="0.45">
      <c r="B1463" s="1" t="s">
        <v>905</v>
      </c>
      <c r="C1463" s="1" t="s">
        <v>1</v>
      </c>
      <c r="D1463" s="4">
        <v>50</v>
      </c>
      <c r="I1463" t="str">
        <f>I1462</f>
        <v>ALTER TABLE TM_BC_SECTION_REL</v>
      </c>
      <c r="J1463" t="str">
        <f>CONCATENATE(LEFT(CONCATENATE(" ADD "," ",N1463,";"),LEN(CONCATENATE(" ADD "," ",N1463,";"))-2),";")</f>
        <v xml:space="preserve"> ADD  FK_BC_SECTION_ID VARCHAR(50);</v>
      </c>
      <c r="K1463" s="21" t="str">
        <f>CONCATENATE(LEFT(CONCATENATE("  ALTER COLUMN  "," ",N1463,";"),LEN(CONCATENATE("  ALTER COLUMN  "," ",N1463,";"))-2),";")</f>
        <v xml:space="preserve">  ALTER COLUMN   FK_BC_SECTION_ID VARCHAR(50);</v>
      </c>
      <c r="L1463" s="12"/>
      <c r="M1463" s="18" t="str">
        <f t="shared" si="661"/>
        <v>FK_BC_SECTION_ID,</v>
      </c>
      <c r="N1463" s="5" t="str">
        <f>CONCATENATE(B1463," ",C1463,"(",D1463,")",",")</f>
        <v>FK_BC_SECTION_ID VARCHAR(50),</v>
      </c>
      <c r="O1463" s="1" t="s">
        <v>10</v>
      </c>
      <c r="P1463" t="s">
        <v>881</v>
      </c>
      <c r="Q1463" t="s">
        <v>710</v>
      </c>
      <c r="R1463" t="s">
        <v>2</v>
      </c>
      <c r="W1463" s="17" t="str">
        <f t="shared" si="662"/>
        <v>fkBcSectionId</v>
      </c>
      <c r="X1463" s="3" t="str">
        <f t="shared" si="663"/>
        <v>"fkBcSectionId":"",</v>
      </c>
      <c r="Y1463" s="22" t="str">
        <f t="shared" si="664"/>
        <v>public static String FK_BC_SECTION_ID="fkBcSectionId";</v>
      </c>
      <c r="Z1463" s="7" t="str">
        <f t="shared" si="665"/>
        <v>private String fkBcSectionId="";</v>
      </c>
    </row>
    <row r="1464" spans="2:26" ht="19.2" x14ac:dyDescent="0.45">
      <c r="B1464" s="1" t="s">
        <v>902</v>
      </c>
      <c r="C1464" s="1" t="s">
        <v>903</v>
      </c>
      <c r="D1464" s="4"/>
      <c r="I1464">
        <f>I1429</f>
        <v>0</v>
      </c>
      <c r="J1464" t="str">
        <f>CONCATENATE(LEFT(CONCATENATE(" ADD "," ",N1464,";"),LEN(CONCATENATE(" ADD "," ",N1464,";"))-2),";")</f>
        <v xml:space="preserve"> ADD  SECTION_BODY LONGBLOB;</v>
      </c>
      <c r="K1464" s="21" t="str">
        <f>CONCATENATE(LEFT(CONCATENATE("  ALTER COLUMN  "," ",N1464,";"),LEN(CONCATENATE("  ALTER COLUMN  "," ",N1464,";"))-2),";")</f>
        <v xml:space="preserve">  ALTER COLUMN   SECTION_BODY LONGBLOB;</v>
      </c>
      <c r="L1464" s="12"/>
      <c r="M1464" s="18" t="str">
        <f t="shared" si="661"/>
        <v>SECTION_BODY,</v>
      </c>
      <c r="N1464" s="5" t="str">
        <f>CONCATENATE(B1464," ",C1464,"",D1464,"",",")</f>
        <v>SECTION_BODY LONGBLOB,</v>
      </c>
      <c r="O1464" s="1" t="s">
        <v>710</v>
      </c>
      <c r="P1464" t="s">
        <v>429</v>
      </c>
      <c r="W1464" s="17" t="str">
        <f t="shared" si="662"/>
        <v>sectionBody</v>
      </c>
      <c r="X1464" s="3" t="str">
        <f t="shared" si="663"/>
        <v>"sectionBody":"",</v>
      </c>
      <c r="Y1464" s="22" t="str">
        <f t="shared" si="664"/>
        <v>public static String SECTION_BODY="sectionBody";</v>
      </c>
      <c r="Z1464" s="7" t="str">
        <f t="shared" si="665"/>
        <v>private String sectionBody="";</v>
      </c>
    </row>
    <row r="1465" spans="2:26" ht="19.2" x14ac:dyDescent="0.45">
      <c r="B1465" s="1" t="s">
        <v>877</v>
      </c>
      <c r="C1465" s="1" t="s">
        <v>1</v>
      </c>
      <c r="D1465" s="4">
        <v>45</v>
      </c>
      <c r="I1465">
        <f>I1456</f>
        <v>0</v>
      </c>
      <c r="J1465" t="str">
        <f>CONCATENATE(LEFT(CONCATENATE(" ADD "," ",N1465,";"),LEN(CONCATENATE(" ADD "," ",N1465,";"))-2),";")</f>
        <v xml:space="preserve"> ADD  FK_BC_ID VARCHAR(45);</v>
      </c>
      <c r="K1465" s="21" t="str">
        <f>CONCATENATE(LEFT(CONCATENATE("  ALTER COLUMN  "," ",N1465,";"),LEN(CONCATENATE("  ALTER COLUMN  "," ",N1465,";"))-2),";")</f>
        <v xml:space="preserve">  ALTER COLUMN   FK_BC_ID VARCHAR(45);</v>
      </c>
      <c r="L1465" s="12"/>
      <c r="M1465" s="18" t="str">
        <f>CONCATENATE(B1465,",")</f>
        <v>FK_BC_ID,</v>
      </c>
      <c r="N1465" s="5" t="str">
        <f>CONCATENATE(B1465," ",C1465,"(",D1465,")",",")</f>
        <v>FK_BC_ID VARCHAR(45),</v>
      </c>
      <c r="O1465" s="1" t="s">
        <v>10</v>
      </c>
      <c r="P1465" t="s">
        <v>881</v>
      </c>
      <c r="Q1465" t="s">
        <v>2</v>
      </c>
      <c r="W1465" s="17" t="str">
        <f>CONCATENATE(,LOWER(O1465),UPPER(LEFT(P1465,1)),LOWER(RIGHT(P1465,LEN(P1465)-IF(LEN(P1465)&gt;0,1,LEN(P1465)))),UPPER(LEFT(Q1465,1)),LOWER(RIGHT(Q1465,LEN(Q1465)-IF(LEN(Q1465)&gt;0,1,LEN(Q1465)))),UPPER(LEFT(R1465,1)),LOWER(RIGHT(R1465,LEN(R1465)-IF(LEN(R1465)&gt;0,1,LEN(R1465)))),UPPER(LEFT(S1465,1)),LOWER(RIGHT(S1465,LEN(S1465)-IF(LEN(S1465)&gt;0,1,LEN(S1465)))),UPPER(LEFT(T1465,1)),LOWER(RIGHT(T1465,LEN(T1465)-IF(LEN(T1465)&gt;0,1,LEN(T1465)))),UPPER(LEFT(U1465,1)),LOWER(RIGHT(U1465,LEN(U1465)-IF(LEN(U1465)&gt;0,1,LEN(U1465)))),UPPER(LEFT(V1465,1)),LOWER(RIGHT(V1465,LEN(V1465)-IF(LEN(V1465)&gt;0,1,LEN(V1465)))))</f>
        <v>fkBcId</v>
      </c>
      <c r="X1465" s="3" t="str">
        <f>CONCATENATE("""",W1465,"""",":","""","""",",")</f>
        <v>"fkBcId":"",</v>
      </c>
      <c r="Y1465" s="22" t="str">
        <f>CONCATENATE("public static String ",,B1465,,"=","""",W1465,""";")</f>
        <v>public static String FK_BC_ID="fkBcId";</v>
      </c>
      <c r="Z1465" s="7" t="str">
        <f>CONCATENATE("private String ",W1465,"=","""""",";")</f>
        <v>private String fkBcId="";</v>
      </c>
    </row>
    <row r="1466" spans="2:26" ht="19.2" x14ac:dyDescent="0.45">
      <c r="B1466" s="1"/>
      <c r="C1466" s="1"/>
      <c r="D1466" s="4"/>
      <c r="L1466" s="12"/>
      <c r="M1466" s="18"/>
      <c r="N1466" s="33" t="s">
        <v>130</v>
      </c>
      <c r="O1466" s="1"/>
      <c r="W1466" s="17"/>
    </row>
    <row r="1467" spans="2:26" x14ac:dyDescent="0.3">
      <c r="B1467" s="10"/>
      <c r="N1467" s="31" t="s">
        <v>126</v>
      </c>
    </row>
    <row r="1469" spans="2:26" x14ac:dyDescent="0.3">
      <c r="B1469" s="2" t="s">
        <v>906</v>
      </c>
      <c r="I1469" t="str">
        <f>CONCATENATE("ALTER TABLE"," ",B1469)</f>
        <v>ALTER TABLE TM_REL_TASK_AND_LABEL</v>
      </c>
      <c r="K1469" s="25"/>
      <c r="N1469" s="5" t="str">
        <f>CONCATENATE("CREATE TABLE ",B1469," ","(")</f>
        <v>CREATE TABLE TM_REL_TASK_AND_LABEL (</v>
      </c>
    </row>
    <row r="1470" spans="2:26" ht="19.2" x14ac:dyDescent="0.45">
      <c r="B1470" s="1" t="s">
        <v>2</v>
      </c>
      <c r="C1470" s="1" t="s">
        <v>1</v>
      </c>
      <c r="D1470" s="4">
        <v>30</v>
      </c>
      <c r="E1470" s="24" t="s">
        <v>113</v>
      </c>
      <c r="I1470" t="str">
        <f>I1469</f>
        <v>ALTER TABLE TM_REL_TASK_AND_LABEL</v>
      </c>
      <c r="L1470" s="12"/>
      <c r="M1470" s="18" t="str">
        <f t="shared" ref="M1470:M1475" si="666">CONCATENATE(B1470,",")</f>
        <v>ID,</v>
      </c>
      <c r="N1470" s="5" t="str">
        <f>CONCATENATE(B1470," ",C1470,"(",D1470,") ",E1470," ,")</f>
        <v>ID VARCHAR(30) NOT NULL ,</v>
      </c>
      <c r="O1470" s="1" t="s">
        <v>2</v>
      </c>
      <c r="P1470" s="6"/>
      <c r="Q1470" s="6"/>
      <c r="R1470" s="6"/>
      <c r="S1470" s="6"/>
      <c r="T1470" s="6"/>
      <c r="U1470" s="6"/>
      <c r="V1470" s="6"/>
      <c r="W1470" s="17" t="str">
        <f t="shared" ref="W1470:W1475" si="667">CONCATENATE(,LOWER(O1470),UPPER(LEFT(P1470,1)),LOWER(RIGHT(P1470,LEN(P1470)-IF(LEN(P1470)&gt;0,1,LEN(P1470)))),UPPER(LEFT(Q1470,1)),LOWER(RIGHT(Q1470,LEN(Q1470)-IF(LEN(Q1470)&gt;0,1,LEN(Q1470)))),UPPER(LEFT(R1470,1)),LOWER(RIGHT(R1470,LEN(R1470)-IF(LEN(R1470)&gt;0,1,LEN(R1470)))),UPPER(LEFT(S1470,1)),LOWER(RIGHT(S1470,LEN(S1470)-IF(LEN(S1470)&gt;0,1,LEN(S1470)))),UPPER(LEFT(T1470,1)),LOWER(RIGHT(T1470,LEN(T1470)-IF(LEN(T1470)&gt;0,1,LEN(T1470)))),UPPER(LEFT(U1470,1)),LOWER(RIGHT(U1470,LEN(U1470)-IF(LEN(U1470)&gt;0,1,LEN(U1470)))),UPPER(LEFT(V1470,1)),LOWER(RIGHT(V1470,LEN(V1470)-IF(LEN(V1470)&gt;0,1,LEN(V1470)))))</f>
        <v>id</v>
      </c>
      <c r="X1470" s="3" t="str">
        <f t="shared" ref="X1470:X1475" si="668">CONCATENATE("""",W1470,"""",":","""","""",",")</f>
        <v>"id":"",</v>
      </c>
      <c r="Y1470" s="22" t="str">
        <f t="shared" ref="Y1470:Y1475" si="669">CONCATENATE("public static String ",,B1470,,"=","""",W1470,""";")</f>
        <v>public static String ID="id";</v>
      </c>
      <c r="Z1470" s="7" t="str">
        <f t="shared" ref="Z1470:Z1475" si="670">CONCATENATE("private String ",W1470,"=","""""",";")</f>
        <v>private String id="";</v>
      </c>
    </row>
    <row r="1471" spans="2:26" ht="19.2" x14ac:dyDescent="0.45">
      <c r="B1471" s="1" t="s">
        <v>3</v>
      </c>
      <c r="C1471" s="1" t="s">
        <v>1</v>
      </c>
      <c r="D1471" s="4">
        <v>10</v>
      </c>
      <c r="I1471" t="str">
        <f>I1470</f>
        <v>ALTER TABLE TM_REL_TASK_AND_LABEL</v>
      </c>
      <c r="K1471" s="21" t="s">
        <v>436</v>
      </c>
      <c r="L1471" s="12"/>
      <c r="M1471" s="18" t="str">
        <f t="shared" si="666"/>
        <v>STATUS,</v>
      </c>
      <c r="N1471" s="5" t="str">
        <f t="shared" ref="N1471:N1477" si="671">CONCATENATE(B1471," ",C1471,"(",D1471,")",",")</f>
        <v>STATUS VARCHAR(10),</v>
      </c>
      <c r="O1471" s="1" t="s">
        <v>3</v>
      </c>
      <c r="W1471" s="17" t="str">
        <f t="shared" si="667"/>
        <v>status</v>
      </c>
      <c r="X1471" s="3" t="str">
        <f t="shared" si="668"/>
        <v>"status":"",</v>
      </c>
      <c r="Y1471" s="22" t="str">
        <f t="shared" si="669"/>
        <v>public static String STATUS="status";</v>
      </c>
      <c r="Z1471" s="7" t="str">
        <f t="shared" si="670"/>
        <v>private String status="";</v>
      </c>
    </row>
    <row r="1472" spans="2:26" ht="19.2" x14ac:dyDescent="0.45">
      <c r="B1472" s="1" t="s">
        <v>4</v>
      </c>
      <c r="C1472" s="1" t="s">
        <v>1</v>
      </c>
      <c r="D1472" s="4">
        <v>30</v>
      </c>
      <c r="I1472" t="str">
        <f>I1471</f>
        <v>ALTER TABLE TM_REL_TASK_AND_LABEL</v>
      </c>
      <c r="J1472" t="str">
        <f t="shared" ref="J1472:J1477" si="672">CONCATENATE(LEFT(CONCATENATE(" ADD "," ",N1472,";"),LEN(CONCATENATE(" ADD "," ",N1472,";"))-2),";")</f>
        <v xml:space="preserve"> ADD  INSERT_DATE VARCHAR(30);</v>
      </c>
      <c r="K1472" s="21" t="str">
        <f t="shared" ref="K1472:K1477" si="673">CONCATENATE(LEFT(CONCATENATE("  ALTER COLUMN  "," ",N1472,";"),LEN(CONCATENATE("  ALTER COLUMN  "," ",N1472,";"))-2),";")</f>
        <v xml:space="preserve">  ALTER COLUMN   INSERT_DATE VARCHAR(30);</v>
      </c>
      <c r="L1472" s="12"/>
      <c r="M1472" s="18" t="str">
        <f t="shared" si="666"/>
        <v>INSERT_DATE,</v>
      </c>
      <c r="N1472" s="5" t="str">
        <f t="shared" si="671"/>
        <v>INSERT_DATE VARCHAR(30),</v>
      </c>
      <c r="O1472" s="1" t="s">
        <v>7</v>
      </c>
      <c r="P1472" t="s">
        <v>8</v>
      </c>
      <c r="W1472" s="17" t="str">
        <f t="shared" si="667"/>
        <v>insertDate</v>
      </c>
      <c r="X1472" s="3" t="str">
        <f t="shared" si="668"/>
        <v>"insertDate":"",</v>
      </c>
      <c r="Y1472" s="22" t="str">
        <f t="shared" si="669"/>
        <v>public static String INSERT_DATE="insertDate";</v>
      </c>
      <c r="Z1472" s="7" t="str">
        <f t="shared" si="670"/>
        <v>private String insertDate="";</v>
      </c>
    </row>
    <row r="1473" spans="2:26" ht="19.2" x14ac:dyDescent="0.45">
      <c r="B1473" s="1" t="s">
        <v>5</v>
      </c>
      <c r="C1473" s="1" t="s">
        <v>1</v>
      </c>
      <c r="D1473" s="4">
        <v>30</v>
      </c>
      <c r="I1473" t="str">
        <f>I1472</f>
        <v>ALTER TABLE TM_REL_TASK_AND_LABEL</v>
      </c>
      <c r="J1473" t="str">
        <f t="shared" si="672"/>
        <v xml:space="preserve"> ADD  MODIFICATION_DATE VARCHAR(30);</v>
      </c>
      <c r="K1473" s="21" t="str">
        <f t="shared" si="673"/>
        <v xml:space="preserve">  ALTER COLUMN   MODIFICATION_DATE VARCHAR(30);</v>
      </c>
      <c r="L1473" s="12"/>
      <c r="M1473" s="18" t="str">
        <f t="shared" si="666"/>
        <v>MODIFICATION_DATE,</v>
      </c>
      <c r="N1473" s="5" t="str">
        <f t="shared" si="671"/>
        <v>MODIFICATION_DATE VARCHAR(30),</v>
      </c>
      <c r="O1473" s="1" t="s">
        <v>9</v>
      </c>
      <c r="P1473" t="s">
        <v>8</v>
      </c>
      <c r="W1473" s="17" t="str">
        <f t="shared" si="667"/>
        <v>modificationDate</v>
      </c>
      <c r="X1473" s="3" t="str">
        <f t="shared" si="668"/>
        <v>"modificationDate":"",</v>
      </c>
      <c r="Y1473" s="22" t="str">
        <f t="shared" si="669"/>
        <v>public static String MODIFICATION_DATE="modificationDate";</v>
      </c>
      <c r="Z1473" s="7" t="str">
        <f t="shared" si="670"/>
        <v>private String modificationDate="";</v>
      </c>
    </row>
    <row r="1474" spans="2:26" ht="19.2" x14ac:dyDescent="0.45">
      <c r="B1474" s="1" t="s">
        <v>274</v>
      </c>
      <c r="C1474" s="1" t="s">
        <v>1</v>
      </c>
      <c r="D1474" s="4">
        <v>45</v>
      </c>
      <c r="I1474" t="str">
        <f>I1473</f>
        <v>ALTER TABLE TM_REL_TASK_AND_LABEL</v>
      </c>
      <c r="J1474" t="str">
        <f t="shared" si="672"/>
        <v xml:space="preserve"> ADD  FK_PROJECT_ID VARCHAR(45);</v>
      </c>
      <c r="K1474" s="21" t="str">
        <f t="shared" si="673"/>
        <v xml:space="preserve">  ALTER COLUMN   FK_PROJECT_ID VARCHAR(45);</v>
      </c>
      <c r="L1474" s="12"/>
      <c r="M1474" s="18" t="str">
        <f t="shared" si="666"/>
        <v>FK_PROJECT_ID,</v>
      </c>
      <c r="N1474" s="5" t="str">
        <f t="shared" si="671"/>
        <v>FK_PROJECT_ID VARCHAR(45),</v>
      </c>
      <c r="O1474" s="1" t="s">
        <v>10</v>
      </c>
      <c r="P1474" t="s">
        <v>288</v>
      </c>
      <c r="Q1474" t="s">
        <v>2</v>
      </c>
      <c r="W1474" s="17" t="str">
        <f t="shared" si="667"/>
        <v>fkProjectId</v>
      </c>
      <c r="X1474" s="3" t="str">
        <f t="shared" si="668"/>
        <v>"fkProjectId":"",</v>
      </c>
      <c r="Y1474" s="22" t="str">
        <f t="shared" si="669"/>
        <v>public static String FK_PROJECT_ID="fkProjectId";</v>
      </c>
      <c r="Z1474" s="7" t="str">
        <f t="shared" si="670"/>
        <v>private String fkProjectId="";</v>
      </c>
    </row>
    <row r="1475" spans="2:26" ht="19.2" x14ac:dyDescent="0.45">
      <c r="B1475" s="1" t="s">
        <v>367</v>
      </c>
      <c r="C1475" s="1" t="s">
        <v>1</v>
      </c>
      <c r="D1475" s="4">
        <v>45</v>
      </c>
      <c r="I1475">
        <f>I1465</f>
        <v>0</v>
      </c>
      <c r="J1475" t="str">
        <f t="shared" si="672"/>
        <v xml:space="preserve"> ADD  FK_BACKLOG_ID VARCHAR(45);</v>
      </c>
      <c r="K1475" s="21" t="str">
        <f t="shared" si="673"/>
        <v xml:space="preserve">  ALTER COLUMN   FK_BACKLOG_ID VARCHAR(45);</v>
      </c>
      <c r="L1475" s="12"/>
      <c r="M1475" s="18" t="str">
        <f t="shared" si="666"/>
        <v>FK_BACKLOG_ID,</v>
      </c>
      <c r="N1475" s="5" t="str">
        <f t="shared" si="671"/>
        <v>FK_BACKLOG_ID VARCHAR(45),</v>
      </c>
      <c r="O1475" s="1" t="s">
        <v>10</v>
      </c>
      <c r="P1475" t="s">
        <v>354</v>
      </c>
      <c r="Q1475" t="s">
        <v>2</v>
      </c>
      <c r="W1475" s="17" t="str">
        <f t="shared" si="667"/>
        <v>fkBacklogId</v>
      </c>
      <c r="X1475" s="3" t="str">
        <f t="shared" si="668"/>
        <v>"fkBacklogId":"",</v>
      </c>
      <c r="Y1475" s="22" t="str">
        <f t="shared" si="669"/>
        <v>public static String FK_BACKLOG_ID="fkBacklogId";</v>
      </c>
      <c r="Z1475" s="7" t="str">
        <f t="shared" si="670"/>
        <v>private String fkBacklogId="";</v>
      </c>
    </row>
    <row r="1476" spans="2:26" ht="19.2" x14ac:dyDescent="0.45">
      <c r="B1476" s="1" t="s">
        <v>413</v>
      </c>
      <c r="C1476" s="1" t="s">
        <v>1</v>
      </c>
      <c r="D1476" s="4">
        <v>45</v>
      </c>
      <c r="I1476">
        <f>I1466</f>
        <v>0</v>
      </c>
      <c r="J1476" t="str">
        <f t="shared" si="672"/>
        <v xml:space="preserve"> ADD  FK_BACKLOG_TASK_ID VARCHAR(45);</v>
      </c>
      <c r="K1476" s="21" t="str">
        <f t="shared" si="673"/>
        <v xml:space="preserve">  ALTER COLUMN   FK_BACKLOG_TASK_ID VARCHAR(45);</v>
      </c>
      <c r="L1476" s="12"/>
      <c r="M1476" s="18" t="str">
        <f>CONCATENATE(B1476,",")</f>
        <v>FK_BACKLOG_TASK_ID,</v>
      </c>
      <c r="N1476" s="5" t="str">
        <f t="shared" si="671"/>
        <v>FK_BACKLOG_TASK_ID VARCHAR(45),</v>
      </c>
      <c r="O1476" s="1" t="s">
        <v>10</v>
      </c>
      <c r="P1476" t="s">
        <v>354</v>
      </c>
      <c r="Q1476" t="s">
        <v>311</v>
      </c>
      <c r="R1476" t="s">
        <v>2</v>
      </c>
      <c r="W1476" s="17" t="str">
        <f>CONCATENATE(,LOWER(O1476),UPPER(LEFT(P1476,1)),LOWER(RIGHT(P1476,LEN(P1476)-IF(LEN(P1476)&gt;0,1,LEN(P1476)))),UPPER(LEFT(Q1476,1)),LOWER(RIGHT(Q1476,LEN(Q1476)-IF(LEN(Q1476)&gt;0,1,LEN(Q1476)))),UPPER(LEFT(R1476,1)),LOWER(RIGHT(R1476,LEN(R1476)-IF(LEN(R1476)&gt;0,1,LEN(R1476)))),UPPER(LEFT(S1476,1)),LOWER(RIGHT(S1476,LEN(S1476)-IF(LEN(S1476)&gt;0,1,LEN(S1476)))),UPPER(LEFT(T1476,1)),LOWER(RIGHT(T1476,LEN(T1476)-IF(LEN(T1476)&gt;0,1,LEN(T1476)))),UPPER(LEFT(U1476,1)),LOWER(RIGHT(U1476,LEN(U1476)-IF(LEN(U1476)&gt;0,1,LEN(U1476)))),UPPER(LEFT(V1476,1)),LOWER(RIGHT(V1476,LEN(V1476)-IF(LEN(V1476)&gt;0,1,LEN(V1476)))))</f>
        <v>fkBacklogTaskId</v>
      </c>
      <c r="X1476" s="3" t="str">
        <f>CONCATENATE("""",W1476,"""",":","""","""",",")</f>
        <v>"fkBacklogTaskId":"",</v>
      </c>
      <c r="Y1476" s="22" t="str">
        <f>CONCATENATE("public static String ",,B1476,,"=","""",W1476,""";")</f>
        <v>public static String FK_BACKLOG_TASK_ID="fkBacklogTaskId";</v>
      </c>
      <c r="Z1476" s="7" t="str">
        <f>CONCATENATE("private String ",W1476,"=","""""",";")</f>
        <v>private String fkBacklogTaskId="";</v>
      </c>
    </row>
    <row r="1477" spans="2:26" ht="19.2" x14ac:dyDescent="0.45">
      <c r="B1477" s="1" t="s">
        <v>453</v>
      </c>
      <c r="C1477" s="1" t="s">
        <v>1</v>
      </c>
      <c r="D1477" s="4">
        <v>44</v>
      </c>
      <c r="I1477" t="str">
        <f>I1208</f>
        <v>ALTER TABLE TM_FIELD</v>
      </c>
      <c r="J1477" t="str">
        <f t="shared" si="672"/>
        <v xml:space="preserve"> ADD  FK_TASK_LABEL_ID VARCHAR(44);</v>
      </c>
      <c r="K1477" s="21" t="str">
        <f t="shared" si="673"/>
        <v xml:space="preserve">  ALTER COLUMN   FK_TASK_LABEL_ID VARCHAR(44);</v>
      </c>
      <c r="L1477" s="12"/>
      <c r="M1477" s="18" t="str">
        <f>CONCATENATE(B1477,",")</f>
        <v>FK_TASK_LABEL_ID,</v>
      </c>
      <c r="N1477" s="5" t="str">
        <f t="shared" si="671"/>
        <v>FK_TASK_LABEL_ID VARCHAR(44),</v>
      </c>
      <c r="O1477" s="1" t="s">
        <v>10</v>
      </c>
      <c r="P1477" t="s">
        <v>311</v>
      </c>
      <c r="Q1477" t="s">
        <v>61</v>
      </c>
      <c r="R1477" t="s">
        <v>2</v>
      </c>
      <c r="W1477" s="17" t="str">
        <f>CONCATENATE(,LOWER(O1477),UPPER(LEFT(P1477,1)),LOWER(RIGHT(P1477,LEN(P1477)-IF(LEN(P1477)&gt;0,1,LEN(P1477)))),UPPER(LEFT(Q1477,1)),LOWER(RIGHT(Q1477,LEN(Q1477)-IF(LEN(Q1477)&gt;0,1,LEN(Q1477)))),UPPER(LEFT(R1477,1)),LOWER(RIGHT(R1477,LEN(R1477)-IF(LEN(R1477)&gt;0,1,LEN(R1477)))),UPPER(LEFT(S1477,1)),LOWER(RIGHT(S1477,LEN(S1477)-IF(LEN(S1477)&gt;0,1,LEN(S1477)))),UPPER(LEFT(T1477,1)),LOWER(RIGHT(T1477,LEN(T1477)-IF(LEN(T1477)&gt;0,1,LEN(T1477)))),UPPER(LEFT(U1477,1)),LOWER(RIGHT(U1477,LEN(U1477)-IF(LEN(U1477)&gt;0,1,LEN(U1477)))),UPPER(LEFT(V1477,1)),LOWER(RIGHT(V1477,LEN(V1477)-IF(LEN(V1477)&gt;0,1,LEN(V1477)))))</f>
        <v>fkTaskLabelId</v>
      </c>
      <c r="X1477" s="3" t="str">
        <f>CONCATENATE("""",W1477,"""",":","""","""",",")</f>
        <v>"fkTaskLabelId":"",</v>
      </c>
      <c r="Y1477" s="22" t="str">
        <f>CONCATENATE("public static String ",,B1477,,"=","""",W1477,""";")</f>
        <v>public static String FK_TASK_LABEL_ID="fkTaskLabelId";</v>
      </c>
      <c r="Z1477" s="7" t="str">
        <f>CONCATENATE("private String ",W1477,"=","""""",";")</f>
        <v>private String fkTaskLabelId="";</v>
      </c>
    </row>
    <row r="1478" spans="2:26" ht="19.2" x14ac:dyDescent="0.45">
      <c r="B1478" s="1"/>
      <c r="C1478" s="1"/>
      <c r="D1478" s="4"/>
      <c r="L1478" s="12"/>
      <c r="M1478" s="18"/>
      <c r="N1478" s="33" t="s">
        <v>130</v>
      </c>
      <c r="O1478" s="1"/>
      <c r="W1478" s="17"/>
    </row>
    <row r="1479" spans="2:26" x14ac:dyDescent="0.3">
      <c r="N1479" s="31" t="s">
        <v>126</v>
      </c>
    </row>
    <row r="1480" spans="2:26" x14ac:dyDescent="0.3">
      <c r="B1480" s="2" t="s">
        <v>907</v>
      </c>
      <c r="I1480" t="str">
        <f>CONCATENATE("ALTER TABLE"," ",B1480)</f>
        <v>ALTER TABLE TM_TASK_LABEL_LIST_FOR_TASK</v>
      </c>
      <c r="J1480" t="s">
        <v>293</v>
      </c>
      <c r="K1480" s="26" t="str">
        <f>CONCATENATE(J1480," VIEW ",B1480," AS SELECT")</f>
        <v>create OR REPLACE VIEW TM_TASK_LABEL_LIST_FOR_TASK AS SELECT</v>
      </c>
      <c r="N1480" s="5" t="str">
        <f>CONCATENATE("CREATE TABLE ",B1480," ","(")</f>
        <v>CREATE TABLE TM_TASK_LABEL_LIST_FOR_TASK (</v>
      </c>
    </row>
    <row r="1481" spans="2:26" ht="19.2" x14ac:dyDescent="0.45">
      <c r="B1481" s="1" t="s">
        <v>2</v>
      </c>
      <c r="C1481" s="1" t="s">
        <v>1</v>
      </c>
      <c r="D1481" s="4">
        <v>30</v>
      </c>
      <c r="E1481" s="24" t="s">
        <v>113</v>
      </c>
      <c r="I1481" t="str">
        <f>I1480</f>
        <v>ALTER TABLE TM_TASK_LABEL_LIST_FOR_TASK</v>
      </c>
      <c r="K1481" s="25" t="str">
        <f t="shared" ref="K1481:K1487" si="674">CONCATENATE(B1481,",")</f>
        <v>ID,</v>
      </c>
      <c r="L1481" s="12"/>
      <c r="M1481" s="18" t="str">
        <f>CONCATENATE(B1481,",")</f>
        <v>ID,</v>
      </c>
      <c r="N1481" s="5" t="str">
        <f>CONCATENATE(B1481," ",C1481,"(",D1481,") ",E1481," ,")</f>
        <v>ID VARCHAR(30) NOT NULL ,</v>
      </c>
      <c r="O1481" s="1" t="s">
        <v>2</v>
      </c>
      <c r="P1481" s="6"/>
      <c r="Q1481" s="6"/>
      <c r="R1481" s="6"/>
      <c r="S1481" s="6"/>
      <c r="T1481" s="6"/>
      <c r="U1481" s="6"/>
      <c r="V1481" s="6"/>
      <c r="W1481" s="17" t="str">
        <f t="shared" ref="W1481:W1490" si="675">CONCATENATE(,LOWER(O1481),UPPER(LEFT(P1481,1)),LOWER(RIGHT(P1481,LEN(P1481)-IF(LEN(P1481)&gt;0,1,LEN(P1481)))),UPPER(LEFT(Q1481,1)),LOWER(RIGHT(Q1481,LEN(Q1481)-IF(LEN(Q1481)&gt;0,1,LEN(Q1481)))),UPPER(LEFT(R1481,1)),LOWER(RIGHT(R1481,LEN(R1481)-IF(LEN(R1481)&gt;0,1,LEN(R1481)))),UPPER(LEFT(S1481,1)),LOWER(RIGHT(S1481,LEN(S1481)-IF(LEN(S1481)&gt;0,1,LEN(S1481)))),UPPER(LEFT(T1481,1)),LOWER(RIGHT(T1481,LEN(T1481)-IF(LEN(T1481)&gt;0,1,LEN(T1481)))),UPPER(LEFT(U1481,1)),LOWER(RIGHT(U1481,LEN(U1481)-IF(LEN(U1481)&gt;0,1,LEN(U1481)))),UPPER(LEFT(V1481,1)),LOWER(RIGHT(V1481,LEN(V1481)-IF(LEN(V1481)&gt;0,1,LEN(V1481)))))</f>
        <v>id</v>
      </c>
      <c r="X1481" s="3" t="str">
        <f t="shared" ref="X1481:X1490" si="676">CONCATENATE("""",W1481,"""",":","""","""",",")</f>
        <v>"id":"",</v>
      </c>
      <c r="Y1481" s="22" t="str">
        <f t="shared" ref="Y1481:Y1490" si="677">CONCATENATE("public static String ",,B1481,,"=","""",W1481,""";")</f>
        <v>public static String ID="id";</v>
      </c>
      <c r="Z1481" s="7" t="str">
        <f t="shared" ref="Z1481:Z1490" si="678">CONCATENATE("private String ",W1481,"=","""""",";")</f>
        <v>private String id="";</v>
      </c>
    </row>
    <row r="1482" spans="2:26" ht="19.2" x14ac:dyDescent="0.45">
      <c r="B1482" s="1" t="s">
        <v>3</v>
      </c>
      <c r="C1482" s="1" t="s">
        <v>1</v>
      </c>
      <c r="D1482" s="4">
        <v>10</v>
      </c>
      <c r="I1482" t="str">
        <f>I1481</f>
        <v>ALTER TABLE TM_TASK_LABEL_LIST_FOR_TASK</v>
      </c>
      <c r="K1482" s="25" t="str">
        <f t="shared" si="674"/>
        <v>STATUS,</v>
      </c>
      <c r="L1482" s="12"/>
      <c r="M1482" s="18" t="str">
        <f>CONCATENATE(B1482,",")</f>
        <v>STATUS,</v>
      </c>
      <c r="N1482" s="5" t="str">
        <f t="shared" ref="N1482:N1490" si="679">CONCATENATE(B1482," ",C1482,"(",D1482,")",",")</f>
        <v>STATUS VARCHAR(10),</v>
      </c>
      <c r="O1482" s="1" t="s">
        <v>3</v>
      </c>
      <c r="W1482" s="17" t="str">
        <f t="shared" si="675"/>
        <v>status</v>
      </c>
      <c r="X1482" s="3" t="str">
        <f t="shared" si="676"/>
        <v>"status":"",</v>
      </c>
      <c r="Y1482" s="22" t="str">
        <f t="shared" si="677"/>
        <v>public static String STATUS="status";</v>
      </c>
      <c r="Z1482" s="7" t="str">
        <f t="shared" si="678"/>
        <v>private String status="";</v>
      </c>
    </row>
    <row r="1483" spans="2:26" ht="19.2" x14ac:dyDescent="0.45">
      <c r="B1483" s="1" t="s">
        <v>4</v>
      </c>
      <c r="C1483" s="1" t="s">
        <v>1</v>
      </c>
      <c r="D1483" s="4">
        <v>30</v>
      </c>
      <c r="I1483" t="str">
        <f>I1482</f>
        <v>ALTER TABLE TM_TASK_LABEL_LIST_FOR_TASK</v>
      </c>
      <c r="K1483" s="25" t="str">
        <f t="shared" si="674"/>
        <v>INSERT_DATE,</v>
      </c>
      <c r="L1483" s="12"/>
      <c r="M1483" s="18" t="str">
        <f>CONCATENATE(B1483,",")</f>
        <v>INSERT_DATE,</v>
      </c>
      <c r="N1483" s="5" t="str">
        <f t="shared" si="679"/>
        <v>INSERT_DATE VARCHAR(30),</v>
      </c>
      <c r="O1483" s="1" t="s">
        <v>7</v>
      </c>
      <c r="P1483" t="s">
        <v>8</v>
      </c>
      <c r="W1483" s="17" t="str">
        <f t="shared" si="675"/>
        <v>insertDate</v>
      </c>
      <c r="X1483" s="3" t="str">
        <f t="shared" si="676"/>
        <v>"insertDate":"",</v>
      </c>
      <c r="Y1483" s="22" t="str">
        <f t="shared" si="677"/>
        <v>public static String INSERT_DATE="insertDate";</v>
      </c>
      <c r="Z1483" s="7" t="str">
        <f t="shared" si="678"/>
        <v>private String insertDate="";</v>
      </c>
    </row>
    <row r="1484" spans="2:26" ht="19.2" x14ac:dyDescent="0.45">
      <c r="B1484" s="1" t="s">
        <v>5</v>
      </c>
      <c r="C1484" s="1" t="s">
        <v>1</v>
      </c>
      <c r="D1484" s="4">
        <v>30</v>
      </c>
      <c r="I1484" t="str">
        <f>I1483</f>
        <v>ALTER TABLE TM_TASK_LABEL_LIST_FOR_TASK</v>
      </c>
      <c r="K1484" s="25" t="str">
        <f t="shared" si="674"/>
        <v>MODIFICATION_DATE,</v>
      </c>
      <c r="L1484" s="12"/>
      <c r="M1484" s="18" t="str">
        <f>CONCATENATE(B1484,",")</f>
        <v>MODIFICATION_DATE,</v>
      </c>
      <c r="N1484" s="5" t="str">
        <f t="shared" si="679"/>
        <v>MODIFICATION_DATE VARCHAR(30),</v>
      </c>
      <c r="O1484" s="1" t="s">
        <v>9</v>
      </c>
      <c r="P1484" t="s">
        <v>8</v>
      </c>
      <c r="W1484" s="17" t="str">
        <f t="shared" si="675"/>
        <v>modificationDate</v>
      </c>
      <c r="X1484" s="3" t="str">
        <f t="shared" si="676"/>
        <v>"modificationDate":"",</v>
      </c>
      <c r="Y1484" s="22" t="str">
        <f t="shared" si="677"/>
        <v>public static String MODIFICATION_DATE="modificationDate";</v>
      </c>
      <c r="Z1484" s="7" t="str">
        <f t="shared" si="678"/>
        <v>private String modificationDate="";</v>
      </c>
    </row>
    <row r="1485" spans="2:26" ht="19.2" x14ac:dyDescent="0.45">
      <c r="B1485" s="1" t="s">
        <v>360</v>
      </c>
      <c r="C1485" s="1" t="s">
        <v>1</v>
      </c>
      <c r="D1485" s="4">
        <v>500</v>
      </c>
      <c r="I1485">
        <f>I1417</f>
        <v>0</v>
      </c>
      <c r="K1485" s="25" t="str">
        <f t="shared" si="674"/>
        <v>SPRINT_NAME,</v>
      </c>
      <c r="L1485" s="12"/>
      <c r="M1485" s="18" t="str">
        <f>CONCATENATE(B1485,",")</f>
        <v>SPRINT_NAME,</v>
      </c>
      <c r="N1485" s="5" t="str">
        <f t="shared" si="679"/>
        <v>SPRINT_NAME VARCHAR(500),</v>
      </c>
      <c r="O1485" s="1" t="s">
        <v>366</v>
      </c>
      <c r="P1485" t="s">
        <v>0</v>
      </c>
      <c r="W1485" s="17" t="str">
        <f t="shared" si="675"/>
        <v>sprintName</v>
      </c>
      <c r="X1485" s="3" t="str">
        <f t="shared" si="676"/>
        <v>"sprintName":"",</v>
      </c>
      <c r="Y1485" s="22" t="str">
        <f t="shared" si="677"/>
        <v>public static String SPRINT_NAME="sprintName";</v>
      </c>
      <c r="Z1485" s="7" t="str">
        <f t="shared" si="678"/>
        <v>private String sprintName="";</v>
      </c>
    </row>
    <row r="1486" spans="2:26" ht="19.2" x14ac:dyDescent="0.45">
      <c r="B1486" s="1" t="s">
        <v>361</v>
      </c>
      <c r="C1486" s="1" t="s">
        <v>1</v>
      </c>
      <c r="D1486" s="4">
        <v>32</v>
      </c>
      <c r="J1486" s="23"/>
      <c r="K1486" s="25" t="str">
        <f t="shared" si="674"/>
        <v>SPRINT_START_DATE,</v>
      </c>
      <c r="L1486" s="12"/>
      <c r="M1486" s="18"/>
      <c r="N1486" s="5" t="str">
        <f t="shared" si="679"/>
        <v>SPRINT_START_DATE VARCHAR(32),</v>
      </c>
      <c r="O1486" s="1" t="s">
        <v>366</v>
      </c>
      <c r="P1486" t="s">
        <v>289</v>
      </c>
      <c r="Q1486" t="s">
        <v>8</v>
      </c>
      <c r="W1486" s="17" t="str">
        <f t="shared" si="675"/>
        <v>sprintStartDate</v>
      </c>
      <c r="X1486" s="3" t="str">
        <f t="shared" si="676"/>
        <v>"sprintStartDate":"",</v>
      </c>
      <c r="Y1486" s="22" t="str">
        <f t="shared" si="677"/>
        <v>public static String SPRINT_START_DATE="sprintStartDate";</v>
      </c>
      <c r="Z1486" s="7" t="str">
        <f t="shared" si="678"/>
        <v>private String sprintStartDate="";</v>
      </c>
    </row>
    <row r="1487" spans="2:26" ht="19.2" x14ac:dyDescent="0.45">
      <c r="B1487" s="1" t="s">
        <v>362</v>
      </c>
      <c r="C1487" s="1" t="s">
        <v>1</v>
      </c>
      <c r="D1487" s="4">
        <v>32</v>
      </c>
      <c r="I1487" t="str">
        <f>I1419</f>
        <v>ALTER TABLE TM_BC_KEY_PARTNER</v>
      </c>
      <c r="J1487" s="23"/>
      <c r="K1487" s="25" t="str">
        <f t="shared" si="674"/>
        <v>SPRINT_END_DATE,</v>
      </c>
      <c r="L1487" s="12"/>
      <c r="M1487" s="18" t="str">
        <f>CONCATENATE(B1487,",")</f>
        <v>SPRINT_END_DATE,</v>
      </c>
      <c r="N1487" s="5" t="str">
        <f t="shared" si="679"/>
        <v>SPRINT_END_DATE VARCHAR(32),</v>
      </c>
      <c r="O1487" s="1" t="s">
        <v>366</v>
      </c>
      <c r="P1487" t="s">
        <v>290</v>
      </c>
      <c r="Q1487" t="s">
        <v>8</v>
      </c>
      <c r="W1487" s="17" t="str">
        <f t="shared" si="675"/>
        <v>sprintEndDate</v>
      </c>
      <c r="X1487" s="3" t="str">
        <f t="shared" si="676"/>
        <v>"sprintEndDate":"",</v>
      </c>
      <c r="Y1487" s="22" t="str">
        <f t="shared" si="677"/>
        <v>public static String SPRINT_END_DATE="sprintEndDate";</v>
      </c>
      <c r="Z1487" s="7" t="str">
        <f t="shared" si="678"/>
        <v>private String sprintEndDate="";</v>
      </c>
    </row>
    <row r="1488" spans="2:26" ht="19.2" x14ac:dyDescent="0.45">
      <c r="B1488" s="1" t="s">
        <v>274</v>
      </c>
      <c r="C1488" s="1" t="s">
        <v>1</v>
      </c>
      <c r="D1488" s="4">
        <v>54</v>
      </c>
      <c r="I1488" t="str">
        <f>I1420</f>
        <v>ALTER TABLE TM_BC_KEY_PARTNER</v>
      </c>
      <c r="J1488" s="23"/>
      <c r="K1488" s="25" t="str">
        <f>CONCATENATE(B1488,",")</f>
        <v>FK_PROJECT_ID,</v>
      </c>
      <c r="L1488" s="12"/>
      <c r="M1488" s="18"/>
      <c r="N1488" s="5" t="str">
        <f t="shared" si="679"/>
        <v>FK_PROJECT_ID VARCHAR(54),</v>
      </c>
      <c r="O1488" s="1" t="s">
        <v>10</v>
      </c>
      <c r="P1488" t="s">
        <v>288</v>
      </c>
      <c r="Q1488" t="s">
        <v>2</v>
      </c>
      <c r="W1488" s="17" t="str">
        <f t="shared" si="675"/>
        <v>fkProjectId</v>
      </c>
      <c r="X1488" s="3" t="str">
        <f t="shared" si="676"/>
        <v>"fkProjectId":"",</v>
      </c>
      <c r="Y1488" s="22" t="str">
        <f t="shared" si="677"/>
        <v>public static String FK_PROJECT_ID="fkProjectId";</v>
      </c>
      <c r="Z1488" s="7" t="str">
        <f t="shared" si="678"/>
        <v>private String fkProjectId="";</v>
      </c>
    </row>
    <row r="1489" spans="2:26" ht="19.2" x14ac:dyDescent="0.45">
      <c r="B1489" s="1" t="s">
        <v>364</v>
      </c>
      <c r="C1489" s="1" t="s">
        <v>1</v>
      </c>
      <c r="D1489" s="4">
        <v>54</v>
      </c>
      <c r="I1489" t="str">
        <f>I1421</f>
        <v>ALTER TABLE TM_BC_KEY_PARTNER</v>
      </c>
      <c r="K1489" s="25" t="str">
        <f>CONCATENATE(B1489,",")</f>
        <v>SPRINT_STATUS,</v>
      </c>
      <c r="L1489" s="12"/>
      <c r="M1489" s="18"/>
      <c r="N1489" s="5" t="str">
        <f t="shared" si="679"/>
        <v>SPRINT_STATUS VARCHAR(54),</v>
      </c>
      <c r="O1489" s="1" t="s">
        <v>366</v>
      </c>
      <c r="P1489" t="s">
        <v>3</v>
      </c>
      <c r="W1489" s="17" t="str">
        <f t="shared" si="675"/>
        <v>sprintStatus</v>
      </c>
      <c r="X1489" s="3" t="str">
        <f t="shared" si="676"/>
        <v>"sprintStatus":"",</v>
      </c>
      <c r="Y1489" s="22" t="str">
        <f t="shared" si="677"/>
        <v>public static String SPRINT_STATUS="sprintStatus";</v>
      </c>
      <c r="Z1489" s="7" t="str">
        <f t="shared" si="678"/>
        <v>private String sprintStatus="";</v>
      </c>
    </row>
    <row r="1490" spans="2:26" ht="19.2" x14ac:dyDescent="0.45">
      <c r="B1490" s="1" t="s">
        <v>365</v>
      </c>
      <c r="C1490" s="1" t="s">
        <v>1</v>
      </c>
      <c r="D1490" s="4">
        <v>54</v>
      </c>
      <c r="I1490" t="str">
        <f>I1422</f>
        <v>ALTER TABLE TM_BC_KEY_PARTNER</v>
      </c>
      <c r="K1490" s="25" t="str">
        <f>CONCATENATE(B1490,",")</f>
        <v>SPRINT_COLOR,</v>
      </c>
      <c r="L1490" s="12"/>
      <c r="M1490" s="18"/>
      <c r="N1490" s="5" t="str">
        <f t="shared" si="679"/>
        <v>SPRINT_COLOR VARCHAR(54),</v>
      </c>
      <c r="O1490" s="1" t="s">
        <v>366</v>
      </c>
      <c r="P1490" t="s">
        <v>358</v>
      </c>
      <c r="W1490" s="17" t="str">
        <f t="shared" si="675"/>
        <v>sprintColor</v>
      </c>
      <c r="X1490" s="3" t="str">
        <f t="shared" si="676"/>
        <v>"sprintColor":"",</v>
      </c>
      <c r="Y1490" s="22" t="str">
        <f t="shared" si="677"/>
        <v>public static String SPRINT_COLOR="sprintColor";</v>
      </c>
      <c r="Z1490" s="7" t="str">
        <f t="shared" si="678"/>
        <v>private String sprintColor="";</v>
      </c>
    </row>
    <row r="1491" spans="2:26" ht="19.2" x14ac:dyDescent="0.45">
      <c r="B1491" s="1" t="s">
        <v>518</v>
      </c>
      <c r="C1491" s="1" t="s">
        <v>1</v>
      </c>
      <c r="D1491" s="4">
        <v>3333</v>
      </c>
      <c r="I1491" t="str">
        <f>I1422</f>
        <v>ALTER TABLE TM_BC_KEY_PARTNER</v>
      </c>
      <c r="K1491" s="25" t="s">
        <v>856</v>
      </c>
      <c r="L1491" s="12"/>
      <c r="M1491" s="18"/>
      <c r="N1491" s="5" t="str">
        <f>CONCATENATE(B1491," ",C1491,"(",D1491,")",",")</f>
        <v>BACKLOG_COUNT VARCHAR(3333),</v>
      </c>
      <c r="O1491" s="1" t="s">
        <v>354</v>
      </c>
      <c r="P1491" t="s">
        <v>214</v>
      </c>
      <c r="W1491" s="17" t="str">
        <f>CONCATENATE(,LOWER(O1491),UPPER(LEFT(P1491,1)),LOWER(RIGHT(P1491,LEN(P1491)-IF(LEN(P1491)&gt;0,1,LEN(P1491)))),UPPER(LEFT(Q1491,1)),LOWER(RIGHT(Q1491,LEN(Q1491)-IF(LEN(Q1491)&gt;0,1,LEN(Q1491)))),UPPER(LEFT(R1491,1)),LOWER(RIGHT(R1491,LEN(R1491)-IF(LEN(R1491)&gt;0,1,LEN(R1491)))),UPPER(LEFT(S1491,1)),LOWER(RIGHT(S1491,LEN(S1491)-IF(LEN(S1491)&gt;0,1,LEN(S1491)))),UPPER(LEFT(T1491,1)),LOWER(RIGHT(T1491,LEN(T1491)-IF(LEN(T1491)&gt;0,1,LEN(T1491)))),UPPER(LEFT(U1491,1)),LOWER(RIGHT(U1491,LEN(U1491)-IF(LEN(U1491)&gt;0,1,LEN(U1491)))),UPPER(LEFT(V1491,1)),LOWER(RIGHT(V1491,LEN(V1491)-IF(LEN(V1491)&gt;0,1,LEN(V1491)))))</f>
        <v>backlogCount</v>
      </c>
      <c r="X1491" s="3" t="str">
        <f>CONCATENATE("""",W1491,"""",":","""","""",",")</f>
        <v>"backlogCount":"",</v>
      </c>
      <c r="Y1491" s="22" t="str">
        <f>CONCATENATE("public static String ",,B1491,,"=","""",W1491,""";")</f>
        <v>public static String BACKLOG_COUNT="backlogCount";</v>
      </c>
      <c r="Z1491" s="7" t="str">
        <f>CONCATENATE("private String ",W1491,"=","""""",";")</f>
        <v>private String backlogCount="";</v>
      </c>
    </row>
    <row r="1492" spans="2:26" ht="19.2" x14ac:dyDescent="0.45">
      <c r="B1492" s="1" t="s">
        <v>363</v>
      </c>
      <c r="C1492" s="1" t="s">
        <v>1</v>
      </c>
      <c r="D1492" s="4">
        <v>3333</v>
      </c>
      <c r="I1492" t="str">
        <f>I1423</f>
        <v>ALTER TABLE TM_BC_KEY_PARTNER</v>
      </c>
      <c r="K1492" s="25" t="str">
        <f>CONCATENATE(B1492,"")</f>
        <v>SPRINT_DESCRIPTION</v>
      </c>
      <c r="L1492" s="12"/>
      <c r="M1492" s="18"/>
      <c r="N1492" s="5" t="str">
        <f>CONCATENATE(B1492," ",C1492,"(",D1492,")",",")</f>
        <v>SPRINT_DESCRIPTION VARCHAR(3333),</v>
      </c>
      <c r="O1492" s="1" t="s">
        <v>366</v>
      </c>
      <c r="P1492" t="s">
        <v>14</v>
      </c>
      <c r="W1492" s="17" t="str">
        <f>CONCATENATE(,LOWER(O1492),UPPER(LEFT(P1492,1)),LOWER(RIGHT(P1492,LEN(P1492)-IF(LEN(P1492)&gt;0,1,LEN(P1492)))),UPPER(LEFT(Q1492,1)),LOWER(RIGHT(Q1492,LEN(Q1492)-IF(LEN(Q1492)&gt;0,1,LEN(Q1492)))),UPPER(LEFT(R1492,1)),LOWER(RIGHT(R1492,LEN(R1492)-IF(LEN(R1492)&gt;0,1,LEN(R1492)))),UPPER(LEFT(S1492,1)),LOWER(RIGHT(S1492,LEN(S1492)-IF(LEN(S1492)&gt;0,1,LEN(S1492)))),UPPER(LEFT(T1492,1)),LOWER(RIGHT(T1492,LEN(T1492)-IF(LEN(T1492)&gt;0,1,LEN(T1492)))),UPPER(LEFT(U1492,1)),LOWER(RIGHT(U1492,LEN(U1492)-IF(LEN(U1492)&gt;0,1,LEN(U1492)))),UPPER(LEFT(V1492,1)),LOWER(RIGHT(V1492,LEN(V1492)-IF(LEN(V1492)&gt;0,1,LEN(V1492)))))</f>
        <v>sprintDescription</v>
      </c>
      <c r="X1492" s="3" t="str">
        <f>CONCATENATE("""",W1492,"""",":","""","""",",")</f>
        <v>"sprintDescription":"",</v>
      </c>
      <c r="Y1492" s="22" t="str">
        <f>CONCATENATE("public static String ",,B1492,,"=","""",W1492,""";")</f>
        <v>public static String SPRINT_DESCRIPTION="sprintDescription";</v>
      </c>
      <c r="Z1492" s="7" t="str">
        <f>CONCATENATE("private String ",W1492,"=","""""",";")</f>
        <v>private String sprintDescription="";</v>
      </c>
    </row>
    <row r="1493" spans="2:26" ht="19.2" x14ac:dyDescent="0.45">
      <c r="B1493" s="1"/>
      <c r="C1493" s="1"/>
      <c r="D1493" s="4"/>
      <c r="K1493" s="29" t="str">
        <f>CONCATENATE(" FROM TM_TASK_SPRINT "," T")</f>
        <v xml:space="preserve"> FROM TM_TASK_SPRINT  T</v>
      </c>
      <c r="L1493" s="12"/>
      <c r="M1493" s="18"/>
      <c r="O1493" s="1"/>
      <c r="W1493" s="17"/>
    </row>
    <row r="1496" spans="2:26" x14ac:dyDescent="0.3">
      <c r="B1496" s="2" t="s">
        <v>907</v>
      </c>
      <c r="I1496" t="str">
        <f>CONCATENATE("ALTER TABLE"," ",B1496)</f>
        <v>ALTER TABLE TM_TASK_LABEL_LIST_FOR_TASK</v>
      </c>
      <c r="J1496" t="s">
        <v>293</v>
      </c>
      <c r="K1496" s="26" t="str">
        <f>CONCATENATE(J1496," VIEW ",B1496," AS SELECT")</f>
        <v>create OR REPLACE VIEW TM_TASK_LABEL_LIST_FOR_TASK AS SELECT</v>
      </c>
      <c r="N1496" s="5" t="str">
        <f>CONCATENATE("CREATE TABLE ",B1496," ","(")</f>
        <v>CREATE TABLE TM_TASK_LABEL_LIST_FOR_TASK (</v>
      </c>
    </row>
    <row r="1497" spans="2:26" ht="19.2" x14ac:dyDescent="0.45">
      <c r="B1497" s="1" t="s">
        <v>2</v>
      </c>
      <c r="C1497" s="1" t="s">
        <v>1</v>
      </c>
      <c r="D1497" s="4">
        <v>30</v>
      </c>
      <c r="E1497" s="24" t="s">
        <v>113</v>
      </c>
      <c r="I1497" t="str">
        <f>I1496</f>
        <v>ALTER TABLE TM_TASK_LABEL_LIST_FOR_TASK</v>
      </c>
      <c r="K1497" s="25" t="str">
        <f t="shared" ref="K1497:K1502" si="680">CONCATENATE(B1497,",")</f>
        <v>ID,</v>
      </c>
      <c r="L1497" s="12"/>
      <c r="M1497" s="18" t="str">
        <f t="shared" ref="M1497:M1502" si="681">CONCATENATE(B1497,",")</f>
        <v>ID,</v>
      </c>
      <c r="N1497" s="5" t="str">
        <f>CONCATENATE(B1497," ",C1497,"(",D1497,") ",E1497," ,")</f>
        <v>ID VARCHAR(30) NOT NULL ,</v>
      </c>
      <c r="O1497" s="1" t="s">
        <v>2</v>
      </c>
      <c r="P1497" s="6"/>
      <c r="Q1497" s="6"/>
      <c r="R1497" s="6"/>
      <c r="S1497" s="6"/>
      <c r="T1497" s="6"/>
      <c r="U1497" s="6"/>
      <c r="V1497" s="6"/>
      <c r="W1497" s="17" t="str">
        <f t="shared" ref="W1497:W1503" si="682">CONCATENATE(,LOWER(O1497),UPPER(LEFT(P1497,1)),LOWER(RIGHT(P1497,LEN(P1497)-IF(LEN(P1497)&gt;0,1,LEN(P1497)))),UPPER(LEFT(Q1497,1)),LOWER(RIGHT(Q1497,LEN(Q1497)-IF(LEN(Q1497)&gt;0,1,LEN(Q1497)))),UPPER(LEFT(R1497,1)),LOWER(RIGHT(R1497,LEN(R1497)-IF(LEN(R1497)&gt;0,1,LEN(R1497)))),UPPER(LEFT(S1497,1)),LOWER(RIGHT(S1497,LEN(S1497)-IF(LEN(S1497)&gt;0,1,LEN(S1497)))),UPPER(LEFT(T1497,1)),LOWER(RIGHT(T1497,LEN(T1497)-IF(LEN(T1497)&gt;0,1,LEN(T1497)))),UPPER(LEFT(U1497,1)),LOWER(RIGHT(U1497,LEN(U1497)-IF(LEN(U1497)&gt;0,1,LEN(U1497)))),UPPER(LEFT(V1497,1)),LOWER(RIGHT(V1497,LEN(V1497)-IF(LEN(V1497)&gt;0,1,LEN(V1497)))))</f>
        <v>id</v>
      </c>
      <c r="X1497" s="3" t="str">
        <f t="shared" ref="X1497:X1503" si="683">CONCATENATE("""",W1497,"""",":","""","""",",")</f>
        <v>"id":"",</v>
      </c>
      <c r="Y1497" s="22" t="str">
        <f t="shared" ref="Y1497:Y1503" si="684">CONCATENATE("public static String ",,B1497,,"=","""",W1497,""";")</f>
        <v>public static String ID="id";</v>
      </c>
      <c r="Z1497" s="7" t="str">
        <f t="shared" ref="Z1497:Z1503" si="685">CONCATENATE("private String ",W1497,"=","""""",";")</f>
        <v>private String id="";</v>
      </c>
    </row>
    <row r="1498" spans="2:26" ht="19.2" x14ac:dyDescent="0.45">
      <c r="B1498" s="1" t="s">
        <v>3</v>
      </c>
      <c r="C1498" s="1" t="s">
        <v>1</v>
      </c>
      <c r="D1498" s="4">
        <v>10</v>
      </c>
      <c r="I1498" t="str">
        <f>I1497</f>
        <v>ALTER TABLE TM_TASK_LABEL_LIST_FOR_TASK</v>
      </c>
      <c r="K1498" s="25" t="str">
        <f t="shared" si="680"/>
        <v>STATUS,</v>
      </c>
      <c r="L1498" s="12"/>
      <c r="M1498" s="18" t="str">
        <f t="shared" si="681"/>
        <v>STATUS,</v>
      </c>
      <c r="N1498" s="5" t="str">
        <f t="shared" ref="N1498:N1505" si="686">CONCATENATE(B1498," ",C1498,"(",D1498,")",",")</f>
        <v>STATUS VARCHAR(10),</v>
      </c>
      <c r="O1498" s="1" t="s">
        <v>3</v>
      </c>
      <c r="W1498" s="17" t="str">
        <f t="shared" si="682"/>
        <v>status</v>
      </c>
      <c r="X1498" s="3" t="str">
        <f t="shared" si="683"/>
        <v>"status":"",</v>
      </c>
      <c r="Y1498" s="22" t="str">
        <f t="shared" si="684"/>
        <v>public static String STATUS="status";</v>
      </c>
      <c r="Z1498" s="7" t="str">
        <f t="shared" si="685"/>
        <v>private String status="";</v>
      </c>
    </row>
    <row r="1499" spans="2:26" ht="19.2" x14ac:dyDescent="0.45">
      <c r="B1499" s="1" t="s">
        <v>4</v>
      </c>
      <c r="C1499" s="1" t="s">
        <v>1</v>
      </c>
      <c r="D1499" s="4">
        <v>30</v>
      </c>
      <c r="I1499" t="str">
        <f>I1498</f>
        <v>ALTER TABLE TM_TASK_LABEL_LIST_FOR_TASK</v>
      </c>
      <c r="K1499" s="25" t="str">
        <f t="shared" si="680"/>
        <v>INSERT_DATE,</v>
      </c>
      <c r="L1499" s="12"/>
      <c r="M1499" s="18" t="str">
        <f t="shared" si="681"/>
        <v>INSERT_DATE,</v>
      </c>
      <c r="N1499" s="5" t="str">
        <f>CONCATENATE(B1499," ",C1499,"",D1499,"",",")</f>
        <v>INSERT_DATE VARCHAR30,</v>
      </c>
      <c r="O1499" s="1" t="s">
        <v>7</v>
      </c>
      <c r="P1499" t="s">
        <v>8</v>
      </c>
      <c r="W1499" s="17" t="str">
        <f t="shared" si="682"/>
        <v>insertDate</v>
      </c>
      <c r="X1499" s="3" t="str">
        <f t="shared" si="683"/>
        <v>"insertDate":"",</v>
      </c>
      <c r="Y1499" s="22" t="str">
        <f t="shared" si="684"/>
        <v>public static String INSERT_DATE="insertDate";</v>
      </c>
      <c r="Z1499" s="7" t="str">
        <f t="shared" si="685"/>
        <v>private String insertDate="";</v>
      </c>
    </row>
    <row r="1500" spans="2:26" ht="19.2" x14ac:dyDescent="0.45">
      <c r="B1500" s="1" t="s">
        <v>5</v>
      </c>
      <c r="C1500" s="1" t="s">
        <v>1</v>
      </c>
      <c r="D1500" s="4">
        <v>30</v>
      </c>
      <c r="I1500" t="str">
        <f>I1499</f>
        <v>ALTER TABLE TM_TASK_LABEL_LIST_FOR_TASK</v>
      </c>
      <c r="K1500" s="25" t="str">
        <f t="shared" si="680"/>
        <v>MODIFICATION_DATE,</v>
      </c>
      <c r="L1500" s="12"/>
      <c r="M1500" s="18" t="str">
        <f t="shared" si="681"/>
        <v>MODIFICATION_DATE,</v>
      </c>
      <c r="N1500" s="5" t="str">
        <f t="shared" si="686"/>
        <v>MODIFICATION_DATE VARCHAR(30),</v>
      </c>
      <c r="O1500" s="1" t="s">
        <v>9</v>
      </c>
      <c r="P1500" t="s">
        <v>8</v>
      </c>
      <c r="W1500" s="17" t="str">
        <f t="shared" si="682"/>
        <v>modificationDate</v>
      </c>
      <c r="X1500" s="3" t="str">
        <f t="shared" si="683"/>
        <v>"modificationDate":"",</v>
      </c>
      <c r="Y1500" s="22" t="str">
        <f t="shared" si="684"/>
        <v>public static String MODIFICATION_DATE="modificationDate";</v>
      </c>
      <c r="Z1500" s="7" t="str">
        <f t="shared" si="685"/>
        <v>private String modificationDate="";</v>
      </c>
    </row>
    <row r="1501" spans="2:26" ht="19.2" x14ac:dyDescent="0.45">
      <c r="B1501" s="1" t="s">
        <v>274</v>
      </c>
      <c r="C1501" s="1" t="s">
        <v>1</v>
      </c>
      <c r="D1501" s="4">
        <v>222</v>
      </c>
      <c r="I1501" t="str">
        <f>I1448</f>
        <v>ALTER TABLE TM_BC_SECTION</v>
      </c>
      <c r="K1501" s="25" t="str">
        <f t="shared" si="680"/>
        <v>FK_PROJECT_ID,</v>
      </c>
      <c r="L1501" s="12"/>
      <c r="M1501" s="18" t="str">
        <f t="shared" si="681"/>
        <v>FK_PROJECT_ID,</v>
      </c>
      <c r="N1501" s="5" t="str">
        <f t="shared" si="686"/>
        <v>FK_PROJECT_ID VARCHAR(222),</v>
      </c>
      <c r="O1501" s="1" t="s">
        <v>10</v>
      </c>
      <c r="P1501" t="s">
        <v>288</v>
      </c>
      <c r="Q1501" t="s">
        <v>2</v>
      </c>
      <c r="W1501" s="17" t="str">
        <f t="shared" si="682"/>
        <v>fkProjectId</v>
      </c>
      <c r="X1501" s="3" t="str">
        <f t="shared" si="683"/>
        <v>"fkProjectId":"",</v>
      </c>
      <c r="Y1501" s="22" t="str">
        <f t="shared" si="684"/>
        <v>public static String FK_PROJECT_ID="fkProjectId";</v>
      </c>
      <c r="Z1501" s="7" t="str">
        <f t="shared" si="685"/>
        <v>private String fkProjectId="";</v>
      </c>
    </row>
    <row r="1502" spans="2:26" ht="19.2" x14ac:dyDescent="0.45">
      <c r="B1502" s="1" t="s">
        <v>0</v>
      </c>
      <c r="C1502" s="1" t="s">
        <v>1</v>
      </c>
      <c r="D1502" s="4">
        <v>222</v>
      </c>
      <c r="I1502" t="str">
        <f>I1449</f>
        <v>ALTER TABLE TM_BC_SECTION</v>
      </c>
      <c r="J1502" s="23"/>
      <c r="K1502" s="25" t="str">
        <f t="shared" si="680"/>
        <v>NAME,</v>
      </c>
      <c r="L1502" s="12"/>
      <c r="M1502" s="18" t="str">
        <f t="shared" si="681"/>
        <v>NAME,</v>
      </c>
      <c r="N1502" s="5" t="str">
        <f t="shared" si="686"/>
        <v>NAME VARCHAR(222),</v>
      </c>
      <c r="O1502" s="1" t="s">
        <v>0</v>
      </c>
      <c r="W1502" s="17" t="str">
        <f t="shared" si="682"/>
        <v>name</v>
      </c>
      <c r="X1502" s="3" t="str">
        <f t="shared" si="683"/>
        <v>"name":"",</v>
      </c>
      <c r="Y1502" s="22" t="str">
        <f t="shared" si="684"/>
        <v>public static String NAME="name";</v>
      </c>
      <c r="Z1502" s="7" t="str">
        <f t="shared" si="685"/>
        <v>private String name="";</v>
      </c>
    </row>
    <row r="1503" spans="2:26" ht="19.2" x14ac:dyDescent="0.45">
      <c r="B1503" s="1" t="s">
        <v>518</v>
      </c>
      <c r="C1503" s="1" t="s">
        <v>1</v>
      </c>
      <c r="D1503" s="4">
        <v>3333</v>
      </c>
      <c r="I1503" t="str">
        <f>I1435</f>
        <v>ALTER TABLE TM_BC_KEY_RESOURCE</v>
      </c>
      <c r="K1503" s="25" t="s">
        <v>908</v>
      </c>
      <c r="L1503" s="12"/>
      <c r="M1503" s="18"/>
      <c r="N1503" s="5" t="str">
        <f t="shared" si="686"/>
        <v>BACKLOG_COUNT VARCHAR(3333),</v>
      </c>
      <c r="O1503" s="1" t="s">
        <v>354</v>
      </c>
      <c r="P1503" t="s">
        <v>214</v>
      </c>
      <c r="W1503" s="17" t="str">
        <f t="shared" si="682"/>
        <v>backlogCount</v>
      </c>
      <c r="X1503" s="3" t="str">
        <f t="shared" si="683"/>
        <v>"backlogCount":"",</v>
      </c>
      <c r="Y1503" s="22" t="str">
        <f t="shared" si="684"/>
        <v>public static String BACKLOG_COUNT="backlogCount";</v>
      </c>
      <c r="Z1503" s="7" t="str">
        <f t="shared" si="685"/>
        <v>private String backlogCount="";</v>
      </c>
    </row>
    <row r="1504" spans="2:26" ht="19.2" x14ac:dyDescent="0.45">
      <c r="B1504" s="1" t="s">
        <v>634</v>
      </c>
      <c r="C1504" s="1" t="s">
        <v>1</v>
      </c>
      <c r="D1504" s="4">
        <v>20</v>
      </c>
      <c r="I1504" t="str">
        <f>I1503</f>
        <v>ALTER TABLE TM_BC_KEY_RESOURCE</v>
      </c>
      <c r="J1504" t="str">
        <f>CONCATENATE(LEFT(CONCATENATE(" ADD "," ",N1504,";"),LEN(CONCATENATE(" ADD "," ",N1504,";"))-2),";")</f>
        <v xml:space="preserve"> ADD  IS_MENU VARCHAR(20);</v>
      </c>
      <c r="K1504" s="25" t="str">
        <f>CONCATENATE(B1504,",")</f>
        <v>IS_MENU,</v>
      </c>
      <c r="L1504" s="12"/>
      <c r="M1504" s="18" t="s">
        <v>635</v>
      </c>
      <c r="N1504" s="5" t="str">
        <f t="shared" si="686"/>
        <v>IS_MENU VARCHAR(20),</v>
      </c>
      <c r="O1504" s="1" t="s">
        <v>112</v>
      </c>
      <c r="P1504" t="s">
        <v>636</v>
      </c>
      <c r="W1504" s="17" t="str">
        <f>CONCATENATE(,LOWER(O1504),UPPER(LEFT(P1504,1)),LOWER(RIGHT(P1504,LEN(P1504)-IF(LEN(P1504)&gt;0,1,LEN(P1504)))),UPPER(LEFT(Q1504,1)),LOWER(RIGHT(Q1504,LEN(Q1504)-IF(LEN(Q1504)&gt;0,1,LEN(Q1504)))),UPPER(LEFT(R1504,1)),LOWER(RIGHT(R1504,LEN(R1504)-IF(LEN(R1504)&gt;0,1,LEN(R1504)))),UPPER(LEFT(S1504,1)),LOWER(RIGHT(S1504,LEN(S1504)-IF(LEN(S1504)&gt;0,1,LEN(S1504)))),UPPER(LEFT(T1504,1)),LOWER(RIGHT(T1504,LEN(T1504)-IF(LEN(T1504)&gt;0,1,LEN(T1504)))),UPPER(LEFT(U1504,1)),LOWER(RIGHT(U1504,LEN(U1504)-IF(LEN(U1504)&gt;0,1,LEN(U1504)))),UPPER(LEFT(V1504,1)),LOWER(RIGHT(V1504,LEN(V1504)-IF(LEN(V1504)&gt;0,1,LEN(V1504)))))</f>
        <v>isMenu</v>
      </c>
      <c r="X1504" s="3" t="str">
        <f>CONCATENATE("""",W1504,"""",":","""","""",",")</f>
        <v>"isMenu":"",</v>
      </c>
      <c r="Y1504" s="22" t="str">
        <f>CONCATENATE("public static String ",,B1504,,"=","""",W1504,""";")</f>
        <v>public static String IS_MENU="isMenu";</v>
      </c>
      <c r="Z1504" s="7" t="str">
        <f>CONCATENATE("private String ",W1504,"=","""""",";")</f>
        <v>private String isMenu="";</v>
      </c>
    </row>
    <row r="1505" spans="2:26" ht="19.2" x14ac:dyDescent="0.45">
      <c r="B1505" s="1" t="s">
        <v>358</v>
      </c>
      <c r="C1505" s="1" t="s">
        <v>1</v>
      </c>
      <c r="D1505" s="4">
        <v>444</v>
      </c>
      <c r="K1505" s="25" t="str">
        <f>CONCATENATE(B1505,"")</f>
        <v>COLOR</v>
      </c>
      <c r="L1505" s="12"/>
      <c r="M1505" s="18"/>
      <c r="N1505" s="5" t="str">
        <f t="shared" si="686"/>
        <v>COLOR VARCHAR(444),</v>
      </c>
      <c r="O1505" s="1" t="s">
        <v>358</v>
      </c>
      <c r="W1505" s="17" t="str">
        <f>CONCATENATE(,LOWER(O1505),UPPER(LEFT(P1505,1)),LOWER(RIGHT(P1505,LEN(P1505)-IF(LEN(P1505)&gt;0,1,LEN(P1505)))),UPPER(LEFT(Q1505,1)),LOWER(RIGHT(Q1505,LEN(Q1505)-IF(LEN(Q1505)&gt;0,1,LEN(Q1505)))),UPPER(LEFT(R1505,1)),LOWER(RIGHT(R1505,LEN(R1505)-IF(LEN(R1505)&gt;0,1,LEN(R1505)))),UPPER(LEFT(S1505,1)),LOWER(RIGHT(S1505,LEN(S1505)-IF(LEN(S1505)&gt;0,1,LEN(S1505)))),UPPER(LEFT(T1505,1)),LOWER(RIGHT(T1505,LEN(T1505)-IF(LEN(T1505)&gt;0,1,LEN(T1505)))),UPPER(LEFT(U1505,1)),LOWER(RIGHT(U1505,LEN(U1505)-IF(LEN(U1505)&gt;0,1,LEN(U1505)))),UPPER(LEFT(V1505,1)),LOWER(RIGHT(V1505,LEN(V1505)-IF(LEN(V1505)&gt;0,1,LEN(V1505)))))</f>
        <v>color</v>
      </c>
      <c r="X1505" s="3" t="str">
        <f>CONCATENATE("""",W1505,"""",":","""","""",",")</f>
        <v>"color":"",</v>
      </c>
      <c r="Y1505" s="22" t="str">
        <f>CONCATENATE("public static String ",,B1505,,"=","""",W1505,""";")</f>
        <v>public static String COLOR="color";</v>
      </c>
      <c r="Z1505" s="7" t="str">
        <f>CONCATENATE("private String ",W1505,"=","""""",";")</f>
        <v>private String color="";</v>
      </c>
    </row>
    <row r="1506" spans="2:26" ht="19.2" x14ac:dyDescent="0.45">
      <c r="B1506" s="1"/>
      <c r="C1506" s="1"/>
      <c r="D1506" s="4"/>
      <c r="K1506" s="29" t="s">
        <v>909</v>
      </c>
      <c r="L1506" s="12"/>
      <c r="M1506" s="18"/>
      <c r="O1506" s="1"/>
      <c r="W1506" s="17"/>
    </row>
    <row r="1509" spans="2:26" x14ac:dyDescent="0.3">
      <c r="B1509" s="2" t="s">
        <v>910</v>
      </c>
      <c r="I1509" t="str">
        <f>CONCATENATE("ALTER TABLE"," ",B1509)</f>
        <v>ALTER TABLE TM_SERVICE_PROCESS</v>
      </c>
      <c r="J1509" t="s">
        <v>293</v>
      </c>
      <c r="K1509" s="26" t="str">
        <f>CONCATENATE(J1509," VIEW ",B1509," AS SELECT")</f>
        <v>create OR REPLACE VIEW TM_SERVICE_PROCESS AS SELECT</v>
      </c>
      <c r="N1509" s="5" t="str">
        <f>CONCATENATE("CREATE TABLE ",B1509," ","(")</f>
        <v>CREATE TABLE TM_SERVICE_PROCESS (</v>
      </c>
    </row>
    <row r="1510" spans="2:26" ht="19.2" x14ac:dyDescent="0.45">
      <c r="B1510" s="1" t="s">
        <v>2</v>
      </c>
      <c r="C1510" s="1" t="s">
        <v>1</v>
      </c>
      <c r="D1510" s="4">
        <v>30</v>
      </c>
      <c r="E1510" s="24" t="s">
        <v>113</v>
      </c>
      <c r="I1510" t="str">
        <f>CONCATENATE("ALTER TABLE"," ",B1510)</f>
        <v>ALTER TABLE ID</v>
      </c>
      <c r="K1510" s="25" t="str">
        <f t="shared" ref="K1510:K1515" si="687">CONCATENATE(B1510,",")</f>
        <v>ID,</v>
      </c>
      <c r="L1510" s="12"/>
      <c r="M1510" s="18" t="str">
        <f t="shared" ref="M1510:M1515" si="688">CONCATENATE(B1510,",")</f>
        <v>ID,</v>
      </c>
      <c r="N1510" s="5" t="str">
        <f>CONCATENATE(B1510," ",C1510,"(",D1510,") ",E1510," ,")</f>
        <v>ID VARCHAR(30) NOT NULL ,</v>
      </c>
      <c r="O1510" s="1" t="s">
        <v>2</v>
      </c>
      <c r="P1510" s="6"/>
      <c r="Q1510" s="6"/>
      <c r="R1510" s="6"/>
      <c r="S1510" s="6"/>
      <c r="T1510" s="6"/>
      <c r="U1510" s="6"/>
      <c r="V1510" s="6"/>
      <c r="W1510" s="17" t="str">
        <f t="shared" ref="W1510:W1517" si="689">CONCATENATE(,LOWER(O1510),UPPER(LEFT(P1510,1)),LOWER(RIGHT(P1510,LEN(P1510)-IF(LEN(P1510)&gt;0,1,LEN(P1510)))),UPPER(LEFT(Q1510,1)),LOWER(RIGHT(Q1510,LEN(Q1510)-IF(LEN(Q1510)&gt;0,1,LEN(Q1510)))),UPPER(LEFT(R1510,1)),LOWER(RIGHT(R1510,LEN(R1510)-IF(LEN(R1510)&gt;0,1,LEN(R1510)))),UPPER(LEFT(S1510,1)),LOWER(RIGHT(S1510,LEN(S1510)-IF(LEN(S1510)&gt;0,1,LEN(S1510)))),UPPER(LEFT(T1510,1)),LOWER(RIGHT(T1510,LEN(T1510)-IF(LEN(T1510)&gt;0,1,LEN(T1510)))),UPPER(LEFT(U1510,1)),LOWER(RIGHT(U1510,LEN(U1510)-IF(LEN(U1510)&gt;0,1,LEN(U1510)))),UPPER(LEFT(V1510,1)),LOWER(RIGHT(V1510,LEN(V1510)-IF(LEN(V1510)&gt;0,1,LEN(V1510)))))</f>
        <v>id</v>
      </c>
      <c r="X1510" s="3" t="str">
        <f t="shared" ref="X1510:X1517" si="690">CONCATENATE("""",W1510,"""",":","""","""",",")</f>
        <v>"id":"",</v>
      </c>
      <c r="Y1510" s="22" t="str">
        <f t="shared" ref="Y1510:Y1517" si="691">CONCATENATE("public static String ",,B1510,,"=","""",W1510,""";")</f>
        <v>public static String ID="id";</v>
      </c>
      <c r="Z1510" s="7" t="str">
        <f t="shared" ref="Z1510:Z1517" si="692">CONCATENATE("private String ",W1510,"=","""""",";")</f>
        <v>private String id="";</v>
      </c>
    </row>
    <row r="1511" spans="2:26" ht="19.2" x14ac:dyDescent="0.45">
      <c r="B1511" s="1" t="s">
        <v>3</v>
      </c>
      <c r="C1511" s="1" t="s">
        <v>1</v>
      </c>
      <c r="D1511" s="4">
        <v>10</v>
      </c>
      <c r="I1511" t="str">
        <f t="shared" ref="I1511:I1517" si="693">CONCATENATE("ALTER TABLE"," ",B1511)</f>
        <v>ALTER TABLE STATUS</v>
      </c>
      <c r="K1511" s="25" t="str">
        <f t="shared" si="687"/>
        <v>STATUS,</v>
      </c>
      <c r="L1511" s="12"/>
      <c r="M1511" s="18" t="str">
        <f t="shared" si="688"/>
        <v>STATUS,</v>
      </c>
      <c r="N1511" s="5" t="str">
        <f t="shared" ref="N1511:N1516" si="694">CONCATENATE(B1511," ",C1511,"(",D1511,")",",")</f>
        <v>STATUS VARCHAR(10),</v>
      </c>
      <c r="O1511" s="1" t="s">
        <v>3</v>
      </c>
      <c r="W1511" s="17" t="str">
        <f t="shared" si="689"/>
        <v>status</v>
      </c>
      <c r="X1511" s="3" t="str">
        <f t="shared" si="690"/>
        <v>"status":"",</v>
      </c>
      <c r="Y1511" s="22" t="str">
        <f t="shared" si="691"/>
        <v>public static String STATUS="status";</v>
      </c>
      <c r="Z1511" s="7" t="str">
        <f t="shared" si="692"/>
        <v>private String status="";</v>
      </c>
    </row>
    <row r="1512" spans="2:26" ht="19.2" x14ac:dyDescent="0.45">
      <c r="B1512" s="1" t="s">
        <v>4</v>
      </c>
      <c r="C1512" s="1" t="s">
        <v>1</v>
      </c>
      <c r="D1512" s="4">
        <v>30</v>
      </c>
      <c r="I1512" t="str">
        <f t="shared" si="693"/>
        <v>ALTER TABLE INSERT_DATE</v>
      </c>
      <c r="K1512" s="25" t="str">
        <f t="shared" si="687"/>
        <v>INSERT_DATE,</v>
      </c>
      <c r="L1512" s="12"/>
      <c r="M1512" s="18" t="str">
        <f t="shared" si="688"/>
        <v>INSERT_DATE,</v>
      </c>
      <c r="N1512" s="5" t="str">
        <f t="shared" si="694"/>
        <v>INSERT_DATE VARCHAR(30),</v>
      </c>
      <c r="O1512" s="1" t="s">
        <v>7</v>
      </c>
      <c r="P1512" t="s">
        <v>8</v>
      </c>
      <c r="W1512" s="17" t="str">
        <f t="shared" si="689"/>
        <v>insertDate</v>
      </c>
      <c r="X1512" s="3" t="str">
        <f t="shared" si="690"/>
        <v>"insertDate":"",</v>
      </c>
      <c r="Y1512" s="22" t="str">
        <f t="shared" si="691"/>
        <v>public static String INSERT_DATE="insertDate";</v>
      </c>
      <c r="Z1512" s="7" t="str">
        <f t="shared" si="692"/>
        <v>private String insertDate="";</v>
      </c>
    </row>
    <row r="1513" spans="2:26" ht="19.2" x14ac:dyDescent="0.45">
      <c r="B1513" s="1" t="s">
        <v>5</v>
      </c>
      <c r="C1513" s="1" t="s">
        <v>1</v>
      </c>
      <c r="D1513" s="4">
        <v>30</v>
      </c>
      <c r="I1513" t="str">
        <f t="shared" si="693"/>
        <v>ALTER TABLE MODIFICATION_DATE</v>
      </c>
      <c r="K1513" s="25" t="str">
        <f t="shared" si="687"/>
        <v>MODIFICATION_DATE,</v>
      </c>
      <c r="L1513" s="12"/>
      <c r="M1513" s="18" t="str">
        <f t="shared" si="688"/>
        <v>MODIFICATION_DATE,</v>
      </c>
      <c r="N1513" s="5" t="str">
        <f t="shared" si="694"/>
        <v>MODIFICATION_DATE VARCHAR(30),</v>
      </c>
      <c r="O1513" s="1" t="s">
        <v>9</v>
      </c>
      <c r="P1513" t="s">
        <v>8</v>
      </c>
      <c r="W1513" s="17" t="str">
        <f t="shared" si="689"/>
        <v>modificationDate</v>
      </c>
      <c r="X1513" s="3" t="str">
        <f t="shared" si="690"/>
        <v>"modificationDate":"",</v>
      </c>
      <c r="Y1513" s="22" t="str">
        <f t="shared" si="691"/>
        <v>public static String MODIFICATION_DATE="modificationDate";</v>
      </c>
      <c r="Z1513" s="7" t="str">
        <f t="shared" si="692"/>
        <v>private String modificationDate="";</v>
      </c>
    </row>
    <row r="1514" spans="2:26" ht="19.2" x14ac:dyDescent="0.45">
      <c r="B1514" s="1" t="s">
        <v>889</v>
      </c>
      <c r="C1514" s="1" t="s">
        <v>1</v>
      </c>
      <c r="D1514" s="4">
        <v>222</v>
      </c>
      <c r="I1514" t="str">
        <f t="shared" si="693"/>
        <v>ALTER TABLE FK_SERVICE_ID</v>
      </c>
      <c r="K1514" s="25" t="str">
        <f t="shared" si="687"/>
        <v>FK_SERVICE_ID,</v>
      </c>
      <c r="L1514" s="12"/>
      <c r="M1514" s="18" t="str">
        <f t="shared" si="688"/>
        <v>FK_SERVICE_ID,</v>
      </c>
      <c r="N1514" s="5" t="str">
        <f t="shared" si="694"/>
        <v>FK_SERVICE_ID VARCHAR(222),</v>
      </c>
      <c r="O1514" s="1" t="s">
        <v>10</v>
      </c>
      <c r="P1514" t="s">
        <v>891</v>
      </c>
      <c r="Q1514" t="s">
        <v>2</v>
      </c>
      <c r="W1514" s="17" t="str">
        <f t="shared" si="689"/>
        <v>fkServiceId</v>
      </c>
      <c r="X1514" s="3" t="str">
        <f t="shared" si="690"/>
        <v>"fkServiceId":"",</v>
      </c>
      <c r="Y1514" s="22" t="str">
        <f t="shared" si="691"/>
        <v>public static String FK_SERVICE_ID="fkServiceId";</v>
      </c>
      <c r="Z1514" s="7" t="str">
        <f t="shared" si="692"/>
        <v>private String fkServiceId="";</v>
      </c>
    </row>
    <row r="1515" spans="2:26" ht="19.2" x14ac:dyDescent="0.45">
      <c r="B1515" s="1" t="s">
        <v>887</v>
      </c>
      <c r="C1515" s="1" t="s">
        <v>1</v>
      </c>
      <c r="D1515" s="4">
        <v>222</v>
      </c>
      <c r="I1515" t="str">
        <f t="shared" si="693"/>
        <v>ALTER TABLE FK_SERVICE_GROUP_ID</v>
      </c>
      <c r="J1515" s="23"/>
      <c r="K1515" s="25" t="str">
        <f t="shared" si="687"/>
        <v>FK_SERVICE_GROUP_ID,</v>
      </c>
      <c r="L1515" s="12"/>
      <c r="M1515" s="18" t="str">
        <f t="shared" si="688"/>
        <v>FK_SERVICE_GROUP_ID,</v>
      </c>
      <c r="N1515" s="5" t="str">
        <f t="shared" si="694"/>
        <v>FK_SERVICE_GROUP_ID VARCHAR(222),</v>
      </c>
      <c r="O1515" s="1" t="s">
        <v>10</v>
      </c>
      <c r="P1515" t="s">
        <v>891</v>
      </c>
      <c r="Q1515" t="s">
        <v>890</v>
      </c>
      <c r="R1515" t="s">
        <v>2</v>
      </c>
      <c r="W1515" s="17" t="str">
        <f t="shared" si="689"/>
        <v>fkServiceGroupId</v>
      </c>
      <c r="X1515" s="3" t="str">
        <f t="shared" si="690"/>
        <v>"fkServiceGroupId":"",</v>
      </c>
      <c r="Y1515" s="22" t="str">
        <f t="shared" si="691"/>
        <v>public static String FK_SERVICE_GROUP_ID="fkServiceGroupId";</v>
      </c>
      <c r="Z1515" s="7" t="str">
        <f t="shared" si="692"/>
        <v>private String fkServiceGroupId="";</v>
      </c>
    </row>
    <row r="1516" spans="2:26" ht="19.2" x14ac:dyDescent="0.45">
      <c r="B1516" s="1" t="s">
        <v>913</v>
      </c>
      <c r="C1516" s="1" t="s">
        <v>1</v>
      </c>
      <c r="D1516" s="4">
        <v>2000</v>
      </c>
      <c r="I1516" t="s">
        <v>914</v>
      </c>
      <c r="J1516" t="str">
        <f>CONCATENATE(LEFT(CONCATENATE(" ADD "," ",N1516,";"),LEN(CONCATENATE(" ADD "," ",N1516,";"))-2),";")</f>
        <v xml:space="preserve"> ADD  PROCESS_NAME VARCHAR(2000);</v>
      </c>
      <c r="K1516" s="25" t="s">
        <v>908</v>
      </c>
      <c r="L1516" s="12"/>
      <c r="M1516" s="18"/>
      <c r="N1516" s="5" t="str">
        <f t="shared" si="694"/>
        <v>PROCESS_NAME VARCHAR(2000),</v>
      </c>
      <c r="O1516" s="1" t="s">
        <v>912</v>
      </c>
      <c r="P1516" t="s">
        <v>0</v>
      </c>
      <c r="W1516" s="17" t="str">
        <f>CONCATENATE(,LOWER(O1516),UPPER(LEFT(P1516,1)),LOWER(RIGHT(P1516,LEN(P1516)-IF(LEN(P1516)&gt;0,1,LEN(P1516)))),UPPER(LEFT(Q1516,1)),LOWER(RIGHT(Q1516,LEN(Q1516)-IF(LEN(Q1516)&gt;0,1,LEN(Q1516)))),UPPER(LEFT(R1516,1)),LOWER(RIGHT(R1516,LEN(R1516)-IF(LEN(R1516)&gt;0,1,LEN(R1516)))),UPPER(LEFT(S1516,1)),LOWER(RIGHT(S1516,LEN(S1516)-IF(LEN(S1516)&gt;0,1,LEN(S1516)))),UPPER(LEFT(T1516,1)),LOWER(RIGHT(T1516,LEN(T1516)-IF(LEN(T1516)&gt;0,1,LEN(T1516)))),UPPER(LEFT(U1516,1)),LOWER(RIGHT(U1516,LEN(U1516)-IF(LEN(U1516)&gt;0,1,LEN(U1516)))),UPPER(LEFT(V1516,1)),LOWER(RIGHT(V1516,LEN(V1516)-IF(LEN(V1516)&gt;0,1,LEN(V1516)))))</f>
        <v>processName</v>
      </c>
      <c r="X1516" s="3" t="str">
        <f>CONCATENATE("""",W1516,"""",":","""","""",",")</f>
        <v>"processName":"",</v>
      </c>
      <c r="Y1516" s="22" t="str">
        <f>CONCATENATE("public static String ",,B1516,,"=","""",W1516,""";")</f>
        <v>public static String PROCESS_NAME="processName";</v>
      </c>
      <c r="Z1516" s="7" t="str">
        <f>CONCATENATE("private String ",W1516,"=","""""",";")</f>
        <v>private String processName="";</v>
      </c>
    </row>
    <row r="1517" spans="2:26" ht="19.2" x14ac:dyDescent="0.45">
      <c r="B1517" s="1" t="s">
        <v>911</v>
      </c>
      <c r="C1517" s="1" t="s">
        <v>903</v>
      </c>
      <c r="D1517" s="4"/>
      <c r="I1517" t="str">
        <f t="shared" si="693"/>
        <v>ALTER TABLE PROCESS_DESC</v>
      </c>
      <c r="K1517" s="25" t="s">
        <v>908</v>
      </c>
      <c r="L1517" s="12"/>
      <c r="M1517" s="18"/>
      <c r="N1517" s="5" t="str">
        <f>CONCATENATE(B1517," ",C1517,"",D1517,"",",")</f>
        <v>PROCESS_DESC LONGBLOB,</v>
      </c>
      <c r="O1517" s="1" t="s">
        <v>912</v>
      </c>
      <c r="P1517" t="s">
        <v>818</v>
      </c>
      <c r="W1517" s="17" t="str">
        <f t="shared" si="689"/>
        <v>processDesc</v>
      </c>
      <c r="X1517" s="3" t="str">
        <f t="shared" si="690"/>
        <v>"processDesc":"",</v>
      </c>
      <c r="Y1517" s="22" t="str">
        <f t="shared" si="691"/>
        <v>public static String PROCESS_DESC="processDesc";</v>
      </c>
      <c r="Z1517" s="7" t="str">
        <f t="shared" si="692"/>
        <v>private String processDesc="";</v>
      </c>
    </row>
    <row r="1518" spans="2:26" ht="19.2" x14ac:dyDescent="0.45">
      <c r="B1518" s="1"/>
      <c r="C1518" s="1"/>
      <c r="D1518" s="4"/>
      <c r="K1518" s="29" t="s">
        <v>909</v>
      </c>
      <c r="L1518" s="12"/>
      <c r="M1518" s="18"/>
      <c r="N1518" s="33" t="s">
        <v>130</v>
      </c>
      <c r="O1518" s="1"/>
      <c r="W1518" s="17"/>
    </row>
    <row r="1519" spans="2:26" x14ac:dyDescent="0.3">
      <c r="N1519" s="31" t="s">
        <v>126</v>
      </c>
    </row>
    <row r="1522" spans="2:26" x14ac:dyDescent="0.3">
      <c r="B1522" s="2" t="s">
        <v>915</v>
      </c>
      <c r="I1522" t="str">
        <f t="shared" ref="I1522:I1528" si="695">CONCATENATE("ALTER TABLE"," ",B1522)</f>
        <v>ALTER TABLE TM_SERVICE_PROCESS_AND_STORY_CARD</v>
      </c>
      <c r="J1522" t="s">
        <v>293</v>
      </c>
      <c r="K1522" s="26" t="str">
        <f>CONCATENATE(J1522," VIEW ",B1522," AS SELECT")</f>
        <v>create OR REPLACE VIEW TM_SERVICE_PROCESS_AND_STORY_CARD AS SELECT</v>
      </c>
      <c r="N1522" s="5" t="str">
        <f>CONCATENATE("CREATE TABLE ",B1522," ","(")</f>
        <v>CREATE TABLE TM_SERVICE_PROCESS_AND_STORY_CARD (</v>
      </c>
    </row>
    <row r="1523" spans="2:26" ht="19.2" x14ac:dyDescent="0.45">
      <c r="B1523" s="1" t="s">
        <v>2</v>
      </c>
      <c r="C1523" s="1" t="s">
        <v>1</v>
      </c>
      <c r="D1523" s="4">
        <v>30</v>
      </c>
      <c r="E1523" s="24" t="s">
        <v>113</v>
      </c>
      <c r="I1523" t="str">
        <f t="shared" si="695"/>
        <v>ALTER TABLE ID</v>
      </c>
      <c r="K1523" s="25" t="str">
        <f t="shared" ref="K1523:K1528" si="696">CONCATENATE(B1523,",")</f>
        <v>ID,</v>
      </c>
      <c r="L1523" s="12"/>
      <c r="M1523" s="18" t="str">
        <f t="shared" ref="M1523:M1528" si="697">CONCATENATE(B1523,",")</f>
        <v>ID,</v>
      </c>
      <c r="N1523" s="5" t="str">
        <f>CONCATENATE(B1523," ",C1523,"(",D1523,") ",E1523," ,")</f>
        <v>ID VARCHAR(30) NOT NULL ,</v>
      </c>
      <c r="O1523" s="1" t="s">
        <v>2</v>
      </c>
      <c r="P1523" s="6"/>
      <c r="Q1523" s="6"/>
      <c r="R1523" s="6"/>
      <c r="S1523" s="6"/>
      <c r="T1523" s="6"/>
      <c r="U1523" s="6"/>
      <c r="V1523" s="6"/>
      <c r="W1523" s="17" t="str">
        <f t="shared" ref="W1523:W1529" si="698">CONCATENATE(,LOWER(O1523),UPPER(LEFT(P1523,1)),LOWER(RIGHT(P1523,LEN(P1523)-IF(LEN(P1523)&gt;0,1,LEN(P1523)))),UPPER(LEFT(Q1523,1)),LOWER(RIGHT(Q1523,LEN(Q1523)-IF(LEN(Q1523)&gt;0,1,LEN(Q1523)))),UPPER(LEFT(R1523,1)),LOWER(RIGHT(R1523,LEN(R1523)-IF(LEN(R1523)&gt;0,1,LEN(R1523)))),UPPER(LEFT(S1523,1)),LOWER(RIGHT(S1523,LEN(S1523)-IF(LEN(S1523)&gt;0,1,LEN(S1523)))),UPPER(LEFT(T1523,1)),LOWER(RIGHT(T1523,LEN(T1523)-IF(LEN(T1523)&gt;0,1,LEN(T1523)))),UPPER(LEFT(U1523,1)),LOWER(RIGHT(U1523,LEN(U1523)-IF(LEN(U1523)&gt;0,1,LEN(U1523)))),UPPER(LEFT(V1523,1)),LOWER(RIGHT(V1523,LEN(V1523)-IF(LEN(V1523)&gt;0,1,LEN(V1523)))))</f>
        <v>id</v>
      </c>
      <c r="X1523" s="3" t="str">
        <f t="shared" ref="X1523:X1529" si="699">CONCATENATE("""",W1523,"""",":","""","""",",")</f>
        <v>"id":"",</v>
      </c>
      <c r="Y1523" s="22" t="str">
        <f t="shared" ref="Y1523:Y1529" si="700">CONCATENATE("public static String ",,B1523,,"=","""",W1523,""";")</f>
        <v>public static String ID="id";</v>
      </c>
      <c r="Z1523" s="7" t="str">
        <f t="shared" ref="Z1523:Z1529" si="701">CONCATENATE("private String ",W1523,"=","""""",";")</f>
        <v>private String id="";</v>
      </c>
    </row>
    <row r="1524" spans="2:26" ht="19.2" x14ac:dyDescent="0.45">
      <c r="B1524" s="1" t="s">
        <v>3</v>
      </c>
      <c r="C1524" s="1" t="s">
        <v>1</v>
      </c>
      <c r="D1524" s="4">
        <v>10</v>
      </c>
      <c r="I1524" t="str">
        <f t="shared" si="695"/>
        <v>ALTER TABLE STATUS</v>
      </c>
      <c r="K1524" s="25" t="str">
        <f t="shared" si="696"/>
        <v>STATUS,</v>
      </c>
      <c r="L1524" s="12"/>
      <c r="M1524" s="18" t="str">
        <f t="shared" si="697"/>
        <v>STATUS,</v>
      </c>
      <c r="N1524" s="5" t="str">
        <f t="shared" ref="N1524:N1529" si="702">CONCATENATE(B1524," ",C1524,"(",D1524,")",",")</f>
        <v>STATUS VARCHAR(10),</v>
      </c>
      <c r="O1524" s="1" t="s">
        <v>3</v>
      </c>
      <c r="W1524" s="17" t="str">
        <f t="shared" si="698"/>
        <v>status</v>
      </c>
      <c r="X1524" s="3" t="str">
        <f t="shared" si="699"/>
        <v>"status":"",</v>
      </c>
      <c r="Y1524" s="22" t="str">
        <f t="shared" si="700"/>
        <v>public static String STATUS="status";</v>
      </c>
      <c r="Z1524" s="7" t="str">
        <f t="shared" si="701"/>
        <v>private String status="";</v>
      </c>
    </row>
    <row r="1525" spans="2:26" ht="19.2" x14ac:dyDescent="0.45">
      <c r="B1525" s="1" t="s">
        <v>4</v>
      </c>
      <c r="C1525" s="1" t="s">
        <v>1</v>
      </c>
      <c r="D1525" s="4">
        <v>30</v>
      </c>
      <c r="I1525" t="str">
        <f t="shared" si="695"/>
        <v>ALTER TABLE INSERT_DATE</v>
      </c>
      <c r="K1525" s="25" t="str">
        <f t="shared" si="696"/>
        <v>INSERT_DATE,</v>
      </c>
      <c r="L1525" s="12"/>
      <c r="M1525" s="18" t="str">
        <f t="shared" si="697"/>
        <v>INSERT_DATE,</v>
      </c>
      <c r="N1525" s="5" t="str">
        <f t="shared" si="702"/>
        <v>INSERT_DATE VARCHAR(30),</v>
      </c>
      <c r="O1525" s="1" t="s">
        <v>7</v>
      </c>
      <c r="P1525" t="s">
        <v>8</v>
      </c>
      <c r="W1525" s="17" t="str">
        <f t="shared" si="698"/>
        <v>insertDate</v>
      </c>
      <c r="X1525" s="3" t="str">
        <f t="shared" si="699"/>
        <v>"insertDate":"",</v>
      </c>
      <c r="Y1525" s="22" t="str">
        <f t="shared" si="700"/>
        <v>public static String INSERT_DATE="insertDate";</v>
      </c>
      <c r="Z1525" s="7" t="str">
        <f t="shared" si="701"/>
        <v>private String insertDate="";</v>
      </c>
    </row>
    <row r="1526" spans="2:26" ht="19.2" x14ac:dyDescent="0.45">
      <c r="B1526" s="1" t="s">
        <v>5</v>
      </c>
      <c r="C1526" s="1" t="s">
        <v>1</v>
      </c>
      <c r="D1526" s="4">
        <v>30</v>
      </c>
      <c r="I1526" t="str">
        <f t="shared" si="695"/>
        <v>ALTER TABLE MODIFICATION_DATE</v>
      </c>
      <c r="K1526" s="25" t="str">
        <f t="shared" si="696"/>
        <v>MODIFICATION_DATE,</v>
      </c>
      <c r="L1526" s="12"/>
      <c r="M1526" s="18" t="str">
        <f t="shared" si="697"/>
        <v>MODIFICATION_DATE,</v>
      </c>
      <c r="N1526" s="5" t="str">
        <f t="shared" si="702"/>
        <v>MODIFICATION_DATE VARCHAR(30),</v>
      </c>
      <c r="O1526" s="1" t="s">
        <v>9</v>
      </c>
      <c r="P1526" t="s">
        <v>8</v>
      </c>
      <c r="W1526" s="17" t="str">
        <f t="shared" si="698"/>
        <v>modificationDate</v>
      </c>
      <c r="X1526" s="3" t="str">
        <f t="shared" si="699"/>
        <v>"modificationDate":"",</v>
      </c>
      <c r="Y1526" s="22" t="str">
        <f t="shared" si="700"/>
        <v>public static String MODIFICATION_DATE="modificationDate";</v>
      </c>
      <c r="Z1526" s="7" t="str">
        <f t="shared" si="701"/>
        <v>private String modificationDate="";</v>
      </c>
    </row>
    <row r="1527" spans="2:26" ht="19.2" x14ac:dyDescent="0.45">
      <c r="B1527" s="1" t="s">
        <v>916</v>
      </c>
      <c r="C1527" s="1" t="s">
        <v>1</v>
      </c>
      <c r="D1527" s="4">
        <v>222</v>
      </c>
      <c r="I1527" t="str">
        <f t="shared" si="695"/>
        <v>ALTER TABLE FK_SERVICE_PROCESS_ID</v>
      </c>
      <c r="K1527" s="25" t="str">
        <f t="shared" si="696"/>
        <v>FK_SERVICE_PROCESS_ID,</v>
      </c>
      <c r="L1527" s="12"/>
      <c r="M1527" s="18" t="str">
        <f t="shared" si="697"/>
        <v>FK_SERVICE_PROCESS_ID,</v>
      </c>
      <c r="N1527" s="5" t="str">
        <f t="shared" si="702"/>
        <v>FK_SERVICE_PROCESS_ID VARCHAR(222),</v>
      </c>
      <c r="O1527" s="1" t="s">
        <v>10</v>
      </c>
      <c r="P1527" t="s">
        <v>891</v>
      </c>
      <c r="Q1527" t="s">
        <v>912</v>
      </c>
      <c r="R1527" t="s">
        <v>2</v>
      </c>
      <c r="W1527" s="17" t="str">
        <f t="shared" si="698"/>
        <v>fkServiceProcessId</v>
      </c>
      <c r="X1527" s="3" t="str">
        <f t="shared" si="699"/>
        <v>"fkServiceProcessId":"",</v>
      </c>
      <c r="Y1527" s="22" t="str">
        <f t="shared" si="700"/>
        <v>public static String FK_SERVICE_PROCESS_ID="fkServiceProcessId";</v>
      </c>
      <c r="Z1527" s="7" t="str">
        <f t="shared" si="701"/>
        <v>private String fkServiceProcessId="";</v>
      </c>
    </row>
    <row r="1528" spans="2:26" ht="19.2" x14ac:dyDescent="0.45">
      <c r="B1528" s="1" t="s">
        <v>274</v>
      </c>
      <c r="C1528" s="1" t="s">
        <v>1</v>
      </c>
      <c r="D1528" s="4">
        <v>222</v>
      </c>
      <c r="I1528" t="str">
        <f t="shared" si="695"/>
        <v>ALTER TABLE FK_PROJECT_ID</v>
      </c>
      <c r="J1528" s="23"/>
      <c r="K1528" s="25" t="str">
        <f t="shared" si="696"/>
        <v>FK_PROJECT_ID,</v>
      </c>
      <c r="L1528" s="12"/>
      <c r="M1528" s="18" t="str">
        <f t="shared" si="697"/>
        <v>FK_PROJECT_ID,</v>
      </c>
      <c r="N1528" s="5" t="str">
        <f t="shared" si="702"/>
        <v>FK_PROJECT_ID VARCHAR(222),</v>
      </c>
      <c r="O1528" s="1" t="s">
        <v>10</v>
      </c>
      <c r="P1528" t="s">
        <v>288</v>
      </c>
      <c r="Q1528" t="s">
        <v>2</v>
      </c>
      <c r="W1528" s="17" t="str">
        <f t="shared" si="698"/>
        <v>fkProjectId</v>
      </c>
      <c r="X1528" s="3" t="str">
        <f t="shared" si="699"/>
        <v>"fkProjectId":"",</v>
      </c>
      <c r="Y1528" s="22" t="str">
        <f t="shared" si="700"/>
        <v>public static String FK_PROJECT_ID="fkProjectId";</v>
      </c>
      <c r="Z1528" s="7" t="str">
        <f t="shared" si="701"/>
        <v>private String fkProjectId="";</v>
      </c>
    </row>
    <row r="1529" spans="2:26" ht="19.2" x14ac:dyDescent="0.45">
      <c r="B1529" s="1" t="s">
        <v>367</v>
      </c>
      <c r="C1529" s="1" t="s">
        <v>1</v>
      </c>
      <c r="D1529" s="4">
        <v>222</v>
      </c>
      <c r="I1529" t="s">
        <v>914</v>
      </c>
      <c r="J1529" t="str">
        <f>CONCATENATE(LEFT(CONCATENATE(" ADD "," ",N1529,";"),LEN(CONCATENATE(" ADD "," ",N1529,";"))-2),";")</f>
        <v xml:space="preserve"> ADD  FK_BACKLOG_ID VARCHAR(222);</v>
      </c>
      <c r="K1529" s="25" t="s">
        <v>908</v>
      </c>
      <c r="L1529" s="12"/>
      <c r="M1529" s="18"/>
      <c r="N1529" s="5" t="str">
        <f t="shared" si="702"/>
        <v>FK_BACKLOG_ID VARCHAR(222),</v>
      </c>
      <c r="O1529" s="1" t="s">
        <v>10</v>
      </c>
      <c r="P1529" t="s">
        <v>354</v>
      </c>
      <c r="Q1529" t="s">
        <v>2</v>
      </c>
      <c r="W1529" s="17" t="str">
        <f t="shared" si="698"/>
        <v>fkBacklogId</v>
      </c>
      <c r="X1529" s="3" t="str">
        <f t="shared" si="699"/>
        <v>"fkBacklogId":"",</v>
      </c>
      <c r="Y1529" s="22" t="str">
        <f t="shared" si="700"/>
        <v>public static String FK_BACKLOG_ID="fkBacklogId";</v>
      </c>
      <c r="Z1529" s="7" t="str">
        <f t="shared" si="701"/>
        <v>private String fkBacklogId="";</v>
      </c>
    </row>
    <row r="1530" spans="2:26" ht="19.2" x14ac:dyDescent="0.45">
      <c r="B1530" s="1"/>
      <c r="C1530" s="1"/>
      <c r="D1530" s="4"/>
      <c r="K1530" s="29" t="s">
        <v>909</v>
      </c>
      <c r="L1530" s="12"/>
      <c r="M1530" s="18"/>
      <c r="N1530" s="33" t="s">
        <v>130</v>
      </c>
      <c r="O1530" s="1"/>
      <c r="W1530" s="17"/>
    </row>
    <row r="1531" spans="2:26" x14ac:dyDescent="0.3">
      <c r="N1531" s="31" t="s">
        <v>126</v>
      </c>
    </row>
    <row r="1536" spans="2:26" x14ac:dyDescent="0.3">
      <c r="B1536" s="2" t="s">
        <v>930</v>
      </c>
      <c r="I1536" t="str">
        <f t="shared" ref="I1536:I1542" si="703">CONCATENATE("ALTER TABLE"," ",B1536)</f>
        <v>ALTER TABLE TM_ACTIVITY_GROUP</v>
      </c>
      <c r="J1536" t="s">
        <v>293</v>
      </c>
      <c r="K1536" s="26" t="str">
        <f>CONCATENATE(J1536," VIEW ",B1536," AS SELECT")</f>
        <v>create OR REPLACE VIEW TM_ACTIVITY_GROUP AS SELECT</v>
      </c>
      <c r="N1536" s="5" t="str">
        <f>CONCATENATE("CREATE TABLE ",B1536," ","(")</f>
        <v>CREATE TABLE TM_ACTIVITY_GROUP (</v>
      </c>
    </row>
    <row r="1537" spans="2:26" ht="19.2" x14ac:dyDescent="0.45">
      <c r="B1537" s="1" t="s">
        <v>2</v>
      </c>
      <c r="C1537" s="1" t="s">
        <v>1</v>
      </c>
      <c r="D1537" s="4">
        <v>30</v>
      </c>
      <c r="E1537" s="24" t="s">
        <v>113</v>
      </c>
      <c r="I1537" t="str">
        <f t="shared" si="703"/>
        <v>ALTER TABLE ID</v>
      </c>
      <c r="K1537" s="25" t="str">
        <f t="shared" ref="K1537:K1542" si="704">CONCATENATE(B1537,",")</f>
        <v>ID,</v>
      </c>
      <c r="L1537" s="12"/>
      <c r="M1537" s="18" t="str">
        <f t="shared" ref="M1537:M1542" si="705">CONCATENATE(B1537,",")</f>
        <v>ID,</v>
      </c>
      <c r="N1537" s="5" t="str">
        <f>CONCATENATE(B1537," ",C1537,"(",D1537,") ",E1537," ,")</f>
        <v>ID VARCHAR(30) NOT NULL ,</v>
      </c>
      <c r="O1537" s="1" t="s">
        <v>2</v>
      </c>
      <c r="P1537" s="6"/>
      <c r="Q1537" s="6"/>
      <c r="R1537" s="6"/>
      <c r="S1537" s="6"/>
      <c r="T1537" s="6"/>
      <c r="U1537" s="6"/>
      <c r="V1537" s="6"/>
      <c r="W1537" s="17" t="str">
        <f t="shared" ref="W1537:W1542" si="706">CONCATENATE(,LOWER(O1537),UPPER(LEFT(P1537,1)),LOWER(RIGHT(P1537,LEN(P1537)-IF(LEN(P1537)&gt;0,1,LEN(P1537)))),UPPER(LEFT(Q1537,1)),LOWER(RIGHT(Q1537,LEN(Q1537)-IF(LEN(Q1537)&gt;0,1,LEN(Q1537)))),UPPER(LEFT(R1537,1)),LOWER(RIGHT(R1537,LEN(R1537)-IF(LEN(R1537)&gt;0,1,LEN(R1537)))),UPPER(LEFT(S1537,1)),LOWER(RIGHT(S1537,LEN(S1537)-IF(LEN(S1537)&gt;0,1,LEN(S1537)))),UPPER(LEFT(T1537,1)),LOWER(RIGHT(T1537,LEN(T1537)-IF(LEN(T1537)&gt;0,1,LEN(T1537)))),UPPER(LEFT(U1537,1)),LOWER(RIGHT(U1537,LEN(U1537)-IF(LEN(U1537)&gt;0,1,LEN(U1537)))),UPPER(LEFT(V1537,1)),LOWER(RIGHT(V1537,LEN(V1537)-IF(LEN(V1537)&gt;0,1,LEN(V1537)))))</f>
        <v>id</v>
      </c>
      <c r="X1537" s="3" t="str">
        <f t="shared" ref="X1537:X1542" si="707">CONCATENATE("""",W1537,"""",":","""","""",",")</f>
        <v>"id":"",</v>
      </c>
      <c r="Y1537" s="22" t="str">
        <f t="shared" ref="Y1537:Y1542" si="708">CONCATENATE("public static String ",,B1537,,"=","""",W1537,""";")</f>
        <v>public static String ID="id";</v>
      </c>
      <c r="Z1537" s="7" t="str">
        <f t="shared" ref="Z1537:Z1542" si="709">CONCATENATE("private String ",W1537,"=","""""",";")</f>
        <v>private String id="";</v>
      </c>
    </row>
    <row r="1538" spans="2:26" ht="19.2" x14ac:dyDescent="0.45">
      <c r="B1538" s="1" t="s">
        <v>3</v>
      </c>
      <c r="C1538" s="1" t="s">
        <v>1</v>
      </c>
      <c r="D1538" s="4">
        <v>10</v>
      </c>
      <c r="I1538" t="str">
        <f t="shared" si="703"/>
        <v>ALTER TABLE STATUS</v>
      </c>
      <c r="K1538" s="25" t="str">
        <f t="shared" si="704"/>
        <v>STATUS,</v>
      </c>
      <c r="L1538" s="12"/>
      <c r="M1538" s="18" t="str">
        <f t="shared" si="705"/>
        <v>STATUS,</v>
      </c>
      <c r="N1538" s="5" t="str">
        <f t="shared" ref="N1538:N1541" si="710">CONCATENATE(B1538," ",C1538,"(",D1538,")",",")</f>
        <v>STATUS VARCHAR(10),</v>
      </c>
      <c r="O1538" s="1" t="s">
        <v>3</v>
      </c>
      <c r="W1538" s="17" t="str">
        <f t="shared" si="706"/>
        <v>status</v>
      </c>
      <c r="X1538" s="3" t="str">
        <f t="shared" si="707"/>
        <v>"status":"",</v>
      </c>
      <c r="Y1538" s="22" t="str">
        <f t="shared" si="708"/>
        <v>public static String STATUS="status";</v>
      </c>
      <c r="Z1538" s="7" t="str">
        <f t="shared" si="709"/>
        <v>private String status="";</v>
      </c>
    </row>
    <row r="1539" spans="2:26" ht="19.2" x14ac:dyDescent="0.45">
      <c r="B1539" s="1" t="s">
        <v>4</v>
      </c>
      <c r="C1539" s="1" t="s">
        <v>1</v>
      </c>
      <c r="D1539" s="4">
        <v>30</v>
      </c>
      <c r="I1539" t="str">
        <f t="shared" si="703"/>
        <v>ALTER TABLE INSERT_DATE</v>
      </c>
      <c r="K1539" s="25" t="str">
        <f t="shared" si="704"/>
        <v>INSERT_DATE,</v>
      </c>
      <c r="L1539" s="12"/>
      <c r="M1539" s="18" t="str">
        <f t="shared" si="705"/>
        <v>INSERT_DATE,</v>
      </c>
      <c r="N1539" s="5" t="str">
        <f t="shared" si="710"/>
        <v>INSERT_DATE VARCHAR(30),</v>
      </c>
      <c r="O1539" s="1" t="s">
        <v>7</v>
      </c>
      <c r="P1539" t="s">
        <v>8</v>
      </c>
      <c r="W1539" s="17" t="str">
        <f t="shared" si="706"/>
        <v>insertDate</v>
      </c>
      <c r="X1539" s="3" t="str">
        <f t="shared" si="707"/>
        <v>"insertDate":"",</v>
      </c>
      <c r="Y1539" s="22" t="str">
        <f t="shared" si="708"/>
        <v>public static String INSERT_DATE="insertDate";</v>
      </c>
      <c r="Z1539" s="7" t="str">
        <f t="shared" si="709"/>
        <v>private String insertDate="";</v>
      </c>
    </row>
    <row r="1540" spans="2:26" ht="19.2" x14ac:dyDescent="0.45">
      <c r="B1540" s="1" t="s">
        <v>5</v>
      </c>
      <c r="C1540" s="1" t="s">
        <v>1</v>
      </c>
      <c r="D1540" s="4">
        <v>30</v>
      </c>
      <c r="I1540" t="str">
        <f t="shared" si="703"/>
        <v>ALTER TABLE MODIFICATION_DATE</v>
      </c>
      <c r="K1540" s="25" t="str">
        <f t="shared" si="704"/>
        <v>MODIFICATION_DATE,</v>
      </c>
      <c r="L1540" s="12"/>
      <c r="M1540" s="18" t="str">
        <f t="shared" si="705"/>
        <v>MODIFICATION_DATE,</v>
      </c>
      <c r="N1540" s="5" t="str">
        <f t="shared" si="710"/>
        <v>MODIFICATION_DATE VARCHAR(30),</v>
      </c>
      <c r="O1540" s="1" t="s">
        <v>9</v>
      </c>
      <c r="P1540" t="s">
        <v>8</v>
      </c>
      <c r="W1540" s="17" t="str">
        <f t="shared" si="706"/>
        <v>modificationDate</v>
      </c>
      <c r="X1540" s="3" t="str">
        <f t="shared" si="707"/>
        <v>"modificationDate":"",</v>
      </c>
      <c r="Y1540" s="22" t="str">
        <f t="shared" si="708"/>
        <v>public static String MODIFICATION_DATE="modificationDate";</v>
      </c>
      <c r="Z1540" s="7" t="str">
        <f t="shared" si="709"/>
        <v>private String modificationDate="";</v>
      </c>
    </row>
    <row r="1541" spans="2:26" ht="19.2" x14ac:dyDescent="0.45">
      <c r="B1541" s="1" t="s">
        <v>883</v>
      </c>
      <c r="C1541" s="1" t="s">
        <v>1</v>
      </c>
      <c r="D1541" s="4">
        <v>500</v>
      </c>
      <c r="I1541" t="str">
        <f t="shared" si="703"/>
        <v>ALTER TABLE GROUP_NAME</v>
      </c>
      <c r="K1541" s="25" t="str">
        <f t="shared" si="704"/>
        <v>GROUP_NAME,</v>
      </c>
      <c r="L1541" s="12"/>
      <c r="M1541" s="18" t="str">
        <f t="shared" si="705"/>
        <v>GROUP_NAME,</v>
      </c>
      <c r="N1541" s="5" t="str">
        <f t="shared" si="710"/>
        <v>GROUP_NAME VARCHAR(500),</v>
      </c>
      <c r="O1541" s="1" t="s">
        <v>890</v>
      </c>
      <c r="P1541" t="s">
        <v>0</v>
      </c>
      <c r="W1541" s="17" t="str">
        <f t="shared" si="706"/>
        <v>groupName</v>
      </c>
      <c r="X1541" s="3" t="str">
        <f t="shared" si="707"/>
        <v>"groupName":"",</v>
      </c>
      <c r="Y1541" s="22" t="str">
        <f t="shared" si="708"/>
        <v>public static String GROUP_NAME="groupName";</v>
      </c>
      <c r="Z1541" s="7" t="str">
        <f t="shared" si="709"/>
        <v>private String groupName="";</v>
      </c>
    </row>
    <row r="1542" spans="2:26" ht="19.2" x14ac:dyDescent="0.45">
      <c r="B1542" s="1" t="s">
        <v>14</v>
      </c>
      <c r="C1542" s="1" t="s">
        <v>701</v>
      </c>
      <c r="D1542" s="4"/>
      <c r="I1542" t="str">
        <f t="shared" si="703"/>
        <v>ALTER TABLE DESCRIPTION</v>
      </c>
      <c r="J1542" s="23"/>
      <c r="K1542" s="25" t="str">
        <f t="shared" si="704"/>
        <v>DESCRIPTION,</v>
      </c>
      <c r="L1542" s="12"/>
      <c r="M1542" s="18" t="str">
        <f t="shared" si="705"/>
        <v>DESCRIPTION,</v>
      </c>
      <c r="N1542" s="5" t="str">
        <f>CONCATENATE(B1542," ",C1542,"",D1542,"",",")</f>
        <v>DESCRIPTION TEXT,</v>
      </c>
      <c r="O1542" s="1" t="s">
        <v>14</v>
      </c>
      <c r="W1542" s="17" t="str">
        <f t="shared" si="706"/>
        <v>description</v>
      </c>
      <c r="X1542" s="3" t="str">
        <f t="shared" si="707"/>
        <v>"description":"",</v>
      </c>
      <c r="Y1542" s="22" t="str">
        <f t="shared" si="708"/>
        <v>public static String DESCRIPTION="description";</v>
      </c>
      <c r="Z1542" s="7" t="str">
        <f t="shared" si="709"/>
        <v>private String description="";</v>
      </c>
    </row>
    <row r="1543" spans="2:26" ht="19.2" x14ac:dyDescent="0.45">
      <c r="B1543" s="1"/>
      <c r="C1543" s="1"/>
      <c r="D1543" s="4"/>
      <c r="K1543" s="29" t="s">
        <v>909</v>
      </c>
      <c r="L1543" s="12"/>
      <c r="M1543" s="18"/>
      <c r="N1543" s="33" t="s">
        <v>130</v>
      </c>
      <c r="O1543" s="1"/>
      <c r="W1543" s="17"/>
    </row>
    <row r="1544" spans="2:26" x14ac:dyDescent="0.3">
      <c r="N1544" s="31" t="s">
        <v>126</v>
      </c>
    </row>
    <row r="1548" spans="2:26" x14ac:dyDescent="0.3">
      <c r="B1548" s="2" t="s">
        <v>931</v>
      </c>
      <c r="I1548" t="str">
        <f t="shared" ref="I1548:I1556" si="711">CONCATENATE("ALTER TABLE"," ",B1548)</f>
        <v>ALTER TABLE TM_ACTIVITY_DIAGRAM</v>
      </c>
      <c r="J1548" t="s">
        <v>293</v>
      </c>
      <c r="K1548" s="26" t="str">
        <f>CONCATENATE(J1548," VIEW ",B1548," AS SELECT")</f>
        <v>create OR REPLACE VIEW TM_ACTIVITY_DIAGRAM AS SELECT</v>
      </c>
      <c r="N1548" s="5" t="str">
        <f>CONCATENATE("CREATE TABLE ",B1548," ","(")</f>
        <v>CREATE TABLE TM_ACTIVITY_DIAGRAM (</v>
      </c>
    </row>
    <row r="1549" spans="2:26" ht="19.2" x14ac:dyDescent="0.45">
      <c r="B1549" s="1" t="s">
        <v>2</v>
      </c>
      <c r="C1549" s="1" t="s">
        <v>1</v>
      </c>
      <c r="D1549" s="4">
        <v>30</v>
      </c>
      <c r="E1549" s="24" t="s">
        <v>113</v>
      </c>
      <c r="I1549" t="str">
        <f t="shared" si="711"/>
        <v>ALTER TABLE ID</v>
      </c>
      <c r="K1549" s="25" t="str">
        <f t="shared" ref="K1549:K1556" si="712">CONCATENATE(B1549,",")</f>
        <v>ID,</v>
      </c>
      <c r="L1549" s="12"/>
      <c r="M1549" s="18" t="str">
        <f t="shared" ref="M1549:M1556" si="713">CONCATENATE(B1549,",")</f>
        <v>ID,</v>
      </c>
      <c r="N1549" s="5" t="str">
        <f>CONCATENATE(B1549," ",C1549,"(",D1549,") ",E1549," ,")</f>
        <v>ID VARCHAR(30) NOT NULL ,</v>
      </c>
      <c r="O1549" s="1" t="s">
        <v>2</v>
      </c>
      <c r="P1549" s="6"/>
      <c r="Q1549" s="6"/>
      <c r="R1549" s="6"/>
      <c r="S1549" s="6"/>
      <c r="T1549" s="6"/>
      <c r="U1549" s="6"/>
      <c r="V1549" s="6"/>
      <c r="W1549" s="17" t="str">
        <f t="shared" ref="W1549:W1556" si="714">CONCATENATE(,LOWER(O1549),UPPER(LEFT(P1549,1)),LOWER(RIGHT(P1549,LEN(P1549)-IF(LEN(P1549)&gt;0,1,LEN(P1549)))),UPPER(LEFT(Q1549,1)),LOWER(RIGHT(Q1549,LEN(Q1549)-IF(LEN(Q1549)&gt;0,1,LEN(Q1549)))),UPPER(LEFT(R1549,1)),LOWER(RIGHT(R1549,LEN(R1549)-IF(LEN(R1549)&gt;0,1,LEN(R1549)))),UPPER(LEFT(S1549,1)),LOWER(RIGHT(S1549,LEN(S1549)-IF(LEN(S1549)&gt;0,1,LEN(S1549)))),UPPER(LEFT(T1549,1)),LOWER(RIGHT(T1549,LEN(T1549)-IF(LEN(T1549)&gt;0,1,LEN(T1549)))),UPPER(LEFT(U1549,1)),LOWER(RIGHT(U1549,LEN(U1549)-IF(LEN(U1549)&gt;0,1,LEN(U1549)))),UPPER(LEFT(V1549,1)),LOWER(RIGHT(V1549,LEN(V1549)-IF(LEN(V1549)&gt;0,1,LEN(V1549)))))</f>
        <v>id</v>
      </c>
      <c r="X1549" s="3" t="str">
        <f t="shared" ref="X1549:X1556" si="715">CONCATENATE("""",W1549,"""",":","""","""",",")</f>
        <v>"id":"",</v>
      </c>
      <c r="Y1549" s="22" t="str">
        <f t="shared" ref="Y1549:Y1556" si="716">CONCATENATE("public static String ",,B1549,,"=","""",W1549,""";")</f>
        <v>public static String ID="id";</v>
      </c>
      <c r="Z1549" s="7" t="str">
        <f t="shared" ref="Z1549:Z1556" si="717">CONCATENATE("private String ",W1549,"=","""""",";")</f>
        <v>private String id="";</v>
      </c>
    </row>
    <row r="1550" spans="2:26" ht="19.2" x14ac:dyDescent="0.45">
      <c r="B1550" s="1" t="s">
        <v>3</v>
      </c>
      <c r="C1550" s="1" t="s">
        <v>1</v>
      </c>
      <c r="D1550" s="4">
        <v>10</v>
      </c>
      <c r="I1550" t="str">
        <f t="shared" si="711"/>
        <v>ALTER TABLE STATUS</v>
      </c>
      <c r="K1550" s="25" t="str">
        <f t="shared" si="712"/>
        <v>STATUS,</v>
      </c>
      <c r="L1550" s="12"/>
      <c r="M1550" s="18" t="str">
        <f t="shared" si="713"/>
        <v>STATUS,</v>
      </c>
      <c r="N1550" s="5" t="str">
        <f t="shared" ref="N1550:N1554" si="718">CONCATENATE(B1550," ",C1550,"(",D1550,")",",")</f>
        <v>STATUS VARCHAR(10),</v>
      </c>
      <c r="O1550" s="1" t="s">
        <v>3</v>
      </c>
      <c r="W1550" s="17" t="str">
        <f t="shared" si="714"/>
        <v>status</v>
      </c>
      <c r="X1550" s="3" t="str">
        <f t="shared" si="715"/>
        <v>"status":"",</v>
      </c>
      <c r="Y1550" s="22" t="str">
        <f t="shared" si="716"/>
        <v>public static String STATUS="status";</v>
      </c>
      <c r="Z1550" s="7" t="str">
        <f t="shared" si="717"/>
        <v>private String status="";</v>
      </c>
    </row>
    <row r="1551" spans="2:26" ht="19.2" x14ac:dyDescent="0.45">
      <c r="B1551" s="1" t="s">
        <v>4</v>
      </c>
      <c r="C1551" s="1" t="s">
        <v>1</v>
      </c>
      <c r="D1551" s="4">
        <v>30</v>
      </c>
      <c r="I1551" t="str">
        <f t="shared" si="711"/>
        <v>ALTER TABLE INSERT_DATE</v>
      </c>
      <c r="K1551" s="25" t="str">
        <f t="shared" si="712"/>
        <v>INSERT_DATE,</v>
      </c>
      <c r="L1551" s="12"/>
      <c r="M1551" s="18" t="str">
        <f t="shared" si="713"/>
        <v>INSERT_DATE,</v>
      </c>
      <c r="N1551" s="5" t="str">
        <f t="shared" si="718"/>
        <v>INSERT_DATE VARCHAR(30),</v>
      </c>
      <c r="O1551" s="1" t="s">
        <v>7</v>
      </c>
      <c r="P1551" t="s">
        <v>8</v>
      </c>
      <c r="W1551" s="17" t="str">
        <f t="shared" si="714"/>
        <v>insertDate</v>
      </c>
      <c r="X1551" s="3" t="str">
        <f t="shared" si="715"/>
        <v>"insertDate":"",</v>
      </c>
      <c r="Y1551" s="22" t="str">
        <f t="shared" si="716"/>
        <v>public static String INSERT_DATE="insertDate";</v>
      </c>
      <c r="Z1551" s="7" t="str">
        <f t="shared" si="717"/>
        <v>private String insertDate="";</v>
      </c>
    </row>
    <row r="1552" spans="2:26" ht="19.2" x14ac:dyDescent="0.45">
      <c r="B1552" s="1" t="s">
        <v>5</v>
      </c>
      <c r="C1552" s="1" t="s">
        <v>1</v>
      </c>
      <c r="D1552" s="4">
        <v>30</v>
      </c>
      <c r="I1552" t="str">
        <f t="shared" si="711"/>
        <v>ALTER TABLE MODIFICATION_DATE</v>
      </c>
      <c r="K1552" s="25" t="str">
        <f t="shared" si="712"/>
        <v>MODIFICATION_DATE,</v>
      </c>
      <c r="L1552" s="12"/>
      <c r="M1552" s="18" t="str">
        <f t="shared" si="713"/>
        <v>MODIFICATION_DATE,</v>
      </c>
      <c r="N1552" s="5" t="str">
        <f t="shared" si="718"/>
        <v>MODIFICATION_DATE VARCHAR(30),</v>
      </c>
      <c r="O1552" s="1" t="s">
        <v>9</v>
      </c>
      <c r="P1552" t="s">
        <v>8</v>
      </c>
      <c r="W1552" s="17" t="str">
        <f t="shared" si="714"/>
        <v>modificationDate</v>
      </c>
      <c r="X1552" s="3" t="str">
        <f t="shared" si="715"/>
        <v>"modificationDate":"",</v>
      </c>
      <c r="Y1552" s="22" t="str">
        <f t="shared" si="716"/>
        <v>public static String MODIFICATION_DATE="modificationDate";</v>
      </c>
      <c r="Z1552" s="7" t="str">
        <f t="shared" si="717"/>
        <v>private String modificationDate="";</v>
      </c>
    </row>
    <row r="1553" spans="2:26" ht="19.2" x14ac:dyDescent="0.45">
      <c r="B1553" s="1" t="s">
        <v>932</v>
      </c>
      <c r="C1553" s="1" t="s">
        <v>1</v>
      </c>
      <c r="D1553" s="4">
        <v>500</v>
      </c>
      <c r="I1553" t="str">
        <f t="shared" si="711"/>
        <v>ALTER TABLE DIAGRAM_NAME</v>
      </c>
      <c r="K1553" s="25" t="str">
        <f t="shared" si="712"/>
        <v>DIAGRAM_NAME,</v>
      </c>
      <c r="L1553" s="12"/>
      <c r="M1553" s="18" t="str">
        <f t="shared" si="713"/>
        <v>DIAGRAM_NAME,</v>
      </c>
      <c r="N1553" s="5" t="str">
        <f t="shared" si="718"/>
        <v>DIAGRAM_NAME VARCHAR(500),</v>
      </c>
      <c r="O1553" s="1" t="s">
        <v>953</v>
      </c>
      <c r="P1553" t="s">
        <v>0</v>
      </c>
      <c r="W1553" s="17" t="str">
        <f t="shared" si="714"/>
        <v>diagramName</v>
      </c>
      <c r="X1553" s="3" t="str">
        <f t="shared" si="715"/>
        <v>"diagramName":"",</v>
      </c>
      <c r="Y1553" s="22" t="str">
        <f t="shared" si="716"/>
        <v>public static String DIAGRAM_NAME="diagramName";</v>
      </c>
      <c r="Z1553" s="7" t="str">
        <f t="shared" si="717"/>
        <v>private String diagramName="";</v>
      </c>
    </row>
    <row r="1554" spans="2:26" ht="19.2" x14ac:dyDescent="0.45">
      <c r="B1554" s="1" t="s">
        <v>274</v>
      </c>
      <c r="C1554" s="1" t="s">
        <v>1</v>
      </c>
      <c r="D1554" s="4">
        <v>300</v>
      </c>
      <c r="I1554" t="str">
        <f t="shared" si="711"/>
        <v>ALTER TABLE FK_PROJECT_ID</v>
      </c>
      <c r="J1554" s="23"/>
      <c r="K1554" s="25" t="str">
        <f t="shared" si="712"/>
        <v>FK_PROJECT_ID,</v>
      </c>
      <c r="L1554" s="12"/>
      <c r="M1554" s="18" t="str">
        <f t="shared" si="713"/>
        <v>FK_PROJECT_ID,</v>
      </c>
      <c r="N1554" s="5" t="str">
        <f t="shared" si="718"/>
        <v>FK_PROJECT_ID VARCHAR(300),</v>
      </c>
      <c r="O1554" s="1" t="s">
        <v>10</v>
      </c>
      <c r="P1554" t="s">
        <v>288</v>
      </c>
      <c r="Q1554" t="s">
        <v>2</v>
      </c>
      <c r="W1554" s="17" t="str">
        <f t="shared" si="714"/>
        <v>fkProjectId</v>
      </c>
      <c r="X1554" s="3" t="str">
        <f t="shared" si="715"/>
        <v>"fkProjectId":"",</v>
      </c>
      <c r="Y1554" s="22" t="str">
        <f t="shared" si="716"/>
        <v>public static String FK_PROJECT_ID="fkProjectId";</v>
      </c>
      <c r="Z1554" s="7" t="str">
        <f t="shared" si="717"/>
        <v>private String fkProjectId="";</v>
      </c>
    </row>
    <row r="1555" spans="2:26" ht="19.2" x14ac:dyDescent="0.45">
      <c r="B1555" s="1" t="s">
        <v>933</v>
      </c>
      <c r="C1555" s="1" t="s">
        <v>1</v>
      </c>
      <c r="D1555" s="4">
        <v>300</v>
      </c>
      <c r="I1555" t="str">
        <f t="shared" ref="I1555" si="719">CONCATENATE("ALTER TABLE"," ",B1555)</f>
        <v>ALTER TABLE FK_ACTIVITY_GROUP_ID</v>
      </c>
      <c r="J1555" s="23"/>
      <c r="K1555" s="25" t="str">
        <f t="shared" ref="K1555" si="720">CONCATENATE(B1555,",")</f>
        <v>FK_ACTIVITY_GROUP_ID,</v>
      </c>
      <c r="L1555" s="12"/>
      <c r="M1555" s="18" t="str">
        <f t="shared" ref="M1555" si="721">CONCATENATE(B1555,",")</f>
        <v>FK_ACTIVITY_GROUP_ID,</v>
      </c>
      <c r="N1555" s="5" t="str">
        <f t="shared" ref="N1555" si="722">CONCATENATE(B1555," ",C1555,"(",D1555,")",",")</f>
        <v>FK_ACTIVITY_GROUP_ID VARCHAR(300),</v>
      </c>
      <c r="O1555" s="1" t="s">
        <v>10</v>
      </c>
      <c r="P1555" t="s">
        <v>954</v>
      </c>
      <c r="Q1555" t="s">
        <v>890</v>
      </c>
      <c r="R1555" t="s">
        <v>2</v>
      </c>
      <c r="W1555" s="17" t="str">
        <f t="shared" ref="W1555" si="723">CONCATENATE(,LOWER(O1555),UPPER(LEFT(P1555,1)),LOWER(RIGHT(P1555,LEN(P1555)-IF(LEN(P1555)&gt;0,1,LEN(P1555)))),UPPER(LEFT(Q1555,1)),LOWER(RIGHT(Q1555,LEN(Q1555)-IF(LEN(Q1555)&gt;0,1,LEN(Q1555)))),UPPER(LEFT(R1555,1)),LOWER(RIGHT(R1555,LEN(R1555)-IF(LEN(R1555)&gt;0,1,LEN(R1555)))),UPPER(LEFT(S1555,1)),LOWER(RIGHT(S1555,LEN(S1555)-IF(LEN(S1555)&gt;0,1,LEN(S1555)))),UPPER(LEFT(T1555,1)),LOWER(RIGHT(T1555,LEN(T1555)-IF(LEN(T1555)&gt;0,1,LEN(T1555)))),UPPER(LEFT(U1555,1)),LOWER(RIGHT(U1555,LEN(U1555)-IF(LEN(U1555)&gt;0,1,LEN(U1555)))),UPPER(LEFT(V1555,1)),LOWER(RIGHT(V1555,LEN(V1555)-IF(LEN(V1555)&gt;0,1,LEN(V1555)))))</f>
        <v>fkActivityGroupId</v>
      </c>
      <c r="X1555" s="3" t="str">
        <f t="shared" ref="X1555" si="724">CONCATENATE("""",W1555,"""",":","""","""",",")</f>
        <v>"fkActivityGroupId":"",</v>
      </c>
      <c r="Y1555" s="22" t="str">
        <f t="shared" ref="Y1555" si="725">CONCATENATE("public static String ",,B1555,,"=","""",W1555,""";")</f>
        <v>public static String FK_ACTIVITY_GROUP_ID="fkActivityGroupId";</v>
      </c>
      <c r="Z1555" s="7" t="str">
        <f t="shared" ref="Z1555" si="726">CONCATENATE("private String ",W1555,"=","""""",";")</f>
        <v>private String fkActivityGroupId="";</v>
      </c>
    </row>
    <row r="1556" spans="2:26" ht="19.2" x14ac:dyDescent="0.45">
      <c r="B1556" s="1" t="s">
        <v>14</v>
      </c>
      <c r="C1556" s="1" t="s">
        <v>701</v>
      </c>
      <c r="D1556" s="4"/>
      <c r="I1556" t="str">
        <f t="shared" si="711"/>
        <v>ALTER TABLE DESCRIPTION</v>
      </c>
      <c r="J1556" s="23"/>
      <c r="K1556" s="25" t="str">
        <f t="shared" si="712"/>
        <v>DESCRIPTION,</v>
      </c>
      <c r="L1556" s="12"/>
      <c r="M1556" s="18" t="str">
        <f t="shared" si="713"/>
        <v>DESCRIPTION,</v>
      </c>
      <c r="N1556" s="5" t="str">
        <f>CONCATENATE(B1556," ",C1556,"",D1556,"",",")</f>
        <v>DESCRIPTION TEXT,</v>
      </c>
      <c r="O1556" s="1" t="s">
        <v>14</v>
      </c>
      <c r="W1556" s="17" t="str">
        <f t="shared" si="714"/>
        <v>description</v>
      </c>
      <c r="X1556" s="3" t="str">
        <f t="shared" si="715"/>
        <v>"description":"",</v>
      </c>
      <c r="Y1556" s="22" t="str">
        <f t="shared" si="716"/>
        <v>public static String DESCRIPTION="description";</v>
      </c>
      <c r="Z1556" s="7" t="str">
        <f t="shared" si="717"/>
        <v>private String description="";</v>
      </c>
    </row>
    <row r="1557" spans="2:26" ht="19.2" x14ac:dyDescent="0.45">
      <c r="B1557" s="1"/>
      <c r="C1557" s="1"/>
      <c r="D1557" s="4"/>
      <c r="K1557" s="29" t="s">
        <v>909</v>
      </c>
      <c r="L1557" s="12"/>
      <c r="M1557" s="18"/>
      <c r="N1557" s="33" t="s">
        <v>130</v>
      </c>
      <c r="O1557" s="1"/>
      <c r="W1557" s="17"/>
    </row>
    <row r="1558" spans="2:26" x14ac:dyDescent="0.3">
      <c r="N1558" s="31" t="s">
        <v>126</v>
      </c>
    </row>
    <row r="1561" spans="2:26" x14ac:dyDescent="0.3">
      <c r="B1561" s="2" t="s">
        <v>934</v>
      </c>
      <c r="I1561" t="str">
        <f t="shared" ref="I1561:I1568" si="727">CONCATENATE("ALTER TABLE"," ",B1561)</f>
        <v>ALTER TABLE TM_ACTIVITY_FIGURE_CARD</v>
      </c>
      <c r="J1561" t="s">
        <v>293</v>
      </c>
      <c r="K1561" s="26" t="str">
        <f>CONCATENATE(J1561," VIEW ",B1561," AS SELECT")</f>
        <v>create OR REPLACE VIEW TM_ACTIVITY_FIGURE_CARD AS SELECT</v>
      </c>
      <c r="N1561" s="5" t="str">
        <f>CONCATENATE("CREATE TABLE ",B1561," ","(")</f>
        <v>CREATE TABLE TM_ACTIVITY_FIGURE_CARD (</v>
      </c>
    </row>
    <row r="1562" spans="2:26" ht="19.2" x14ac:dyDescent="0.45">
      <c r="B1562" s="1" t="s">
        <v>2</v>
      </c>
      <c r="C1562" s="1" t="s">
        <v>1</v>
      </c>
      <c r="D1562" s="4">
        <v>30</v>
      </c>
      <c r="E1562" s="24" t="s">
        <v>113</v>
      </c>
      <c r="I1562" t="str">
        <f t="shared" si="727"/>
        <v>ALTER TABLE ID</v>
      </c>
      <c r="K1562" s="25" t="str">
        <f t="shared" ref="K1562:K1568" si="728">CONCATENATE(B1562,",")</f>
        <v>ID,</v>
      </c>
      <c r="L1562" s="12"/>
      <c r="M1562" s="18" t="str">
        <f t="shared" ref="M1562:M1568" si="729">CONCATENATE(B1562,",")</f>
        <v>ID,</v>
      </c>
      <c r="N1562" s="5" t="str">
        <f>CONCATENATE(B1562," ",C1562,"(",D1562,") ",E1562," ,")</f>
        <v>ID VARCHAR(30) NOT NULL ,</v>
      </c>
      <c r="O1562" s="1" t="s">
        <v>2</v>
      </c>
      <c r="P1562" s="6"/>
      <c r="Q1562" s="6"/>
      <c r="R1562" s="6"/>
      <c r="S1562" s="6"/>
      <c r="T1562" s="6"/>
      <c r="U1562" s="6"/>
      <c r="V1562" s="6"/>
      <c r="W1562" s="17" t="str">
        <f t="shared" ref="W1562:W1568" si="730">CONCATENATE(,LOWER(O1562),UPPER(LEFT(P1562,1)),LOWER(RIGHT(P1562,LEN(P1562)-IF(LEN(P1562)&gt;0,1,LEN(P1562)))),UPPER(LEFT(Q1562,1)),LOWER(RIGHT(Q1562,LEN(Q1562)-IF(LEN(Q1562)&gt;0,1,LEN(Q1562)))),UPPER(LEFT(R1562,1)),LOWER(RIGHT(R1562,LEN(R1562)-IF(LEN(R1562)&gt;0,1,LEN(R1562)))),UPPER(LEFT(S1562,1)),LOWER(RIGHT(S1562,LEN(S1562)-IF(LEN(S1562)&gt;0,1,LEN(S1562)))),UPPER(LEFT(T1562,1)),LOWER(RIGHT(T1562,LEN(T1562)-IF(LEN(T1562)&gt;0,1,LEN(T1562)))),UPPER(LEFT(U1562,1)),LOWER(RIGHT(U1562,LEN(U1562)-IF(LEN(U1562)&gt;0,1,LEN(U1562)))),UPPER(LEFT(V1562,1)),LOWER(RIGHT(V1562,LEN(V1562)-IF(LEN(V1562)&gt;0,1,LEN(V1562)))))</f>
        <v>id</v>
      </c>
      <c r="X1562" s="3" t="str">
        <f t="shared" ref="X1562:X1568" si="731">CONCATENATE("""",W1562,"""",":","""","""",",")</f>
        <v>"id":"",</v>
      </c>
      <c r="Y1562" s="22" t="str">
        <f t="shared" ref="Y1562:Y1568" si="732">CONCATENATE("public static String ",,B1562,,"=","""",W1562,""";")</f>
        <v>public static String ID="id";</v>
      </c>
      <c r="Z1562" s="7" t="str">
        <f t="shared" ref="Z1562:Z1568" si="733">CONCATENATE("private String ",W1562,"=","""""",";")</f>
        <v>private String id="";</v>
      </c>
    </row>
    <row r="1563" spans="2:26" ht="19.2" x14ac:dyDescent="0.45">
      <c r="B1563" s="1" t="s">
        <v>3</v>
      </c>
      <c r="C1563" s="1" t="s">
        <v>1</v>
      </c>
      <c r="D1563" s="4">
        <v>10</v>
      </c>
      <c r="I1563" t="str">
        <f t="shared" si="727"/>
        <v>ALTER TABLE STATUS</v>
      </c>
      <c r="K1563" s="25" t="str">
        <f t="shared" si="728"/>
        <v>STATUS,</v>
      </c>
      <c r="L1563" s="12"/>
      <c r="M1563" s="18" t="str">
        <f t="shared" si="729"/>
        <v>STATUS,</v>
      </c>
      <c r="N1563" s="5" t="str">
        <f t="shared" ref="N1563:N1568" si="734">CONCATENATE(B1563," ",C1563,"(",D1563,")",",")</f>
        <v>STATUS VARCHAR(10),</v>
      </c>
      <c r="O1563" s="1" t="s">
        <v>3</v>
      </c>
      <c r="W1563" s="17" t="str">
        <f t="shared" si="730"/>
        <v>status</v>
      </c>
      <c r="X1563" s="3" t="str">
        <f t="shared" si="731"/>
        <v>"status":"",</v>
      </c>
      <c r="Y1563" s="22" t="str">
        <f t="shared" si="732"/>
        <v>public static String STATUS="status";</v>
      </c>
      <c r="Z1563" s="7" t="str">
        <f t="shared" si="733"/>
        <v>private String status="";</v>
      </c>
    </row>
    <row r="1564" spans="2:26" ht="19.2" x14ac:dyDescent="0.45">
      <c r="B1564" s="1" t="s">
        <v>4</v>
      </c>
      <c r="C1564" s="1" t="s">
        <v>1</v>
      </c>
      <c r="D1564" s="4">
        <v>30</v>
      </c>
      <c r="I1564" t="str">
        <f t="shared" si="727"/>
        <v>ALTER TABLE INSERT_DATE</v>
      </c>
      <c r="K1564" s="25" t="str">
        <f t="shared" si="728"/>
        <v>INSERT_DATE,</v>
      </c>
      <c r="L1564" s="12"/>
      <c r="M1564" s="18" t="str">
        <f t="shared" si="729"/>
        <v>INSERT_DATE,</v>
      </c>
      <c r="N1564" s="5" t="str">
        <f t="shared" si="734"/>
        <v>INSERT_DATE VARCHAR(30),</v>
      </c>
      <c r="O1564" s="1" t="s">
        <v>7</v>
      </c>
      <c r="P1564" t="s">
        <v>8</v>
      </c>
      <c r="W1564" s="17" t="str">
        <f t="shared" si="730"/>
        <v>insertDate</v>
      </c>
      <c r="X1564" s="3" t="str">
        <f t="shared" si="731"/>
        <v>"insertDate":"",</v>
      </c>
      <c r="Y1564" s="22" t="str">
        <f t="shared" si="732"/>
        <v>public static String INSERT_DATE="insertDate";</v>
      </c>
      <c r="Z1564" s="7" t="str">
        <f t="shared" si="733"/>
        <v>private String insertDate="";</v>
      </c>
    </row>
    <row r="1565" spans="2:26" ht="19.2" x14ac:dyDescent="0.45">
      <c r="B1565" s="1" t="s">
        <v>5</v>
      </c>
      <c r="C1565" s="1" t="s">
        <v>1</v>
      </c>
      <c r="D1565" s="4">
        <v>30</v>
      </c>
      <c r="I1565" t="str">
        <f t="shared" si="727"/>
        <v>ALTER TABLE MODIFICATION_DATE</v>
      </c>
      <c r="K1565" s="25" t="str">
        <f t="shared" si="728"/>
        <v>MODIFICATION_DATE,</v>
      </c>
      <c r="L1565" s="12"/>
      <c r="M1565" s="18" t="str">
        <f t="shared" si="729"/>
        <v>MODIFICATION_DATE,</v>
      </c>
      <c r="N1565" s="5" t="str">
        <f t="shared" si="734"/>
        <v>MODIFICATION_DATE VARCHAR(30),</v>
      </c>
      <c r="O1565" s="1" t="s">
        <v>9</v>
      </c>
      <c r="P1565" t="s">
        <v>8</v>
      </c>
      <c r="W1565" s="17" t="str">
        <f t="shared" si="730"/>
        <v>modificationDate</v>
      </c>
      <c r="X1565" s="3" t="str">
        <f t="shared" si="731"/>
        <v>"modificationDate":"",</v>
      </c>
      <c r="Y1565" s="22" t="str">
        <f t="shared" si="732"/>
        <v>public static String MODIFICATION_DATE="modificationDate";</v>
      </c>
      <c r="Z1565" s="7" t="str">
        <f t="shared" si="733"/>
        <v>private String modificationDate="";</v>
      </c>
    </row>
    <row r="1566" spans="2:26" ht="19.2" x14ac:dyDescent="0.45">
      <c r="B1566" s="1" t="s">
        <v>935</v>
      </c>
      <c r="C1566" s="1" t="s">
        <v>1</v>
      </c>
      <c r="D1566" s="4">
        <v>500</v>
      </c>
      <c r="I1566" t="str">
        <f t="shared" si="727"/>
        <v>ALTER TABLE CARD_NAME</v>
      </c>
      <c r="K1566" s="25" t="str">
        <f t="shared" si="728"/>
        <v>CARD_NAME,</v>
      </c>
      <c r="L1566" s="12"/>
      <c r="M1566" s="18" t="str">
        <f t="shared" si="729"/>
        <v>CARD_NAME,</v>
      </c>
      <c r="N1566" s="5" t="str">
        <f t="shared" si="734"/>
        <v>CARD_NAME VARCHAR(500),</v>
      </c>
      <c r="O1566" s="1" t="s">
        <v>955</v>
      </c>
      <c r="P1566" t="s">
        <v>0</v>
      </c>
      <c r="W1566" s="17" t="str">
        <f t="shared" si="730"/>
        <v>cardName</v>
      </c>
      <c r="X1566" s="3" t="str">
        <f t="shared" si="731"/>
        <v>"cardName":"",</v>
      </c>
      <c r="Y1566" s="22" t="str">
        <f t="shared" si="732"/>
        <v>public static String CARD_NAME="cardName";</v>
      </c>
      <c r="Z1566" s="7" t="str">
        <f t="shared" si="733"/>
        <v>private String cardName="";</v>
      </c>
    </row>
    <row r="1567" spans="2:26" ht="19.2" x14ac:dyDescent="0.45">
      <c r="B1567" s="1" t="s">
        <v>949</v>
      </c>
      <c r="C1567" s="1" t="s">
        <v>701</v>
      </c>
      <c r="D1567" s="4"/>
      <c r="I1567" t="str">
        <f t="shared" si="727"/>
        <v>ALTER TABLE CARD_DESCRIPTION</v>
      </c>
      <c r="J1567" s="23"/>
      <c r="K1567" s="25" t="str">
        <f t="shared" si="728"/>
        <v>CARD_DESCRIPTION,</v>
      </c>
      <c r="L1567" s="12"/>
      <c r="M1567" s="18" t="str">
        <f t="shared" si="729"/>
        <v>CARD_DESCRIPTION,</v>
      </c>
      <c r="N1567" s="5" t="str">
        <f>CONCATENATE(B1567," ",C1567,"",D1567,"",",")</f>
        <v>CARD_DESCRIPTION TEXT,</v>
      </c>
      <c r="O1567" s="1" t="s">
        <v>955</v>
      </c>
      <c r="P1567" t="s">
        <v>14</v>
      </c>
      <c r="W1567" s="17" t="str">
        <f t="shared" si="730"/>
        <v>cardDescription</v>
      </c>
      <c r="X1567" s="3" t="str">
        <f t="shared" si="731"/>
        <v>"cardDescription":"",</v>
      </c>
      <c r="Y1567" s="22" t="str">
        <f t="shared" si="732"/>
        <v>public static String CARD_DESCRIPTION="cardDescription";</v>
      </c>
      <c r="Z1567" s="7" t="str">
        <f t="shared" si="733"/>
        <v>private String cardDescription="";</v>
      </c>
    </row>
    <row r="1568" spans="2:26" ht="19.2" x14ac:dyDescent="0.45">
      <c r="B1568" s="1" t="s">
        <v>936</v>
      </c>
      <c r="C1568" s="1" t="s">
        <v>1</v>
      </c>
      <c r="D1568" s="4">
        <v>30</v>
      </c>
      <c r="I1568" t="str">
        <f t="shared" si="727"/>
        <v>ALTER TABLE CARD_TYPE</v>
      </c>
      <c r="J1568" s="23"/>
      <c r="K1568" s="25" t="str">
        <f t="shared" si="728"/>
        <v>CARD_TYPE,</v>
      </c>
      <c r="L1568" s="12"/>
      <c r="M1568" s="18" t="str">
        <f t="shared" si="729"/>
        <v>CARD_TYPE,</v>
      </c>
      <c r="N1568" s="5" t="str">
        <f t="shared" si="734"/>
        <v>CARD_TYPE VARCHAR(30),</v>
      </c>
      <c r="O1568" s="1" t="s">
        <v>955</v>
      </c>
      <c r="P1568" t="s">
        <v>51</v>
      </c>
      <c r="W1568" s="17" t="str">
        <f t="shared" si="730"/>
        <v>cardType</v>
      </c>
      <c r="X1568" s="3" t="str">
        <f t="shared" si="731"/>
        <v>"cardType":"",</v>
      </c>
      <c r="Y1568" s="22" t="str">
        <f t="shared" si="732"/>
        <v>public static String CARD_TYPE="cardType";</v>
      </c>
      <c r="Z1568" s="7" t="str">
        <f t="shared" si="733"/>
        <v>private String cardType="";</v>
      </c>
    </row>
    <row r="1569" spans="2:26" ht="19.2" x14ac:dyDescent="0.45">
      <c r="B1569" s="1"/>
      <c r="C1569" s="1"/>
      <c r="D1569" s="4"/>
      <c r="K1569" s="29" t="s">
        <v>909</v>
      </c>
      <c r="L1569" s="12"/>
      <c r="M1569" s="18"/>
      <c r="N1569" s="33" t="s">
        <v>130</v>
      </c>
      <c r="O1569" s="1"/>
      <c r="W1569" s="17"/>
    </row>
    <row r="1570" spans="2:26" x14ac:dyDescent="0.3">
      <c r="N1570" s="31" t="s">
        <v>126</v>
      </c>
    </row>
    <row r="1574" spans="2:26" x14ac:dyDescent="0.3">
      <c r="B1574" s="2" t="s">
        <v>937</v>
      </c>
      <c r="I1574" t="str">
        <f t="shared" ref="I1574:I1584" si="735">CONCATENATE("ALTER TABLE"," ",B1574)</f>
        <v>ALTER TABLE TM_ACTIVITY_LANE</v>
      </c>
      <c r="J1574" t="s">
        <v>293</v>
      </c>
      <c r="K1574" s="26" t="str">
        <f>CONCATENATE(J1574," VIEW ",B1574," AS SELECT")</f>
        <v>create OR REPLACE VIEW TM_ACTIVITY_LANE AS SELECT</v>
      </c>
      <c r="N1574" s="5" t="str">
        <f>CONCATENATE("CREATE TABLE ",B1574," ","(")</f>
        <v>CREATE TABLE TM_ACTIVITY_LANE (</v>
      </c>
    </row>
    <row r="1575" spans="2:26" ht="19.2" x14ac:dyDescent="0.45">
      <c r="B1575" s="1" t="s">
        <v>2</v>
      </c>
      <c r="C1575" s="1" t="s">
        <v>1</v>
      </c>
      <c r="D1575" s="4">
        <v>30</v>
      </c>
      <c r="E1575" s="24" t="s">
        <v>113</v>
      </c>
      <c r="I1575" t="str">
        <f t="shared" si="735"/>
        <v>ALTER TABLE ID</v>
      </c>
      <c r="K1575" s="25" t="str">
        <f t="shared" ref="K1575:K1584" si="736">CONCATENATE(B1575,",")</f>
        <v>ID,</v>
      </c>
      <c r="L1575" s="12"/>
      <c r="M1575" s="18" t="str">
        <f t="shared" ref="M1575:M1584" si="737">CONCATENATE(B1575,",")</f>
        <v>ID,</v>
      </c>
      <c r="N1575" s="5" t="str">
        <f>CONCATENATE(B1575," ",C1575,"(",D1575,") ",E1575," ,")</f>
        <v>ID VARCHAR(30) NOT NULL ,</v>
      </c>
      <c r="O1575" s="1" t="s">
        <v>2</v>
      </c>
      <c r="P1575" s="6"/>
      <c r="Q1575" s="6"/>
      <c r="R1575" s="6"/>
      <c r="S1575" s="6"/>
      <c r="T1575" s="6"/>
      <c r="U1575" s="6"/>
      <c r="V1575" s="6"/>
      <c r="W1575" s="17" t="str">
        <f t="shared" ref="W1575:W1584" si="738">CONCATENATE(,LOWER(O1575),UPPER(LEFT(P1575,1)),LOWER(RIGHT(P1575,LEN(P1575)-IF(LEN(P1575)&gt;0,1,LEN(P1575)))),UPPER(LEFT(Q1575,1)),LOWER(RIGHT(Q1575,LEN(Q1575)-IF(LEN(Q1575)&gt;0,1,LEN(Q1575)))),UPPER(LEFT(R1575,1)),LOWER(RIGHT(R1575,LEN(R1575)-IF(LEN(R1575)&gt;0,1,LEN(R1575)))),UPPER(LEFT(S1575,1)),LOWER(RIGHT(S1575,LEN(S1575)-IF(LEN(S1575)&gt;0,1,LEN(S1575)))),UPPER(LEFT(T1575,1)),LOWER(RIGHT(T1575,LEN(T1575)-IF(LEN(T1575)&gt;0,1,LEN(T1575)))),UPPER(LEFT(U1575,1)),LOWER(RIGHT(U1575,LEN(U1575)-IF(LEN(U1575)&gt;0,1,LEN(U1575)))),UPPER(LEFT(V1575,1)),LOWER(RIGHT(V1575,LEN(V1575)-IF(LEN(V1575)&gt;0,1,LEN(V1575)))))</f>
        <v>id</v>
      </c>
      <c r="X1575" s="3" t="str">
        <f t="shared" ref="X1575:X1584" si="739">CONCATENATE("""",W1575,"""",":","""","""",",")</f>
        <v>"id":"",</v>
      </c>
      <c r="Y1575" s="22" t="str">
        <f t="shared" ref="Y1575:Y1584" si="740">CONCATENATE("public static String ",,B1575,,"=","""",W1575,""";")</f>
        <v>public static String ID="id";</v>
      </c>
      <c r="Z1575" s="7" t="str">
        <f t="shared" ref="Z1575:Z1584" si="741">CONCATENATE("private String ",W1575,"=","""""",";")</f>
        <v>private String id="";</v>
      </c>
    </row>
    <row r="1576" spans="2:26" ht="19.2" x14ac:dyDescent="0.45">
      <c r="B1576" s="1" t="s">
        <v>3</v>
      </c>
      <c r="C1576" s="1" t="s">
        <v>1</v>
      </c>
      <c r="D1576" s="4">
        <v>10</v>
      </c>
      <c r="I1576" t="str">
        <f t="shared" si="735"/>
        <v>ALTER TABLE STATUS</v>
      </c>
      <c r="K1576" s="25" t="str">
        <f t="shared" si="736"/>
        <v>STATUS,</v>
      </c>
      <c r="L1576" s="12"/>
      <c r="M1576" s="18" t="str">
        <f t="shared" si="737"/>
        <v>STATUS,</v>
      </c>
      <c r="N1576" s="5" t="str">
        <f t="shared" ref="N1576:N1584" si="742">CONCATENATE(B1576," ",C1576,"(",D1576,")",",")</f>
        <v>STATUS VARCHAR(10),</v>
      </c>
      <c r="O1576" s="1" t="s">
        <v>3</v>
      </c>
      <c r="W1576" s="17" t="str">
        <f t="shared" si="738"/>
        <v>status</v>
      </c>
      <c r="X1576" s="3" t="str">
        <f t="shared" si="739"/>
        <v>"status":"",</v>
      </c>
      <c r="Y1576" s="22" t="str">
        <f t="shared" si="740"/>
        <v>public static String STATUS="status";</v>
      </c>
      <c r="Z1576" s="7" t="str">
        <f t="shared" si="741"/>
        <v>private String status="";</v>
      </c>
    </row>
    <row r="1577" spans="2:26" ht="19.2" x14ac:dyDescent="0.45">
      <c r="B1577" s="1" t="s">
        <v>4</v>
      </c>
      <c r="C1577" s="1" t="s">
        <v>1</v>
      </c>
      <c r="D1577" s="4">
        <v>30</v>
      </c>
      <c r="I1577" t="str">
        <f t="shared" si="735"/>
        <v>ALTER TABLE INSERT_DATE</v>
      </c>
      <c r="K1577" s="25" t="str">
        <f t="shared" si="736"/>
        <v>INSERT_DATE,</v>
      </c>
      <c r="L1577" s="12"/>
      <c r="M1577" s="18" t="str">
        <f t="shared" si="737"/>
        <v>INSERT_DATE,</v>
      </c>
      <c r="N1577" s="5" t="str">
        <f t="shared" si="742"/>
        <v>INSERT_DATE VARCHAR(30),</v>
      </c>
      <c r="O1577" s="1" t="s">
        <v>7</v>
      </c>
      <c r="P1577" t="s">
        <v>8</v>
      </c>
      <c r="W1577" s="17" t="str">
        <f t="shared" si="738"/>
        <v>insertDate</v>
      </c>
      <c r="X1577" s="3" t="str">
        <f t="shared" si="739"/>
        <v>"insertDate":"",</v>
      </c>
      <c r="Y1577" s="22" t="str">
        <f t="shared" si="740"/>
        <v>public static String INSERT_DATE="insertDate";</v>
      </c>
      <c r="Z1577" s="7" t="str">
        <f t="shared" si="741"/>
        <v>private String insertDate="";</v>
      </c>
    </row>
    <row r="1578" spans="2:26" ht="19.2" x14ac:dyDescent="0.45">
      <c r="B1578" s="1" t="s">
        <v>5</v>
      </c>
      <c r="C1578" s="1" t="s">
        <v>1</v>
      </c>
      <c r="D1578" s="4">
        <v>30</v>
      </c>
      <c r="I1578" t="str">
        <f t="shared" si="735"/>
        <v>ALTER TABLE MODIFICATION_DATE</v>
      </c>
      <c r="K1578" s="25" t="str">
        <f t="shared" si="736"/>
        <v>MODIFICATION_DATE,</v>
      </c>
      <c r="L1578" s="12"/>
      <c r="M1578" s="18" t="str">
        <f t="shared" si="737"/>
        <v>MODIFICATION_DATE,</v>
      </c>
      <c r="N1578" s="5" t="str">
        <f t="shared" si="742"/>
        <v>MODIFICATION_DATE VARCHAR(30),</v>
      </c>
      <c r="O1578" s="1" t="s">
        <v>9</v>
      </c>
      <c r="P1578" t="s">
        <v>8</v>
      </c>
      <c r="W1578" s="17" t="str">
        <f t="shared" si="738"/>
        <v>modificationDate</v>
      </c>
      <c r="X1578" s="3" t="str">
        <f t="shared" si="739"/>
        <v>"modificationDate":"",</v>
      </c>
      <c r="Y1578" s="22" t="str">
        <f t="shared" si="740"/>
        <v>public static String MODIFICATION_DATE="modificationDate";</v>
      </c>
      <c r="Z1578" s="7" t="str">
        <f t="shared" si="741"/>
        <v>private String modificationDate="";</v>
      </c>
    </row>
    <row r="1579" spans="2:26" ht="19.2" x14ac:dyDescent="0.45">
      <c r="B1579" s="41" t="s">
        <v>939</v>
      </c>
      <c r="C1579" s="1" t="s">
        <v>1</v>
      </c>
      <c r="D1579" s="4">
        <v>10</v>
      </c>
      <c r="I1579" t="str">
        <f t="shared" si="735"/>
        <v>ALTER TABLE COL_COUNT</v>
      </c>
      <c r="K1579" s="25" t="str">
        <f t="shared" si="736"/>
        <v>COL_COUNT,</v>
      </c>
      <c r="L1579" s="12"/>
      <c r="M1579" s="18" t="str">
        <f t="shared" si="737"/>
        <v>COL_COUNT,</v>
      </c>
      <c r="N1579" s="5" t="str">
        <f t="shared" si="742"/>
        <v>COL_COUNT VARCHAR(10),</v>
      </c>
      <c r="O1579" s="1" t="s">
        <v>956</v>
      </c>
      <c r="P1579" t="s">
        <v>214</v>
      </c>
      <c r="W1579" s="17" t="str">
        <f t="shared" si="738"/>
        <v>colCount</v>
      </c>
      <c r="X1579" s="3" t="str">
        <f t="shared" si="739"/>
        <v>"colCount":"",</v>
      </c>
      <c r="Y1579" s="22" t="str">
        <f t="shared" si="740"/>
        <v>public static String COL_COUNT="colCount";</v>
      </c>
      <c r="Z1579" s="7" t="str">
        <f t="shared" si="741"/>
        <v>private String colCount="";</v>
      </c>
    </row>
    <row r="1580" spans="2:26" ht="19.2" x14ac:dyDescent="0.45">
      <c r="B1580" s="41" t="s">
        <v>940</v>
      </c>
      <c r="C1580" s="1" t="s">
        <v>1</v>
      </c>
      <c r="D1580" s="4">
        <v>50</v>
      </c>
      <c r="I1580" t="str">
        <f t="shared" ref="I1580:I1582" si="743">CONCATENATE("ALTER TABLE"," ",B1580)</f>
        <v>ALTER TABLE FK_ACTIVITY_DIAGRAM_ID</v>
      </c>
      <c r="K1580" s="25" t="str">
        <f t="shared" ref="K1580:K1582" si="744">CONCATENATE(B1580,",")</f>
        <v>FK_ACTIVITY_DIAGRAM_ID,</v>
      </c>
      <c r="L1580" s="12"/>
      <c r="M1580" s="18" t="str">
        <f t="shared" ref="M1580:M1582" si="745">CONCATENATE(B1580,",")</f>
        <v>FK_ACTIVITY_DIAGRAM_ID,</v>
      </c>
      <c r="N1580" s="5" t="str">
        <f t="shared" ref="N1580:N1582" si="746">CONCATENATE(B1580," ",C1580,"(",D1580,")",",")</f>
        <v>FK_ACTIVITY_DIAGRAM_ID VARCHAR(50),</v>
      </c>
      <c r="O1580" s="1" t="s">
        <v>10</v>
      </c>
      <c r="P1580" t="s">
        <v>954</v>
      </c>
      <c r="Q1580" t="s">
        <v>953</v>
      </c>
      <c r="R1580" t="s">
        <v>2</v>
      </c>
      <c r="W1580" s="17" t="str">
        <f t="shared" ref="W1580:W1582" si="747">CONCATENATE(,LOWER(O1580),UPPER(LEFT(P1580,1)),LOWER(RIGHT(P1580,LEN(P1580)-IF(LEN(P1580)&gt;0,1,LEN(P1580)))),UPPER(LEFT(Q1580,1)),LOWER(RIGHT(Q1580,LEN(Q1580)-IF(LEN(Q1580)&gt;0,1,LEN(Q1580)))),UPPER(LEFT(R1580,1)),LOWER(RIGHT(R1580,LEN(R1580)-IF(LEN(R1580)&gt;0,1,LEN(R1580)))),UPPER(LEFT(S1580,1)),LOWER(RIGHT(S1580,LEN(S1580)-IF(LEN(S1580)&gt;0,1,LEN(S1580)))),UPPER(LEFT(T1580,1)),LOWER(RIGHT(T1580,LEN(T1580)-IF(LEN(T1580)&gt;0,1,LEN(T1580)))),UPPER(LEFT(U1580,1)),LOWER(RIGHT(U1580,LEN(U1580)-IF(LEN(U1580)&gt;0,1,LEN(U1580)))),UPPER(LEFT(V1580,1)),LOWER(RIGHT(V1580,LEN(V1580)-IF(LEN(V1580)&gt;0,1,LEN(V1580)))))</f>
        <v>fkActivityDiagramId</v>
      </c>
      <c r="X1580" s="3" t="str">
        <f t="shared" ref="X1580:X1582" si="748">CONCATENATE("""",W1580,"""",":","""","""",",")</f>
        <v>"fkActivityDiagramId":"",</v>
      </c>
      <c r="Y1580" s="22" t="str">
        <f t="shared" ref="Y1580:Y1582" si="749">CONCATENATE("public static String ",,B1580,,"=","""",W1580,""";")</f>
        <v>public static String FK_ACTIVITY_DIAGRAM_ID="fkActivityDiagramId";</v>
      </c>
      <c r="Z1580" s="7" t="str">
        <f t="shared" ref="Z1580:Z1582" si="750">CONCATENATE("private String ",W1580,"=","""""",";")</f>
        <v>private String fkActivityDiagramId="";</v>
      </c>
    </row>
    <row r="1581" spans="2:26" ht="19.2" x14ac:dyDescent="0.45">
      <c r="B1581" s="41" t="s">
        <v>933</v>
      </c>
      <c r="C1581" s="1" t="s">
        <v>1</v>
      </c>
      <c r="D1581" s="4">
        <v>50</v>
      </c>
      <c r="I1581" t="str">
        <f t="shared" si="743"/>
        <v>ALTER TABLE FK_ACTIVITY_GROUP_ID</v>
      </c>
      <c r="J1581" s="23"/>
      <c r="K1581" s="25" t="str">
        <f t="shared" si="744"/>
        <v>FK_ACTIVITY_GROUP_ID,</v>
      </c>
      <c r="L1581" s="12"/>
      <c r="M1581" s="18" t="str">
        <f t="shared" si="745"/>
        <v>FK_ACTIVITY_GROUP_ID,</v>
      </c>
      <c r="N1581" s="5" t="str">
        <f t="shared" si="746"/>
        <v>FK_ACTIVITY_GROUP_ID VARCHAR(50),</v>
      </c>
      <c r="O1581" s="1" t="s">
        <v>10</v>
      </c>
      <c r="P1581" t="s">
        <v>954</v>
      </c>
      <c r="Q1581" t="s">
        <v>890</v>
      </c>
      <c r="R1581" t="s">
        <v>2</v>
      </c>
      <c r="W1581" s="17" t="str">
        <f t="shared" si="747"/>
        <v>fkActivityGroupId</v>
      </c>
      <c r="X1581" s="3" t="str">
        <f t="shared" si="748"/>
        <v>"fkActivityGroupId":"",</v>
      </c>
      <c r="Y1581" s="22" t="str">
        <f t="shared" si="749"/>
        <v>public static String FK_ACTIVITY_GROUP_ID="fkActivityGroupId";</v>
      </c>
      <c r="Z1581" s="7" t="str">
        <f t="shared" si="750"/>
        <v>private String fkActivityGroupId="";</v>
      </c>
    </row>
    <row r="1582" spans="2:26" ht="19.2" x14ac:dyDescent="0.45">
      <c r="B1582" s="41" t="s">
        <v>258</v>
      </c>
      <c r="C1582" s="1" t="s">
        <v>1</v>
      </c>
      <c r="D1582" s="4">
        <v>30</v>
      </c>
      <c r="I1582" t="str">
        <f t="shared" si="743"/>
        <v>ALTER TABLE ORDER_NO</v>
      </c>
      <c r="J1582" s="23"/>
      <c r="K1582" s="25" t="str">
        <f t="shared" si="744"/>
        <v>ORDER_NO,</v>
      </c>
      <c r="L1582" s="12"/>
      <c r="M1582" s="18" t="str">
        <f t="shared" si="745"/>
        <v>ORDER_NO,</v>
      </c>
      <c r="N1582" s="5" t="str">
        <f t="shared" si="746"/>
        <v>ORDER_NO VARCHAR(30),</v>
      </c>
      <c r="O1582" s="1" t="s">
        <v>259</v>
      </c>
      <c r="P1582" t="s">
        <v>173</v>
      </c>
      <c r="W1582" s="17" t="str">
        <f t="shared" si="747"/>
        <v>orderNo</v>
      </c>
      <c r="X1582" s="3" t="str">
        <f t="shared" si="748"/>
        <v>"orderNo":"",</v>
      </c>
      <c r="Y1582" s="22" t="str">
        <f t="shared" si="749"/>
        <v>public static String ORDER_NO="orderNo";</v>
      </c>
      <c r="Z1582" s="7" t="str">
        <f t="shared" si="750"/>
        <v>private String orderNo="";</v>
      </c>
    </row>
    <row r="1583" spans="2:26" ht="19.2" x14ac:dyDescent="0.45">
      <c r="B1583" s="41" t="s">
        <v>765</v>
      </c>
      <c r="C1583" s="1" t="s">
        <v>1</v>
      </c>
      <c r="D1583" s="4">
        <v>10</v>
      </c>
      <c r="I1583" t="str">
        <f t="shared" si="735"/>
        <v>ALTER TABLE ROW_COUNT</v>
      </c>
      <c r="K1583" s="25" t="str">
        <f t="shared" si="736"/>
        <v>ROW_COUNT,</v>
      </c>
      <c r="L1583" s="12"/>
      <c r="M1583" s="18" t="str">
        <f t="shared" si="737"/>
        <v>ROW_COUNT,</v>
      </c>
      <c r="N1583" s="5" t="str">
        <f t="shared" si="742"/>
        <v>ROW_COUNT VARCHAR(10),</v>
      </c>
      <c r="O1583" s="1" t="s">
        <v>766</v>
      </c>
      <c r="P1583" t="s">
        <v>214</v>
      </c>
      <c r="W1583" s="17" t="str">
        <f t="shared" si="738"/>
        <v>rowCount</v>
      </c>
      <c r="X1583" s="3" t="str">
        <f t="shared" si="739"/>
        <v>"rowCount":"",</v>
      </c>
      <c r="Y1583" s="22" t="str">
        <f t="shared" si="740"/>
        <v>public static String ROW_COUNT="rowCount";</v>
      </c>
      <c r="Z1583" s="7" t="str">
        <f t="shared" si="741"/>
        <v>private String rowCount="";</v>
      </c>
    </row>
    <row r="1584" spans="2:26" ht="19.2" x14ac:dyDescent="0.45">
      <c r="B1584" s="41" t="s">
        <v>938</v>
      </c>
      <c r="C1584" s="1" t="s">
        <v>1</v>
      </c>
      <c r="D1584" s="4">
        <v>10</v>
      </c>
      <c r="I1584" t="str">
        <f t="shared" si="735"/>
        <v>ALTER TABLE LANE_NAME</v>
      </c>
      <c r="J1584" s="23"/>
      <c r="K1584" s="25" t="str">
        <f t="shared" si="736"/>
        <v>LANE_NAME,</v>
      </c>
      <c r="L1584" s="12"/>
      <c r="M1584" s="18" t="str">
        <f t="shared" si="737"/>
        <v>LANE_NAME,</v>
      </c>
      <c r="N1584" s="5" t="str">
        <f t="shared" si="742"/>
        <v>LANE_NAME VARCHAR(10),</v>
      </c>
      <c r="O1584" s="1" t="s">
        <v>957</v>
      </c>
      <c r="P1584" t="s">
        <v>0</v>
      </c>
      <c r="W1584" s="17" t="str">
        <f t="shared" si="738"/>
        <v>laneName</v>
      </c>
      <c r="X1584" s="3" t="str">
        <f t="shared" si="739"/>
        <v>"laneName":"",</v>
      </c>
      <c r="Y1584" s="22" t="str">
        <f t="shared" si="740"/>
        <v>public static String LANE_NAME="laneName";</v>
      </c>
      <c r="Z1584" s="7" t="str">
        <f t="shared" si="741"/>
        <v>private String laneName="";</v>
      </c>
    </row>
    <row r="1585" spans="2:26" ht="19.2" x14ac:dyDescent="0.45">
      <c r="B1585" s="1"/>
      <c r="C1585" s="1"/>
      <c r="D1585" s="4"/>
      <c r="K1585" s="29" t="s">
        <v>909</v>
      </c>
      <c r="L1585" s="12"/>
      <c r="M1585" s="18"/>
      <c r="N1585" s="33" t="s">
        <v>130</v>
      </c>
      <c r="O1585" s="1"/>
      <c r="W1585" s="17"/>
    </row>
    <row r="1586" spans="2:26" x14ac:dyDescent="0.3">
      <c r="N1586" s="31" t="s">
        <v>126</v>
      </c>
    </row>
    <row r="1587" spans="2:26" x14ac:dyDescent="0.3">
      <c r="B1587" s="40"/>
    </row>
    <row r="1588" spans="2:26" x14ac:dyDescent="0.3">
      <c r="B1588" s="40"/>
    </row>
    <row r="1589" spans="2:26" x14ac:dyDescent="0.3">
      <c r="B1589" s="2" t="s">
        <v>941</v>
      </c>
      <c r="I1589" t="str">
        <f t="shared" ref="I1589:I1597" si="751">CONCATENATE("ALTER TABLE"," ",B1589)</f>
        <v>ALTER TABLE TM_ACTIVITY_FIGURE_RELATION</v>
      </c>
      <c r="J1589" t="s">
        <v>293</v>
      </c>
      <c r="K1589" s="26" t="str">
        <f>CONCATENATE(J1589," VIEW ",B1589," AS SELECT")</f>
        <v>create OR REPLACE VIEW TM_ACTIVITY_FIGURE_RELATION AS SELECT</v>
      </c>
      <c r="N1589" s="5" t="str">
        <f>CONCATENATE("CREATE TABLE ",B1589," ","(")</f>
        <v>CREATE TABLE TM_ACTIVITY_FIGURE_RELATION (</v>
      </c>
    </row>
    <row r="1590" spans="2:26" ht="19.2" x14ac:dyDescent="0.45">
      <c r="B1590" s="1" t="s">
        <v>2</v>
      </c>
      <c r="C1590" s="1" t="s">
        <v>1</v>
      </c>
      <c r="D1590" s="4">
        <v>30</v>
      </c>
      <c r="E1590" s="24" t="s">
        <v>113</v>
      </c>
      <c r="I1590" t="str">
        <f t="shared" si="751"/>
        <v>ALTER TABLE ID</v>
      </c>
      <c r="K1590" s="25" t="str">
        <f t="shared" ref="K1590:K1597" si="752">CONCATENATE(B1590,",")</f>
        <v>ID,</v>
      </c>
      <c r="L1590" s="12"/>
      <c r="M1590" s="18" t="str">
        <f t="shared" ref="M1590:M1597" si="753">CONCATENATE(B1590,",")</f>
        <v>ID,</v>
      </c>
      <c r="N1590" s="5" t="str">
        <f>CONCATENATE(B1590," ",C1590,"(",D1590,") ",E1590," ,")</f>
        <v>ID VARCHAR(30) NOT NULL ,</v>
      </c>
      <c r="O1590" s="1" t="s">
        <v>2</v>
      </c>
      <c r="P1590" s="6"/>
      <c r="Q1590" s="6"/>
      <c r="R1590" s="6"/>
      <c r="S1590" s="6"/>
      <c r="T1590" s="6"/>
      <c r="U1590" s="6"/>
      <c r="V1590" s="6"/>
      <c r="W1590" s="17" t="str">
        <f t="shared" ref="W1590:W1597" si="754">CONCATENATE(,LOWER(O1590),UPPER(LEFT(P1590,1)),LOWER(RIGHT(P1590,LEN(P1590)-IF(LEN(P1590)&gt;0,1,LEN(P1590)))),UPPER(LEFT(Q1590,1)),LOWER(RIGHT(Q1590,LEN(Q1590)-IF(LEN(Q1590)&gt;0,1,LEN(Q1590)))),UPPER(LEFT(R1590,1)),LOWER(RIGHT(R1590,LEN(R1590)-IF(LEN(R1590)&gt;0,1,LEN(R1590)))),UPPER(LEFT(S1590,1)),LOWER(RIGHT(S1590,LEN(S1590)-IF(LEN(S1590)&gt;0,1,LEN(S1590)))),UPPER(LEFT(T1590,1)),LOWER(RIGHT(T1590,LEN(T1590)-IF(LEN(T1590)&gt;0,1,LEN(T1590)))),UPPER(LEFT(U1590,1)),LOWER(RIGHT(U1590,LEN(U1590)-IF(LEN(U1590)&gt;0,1,LEN(U1590)))),UPPER(LEFT(V1590,1)),LOWER(RIGHT(V1590,LEN(V1590)-IF(LEN(V1590)&gt;0,1,LEN(V1590)))))</f>
        <v>id</v>
      </c>
      <c r="X1590" s="3" t="str">
        <f t="shared" ref="X1590:X1597" si="755">CONCATENATE("""",W1590,"""",":","""","""",",")</f>
        <v>"id":"",</v>
      </c>
      <c r="Y1590" s="22" t="str">
        <f t="shared" ref="Y1590:Y1597" si="756">CONCATENATE("public static String ",,B1590,,"=","""",W1590,""";")</f>
        <v>public static String ID="id";</v>
      </c>
      <c r="Z1590" s="7" t="str">
        <f t="shared" ref="Z1590:Z1597" si="757">CONCATENATE("private String ",W1590,"=","""""",";")</f>
        <v>private String id="";</v>
      </c>
    </row>
    <row r="1591" spans="2:26" ht="19.2" x14ac:dyDescent="0.45">
      <c r="B1591" s="1" t="s">
        <v>3</v>
      </c>
      <c r="C1591" s="1" t="s">
        <v>1</v>
      </c>
      <c r="D1591" s="4">
        <v>10</v>
      </c>
      <c r="I1591" t="str">
        <f t="shared" si="751"/>
        <v>ALTER TABLE STATUS</v>
      </c>
      <c r="K1591" s="25" t="str">
        <f t="shared" si="752"/>
        <v>STATUS,</v>
      </c>
      <c r="L1591" s="12"/>
      <c r="M1591" s="18" t="str">
        <f t="shared" si="753"/>
        <v>STATUS,</v>
      </c>
      <c r="N1591" s="5" t="str">
        <f t="shared" ref="N1591:N1597" si="758">CONCATENATE(B1591," ",C1591,"(",D1591,")",",")</f>
        <v>STATUS VARCHAR(10),</v>
      </c>
      <c r="O1591" s="1" t="s">
        <v>3</v>
      </c>
      <c r="W1591" s="17" t="str">
        <f t="shared" si="754"/>
        <v>status</v>
      </c>
      <c r="X1591" s="3" t="str">
        <f t="shared" si="755"/>
        <v>"status":"",</v>
      </c>
      <c r="Y1591" s="22" t="str">
        <f t="shared" si="756"/>
        <v>public static String STATUS="status";</v>
      </c>
      <c r="Z1591" s="7" t="str">
        <f t="shared" si="757"/>
        <v>private String status="";</v>
      </c>
    </row>
    <row r="1592" spans="2:26" ht="19.2" x14ac:dyDescent="0.45">
      <c r="B1592" s="1" t="s">
        <v>4</v>
      </c>
      <c r="C1592" s="1" t="s">
        <v>1</v>
      </c>
      <c r="D1592" s="4">
        <v>30</v>
      </c>
      <c r="I1592" t="str">
        <f t="shared" si="751"/>
        <v>ALTER TABLE INSERT_DATE</v>
      </c>
      <c r="K1592" s="25" t="str">
        <f t="shared" si="752"/>
        <v>INSERT_DATE,</v>
      </c>
      <c r="L1592" s="12"/>
      <c r="M1592" s="18" t="str">
        <f t="shared" si="753"/>
        <v>INSERT_DATE,</v>
      </c>
      <c r="N1592" s="5" t="str">
        <f t="shared" si="758"/>
        <v>INSERT_DATE VARCHAR(30),</v>
      </c>
      <c r="O1592" s="1" t="s">
        <v>7</v>
      </c>
      <c r="P1592" t="s">
        <v>8</v>
      </c>
      <c r="W1592" s="17" t="str">
        <f t="shared" si="754"/>
        <v>insertDate</v>
      </c>
      <c r="X1592" s="3" t="str">
        <f t="shared" si="755"/>
        <v>"insertDate":"",</v>
      </c>
      <c r="Y1592" s="22" t="str">
        <f t="shared" si="756"/>
        <v>public static String INSERT_DATE="insertDate";</v>
      </c>
      <c r="Z1592" s="7" t="str">
        <f t="shared" si="757"/>
        <v>private String insertDate="";</v>
      </c>
    </row>
    <row r="1593" spans="2:26" ht="19.2" x14ac:dyDescent="0.45">
      <c r="B1593" s="1" t="s">
        <v>5</v>
      </c>
      <c r="C1593" s="1" t="s">
        <v>1</v>
      </c>
      <c r="D1593" s="4">
        <v>30</v>
      </c>
      <c r="I1593" t="str">
        <f t="shared" si="751"/>
        <v>ALTER TABLE MODIFICATION_DATE</v>
      </c>
      <c r="K1593" s="25" t="str">
        <f t="shared" si="752"/>
        <v>MODIFICATION_DATE,</v>
      </c>
      <c r="L1593" s="12"/>
      <c r="M1593" s="18" t="str">
        <f t="shared" si="753"/>
        <v>MODIFICATION_DATE,</v>
      </c>
      <c r="N1593" s="5" t="str">
        <f t="shared" si="758"/>
        <v>MODIFICATION_DATE VARCHAR(30),</v>
      </c>
      <c r="O1593" s="1" t="s">
        <v>9</v>
      </c>
      <c r="P1593" t="s">
        <v>8</v>
      </c>
      <c r="W1593" s="17" t="str">
        <f t="shared" si="754"/>
        <v>modificationDate</v>
      </c>
      <c r="X1593" s="3" t="str">
        <f t="shared" si="755"/>
        <v>"modificationDate":"",</v>
      </c>
      <c r="Y1593" s="22" t="str">
        <f t="shared" si="756"/>
        <v>public static String MODIFICATION_DATE="modificationDate";</v>
      </c>
      <c r="Z1593" s="7" t="str">
        <f t="shared" si="757"/>
        <v>private String modificationDate="";</v>
      </c>
    </row>
    <row r="1594" spans="2:26" ht="19.2" x14ac:dyDescent="0.45">
      <c r="B1594" s="41" t="s">
        <v>942</v>
      </c>
      <c r="C1594" s="1" t="s">
        <v>1</v>
      </c>
      <c r="D1594" s="4">
        <v>32</v>
      </c>
      <c r="I1594" t="str">
        <f t="shared" si="751"/>
        <v>ALTER TABLE FK_FROM_FIGURE_ID</v>
      </c>
      <c r="K1594" s="25" t="str">
        <f t="shared" si="752"/>
        <v>FK_FROM_FIGURE_ID,</v>
      </c>
      <c r="L1594" s="12"/>
      <c r="M1594" s="18" t="str">
        <f t="shared" si="753"/>
        <v>FK_FROM_FIGURE_ID,</v>
      </c>
      <c r="N1594" s="5" t="str">
        <f t="shared" si="758"/>
        <v>FK_FROM_FIGURE_ID VARCHAR(32),</v>
      </c>
      <c r="O1594" s="1" t="s">
        <v>10</v>
      </c>
      <c r="P1594" t="s">
        <v>663</v>
      </c>
      <c r="Q1594" t="s">
        <v>958</v>
      </c>
      <c r="R1594" t="s">
        <v>2</v>
      </c>
      <c r="W1594" s="17" t="str">
        <f t="shared" si="754"/>
        <v>fkFromFigureId</v>
      </c>
      <c r="X1594" s="3" t="str">
        <f t="shared" si="755"/>
        <v>"fkFromFigureId":"",</v>
      </c>
      <c r="Y1594" s="22" t="str">
        <f t="shared" si="756"/>
        <v>public static String FK_FROM_FIGURE_ID="fkFromFigureId";</v>
      </c>
      <c r="Z1594" s="7" t="str">
        <f t="shared" si="757"/>
        <v>private String fkFromFigureId="";</v>
      </c>
    </row>
    <row r="1595" spans="2:26" ht="19.2" x14ac:dyDescent="0.45">
      <c r="B1595" s="41" t="s">
        <v>943</v>
      </c>
      <c r="C1595" s="1" t="s">
        <v>1</v>
      </c>
      <c r="D1595" s="4">
        <v>32</v>
      </c>
      <c r="I1595" t="str">
        <f t="shared" si="751"/>
        <v>ALTER TABLE FK_TO_FIGURE_ID</v>
      </c>
      <c r="K1595" s="25" t="str">
        <f t="shared" si="752"/>
        <v>FK_TO_FIGURE_ID,</v>
      </c>
      <c r="L1595" s="12"/>
      <c r="M1595" s="18" t="str">
        <f t="shared" si="753"/>
        <v>FK_TO_FIGURE_ID,</v>
      </c>
      <c r="N1595" s="5" t="str">
        <f t="shared" si="758"/>
        <v>FK_TO_FIGURE_ID VARCHAR(32),</v>
      </c>
      <c r="O1595" s="1" t="s">
        <v>10</v>
      </c>
      <c r="P1595" t="s">
        <v>811</v>
      </c>
      <c r="Q1595" t="s">
        <v>958</v>
      </c>
      <c r="R1595" t="s">
        <v>2</v>
      </c>
      <c r="W1595" s="17" t="str">
        <f t="shared" si="754"/>
        <v>fkToFigureId</v>
      </c>
      <c r="X1595" s="3" t="str">
        <f t="shared" si="755"/>
        <v>"fkToFigureId":"",</v>
      </c>
      <c r="Y1595" s="22" t="str">
        <f t="shared" si="756"/>
        <v>public static String FK_TO_FIGURE_ID="fkToFigureId";</v>
      </c>
      <c r="Z1595" s="7" t="str">
        <f t="shared" si="757"/>
        <v>private String fkToFigureId="";</v>
      </c>
    </row>
    <row r="1596" spans="2:26" ht="19.2" x14ac:dyDescent="0.45">
      <c r="B1596" s="41" t="s">
        <v>944</v>
      </c>
      <c r="C1596" s="1" t="s">
        <v>1</v>
      </c>
      <c r="D1596" s="4">
        <v>300</v>
      </c>
      <c r="I1596" t="str">
        <f t="shared" si="751"/>
        <v>ALTER TABLE RELATION_NAME</v>
      </c>
      <c r="J1596" s="23"/>
      <c r="K1596" s="25" t="str">
        <f t="shared" si="752"/>
        <v>RELATION_NAME,</v>
      </c>
      <c r="L1596" s="12"/>
      <c r="M1596" s="18" t="str">
        <f t="shared" si="753"/>
        <v>RELATION_NAME,</v>
      </c>
      <c r="N1596" s="5" t="str">
        <f t="shared" si="758"/>
        <v>RELATION_NAME VARCHAR(300),</v>
      </c>
      <c r="O1596" s="1" t="s">
        <v>445</v>
      </c>
      <c r="P1596" t="s">
        <v>0</v>
      </c>
      <c r="W1596" s="17" t="str">
        <f t="shared" si="754"/>
        <v>relationName</v>
      </c>
      <c r="X1596" s="3" t="str">
        <f t="shared" si="755"/>
        <v>"relationName":"",</v>
      </c>
      <c r="Y1596" s="22" t="str">
        <f t="shared" si="756"/>
        <v>public static String RELATION_NAME="relationName";</v>
      </c>
      <c r="Z1596" s="7" t="str">
        <f t="shared" si="757"/>
        <v>private String relationName="";</v>
      </c>
    </row>
    <row r="1597" spans="2:26" ht="19.2" x14ac:dyDescent="0.45">
      <c r="B1597" s="41" t="s">
        <v>945</v>
      </c>
      <c r="C1597" s="1" t="s">
        <v>1</v>
      </c>
      <c r="D1597" s="4">
        <v>100</v>
      </c>
      <c r="I1597" t="str">
        <f t="shared" si="751"/>
        <v>ALTER TABLE RELATION_COLOR</v>
      </c>
      <c r="J1597" s="23"/>
      <c r="K1597" s="25" t="str">
        <f t="shared" si="752"/>
        <v>RELATION_COLOR,</v>
      </c>
      <c r="L1597" s="12"/>
      <c r="M1597" s="18" t="str">
        <f t="shared" si="753"/>
        <v>RELATION_COLOR,</v>
      </c>
      <c r="N1597" s="5" t="str">
        <f t="shared" si="758"/>
        <v>RELATION_COLOR VARCHAR(100),</v>
      </c>
      <c r="O1597" s="1" t="s">
        <v>445</v>
      </c>
      <c r="P1597" t="s">
        <v>358</v>
      </c>
      <c r="W1597" s="17" t="str">
        <f t="shared" si="754"/>
        <v>relationColor</v>
      </c>
      <c r="X1597" s="3" t="str">
        <f t="shared" si="755"/>
        <v>"relationColor":"",</v>
      </c>
      <c r="Y1597" s="22" t="str">
        <f t="shared" si="756"/>
        <v>public static String RELATION_COLOR="relationColor";</v>
      </c>
      <c r="Z1597" s="7" t="str">
        <f t="shared" si="757"/>
        <v>private String relationColor="";</v>
      </c>
    </row>
    <row r="1598" spans="2:26" ht="19.2" x14ac:dyDescent="0.45">
      <c r="B1598" s="1"/>
      <c r="C1598" s="1"/>
      <c r="D1598" s="4"/>
      <c r="K1598" s="29" t="s">
        <v>909</v>
      </c>
      <c r="L1598" s="12"/>
      <c r="M1598" s="18"/>
      <c r="N1598" s="33" t="s">
        <v>130</v>
      </c>
      <c r="O1598" s="1"/>
      <c r="W1598" s="17"/>
    </row>
    <row r="1599" spans="2:26" x14ac:dyDescent="0.3">
      <c r="N1599" s="31" t="s">
        <v>126</v>
      </c>
    </row>
    <row r="1600" spans="2:26" x14ac:dyDescent="0.3">
      <c r="B1600" s="40"/>
    </row>
    <row r="1601" spans="2:26" x14ac:dyDescent="0.3">
      <c r="B1601" s="2" t="s">
        <v>946</v>
      </c>
      <c r="I1601" t="str">
        <f t="shared" ref="I1601:I1611" si="759">CONCATENATE("ALTER TABLE"," ",B1601)</f>
        <v>ALTER TABLE TM_ACTIVITY_LANE_FIGURE</v>
      </c>
      <c r="J1601" t="s">
        <v>293</v>
      </c>
      <c r="K1601" s="26" t="str">
        <f>CONCATENATE(J1601," VIEW ",B1601," AS SELECT")</f>
        <v>create OR REPLACE VIEW TM_ACTIVITY_LANE_FIGURE AS SELECT</v>
      </c>
      <c r="N1601" s="5" t="str">
        <f>CONCATENATE("CREATE TABLE ",B1601," ","(")</f>
        <v>CREATE TABLE TM_ACTIVITY_LANE_FIGURE (</v>
      </c>
    </row>
    <row r="1602" spans="2:26" ht="19.2" x14ac:dyDescent="0.45">
      <c r="B1602" s="1" t="s">
        <v>2</v>
      </c>
      <c r="C1602" s="1" t="s">
        <v>1</v>
      </c>
      <c r="D1602" s="4">
        <v>30</v>
      </c>
      <c r="E1602" s="24" t="s">
        <v>113</v>
      </c>
      <c r="I1602" t="str">
        <f t="shared" si="759"/>
        <v>ALTER TABLE ID</v>
      </c>
      <c r="K1602" s="25" t="str">
        <f t="shared" ref="K1602:K1611" si="760">CONCATENATE(B1602,",")</f>
        <v>ID,</v>
      </c>
      <c r="L1602" s="12"/>
      <c r="M1602" s="18" t="str">
        <f t="shared" ref="M1602:M1611" si="761">CONCATENATE(B1602,",")</f>
        <v>ID,</v>
      </c>
      <c r="N1602" s="5" t="str">
        <f>CONCATENATE(B1602," ",C1602,"(",D1602,") ",E1602," ,")</f>
        <v>ID VARCHAR(30) NOT NULL ,</v>
      </c>
      <c r="O1602" s="1" t="s">
        <v>2</v>
      </c>
      <c r="P1602" s="6"/>
      <c r="Q1602" s="6"/>
      <c r="R1602" s="6"/>
      <c r="S1602" s="6"/>
      <c r="T1602" s="6"/>
      <c r="U1602" s="6"/>
      <c r="V1602" s="6"/>
      <c r="W1602" s="17" t="str">
        <f t="shared" ref="W1602:W1611" si="762">CONCATENATE(,LOWER(O1602),UPPER(LEFT(P1602,1)),LOWER(RIGHT(P1602,LEN(P1602)-IF(LEN(P1602)&gt;0,1,LEN(P1602)))),UPPER(LEFT(Q1602,1)),LOWER(RIGHT(Q1602,LEN(Q1602)-IF(LEN(Q1602)&gt;0,1,LEN(Q1602)))),UPPER(LEFT(R1602,1)),LOWER(RIGHT(R1602,LEN(R1602)-IF(LEN(R1602)&gt;0,1,LEN(R1602)))),UPPER(LEFT(S1602,1)),LOWER(RIGHT(S1602,LEN(S1602)-IF(LEN(S1602)&gt;0,1,LEN(S1602)))),UPPER(LEFT(T1602,1)),LOWER(RIGHT(T1602,LEN(T1602)-IF(LEN(T1602)&gt;0,1,LEN(T1602)))),UPPER(LEFT(U1602,1)),LOWER(RIGHT(U1602,LEN(U1602)-IF(LEN(U1602)&gt;0,1,LEN(U1602)))),UPPER(LEFT(V1602,1)),LOWER(RIGHT(V1602,LEN(V1602)-IF(LEN(V1602)&gt;0,1,LEN(V1602)))))</f>
        <v>id</v>
      </c>
      <c r="X1602" s="3" t="str">
        <f t="shared" ref="X1602:X1611" si="763">CONCATENATE("""",W1602,"""",":","""","""",",")</f>
        <v>"id":"",</v>
      </c>
      <c r="Y1602" s="22" t="str">
        <f t="shared" ref="Y1602:Y1611" si="764">CONCATENATE("public static String ",,B1602,,"=","""",W1602,""";")</f>
        <v>public static String ID="id";</v>
      </c>
      <c r="Z1602" s="7" t="str">
        <f t="shared" ref="Z1602:Z1611" si="765">CONCATENATE("private String ",W1602,"=","""""",";")</f>
        <v>private String id="";</v>
      </c>
    </row>
    <row r="1603" spans="2:26" ht="19.2" x14ac:dyDescent="0.45">
      <c r="B1603" s="1" t="s">
        <v>3</v>
      </c>
      <c r="C1603" s="1" t="s">
        <v>1</v>
      </c>
      <c r="D1603" s="4">
        <v>10</v>
      </c>
      <c r="I1603" t="str">
        <f t="shared" si="759"/>
        <v>ALTER TABLE STATUS</v>
      </c>
      <c r="K1603" s="25" t="str">
        <f t="shared" si="760"/>
        <v>STATUS,</v>
      </c>
      <c r="L1603" s="12"/>
      <c r="M1603" s="18" t="str">
        <f t="shared" si="761"/>
        <v>STATUS,</v>
      </c>
      <c r="N1603" s="5" t="str">
        <f t="shared" ref="N1603:N1611" si="766">CONCATENATE(B1603," ",C1603,"(",D1603,")",",")</f>
        <v>STATUS VARCHAR(10),</v>
      </c>
      <c r="O1603" s="1" t="s">
        <v>3</v>
      </c>
      <c r="W1603" s="17" t="str">
        <f t="shared" si="762"/>
        <v>status</v>
      </c>
      <c r="X1603" s="3" t="str">
        <f t="shared" si="763"/>
        <v>"status":"",</v>
      </c>
      <c r="Y1603" s="22" t="str">
        <f t="shared" si="764"/>
        <v>public static String STATUS="status";</v>
      </c>
      <c r="Z1603" s="7" t="str">
        <f t="shared" si="765"/>
        <v>private String status="";</v>
      </c>
    </row>
    <row r="1604" spans="2:26" ht="19.2" x14ac:dyDescent="0.45">
      <c r="B1604" s="1" t="s">
        <v>4</v>
      </c>
      <c r="C1604" s="1" t="s">
        <v>1</v>
      </c>
      <c r="D1604" s="4">
        <v>30</v>
      </c>
      <c r="I1604" t="str">
        <f t="shared" si="759"/>
        <v>ALTER TABLE INSERT_DATE</v>
      </c>
      <c r="K1604" s="25" t="str">
        <f t="shared" si="760"/>
        <v>INSERT_DATE,</v>
      </c>
      <c r="L1604" s="12"/>
      <c r="M1604" s="18" t="str">
        <f t="shared" si="761"/>
        <v>INSERT_DATE,</v>
      </c>
      <c r="N1604" s="5" t="str">
        <f t="shared" si="766"/>
        <v>INSERT_DATE VARCHAR(30),</v>
      </c>
      <c r="O1604" s="1" t="s">
        <v>7</v>
      </c>
      <c r="P1604" t="s">
        <v>8</v>
      </c>
      <c r="W1604" s="17" t="str">
        <f t="shared" si="762"/>
        <v>insertDate</v>
      </c>
      <c r="X1604" s="3" t="str">
        <f t="shared" si="763"/>
        <v>"insertDate":"",</v>
      </c>
      <c r="Y1604" s="22" t="str">
        <f t="shared" si="764"/>
        <v>public static String INSERT_DATE="insertDate";</v>
      </c>
      <c r="Z1604" s="7" t="str">
        <f t="shared" si="765"/>
        <v>private String insertDate="";</v>
      </c>
    </row>
    <row r="1605" spans="2:26" ht="19.2" x14ac:dyDescent="0.45">
      <c r="B1605" s="1" t="s">
        <v>5</v>
      </c>
      <c r="C1605" s="1" t="s">
        <v>1</v>
      </c>
      <c r="D1605" s="4">
        <v>30</v>
      </c>
      <c r="I1605" t="str">
        <f t="shared" si="759"/>
        <v>ALTER TABLE MODIFICATION_DATE</v>
      </c>
      <c r="K1605" s="25" t="str">
        <f t="shared" si="760"/>
        <v>MODIFICATION_DATE,</v>
      </c>
      <c r="L1605" s="12"/>
      <c r="M1605" s="18" t="str">
        <f t="shared" si="761"/>
        <v>MODIFICATION_DATE,</v>
      </c>
      <c r="N1605" s="5" t="str">
        <f t="shared" si="766"/>
        <v>MODIFICATION_DATE VARCHAR(30),</v>
      </c>
      <c r="O1605" s="1" t="s">
        <v>9</v>
      </c>
      <c r="P1605" t="s">
        <v>8</v>
      </c>
      <c r="W1605" s="17" t="str">
        <f t="shared" si="762"/>
        <v>modificationDate</v>
      </c>
      <c r="X1605" s="3" t="str">
        <f t="shared" si="763"/>
        <v>"modificationDate":"",</v>
      </c>
      <c r="Y1605" s="22" t="str">
        <f t="shared" si="764"/>
        <v>public static String MODIFICATION_DATE="modificationDate";</v>
      </c>
      <c r="Z1605" s="7" t="str">
        <f t="shared" si="765"/>
        <v>private String modificationDate="";</v>
      </c>
    </row>
    <row r="1606" spans="2:26" ht="19.2" x14ac:dyDescent="0.45">
      <c r="B1606" s="41" t="s">
        <v>947</v>
      </c>
      <c r="C1606" s="1" t="s">
        <v>1</v>
      </c>
      <c r="D1606" s="4">
        <v>32</v>
      </c>
      <c r="I1606" t="str">
        <f t="shared" si="759"/>
        <v>ALTER TABLE FK_FIGURE_ID</v>
      </c>
      <c r="K1606" s="25" t="str">
        <f t="shared" si="760"/>
        <v>FK_FIGURE_ID,</v>
      </c>
      <c r="L1606" s="12"/>
      <c r="M1606" s="18" t="str">
        <f t="shared" si="761"/>
        <v>FK_FIGURE_ID,</v>
      </c>
      <c r="N1606" s="5" t="str">
        <f t="shared" si="766"/>
        <v>FK_FIGURE_ID VARCHAR(32),</v>
      </c>
      <c r="O1606" s="1" t="s">
        <v>10</v>
      </c>
      <c r="P1606" t="s">
        <v>958</v>
      </c>
      <c r="Q1606" t="s">
        <v>2</v>
      </c>
      <c r="W1606" s="17" t="str">
        <f t="shared" si="762"/>
        <v>fkFigureId</v>
      </c>
      <c r="X1606" s="3" t="str">
        <f t="shared" si="763"/>
        <v>"fkFigureId":"",</v>
      </c>
      <c r="Y1606" s="22" t="str">
        <f t="shared" si="764"/>
        <v>public static String FK_FIGURE_ID="fkFigureId";</v>
      </c>
      <c r="Z1606" s="7" t="str">
        <f t="shared" si="765"/>
        <v>private String fkFigureId="";</v>
      </c>
    </row>
    <row r="1607" spans="2:26" ht="19.2" x14ac:dyDescent="0.45">
      <c r="B1607" s="41" t="s">
        <v>948</v>
      </c>
      <c r="C1607" s="1" t="s">
        <v>1</v>
      </c>
      <c r="D1607" s="4">
        <v>32</v>
      </c>
      <c r="I1607" t="str">
        <f t="shared" ref="I1607:I1609" si="767">CONCATENATE("ALTER TABLE"," ",B1607)</f>
        <v>ALTER TABLE FK_LANE_ID</v>
      </c>
      <c r="K1607" s="25" t="str">
        <f t="shared" ref="K1607:K1609" si="768">CONCATENATE(B1607,",")</f>
        <v>FK_LANE_ID,</v>
      </c>
      <c r="L1607" s="12"/>
      <c r="M1607" s="18" t="str">
        <f t="shared" ref="M1607:M1609" si="769">CONCATENATE(B1607,",")</f>
        <v>FK_LANE_ID,</v>
      </c>
      <c r="N1607" s="5" t="str">
        <f t="shared" ref="N1607:N1609" si="770">CONCATENATE(B1607," ",C1607,"(",D1607,")",",")</f>
        <v>FK_LANE_ID VARCHAR(32),</v>
      </c>
      <c r="O1607" s="1" t="s">
        <v>10</v>
      </c>
      <c r="P1607" t="s">
        <v>957</v>
      </c>
      <c r="Q1607" t="s">
        <v>2</v>
      </c>
      <c r="W1607" s="17" t="str">
        <f t="shared" ref="W1607:W1609" si="771">CONCATENATE(,LOWER(O1607),UPPER(LEFT(P1607,1)),LOWER(RIGHT(P1607,LEN(P1607)-IF(LEN(P1607)&gt;0,1,LEN(P1607)))),UPPER(LEFT(Q1607,1)),LOWER(RIGHT(Q1607,LEN(Q1607)-IF(LEN(Q1607)&gt;0,1,LEN(Q1607)))),UPPER(LEFT(R1607,1)),LOWER(RIGHT(R1607,LEN(R1607)-IF(LEN(R1607)&gt;0,1,LEN(R1607)))),UPPER(LEFT(S1607,1)),LOWER(RIGHT(S1607,LEN(S1607)-IF(LEN(S1607)&gt;0,1,LEN(S1607)))),UPPER(LEFT(T1607,1)),LOWER(RIGHT(T1607,LEN(T1607)-IF(LEN(T1607)&gt;0,1,LEN(T1607)))),UPPER(LEFT(U1607,1)),LOWER(RIGHT(U1607,LEN(U1607)-IF(LEN(U1607)&gt;0,1,LEN(U1607)))),UPPER(LEFT(V1607,1)),LOWER(RIGHT(V1607,LEN(V1607)-IF(LEN(V1607)&gt;0,1,LEN(V1607)))))</f>
        <v>fkLaneId</v>
      </c>
      <c r="X1607" s="3" t="str">
        <f t="shared" ref="X1607:X1609" si="772">CONCATENATE("""",W1607,"""",":","""","""",",")</f>
        <v>"fkLaneId":"",</v>
      </c>
      <c r="Y1607" s="22" t="str">
        <f t="shared" ref="Y1607:Y1609" si="773">CONCATENATE("public static String ",,B1607,,"=","""",W1607,""";")</f>
        <v>public static String FK_LANE_ID="fkLaneId";</v>
      </c>
      <c r="Z1607" s="7" t="str">
        <f t="shared" ref="Z1607:Z1609" si="774">CONCATENATE("private String ",W1607,"=","""""",";")</f>
        <v>private String fkLaneId="";</v>
      </c>
    </row>
    <row r="1608" spans="2:26" ht="19.2" x14ac:dyDescent="0.45">
      <c r="B1608" s="41" t="s">
        <v>950</v>
      </c>
      <c r="C1608" s="1" t="s">
        <v>1</v>
      </c>
      <c r="D1608" s="4">
        <v>32</v>
      </c>
      <c r="I1608" t="str">
        <f t="shared" si="767"/>
        <v>ALTER TABLE FK__SC_BACKLOG_ID</v>
      </c>
      <c r="J1608" s="23"/>
      <c r="K1608" s="25" t="str">
        <f t="shared" si="768"/>
        <v>FK__SC_BACKLOG_ID,</v>
      </c>
      <c r="L1608" s="12"/>
      <c r="M1608" s="18" t="str">
        <f t="shared" si="769"/>
        <v>FK__SC_BACKLOG_ID,</v>
      </c>
      <c r="N1608" s="5" t="str">
        <f t="shared" si="770"/>
        <v>FK__SC_BACKLOG_ID VARCHAR(32),</v>
      </c>
      <c r="O1608" s="1" t="s">
        <v>10</v>
      </c>
      <c r="Q1608" t="s">
        <v>959</v>
      </c>
      <c r="R1608" t="s">
        <v>354</v>
      </c>
      <c r="S1608" t="s">
        <v>2</v>
      </c>
      <c r="W1608" s="17" t="str">
        <f t="shared" si="771"/>
        <v>fkScBacklogId</v>
      </c>
      <c r="X1608" s="3" t="str">
        <f t="shared" si="772"/>
        <v>"fkScBacklogId":"",</v>
      </c>
      <c r="Y1608" s="22" t="str">
        <f t="shared" si="773"/>
        <v>public static String FK__SC_BACKLOG_ID="fkScBacklogId";</v>
      </c>
      <c r="Z1608" s="7" t="str">
        <f t="shared" si="774"/>
        <v>private String fkScBacklogId="";</v>
      </c>
    </row>
    <row r="1609" spans="2:26" ht="19.2" x14ac:dyDescent="0.45">
      <c r="B1609" s="41" t="s">
        <v>951</v>
      </c>
      <c r="C1609" s="1" t="s">
        <v>1</v>
      </c>
      <c r="D1609" s="4">
        <v>32</v>
      </c>
      <c r="I1609" t="str">
        <f t="shared" si="767"/>
        <v>ALTER TABLE FK_SC_PROJECT_ID</v>
      </c>
      <c r="J1609" s="23"/>
      <c r="K1609" s="25" t="str">
        <f t="shared" si="768"/>
        <v>FK_SC_PROJECT_ID,</v>
      </c>
      <c r="L1609" s="12"/>
      <c r="M1609" s="18" t="str">
        <f t="shared" si="769"/>
        <v>FK_SC_PROJECT_ID,</v>
      </c>
      <c r="N1609" s="5" t="str">
        <f t="shared" si="770"/>
        <v>FK_SC_PROJECT_ID VARCHAR(32),</v>
      </c>
      <c r="O1609" s="1" t="s">
        <v>10</v>
      </c>
      <c r="P1609" t="s">
        <v>959</v>
      </c>
      <c r="Q1609" t="s">
        <v>288</v>
      </c>
      <c r="R1609" t="s">
        <v>2</v>
      </c>
      <c r="W1609" s="17" t="str">
        <f t="shared" si="771"/>
        <v>fkScProjectId</v>
      </c>
      <c r="X1609" s="3" t="str">
        <f t="shared" si="772"/>
        <v>"fkScProjectId":"",</v>
      </c>
      <c r="Y1609" s="22" t="str">
        <f t="shared" si="773"/>
        <v>public static String FK_SC_PROJECT_ID="fkScProjectId";</v>
      </c>
      <c r="Z1609" s="7" t="str">
        <f t="shared" si="774"/>
        <v>private String fkScProjectId="";</v>
      </c>
    </row>
    <row r="1610" spans="2:26" ht="19.2" x14ac:dyDescent="0.45">
      <c r="B1610" s="41" t="s">
        <v>952</v>
      </c>
      <c r="C1610" s="1" t="s">
        <v>701</v>
      </c>
      <c r="D1610" s="4"/>
      <c r="I1610" t="str">
        <f t="shared" si="759"/>
        <v>ALTER TABLE GENERAL_CSS</v>
      </c>
      <c r="J1610" s="23"/>
      <c r="K1610" s="25" t="str">
        <f t="shared" si="760"/>
        <v>GENERAL_CSS,</v>
      </c>
      <c r="L1610" s="12"/>
      <c r="M1610" s="18" t="str">
        <f t="shared" si="761"/>
        <v>GENERAL_CSS,</v>
      </c>
      <c r="N1610" s="5" t="str">
        <f>CONCATENATE(B1610," ",C1610,"",D1610,"",",")</f>
        <v>GENERAL_CSS TEXT,</v>
      </c>
      <c r="O1610" s="1" t="s">
        <v>470</v>
      </c>
      <c r="P1610" t="s">
        <v>554</v>
      </c>
      <c r="W1610" s="17" t="str">
        <f t="shared" si="762"/>
        <v>generalCss</v>
      </c>
      <c r="X1610" s="3" t="str">
        <f t="shared" si="763"/>
        <v>"generalCss":"",</v>
      </c>
      <c r="Y1610" s="22" t="str">
        <f t="shared" si="764"/>
        <v>public static String GENERAL_CSS="generalCss";</v>
      </c>
      <c r="Z1610" s="7" t="str">
        <f t="shared" si="765"/>
        <v>private String generalCss="";</v>
      </c>
    </row>
    <row r="1611" spans="2:26" ht="19.2" x14ac:dyDescent="0.45">
      <c r="B1611" s="41" t="s">
        <v>258</v>
      </c>
      <c r="C1611" s="1" t="s">
        <v>1</v>
      </c>
      <c r="D1611" s="4">
        <v>100</v>
      </c>
      <c r="I1611" t="str">
        <f t="shared" si="759"/>
        <v>ALTER TABLE ORDER_NO</v>
      </c>
      <c r="J1611" s="23"/>
      <c r="K1611" s="25" t="str">
        <f t="shared" si="760"/>
        <v>ORDER_NO,</v>
      </c>
      <c r="L1611" s="12"/>
      <c r="M1611" s="18" t="str">
        <f t="shared" si="761"/>
        <v>ORDER_NO,</v>
      </c>
      <c r="N1611" s="5" t="str">
        <f t="shared" si="766"/>
        <v>ORDER_NO VARCHAR(100),</v>
      </c>
      <c r="O1611" s="1" t="s">
        <v>259</v>
      </c>
      <c r="P1611" t="s">
        <v>173</v>
      </c>
      <c r="W1611" s="17" t="str">
        <f t="shared" si="762"/>
        <v>orderNo</v>
      </c>
      <c r="X1611" s="3" t="str">
        <f t="shared" si="763"/>
        <v>"orderNo":"",</v>
      </c>
      <c r="Y1611" s="22" t="str">
        <f t="shared" si="764"/>
        <v>public static String ORDER_NO="orderNo";</v>
      </c>
      <c r="Z1611" s="7" t="str">
        <f t="shared" si="765"/>
        <v>private String orderNo="";</v>
      </c>
    </row>
    <row r="1612" spans="2:26" ht="19.2" x14ac:dyDescent="0.45">
      <c r="B1612" s="1"/>
      <c r="C1612" s="1"/>
      <c r="D1612" s="4"/>
      <c r="K1612" s="29" t="s">
        <v>909</v>
      </c>
      <c r="L1612" s="12"/>
      <c r="M1612" s="18"/>
      <c r="N1612" s="33" t="s">
        <v>130</v>
      </c>
      <c r="O1612" s="1"/>
      <c r="W1612" s="17"/>
    </row>
    <row r="1613" spans="2:26" x14ac:dyDescent="0.3">
      <c r="N1613" s="31" t="s">
        <v>126</v>
      </c>
    </row>
    <row r="1617" spans="2:26" x14ac:dyDescent="0.3">
      <c r="B1617" s="2" t="s">
        <v>960</v>
      </c>
      <c r="I1617" t="str">
        <f t="shared" ref="I1617:I1625" si="775">CONCATENATE("ALTER TABLE"," ",B1617)</f>
        <v>ALTER TABLE TM_INPUT_ATTRIBUTES</v>
      </c>
      <c r="J1617" t="s">
        <v>293</v>
      </c>
      <c r="K1617" s="26" t="str">
        <f>CONCATENATE(J1617," VIEW ",B1617," AS SELECT")</f>
        <v>create OR REPLACE VIEW TM_INPUT_ATTRIBUTES AS SELECT</v>
      </c>
      <c r="N1617" s="5" t="str">
        <f>CONCATENATE("CREATE TABLE ",B1617," ","(")</f>
        <v>CREATE TABLE TM_INPUT_ATTRIBUTES (</v>
      </c>
    </row>
    <row r="1618" spans="2:26" ht="19.2" x14ac:dyDescent="0.45">
      <c r="B1618" s="1" t="s">
        <v>2</v>
      </c>
      <c r="C1618" s="1" t="s">
        <v>1</v>
      </c>
      <c r="D1618" s="4">
        <v>30</v>
      </c>
      <c r="E1618" s="24" t="s">
        <v>113</v>
      </c>
      <c r="I1618" t="str">
        <f t="shared" si="775"/>
        <v>ALTER TABLE ID</v>
      </c>
      <c r="K1618" s="25" t="str">
        <f t="shared" ref="K1618:K1625" si="776">CONCATENATE(B1618,",")</f>
        <v>ID,</v>
      </c>
      <c r="L1618" s="12"/>
      <c r="M1618" s="18" t="str">
        <f t="shared" ref="M1618:M1625" si="777">CONCATENATE(B1618,",")</f>
        <v>ID,</v>
      </c>
      <c r="N1618" s="5" t="str">
        <f>CONCATENATE(B1618," ",C1618,"(",D1618,") ",E1618," ,")</f>
        <v>ID VARCHAR(30) NOT NULL ,</v>
      </c>
      <c r="O1618" s="1" t="s">
        <v>2</v>
      </c>
      <c r="P1618" s="6"/>
      <c r="Q1618" s="6"/>
      <c r="R1618" s="6"/>
      <c r="S1618" s="6"/>
      <c r="T1618" s="6"/>
      <c r="U1618" s="6"/>
      <c r="V1618" s="6"/>
      <c r="W1618" s="17" t="str">
        <f t="shared" ref="W1618:W1625" si="778">CONCATENATE(,LOWER(O1618),UPPER(LEFT(P1618,1)),LOWER(RIGHT(P1618,LEN(P1618)-IF(LEN(P1618)&gt;0,1,LEN(P1618)))),UPPER(LEFT(Q1618,1)),LOWER(RIGHT(Q1618,LEN(Q1618)-IF(LEN(Q1618)&gt;0,1,LEN(Q1618)))),UPPER(LEFT(R1618,1)),LOWER(RIGHT(R1618,LEN(R1618)-IF(LEN(R1618)&gt;0,1,LEN(R1618)))),UPPER(LEFT(S1618,1)),LOWER(RIGHT(S1618,LEN(S1618)-IF(LEN(S1618)&gt;0,1,LEN(S1618)))),UPPER(LEFT(T1618,1)),LOWER(RIGHT(T1618,LEN(T1618)-IF(LEN(T1618)&gt;0,1,LEN(T1618)))),UPPER(LEFT(U1618,1)),LOWER(RIGHT(U1618,LEN(U1618)-IF(LEN(U1618)&gt;0,1,LEN(U1618)))),UPPER(LEFT(V1618,1)),LOWER(RIGHT(V1618,LEN(V1618)-IF(LEN(V1618)&gt;0,1,LEN(V1618)))))</f>
        <v>id</v>
      </c>
      <c r="X1618" s="3" t="str">
        <f t="shared" ref="X1618:X1625" si="779">CONCATENATE("""",W1618,"""",":","""","""",",")</f>
        <v>"id":"",</v>
      </c>
      <c r="Y1618" s="22" t="str">
        <f t="shared" ref="Y1618:Y1625" si="780">CONCATENATE("public static String ",,B1618,,"=","""",W1618,""";")</f>
        <v>public static String ID="id";</v>
      </c>
      <c r="Z1618" s="7" t="str">
        <f t="shared" ref="Z1618:Z1625" si="781">CONCATENATE("private String ",W1618,"=","""""",";")</f>
        <v>private String id="";</v>
      </c>
    </row>
    <row r="1619" spans="2:26" ht="19.2" x14ac:dyDescent="0.45">
      <c r="B1619" s="1" t="s">
        <v>3</v>
      </c>
      <c r="C1619" s="1" t="s">
        <v>1</v>
      </c>
      <c r="D1619" s="4">
        <v>10</v>
      </c>
      <c r="I1619" t="str">
        <f t="shared" si="775"/>
        <v>ALTER TABLE STATUS</v>
      </c>
      <c r="K1619" s="25" t="str">
        <f t="shared" si="776"/>
        <v>STATUS,</v>
      </c>
      <c r="L1619" s="12"/>
      <c r="M1619" s="18" t="str">
        <f t="shared" si="777"/>
        <v>STATUS,</v>
      </c>
      <c r="N1619" s="5" t="str">
        <f t="shared" ref="N1619:N1625" si="782">CONCATENATE(B1619," ",C1619,"(",D1619,")",",")</f>
        <v>STATUS VARCHAR(10),</v>
      </c>
      <c r="O1619" s="1" t="s">
        <v>3</v>
      </c>
      <c r="W1619" s="17" t="str">
        <f t="shared" si="778"/>
        <v>status</v>
      </c>
      <c r="X1619" s="3" t="str">
        <f t="shared" si="779"/>
        <v>"status":"",</v>
      </c>
      <c r="Y1619" s="22" t="str">
        <f t="shared" si="780"/>
        <v>public static String STATUS="status";</v>
      </c>
      <c r="Z1619" s="7" t="str">
        <f t="shared" si="781"/>
        <v>private String status="";</v>
      </c>
    </row>
    <row r="1620" spans="2:26" ht="19.2" x14ac:dyDescent="0.45">
      <c r="B1620" s="1" t="s">
        <v>4</v>
      </c>
      <c r="C1620" s="1" t="s">
        <v>1</v>
      </c>
      <c r="D1620" s="4">
        <v>30</v>
      </c>
      <c r="I1620" t="str">
        <f t="shared" si="775"/>
        <v>ALTER TABLE INSERT_DATE</v>
      </c>
      <c r="K1620" s="25" t="str">
        <f t="shared" si="776"/>
        <v>INSERT_DATE,</v>
      </c>
      <c r="L1620" s="12"/>
      <c r="M1620" s="18" t="str">
        <f t="shared" si="777"/>
        <v>INSERT_DATE,</v>
      </c>
      <c r="N1620" s="5" t="str">
        <f t="shared" si="782"/>
        <v>INSERT_DATE VARCHAR(30),</v>
      </c>
      <c r="O1620" s="1" t="s">
        <v>7</v>
      </c>
      <c r="P1620" t="s">
        <v>8</v>
      </c>
      <c r="W1620" s="17" t="str">
        <f t="shared" si="778"/>
        <v>insertDate</v>
      </c>
      <c r="X1620" s="3" t="str">
        <f t="shared" si="779"/>
        <v>"insertDate":"",</v>
      </c>
      <c r="Y1620" s="22" t="str">
        <f t="shared" si="780"/>
        <v>public static String INSERT_DATE="insertDate";</v>
      </c>
      <c r="Z1620" s="7" t="str">
        <f t="shared" si="781"/>
        <v>private String insertDate="";</v>
      </c>
    </row>
    <row r="1621" spans="2:26" ht="19.2" x14ac:dyDescent="0.45">
      <c r="B1621" s="1" t="s">
        <v>5</v>
      </c>
      <c r="C1621" s="1" t="s">
        <v>1</v>
      </c>
      <c r="D1621" s="4">
        <v>30</v>
      </c>
      <c r="I1621" t="str">
        <f t="shared" si="775"/>
        <v>ALTER TABLE MODIFICATION_DATE</v>
      </c>
      <c r="K1621" s="25" t="str">
        <f t="shared" si="776"/>
        <v>MODIFICATION_DATE,</v>
      </c>
      <c r="L1621" s="12"/>
      <c r="M1621" s="18" t="str">
        <f t="shared" si="777"/>
        <v>MODIFICATION_DATE,</v>
      </c>
      <c r="N1621" s="5" t="str">
        <f t="shared" si="782"/>
        <v>MODIFICATION_DATE VARCHAR(30),</v>
      </c>
      <c r="O1621" s="1" t="s">
        <v>9</v>
      </c>
      <c r="P1621" t="s">
        <v>8</v>
      </c>
      <c r="W1621" s="17" t="str">
        <f t="shared" si="778"/>
        <v>modificationDate</v>
      </c>
      <c r="X1621" s="3" t="str">
        <f t="shared" si="779"/>
        <v>"modificationDate":"",</v>
      </c>
      <c r="Y1621" s="22" t="str">
        <f t="shared" si="780"/>
        <v>public static String MODIFICATION_DATE="modificationDate";</v>
      </c>
      <c r="Z1621" s="7" t="str">
        <f t="shared" si="781"/>
        <v>private String modificationDate="";</v>
      </c>
    </row>
    <row r="1622" spans="2:26" ht="19.2" x14ac:dyDescent="0.45">
      <c r="B1622" s="41" t="s">
        <v>392</v>
      </c>
      <c r="C1622" s="1" t="s">
        <v>1</v>
      </c>
      <c r="D1622" s="4">
        <v>32</v>
      </c>
      <c r="I1622" t="str">
        <f t="shared" si="775"/>
        <v>ALTER TABLE FK_INPUT_ID</v>
      </c>
      <c r="K1622" s="25" t="str">
        <f t="shared" si="776"/>
        <v>FK_INPUT_ID,</v>
      </c>
      <c r="L1622" s="12"/>
      <c r="M1622" s="18" t="str">
        <f t="shared" si="777"/>
        <v>FK_INPUT_ID,</v>
      </c>
      <c r="N1622" s="5" t="str">
        <f t="shared" si="782"/>
        <v>FK_INPUT_ID VARCHAR(32),</v>
      </c>
      <c r="O1622" s="1" t="s">
        <v>10</v>
      </c>
      <c r="P1622" t="s">
        <v>13</v>
      </c>
      <c r="Q1622" t="s">
        <v>2</v>
      </c>
      <c r="W1622" s="17" t="str">
        <f t="shared" si="778"/>
        <v>fkInputId</v>
      </c>
      <c r="X1622" s="3" t="str">
        <f t="shared" si="779"/>
        <v>"fkInputId":"",</v>
      </c>
      <c r="Y1622" s="22" t="str">
        <f t="shared" si="780"/>
        <v>public static String FK_INPUT_ID="fkInputId";</v>
      </c>
      <c r="Z1622" s="7" t="str">
        <f t="shared" si="781"/>
        <v>private String fkInputId="";</v>
      </c>
    </row>
    <row r="1623" spans="2:26" ht="19.2" x14ac:dyDescent="0.45">
      <c r="B1623" s="41" t="s">
        <v>367</v>
      </c>
      <c r="C1623" s="1" t="s">
        <v>1</v>
      </c>
      <c r="D1623" s="4">
        <v>32</v>
      </c>
      <c r="I1623" t="str">
        <f t="shared" si="775"/>
        <v>ALTER TABLE FK_BACKLOG_ID</v>
      </c>
      <c r="K1623" s="25" t="str">
        <f t="shared" si="776"/>
        <v>FK_BACKLOG_ID,</v>
      </c>
      <c r="L1623" s="12"/>
      <c r="M1623" s="18" t="str">
        <f t="shared" si="777"/>
        <v>FK_BACKLOG_ID,</v>
      </c>
      <c r="N1623" s="5" t="str">
        <f t="shared" si="782"/>
        <v>FK_BACKLOG_ID VARCHAR(32),</v>
      </c>
      <c r="O1623" s="1" t="s">
        <v>10</v>
      </c>
      <c r="P1623" t="s">
        <v>354</v>
      </c>
      <c r="Q1623" t="s">
        <v>2</v>
      </c>
      <c r="W1623" s="17" t="str">
        <f t="shared" si="778"/>
        <v>fkBacklogId</v>
      </c>
      <c r="X1623" s="3" t="str">
        <f t="shared" si="779"/>
        <v>"fkBacklogId":"",</v>
      </c>
      <c r="Y1623" s="22" t="str">
        <f t="shared" si="780"/>
        <v>public static String FK_BACKLOG_ID="fkBacklogId";</v>
      </c>
      <c r="Z1623" s="7" t="str">
        <f t="shared" si="781"/>
        <v>private String fkBacklogId="";</v>
      </c>
    </row>
    <row r="1624" spans="2:26" ht="19.2" x14ac:dyDescent="0.45">
      <c r="B1624" s="41" t="s">
        <v>274</v>
      </c>
      <c r="C1624" s="1" t="s">
        <v>1</v>
      </c>
      <c r="D1624" s="4">
        <v>32</v>
      </c>
      <c r="I1624" t="str">
        <f t="shared" si="775"/>
        <v>ALTER TABLE FK_PROJECT_ID</v>
      </c>
      <c r="J1624" s="23"/>
      <c r="K1624" s="25" t="str">
        <f t="shared" si="776"/>
        <v>FK_PROJECT_ID,</v>
      </c>
      <c r="L1624" s="12"/>
      <c r="M1624" s="18" t="str">
        <f t="shared" si="777"/>
        <v>FK_PROJECT_ID,</v>
      </c>
      <c r="N1624" s="5" t="str">
        <f t="shared" si="782"/>
        <v>FK_PROJECT_ID VARCHAR(32),</v>
      </c>
      <c r="O1624" s="1" t="s">
        <v>10</v>
      </c>
      <c r="P1624" t="s">
        <v>288</v>
      </c>
      <c r="Q1624" t="s">
        <v>2</v>
      </c>
      <c r="W1624" s="17" t="str">
        <f t="shared" si="778"/>
        <v>fkProjectId</v>
      </c>
      <c r="X1624" s="3" t="str">
        <f t="shared" si="779"/>
        <v>"fkProjectId":"",</v>
      </c>
      <c r="Y1624" s="22" t="str">
        <f t="shared" si="780"/>
        <v>public static String FK_PROJECT_ID="fkProjectId";</v>
      </c>
      <c r="Z1624" s="7" t="str">
        <f t="shared" si="781"/>
        <v>private String fkProjectId="";</v>
      </c>
    </row>
    <row r="1625" spans="2:26" ht="19.2" x14ac:dyDescent="0.45">
      <c r="B1625" s="41" t="s">
        <v>961</v>
      </c>
      <c r="C1625" s="1" t="s">
        <v>1</v>
      </c>
      <c r="D1625" s="4">
        <v>200</v>
      </c>
      <c r="I1625" t="str">
        <f t="shared" si="775"/>
        <v>ALTER TABLE ATTR_NAME</v>
      </c>
      <c r="J1625" s="23"/>
      <c r="K1625" s="25" t="str">
        <f t="shared" si="776"/>
        <v>ATTR_NAME,</v>
      </c>
      <c r="L1625" s="12"/>
      <c r="M1625" s="18" t="str">
        <f t="shared" si="777"/>
        <v>ATTR_NAME,</v>
      </c>
      <c r="N1625" s="5" t="str">
        <f t="shared" si="782"/>
        <v>ATTR_NAME VARCHAR(200),</v>
      </c>
      <c r="O1625" s="1" t="s">
        <v>964</v>
      </c>
      <c r="P1625" t="s">
        <v>0</v>
      </c>
      <c r="W1625" s="17" t="str">
        <f t="shared" si="778"/>
        <v>attrName</v>
      </c>
      <c r="X1625" s="3" t="str">
        <f t="shared" si="779"/>
        <v>"attrName":"",</v>
      </c>
      <c r="Y1625" s="22" t="str">
        <f t="shared" si="780"/>
        <v>public static String ATTR_NAME="attrName";</v>
      </c>
      <c r="Z1625" s="7" t="str">
        <f t="shared" si="781"/>
        <v>private String attrName="";</v>
      </c>
    </row>
    <row r="1626" spans="2:26" ht="19.2" x14ac:dyDescent="0.45">
      <c r="B1626" s="41" t="s">
        <v>962</v>
      </c>
      <c r="C1626" s="1" t="s">
        <v>1</v>
      </c>
      <c r="D1626" s="4">
        <v>300</v>
      </c>
      <c r="I1626" t="str">
        <f t="shared" ref="I1626:I1627" si="783">CONCATENATE("ALTER TABLE"," ",B1626)</f>
        <v>ALTER TABLE ATTR_VALUE</v>
      </c>
      <c r="J1626" s="23"/>
      <c r="K1626" s="25" t="str">
        <f t="shared" ref="K1626:K1627" si="784">CONCATENATE(B1626,",")</f>
        <v>ATTR_VALUE,</v>
      </c>
      <c r="L1626" s="12"/>
      <c r="M1626" s="18" t="str">
        <f t="shared" ref="M1626:M1627" si="785">CONCATENATE(B1626,",")</f>
        <v>ATTR_VALUE,</v>
      </c>
      <c r="N1626" s="5" t="str">
        <f>CONCATENATE(B1626," ",C1626,"",D1626,"",",")</f>
        <v>ATTR_VALUE VARCHAR300,</v>
      </c>
      <c r="O1626" s="1" t="s">
        <v>964</v>
      </c>
      <c r="P1626" t="s">
        <v>44</v>
      </c>
      <c r="W1626" s="17" t="str">
        <f t="shared" ref="W1626:W1627" si="786">CONCATENATE(,LOWER(O1626),UPPER(LEFT(P1626,1)),LOWER(RIGHT(P1626,LEN(P1626)-IF(LEN(P1626)&gt;0,1,LEN(P1626)))),UPPER(LEFT(Q1626,1)),LOWER(RIGHT(Q1626,LEN(Q1626)-IF(LEN(Q1626)&gt;0,1,LEN(Q1626)))),UPPER(LEFT(R1626,1)),LOWER(RIGHT(R1626,LEN(R1626)-IF(LEN(R1626)&gt;0,1,LEN(R1626)))),UPPER(LEFT(S1626,1)),LOWER(RIGHT(S1626,LEN(S1626)-IF(LEN(S1626)&gt;0,1,LEN(S1626)))),UPPER(LEFT(T1626,1)),LOWER(RIGHT(T1626,LEN(T1626)-IF(LEN(T1626)&gt;0,1,LEN(T1626)))),UPPER(LEFT(U1626,1)),LOWER(RIGHT(U1626,LEN(U1626)-IF(LEN(U1626)&gt;0,1,LEN(U1626)))),UPPER(LEFT(V1626,1)),LOWER(RIGHT(V1626,LEN(V1626)-IF(LEN(V1626)&gt;0,1,LEN(V1626)))))</f>
        <v>attrValue</v>
      </c>
      <c r="X1626" s="3" t="str">
        <f t="shared" ref="X1626:X1627" si="787">CONCATENATE("""",W1626,"""",":","""","""",",")</f>
        <v>"attrValue":"",</v>
      </c>
      <c r="Y1626" s="22" t="str">
        <f t="shared" ref="Y1626:Y1627" si="788">CONCATENATE("public static String ",,B1626,,"=","""",W1626,""";")</f>
        <v>public static String ATTR_VALUE="attrValue";</v>
      </c>
      <c r="Z1626" s="7" t="str">
        <f t="shared" ref="Z1626:Z1627" si="789">CONCATENATE("private String ",W1626,"=","""""",";")</f>
        <v>private String attrValue="";</v>
      </c>
    </row>
    <row r="1627" spans="2:26" ht="19.2" x14ac:dyDescent="0.45">
      <c r="B1627" s="41" t="s">
        <v>963</v>
      </c>
      <c r="C1627" s="1" t="s">
        <v>1</v>
      </c>
      <c r="D1627" s="4">
        <v>20</v>
      </c>
      <c r="I1627" t="str">
        <f t="shared" si="783"/>
        <v>ALTER TABLE ATTR_TYPE</v>
      </c>
      <c r="J1627" s="23"/>
      <c r="K1627" s="25" t="str">
        <f t="shared" si="784"/>
        <v>ATTR_TYPE,</v>
      </c>
      <c r="L1627" s="12"/>
      <c r="M1627" s="18" t="str">
        <f t="shared" si="785"/>
        <v>ATTR_TYPE,</v>
      </c>
      <c r="N1627" s="5" t="str">
        <f t="shared" ref="N1627" si="790">CONCATENATE(B1627," ",C1627,"(",D1627,")",",")</f>
        <v>ATTR_TYPE VARCHAR(20),</v>
      </c>
      <c r="O1627" s="1" t="s">
        <v>964</v>
      </c>
      <c r="P1627" t="s">
        <v>51</v>
      </c>
      <c r="W1627" s="17" t="str">
        <f t="shared" si="786"/>
        <v>attrType</v>
      </c>
      <c r="X1627" s="3" t="str">
        <f t="shared" si="787"/>
        <v>"attrType":"",</v>
      </c>
      <c r="Y1627" s="22" t="str">
        <f t="shared" si="788"/>
        <v>public static String ATTR_TYPE="attrType";</v>
      </c>
      <c r="Z1627" s="7" t="str">
        <f t="shared" si="789"/>
        <v>private String attrType="";</v>
      </c>
    </row>
    <row r="1628" spans="2:26" ht="19.2" x14ac:dyDescent="0.45">
      <c r="B1628" s="1"/>
      <c r="C1628" s="1"/>
      <c r="D1628" s="4"/>
      <c r="K1628" s="29" t="s">
        <v>909</v>
      </c>
      <c r="L1628" s="12"/>
      <c r="M1628" s="18"/>
      <c r="N1628" s="33" t="s">
        <v>130</v>
      </c>
      <c r="O1628" s="1"/>
      <c r="W1628" s="17"/>
    </row>
    <row r="1629" spans="2:26" x14ac:dyDescent="0.3">
      <c r="N1629" s="31" t="s">
        <v>126</v>
      </c>
    </row>
    <row r="1631" spans="2:26" x14ac:dyDescent="0.3">
      <c r="B1631" s="2" t="s">
        <v>965</v>
      </c>
      <c r="I1631" t="str">
        <f t="shared" ref="I1631:I1639" si="791">CONCATENATE("ALTER TABLE"," ",B1631)</f>
        <v>ALTER TABLE TM_GUI_CLASS</v>
      </c>
      <c r="J1631" t="s">
        <v>293</v>
      </c>
      <c r="K1631" s="26" t="str">
        <f>CONCATENATE(J1631," VIEW ",B1631," AS SELECT")</f>
        <v>create OR REPLACE VIEW TM_GUI_CLASS AS SELECT</v>
      </c>
      <c r="N1631" s="5" t="str">
        <f>CONCATENATE("CREATE TABLE ",B1631," ","(")</f>
        <v>CREATE TABLE TM_GUI_CLASS (</v>
      </c>
    </row>
    <row r="1632" spans="2:26" ht="19.2" x14ac:dyDescent="0.45">
      <c r="B1632" s="1" t="s">
        <v>2</v>
      </c>
      <c r="C1632" s="1" t="s">
        <v>1</v>
      </c>
      <c r="D1632" s="4">
        <v>30</v>
      </c>
      <c r="E1632" s="24" t="s">
        <v>113</v>
      </c>
      <c r="I1632" t="str">
        <f t="shared" si="791"/>
        <v>ALTER TABLE ID</v>
      </c>
      <c r="K1632" s="25" t="str">
        <f t="shared" ref="K1632:K1639" si="792">CONCATENATE(B1632,",")</f>
        <v>ID,</v>
      </c>
      <c r="L1632" s="12"/>
      <c r="M1632" s="18" t="str">
        <f t="shared" ref="M1632:M1639" si="793">CONCATENATE(B1632,",")</f>
        <v>ID,</v>
      </c>
      <c r="N1632" s="5" t="str">
        <f>CONCATENATE(B1632," ",C1632,"(",D1632,") ",E1632," ,")</f>
        <v>ID VARCHAR(30) NOT NULL ,</v>
      </c>
      <c r="O1632" s="1" t="s">
        <v>2</v>
      </c>
      <c r="P1632" s="6"/>
      <c r="Q1632" s="6"/>
      <c r="R1632" s="6"/>
      <c r="S1632" s="6"/>
      <c r="T1632" s="6"/>
      <c r="U1632" s="6"/>
      <c r="V1632" s="6"/>
      <c r="W1632" s="17" t="str">
        <f t="shared" ref="W1632:W1639" si="794">CONCATENATE(,LOWER(O1632),UPPER(LEFT(P1632,1)),LOWER(RIGHT(P1632,LEN(P1632)-IF(LEN(P1632)&gt;0,1,LEN(P1632)))),UPPER(LEFT(Q1632,1)),LOWER(RIGHT(Q1632,LEN(Q1632)-IF(LEN(Q1632)&gt;0,1,LEN(Q1632)))),UPPER(LEFT(R1632,1)),LOWER(RIGHT(R1632,LEN(R1632)-IF(LEN(R1632)&gt;0,1,LEN(R1632)))),UPPER(LEFT(S1632,1)),LOWER(RIGHT(S1632,LEN(S1632)-IF(LEN(S1632)&gt;0,1,LEN(S1632)))),UPPER(LEFT(T1632,1)),LOWER(RIGHT(T1632,LEN(T1632)-IF(LEN(T1632)&gt;0,1,LEN(T1632)))),UPPER(LEFT(U1632,1)),LOWER(RIGHT(U1632,LEN(U1632)-IF(LEN(U1632)&gt;0,1,LEN(U1632)))),UPPER(LEFT(V1632,1)),LOWER(RIGHT(V1632,LEN(V1632)-IF(LEN(V1632)&gt;0,1,LEN(V1632)))))</f>
        <v>id</v>
      </c>
      <c r="X1632" s="3" t="str">
        <f t="shared" ref="X1632:X1639" si="795">CONCATENATE("""",W1632,"""",":","""","""",",")</f>
        <v>"id":"",</v>
      </c>
      <c r="Y1632" s="22" t="str">
        <f t="shared" ref="Y1632:Y1639" si="796">CONCATENATE("public static String ",,B1632,,"=","""",W1632,""";")</f>
        <v>public static String ID="id";</v>
      </c>
      <c r="Z1632" s="7" t="str">
        <f t="shared" ref="Z1632:Z1639" si="797">CONCATENATE("private String ",W1632,"=","""""",";")</f>
        <v>private String id="";</v>
      </c>
    </row>
    <row r="1633" spans="2:26" ht="19.2" x14ac:dyDescent="0.45">
      <c r="B1633" s="1" t="s">
        <v>3</v>
      </c>
      <c r="C1633" s="1" t="s">
        <v>1</v>
      </c>
      <c r="D1633" s="4">
        <v>10</v>
      </c>
      <c r="I1633" t="str">
        <f t="shared" si="791"/>
        <v>ALTER TABLE STATUS</v>
      </c>
      <c r="K1633" s="25" t="str">
        <f t="shared" si="792"/>
        <v>STATUS,</v>
      </c>
      <c r="L1633" s="12"/>
      <c r="M1633" s="18" t="str">
        <f t="shared" si="793"/>
        <v>STATUS,</v>
      </c>
      <c r="N1633" s="5" t="str">
        <f t="shared" ref="N1633:N1639" si="798">CONCATENATE(B1633," ",C1633,"(",D1633,")",",")</f>
        <v>STATUS VARCHAR(10),</v>
      </c>
      <c r="O1633" s="1" t="s">
        <v>3</v>
      </c>
      <c r="W1633" s="17" t="str">
        <f t="shared" si="794"/>
        <v>status</v>
      </c>
      <c r="X1633" s="3" t="str">
        <f t="shared" si="795"/>
        <v>"status":"",</v>
      </c>
      <c r="Y1633" s="22" t="str">
        <f t="shared" si="796"/>
        <v>public static String STATUS="status";</v>
      </c>
      <c r="Z1633" s="7" t="str">
        <f t="shared" si="797"/>
        <v>private String status="";</v>
      </c>
    </row>
    <row r="1634" spans="2:26" ht="19.2" x14ac:dyDescent="0.45">
      <c r="B1634" s="1" t="s">
        <v>4</v>
      </c>
      <c r="C1634" s="1" t="s">
        <v>1</v>
      </c>
      <c r="D1634" s="4">
        <v>30</v>
      </c>
      <c r="I1634" t="str">
        <f t="shared" si="791"/>
        <v>ALTER TABLE INSERT_DATE</v>
      </c>
      <c r="K1634" s="25" t="str">
        <f t="shared" si="792"/>
        <v>INSERT_DATE,</v>
      </c>
      <c r="L1634" s="12"/>
      <c r="M1634" s="18" t="str">
        <f t="shared" si="793"/>
        <v>INSERT_DATE,</v>
      </c>
      <c r="N1634" s="5" t="str">
        <f t="shared" si="798"/>
        <v>INSERT_DATE VARCHAR(30),</v>
      </c>
      <c r="O1634" s="1" t="s">
        <v>7</v>
      </c>
      <c r="P1634" t="s">
        <v>8</v>
      </c>
      <c r="W1634" s="17" t="str">
        <f t="shared" si="794"/>
        <v>insertDate</v>
      </c>
      <c r="X1634" s="3" t="str">
        <f t="shared" si="795"/>
        <v>"insertDate":"",</v>
      </c>
      <c r="Y1634" s="22" t="str">
        <f t="shared" si="796"/>
        <v>public static String INSERT_DATE="insertDate";</v>
      </c>
      <c r="Z1634" s="7" t="str">
        <f t="shared" si="797"/>
        <v>private String insertDate="";</v>
      </c>
    </row>
    <row r="1635" spans="2:26" ht="19.2" x14ac:dyDescent="0.45">
      <c r="B1635" s="1" t="s">
        <v>5</v>
      </c>
      <c r="C1635" s="1" t="s">
        <v>1</v>
      </c>
      <c r="D1635" s="4">
        <v>30</v>
      </c>
      <c r="I1635" t="str">
        <f t="shared" si="791"/>
        <v>ALTER TABLE MODIFICATION_DATE</v>
      </c>
      <c r="K1635" s="25" t="str">
        <f t="shared" si="792"/>
        <v>MODIFICATION_DATE,</v>
      </c>
      <c r="L1635" s="12"/>
      <c r="M1635" s="18" t="str">
        <f t="shared" si="793"/>
        <v>MODIFICATION_DATE,</v>
      </c>
      <c r="N1635" s="5" t="str">
        <f t="shared" si="798"/>
        <v>MODIFICATION_DATE VARCHAR(30),</v>
      </c>
      <c r="O1635" s="1" t="s">
        <v>9</v>
      </c>
      <c r="P1635" t="s">
        <v>8</v>
      </c>
      <c r="W1635" s="17" t="str">
        <f t="shared" si="794"/>
        <v>modificationDate</v>
      </c>
      <c r="X1635" s="3" t="str">
        <f t="shared" si="795"/>
        <v>"modificationDate":"",</v>
      </c>
      <c r="Y1635" s="22" t="str">
        <f t="shared" si="796"/>
        <v>public static String MODIFICATION_DATE="modificationDate";</v>
      </c>
      <c r="Z1635" s="7" t="str">
        <f t="shared" si="797"/>
        <v>private String modificationDate="";</v>
      </c>
    </row>
    <row r="1636" spans="2:26" ht="19.2" x14ac:dyDescent="0.45">
      <c r="B1636" s="41" t="s">
        <v>274</v>
      </c>
      <c r="C1636" s="1" t="s">
        <v>1</v>
      </c>
      <c r="D1636" s="4">
        <v>32</v>
      </c>
      <c r="I1636" t="str">
        <f t="shared" si="791"/>
        <v>ALTER TABLE FK_PROJECT_ID</v>
      </c>
      <c r="K1636" s="25" t="str">
        <f t="shared" si="792"/>
        <v>FK_PROJECT_ID,</v>
      </c>
      <c r="L1636" s="12"/>
      <c r="M1636" s="18" t="str">
        <f t="shared" si="793"/>
        <v>FK_PROJECT_ID,</v>
      </c>
      <c r="N1636" s="5" t="str">
        <f t="shared" si="798"/>
        <v>FK_PROJECT_ID VARCHAR(32),</v>
      </c>
      <c r="O1636" s="1" t="s">
        <v>10</v>
      </c>
      <c r="P1636" t="s">
        <v>288</v>
      </c>
      <c r="Q1636" t="s">
        <v>2</v>
      </c>
      <c r="W1636" s="17" t="str">
        <f t="shared" si="794"/>
        <v>fkProjectId</v>
      </c>
      <c r="X1636" s="3" t="str">
        <f t="shared" si="795"/>
        <v>"fkProjectId":"",</v>
      </c>
      <c r="Y1636" s="22" t="str">
        <f t="shared" si="796"/>
        <v>public static String FK_PROJECT_ID="fkProjectId";</v>
      </c>
      <c r="Z1636" s="7" t="str">
        <f t="shared" si="797"/>
        <v>private String fkProjectId="";</v>
      </c>
    </row>
    <row r="1637" spans="2:26" ht="19.2" x14ac:dyDescent="0.45">
      <c r="B1637" s="41" t="s">
        <v>966</v>
      </c>
      <c r="C1637" s="1" t="s">
        <v>1</v>
      </c>
      <c r="D1637" s="4">
        <v>300</v>
      </c>
      <c r="I1637" t="str">
        <f t="shared" si="791"/>
        <v>ALTER TABLE CLASS_NAME</v>
      </c>
      <c r="K1637" s="25" t="str">
        <f t="shared" si="792"/>
        <v>CLASS_NAME,</v>
      </c>
      <c r="L1637" s="12"/>
      <c r="M1637" s="18" t="str">
        <f t="shared" si="793"/>
        <v>CLASS_NAME,</v>
      </c>
      <c r="N1637" s="5" t="str">
        <f t="shared" si="798"/>
        <v>CLASS_NAME VARCHAR(300),</v>
      </c>
      <c r="O1637" s="1" t="s">
        <v>969</v>
      </c>
      <c r="P1637" t="s">
        <v>0</v>
      </c>
      <c r="W1637" s="17" t="str">
        <f t="shared" si="794"/>
        <v>className</v>
      </c>
      <c r="X1637" s="3" t="str">
        <f t="shared" si="795"/>
        <v>"className":"",</v>
      </c>
      <c r="Y1637" s="22" t="str">
        <f t="shared" si="796"/>
        <v>public static String CLASS_NAME="className";</v>
      </c>
      <c r="Z1637" s="7" t="str">
        <f t="shared" si="797"/>
        <v>private String className="";</v>
      </c>
    </row>
    <row r="1638" spans="2:26" ht="19.2" x14ac:dyDescent="0.45">
      <c r="B1638" s="41" t="s">
        <v>967</v>
      </c>
      <c r="C1638" s="1" t="s">
        <v>1</v>
      </c>
      <c r="D1638" s="4">
        <v>3000</v>
      </c>
      <c r="I1638" t="str">
        <f t="shared" si="791"/>
        <v>ALTER TABLE CLASS_BODY</v>
      </c>
      <c r="J1638" s="23"/>
      <c r="K1638" s="25" t="str">
        <f t="shared" si="792"/>
        <v>CLASS_BODY,</v>
      </c>
      <c r="L1638" s="12"/>
      <c r="M1638" s="18" t="str">
        <f t="shared" si="793"/>
        <v>CLASS_BODY,</v>
      </c>
      <c r="N1638" s="5" t="str">
        <f t="shared" si="798"/>
        <v>CLASS_BODY VARCHAR(3000),</v>
      </c>
      <c r="O1638" s="1" t="s">
        <v>969</v>
      </c>
      <c r="P1638" t="s">
        <v>429</v>
      </c>
      <c r="W1638" s="17" t="str">
        <f t="shared" si="794"/>
        <v>classBody</v>
      </c>
      <c r="X1638" s="3" t="str">
        <f t="shared" si="795"/>
        <v>"classBody":"",</v>
      </c>
      <c r="Y1638" s="22" t="str">
        <f t="shared" si="796"/>
        <v>public static String CLASS_BODY="classBody";</v>
      </c>
      <c r="Z1638" s="7" t="str">
        <f t="shared" si="797"/>
        <v>private String classBody="";</v>
      </c>
    </row>
    <row r="1639" spans="2:26" ht="19.2" x14ac:dyDescent="0.45">
      <c r="B1639" s="41" t="s">
        <v>968</v>
      </c>
      <c r="C1639" s="1" t="s">
        <v>1</v>
      </c>
      <c r="D1639" s="4">
        <v>30</v>
      </c>
      <c r="I1639" t="str">
        <f t="shared" si="791"/>
        <v>ALTER TABLE IS_GLOBAL</v>
      </c>
      <c r="J1639" s="23"/>
      <c r="K1639" s="25" t="str">
        <f t="shared" si="792"/>
        <v>IS_GLOBAL,</v>
      </c>
      <c r="L1639" s="12"/>
      <c r="M1639" s="18" t="str">
        <f t="shared" si="793"/>
        <v>IS_GLOBAL,</v>
      </c>
      <c r="N1639" s="5" t="str">
        <f t="shared" si="798"/>
        <v>IS_GLOBAL VARCHAR(30),</v>
      </c>
      <c r="O1639" s="1" t="s">
        <v>112</v>
      </c>
      <c r="P1639" t="s">
        <v>970</v>
      </c>
      <c r="W1639" s="17" t="str">
        <f t="shared" si="794"/>
        <v>isGlobal</v>
      </c>
      <c r="X1639" s="3" t="str">
        <f t="shared" si="795"/>
        <v>"isGlobal":"",</v>
      </c>
      <c r="Y1639" s="22" t="str">
        <f t="shared" si="796"/>
        <v>public static String IS_GLOBAL="isGlobal";</v>
      </c>
      <c r="Z1639" s="7" t="str">
        <f t="shared" si="797"/>
        <v>private String isGlobal="";</v>
      </c>
    </row>
    <row r="1640" spans="2:26" ht="19.2" x14ac:dyDescent="0.45">
      <c r="B1640" s="1"/>
      <c r="C1640" s="1"/>
      <c r="D1640" s="4"/>
      <c r="K1640" s="29" t="s">
        <v>909</v>
      </c>
      <c r="L1640" s="12"/>
      <c r="M1640" s="18"/>
      <c r="N1640" s="33" t="s">
        <v>130</v>
      </c>
      <c r="O1640" s="1"/>
      <c r="W1640" s="17"/>
    </row>
    <row r="1641" spans="2:26" x14ac:dyDescent="0.3">
      <c r="N1641" s="31" t="s">
        <v>126</v>
      </c>
    </row>
    <row r="1643" spans="2:26" x14ac:dyDescent="0.3">
      <c r="B1643" s="2" t="s">
        <v>971</v>
      </c>
      <c r="I1643" t="str">
        <f t="shared" ref="I1643:I1651" si="799">CONCATENATE("ALTER TABLE"," ",B1643)</f>
        <v>ALTER TABLE TM_INPUT_CLASS_RELATION</v>
      </c>
      <c r="J1643" t="s">
        <v>293</v>
      </c>
      <c r="K1643" s="26" t="str">
        <f>CONCATENATE(J1643," VIEW ",B1643," AS SELECT")</f>
        <v>create OR REPLACE VIEW TM_INPUT_CLASS_RELATION AS SELECT</v>
      </c>
      <c r="N1643" s="5" t="str">
        <f>CONCATENATE("CREATE TABLE ",B1643," ","(")</f>
        <v>CREATE TABLE TM_INPUT_CLASS_RELATION (</v>
      </c>
    </row>
    <row r="1644" spans="2:26" ht="19.2" x14ac:dyDescent="0.45">
      <c r="B1644" s="1" t="s">
        <v>2</v>
      </c>
      <c r="C1644" s="1" t="s">
        <v>1</v>
      </c>
      <c r="D1644" s="4">
        <v>30</v>
      </c>
      <c r="E1644" s="24" t="s">
        <v>113</v>
      </c>
      <c r="I1644" t="str">
        <f t="shared" si="799"/>
        <v>ALTER TABLE ID</v>
      </c>
      <c r="K1644" s="25" t="str">
        <f t="shared" ref="K1644:K1651" si="800">CONCATENATE(B1644,",")</f>
        <v>ID,</v>
      </c>
      <c r="L1644" s="12"/>
      <c r="M1644" s="18" t="str">
        <f t="shared" ref="M1644:M1651" si="801">CONCATENATE(B1644,",")</f>
        <v>ID,</v>
      </c>
      <c r="N1644" s="5" t="str">
        <f>CONCATENATE(B1644," ",C1644,"(",D1644,") ",E1644," ,")</f>
        <v>ID VARCHAR(30) NOT NULL ,</v>
      </c>
      <c r="O1644" s="1" t="s">
        <v>2</v>
      </c>
      <c r="P1644" s="6"/>
      <c r="Q1644" s="6"/>
      <c r="R1644" s="6"/>
      <c r="S1644" s="6"/>
      <c r="T1644" s="6"/>
      <c r="U1644" s="6"/>
      <c r="V1644" s="6"/>
      <c r="W1644" s="17" t="str">
        <f t="shared" ref="W1644:W1651" si="802">CONCATENATE(,LOWER(O1644),UPPER(LEFT(P1644,1)),LOWER(RIGHT(P1644,LEN(P1644)-IF(LEN(P1644)&gt;0,1,LEN(P1644)))),UPPER(LEFT(Q1644,1)),LOWER(RIGHT(Q1644,LEN(Q1644)-IF(LEN(Q1644)&gt;0,1,LEN(Q1644)))),UPPER(LEFT(R1644,1)),LOWER(RIGHT(R1644,LEN(R1644)-IF(LEN(R1644)&gt;0,1,LEN(R1644)))),UPPER(LEFT(S1644,1)),LOWER(RIGHT(S1644,LEN(S1644)-IF(LEN(S1644)&gt;0,1,LEN(S1644)))),UPPER(LEFT(T1644,1)),LOWER(RIGHT(T1644,LEN(T1644)-IF(LEN(T1644)&gt;0,1,LEN(T1644)))),UPPER(LEFT(U1644,1)),LOWER(RIGHT(U1644,LEN(U1644)-IF(LEN(U1644)&gt;0,1,LEN(U1644)))),UPPER(LEFT(V1644,1)),LOWER(RIGHT(V1644,LEN(V1644)-IF(LEN(V1644)&gt;0,1,LEN(V1644)))))</f>
        <v>id</v>
      </c>
      <c r="X1644" s="3" t="str">
        <f t="shared" ref="X1644:X1651" si="803">CONCATENATE("""",W1644,"""",":","""","""",",")</f>
        <v>"id":"",</v>
      </c>
      <c r="Y1644" s="22" t="str">
        <f t="shared" ref="Y1644:Y1651" si="804">CONCATENATE("public static String ",,B1644,,"=","""",W1644,""";")</f>
        <v>public static String ID="id";</v>
      </c>
      <c r="Z1644" s="7" t="str">
        <f t="shared" ref="Z1644:Z1651" si="805">CONCATENATE("private String ",W1644,"=","""""",";")</f>
        <v>private String id="";</v>
      </c>
    </row>
    <row r="1645" spans="2:26" ht="19.2" x14ac:dyDescent="0.45">
      <c r="B1645" s="1" t="s">
        <v>3</v>
      </c>
      <c r="C1645" s="1" t="s">
        <v>1</v>
      </c>
      <c r="D1645" s="4">
        <v>10</v>
      </c>
      <c r="I1645" t="str">
        <f t="shared" si="799"/>
        <v>ALTER TABLE STATUS</v>
      </c>
      <c r="K1645" s="25" t="str">
        <f t="shared" si="800"/>
        <v>STATUS,</v>
      </c>
      <c r="L1645" s="12"/>
      <c r="M1645" s="18" t="str">
        <f t="shared" si="801"/>
        <v>STATUS,</v>
      </c>
      <c r="N1645" s="5" t="str">
        <f t="shared" ref="N1645:N1651" si="806">CONCATENATE(B1645," ",C1645,"(",D1645,")",",")</f>
        <v>STATUS VARCHAR(10),</v>
      </c>
      <c r="O1645" s="1" t="s">
        <v>3</v>
      </c>
      <c r="W1645" s="17" t="str">
        <f t="shared" si="802"/>
        <v>status</v>
      </c>
      <c r="X1645" s="3" t="str">
        <f t="shared" si="803"/>
        <v>"status":"",</v>
      </c>
      <c r="Y1645" s="22" t="str">
        <f t="shared" si="804"/>
        <v>public static String STATUS="status";</v>
      </c>
      <c r="Z1645" s="7" t="str">
        <f t="shared" si="805"/>
        <v>private String status="";</v>
      </c>
    </row>
    <row r="1646" spans="2:26" ht="19.2" x14ac:dyDescent="0.45">
      <c r="B1646" s="1" t="s">
        <v>4</v>
      </c>
      <c r="C1646" s="1" t="s">
        <v>1</v>
      </c>
      <c r="D1646" s="4">
        <v>30</v>
      </c>
      <c r="I1646" t="str">
        <f t="shared" si="799"/>
        <v>ALTER TABLE INSERT_DATE</v>
      </c>
      <c r="K1646" s="25" t="str">
        <f t="shared" si="800"/>
        <v>INSERT_DATE,</v>
      </c>
      <c r="L1646" s="12"/>
      <c r="M1646" s="18" t="str">
        <f t="shared" si="801"/>
        <v>INSERT_DATE,</v>
      </c>
      <c r="N1646" s="5" t="str">
        <f t="shared" si="806"/>
        <v>INSERT_DATE VARCHAR(30),</v>
      </c>
      <c r="O1646" s="1" t="s">
        <v>7</v>
      </c>
      <c r="P1646" t="s">
        <v>8</v>
      </c>
      <c r="W1646" s="17" t="str">
        <f t="shared" si="802"/>
        <v>insertDate</v>
      </c>
      <c r="X1646" s="3" t="str">
        <f t="shared" si="803"/>
        <v>"insertDate":"",</v>
      </c>
      <c r="Y1646" s="22" t="str">
        <f t="shared" si="804"/>
        <v>public static String INSERT_DATE="insertDate";</v>
      </c>
      <c r="Z1646" s="7" t="str">
        <f t="shared" si="805"/>
        <v>private String insertDate="";</v>
      </c>
    </row>
    <row r="1647" spans="2:26" ht="19.2" x14ac:dyDescent="0.45">
      <c r="B1647" s="1" t="s">
        <v>5</v>
      </c>
      <c r="C1647" s="1" t="s">
        <v>1</v>
      </c>
      <c r="D1647" s="4">
        <v>30</v>
      </c>
      <c r="I1647" t="str">
        <f t="shared" si="799"/>
        <v>ALTER TABLE MODIFICATION_DATE</v>
      </c>
      <c r="K1647" s="25" t="str">
        <f t="shared" si="800"/>
        <v>MODIFICATION_DATE,</v>
      </c>
      <c r="L1647" s="12"/>
      <c r="M1647" s="18" t="str">
        <f t="shared" si="801"/>
        <v>MODIFICATION_DATE,</v>
      </c>
      <c r="N1647" s="5" t="str">
        <f t="shared" si="806"/>
        <v>MODIFICATION_DATE VARCHAR(30),</v>
      </c>
      <c r="O1647" s="1" t="s">
        <v>9</v>
      </c>
      <c r="P1647" t="s">
        <v>8</v>
      </c>
      <c r="W1647" s="17" t="str">
        <f t="shared" si="802"/>
        <v>modificationDate</v>
      </c>
      <c r="X1647" s="3" t="str">
        <f t="shared" si="803"/>
        <v>"modificationDate":"",</v>
      </c>
      <c r="Y1647" s="22" t="str">
        <f t="shared" si="804"/>
        <v>public static String MODIFICATION_DATE="modificationDate";</v>
      </c>
      <c r="Z1647" s="7" t="str">
        <f t="shared" si="805"/>
        <v>private String modificationDate="";</v>
      </c>
    </row>
    <row r="1648" spans="2:26" ht="19.2" x14ac:dyDescent="0.45">
      <c r="B1648" s="41" t="s">
        <v>274</v>
      </c>
      <c r="C1648" s="1" t="s">
        <v>1</v>
      </c>
      <c r="D1648" s="4">
        <v>32</v>
      </c>
      <c r="I1648" t="str">
        <f t="shared" si="799"/>
        <v>ALTER TABLE FK_PROJECT_ID</v>
      </c>
      <c r="K1648" s="25" t="str">
        <f t="shared" si="800"/>
        <v>FK_PROJECT_ID,</v>
      </c>
      <c r="L1648" s="12"/>
      <c r="M1648" s="18" t="str">
        <f t="shared" si="801"/>
        <v>FK_PROJECT_ID,</v>
      </c>
      <c r="N1648" s="5" t="str">
        <f t="shared" si="806"/>
        <v>FK_PROJECT_ID VARCHAR(32),</v>
      </c>
      <c r="O1648" s="1" t="s">
        <v>10</v>
      </c>
      <c r="P1648" t="s">
        <v>288</v>
      </c>
      <c r="Q1648" t="s">
        <v>2</v>
      </c>
      <c r="W1648" s="17" t="str">
        <f t="shared" si="802"/>
        <v>fkProjectId</v>
      </c>
      <c r="X1648" s="3" t="str">
        <f t="shared" si="803"/>
        <v>"fkProjectId":"",</v>
      </c>
      <c r="Y1648" s="22" t="str">
        <f t="shared" si="804"/>
        <v>public static String FK_PROJECT_ID="fkProjectId";</v>
      </c>
      <c r="Z1648" s="7" t="str">
        <f t="shared" si="805"/>
        <v>private String fkProjectId="";</v>
      </c>
    </row>
    <row r="1649" spans="2:26" ht="19.2" x14ac:dyDescent="0.45">
      <c r="B1649" s="41" t="s">
        <v>392</v>
      </c>
      <c r="C1649" s="1" t="s">
        <v>1</v>
      </c>
      <c r="D1649" s="4">
        <v>300</v>
      </c>
      <c r="I1649" t="str">
        <f t="shared" si="799"/>
        <v>ALTER TABLE FK_INPUT_ID</v>
      </c>
      <c r="K1649" s="25" t="str">
        <f t="shared" si="800"/>
        <v>FK_INPUT_ID,</v>
      </c>
      <c r="L1649" s="12"/>
      <c r="M1649" s="18" t="str">
        <f t="shared" si="801"/>
        <v>FK_INPUT_ID,</v>
      </c>
      <c r="N1649" s="5" t="str">
        <f t="shared" si="806"/>
        <v>FK_INPUT_ID VARCHAR(300),</v>
      </c>
      <c r="O1649" s="1" t="s">
        <v>10</v>
      </c>
      <c r="P1649" t="s">
        <v>13</v>
      </c>
      <c r="Q1649" t="s">
        <v>2</v>
      </c>
      <c r="W1649" s="17" t="str">
        <f t="shared" si="802"/>
        <v>fkInputId</v>
      </c>
      <c r="X1649" s="3" t="str">
        <f t="shared" si="803"/>
        <v>"fkInputId":"",</v>
      </c>
      <c r="Y1649" s="22" t="str">
        <f t="shared" si="804"/>
        <v>public static String FK_INPUT_ID="fkInputId";</v>
      </c>
      <c r="Z1649" s="7" t="str">
        <f t="shared" si="805"/>
        <v>private String fkInputId="";</v>
      </c>
    </row>
    <row r="1650" spans="2:26" ht="19.2" x14ac:dyDescent="0.45">
      <c r="B1650" s="41" t="s">
        <v>972</v>
      </c>
      <c r="C1650" s="1" t="s">
        <v>1</v>
      </c>
      <c r="D1650" s="4">
        <v>300</v>
      </c>
      <c r="I1650" t="str">
        <f t="shared" ref="I1650" si="807">CONCATENATE("ALTER TABLE"," ",B1650)</f>
        <v>ALTER TABLE FK_CLASS_ID</v>
      </c>
      <c r="J1650" s="23"/>
      <c r="K1650" s="25" t="str">
        <f t="shared" ref="K1650" si="808">CONCATENATE(B1650,",")</f>
        <v>FK_CLASS_ID,</v>
      </c>
      <c r="L1650" s="12"/>
      <c r="M1650" s="18" t="str">
        <f t="shared" ref="M1650" si="809">CONCATENATE(B1650,",")</f>
        <v>FK_CLASS_ID,</v>
      </c>
      <c r="N1650" s="5" t="str">
        <f t="shared" ref="N1650" si="810">CONCATENATE(B1650," ",C1650,"(",D1650,")",",")</f>
        <v>FK_CLASS_ID VARCHAR(300),</v>
      </c>
      <c r="O1650" s="1" t="s">
        <v>10</v>
      </c>
      <c r="P1650" t="s">
        <v>969</v>
      </c>
      <c r="Q1650" t="s">
        <v>2</v>
      </c>
      <c r="W1650" s="17" t="str">
        <f t="shared" ref="W1650" si="811">CONCATENATE(,LOWER(O1650),UPPER(LEFT(P1650,1)),LOWER(RIGHT(P1650,LEN(P1650)-IF(LEN(P1650)&gt;0,1,LEN(P1650)))),UPPER(LEFT(Q1650,1)),LOWER(RIGHT(Q1650,LEN(Q1650)-IF(LEN(Q1650)&gt;0,1,LEN(Q1650)))),UPPER(LEFT(R1650,1)),LOWER(RIGHT(R1650,LEN(R1650)-IF(LEN(R1650)&gt;0,1,LEN(R1650)))),UPPER(LEFT(S1650,1)),LOWER(RIGHT(S1650,LEN(S1650)-IF(LEN(S1650)&gt;0,1,LEN(S1650)))),UPPER(LEFT(T1650,1)),LOWER(RIGHT(T1650,LEN(T1650)-IF(LEN(T1650)&gt;0,1,LEN(T1650)))),UPPER(LEFT(U1650,1)),LOWER(RIGHT(U1650,LEN(U1650)-IF(LEN(U1650)&gt;0,1,LEN(U1650)))),UPPER(LEFT(V1650,1)),LOWER(RIGHT(V1650,LEN(V1650)-IF(LEN(V1650)&gt;0,1,LEN(V1650)))))</f>
        <v>fkClassId</v>
      </c>
      <c r="X1650" s="3" t="str">
        <f t="shared" ref="X1650" si="812">CONCATENATE("""",W1650,"""",":","""","""",",")</f>
        <v>"fkClassId":"",</v>
      </c>
      <c r="Y1650" s="22" t="str">
        <f t="shared" ref="Y1650" si="813">CONCATENATE("public static String ",,B1650,,"=","""",W1650,""";")</f>
        <v>public static String FK_CLASS_ID="fkClassId";</v>
      </c>
      <c r="Z1650" s="7" t="str">
        <f t="shared" ref="Z1650" si="814">CONCATENATE("private String ",W1650,"=","""""",";")</f>
        <v>private String fkClassId="";</v>
      </c>
    </row>
    <row r="1651" spans="2:26" ht="19.2" x14ac:dyDescent="0.45">
      <c r="B1651" s="41" t="s">
        <v>232</v>
      </c>
      <c r="C1651" s="1" t="s">
        <v>1</v>
      </c>
      <c r="D1651" s="4">
        <v>30</v>
      </c>
      <c r="I1651" t="str">
        <f t="shared" si="799"/>
        <v>ALTER TABLE REL_TYPE</v>
      </c>
      <c r="J1651" s="23"/>
      <c r="K1651" s="25" t="str">
        <f t="shared" si="800"/>
        <v>REL_TYPE,</v>
      </c>
      <c r="L1651" s="12"/>
      <c r="M1651" s="18" t="str">
        <f t="shared" si="801"/>
        <v>REL_TYPE,</v>
      </c>
      <c r="N1651" s="5" t="str">
        <f t="shared" si="806"/>
        <v>REL_TYPE VARCHAR(30),</v>
      </c>
      <c r="O1651" s="1" t="s">
        <v>178</v>
      </c>
      <c r="P1651" t="s">
        <v>51</v>
      </c>
      <c r="W1651" s="17" t="str">
        <f t="shared" si="802"/>
        <v>relType</v>
      </c>
      <c r="X1651" s="3" t="str">
        <f t="shared" si="803"/>
        <v>"relType":"",</v>
      </c>
      <c r="Y1651" s="22" t="str">
        <f t="shared" si="804"/>
        <v>public static String REL_TYPE="relType";</v>
      </c>
      <c r="Z1651" s="7" t="str">
        <f t="shared" si="805"/>
        <v>private String relType="";</v>
      </c>
    </row>
    <row r="1652" spans="2:26" ht="19.2" x14ac:dyDescent="0.45">
      <c r="B1652" s="1"/>
      <c r="C1652" s="1"/>
      <c r="D1652" s="4"/>
      <c r="K1652" s="29" t="s">
        <v>909</v>
      </c>
      <c r="L1652" s="12"/>
      <c r="M1652" s="18"/>
      <c r="N1652" s="33" t="s">
        <v>130</v>
      </c>
      <c r="O1652" s="1"/>
      <c r="W1652" s="17"/>
    </row>
    <row r="1653" spans="2:26" x14ac:dyDescent="0.3">
      <c r="N1653" s="31" t="s">
        <v>126</v>
      </c>
    </row>
  </sheetData>
  <sortState ref="J1595:K1622">
    <sortCondition descending="1" ref="K162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426"/>
  <sheetViews>
    <sheetView topLeftCell="B187" workbookViewId="0">
      <selection activeCell="B201" sqref="B201"/>
    </sheetView>
  </sheetViews>
  <sheetFormatPr defaultRowHeight="14.4" x14ac:dyDescent="0.3"/>
  <cols>
    <col min="2" max="2" width="36.33203125" bestFit="1" customWidth="1"/>
    <col min="11" max="11" width="30" customWidth="1"/>
    <col min="14" max="14" width="50.109375" bestFit="1" customWidth="1"/>
  </cols>
  <sheetData>
    <row r="1" spans="2:26" x14ac:dyDescent="0.3">
      <c r="B1" s="2" t="s">
        <v>212</v>
      </c>
      <c r="E1" s="24"/>
      <c r="F1" s="24"/>
      <c r="G1" s="24"/>
      <c r="I1" t="str">
        <f>CONCATENATE("ALTER TABLE"," ",B1)</f>
        <v>ALTER TABLE CR_TEMP_USER</v>
      </c>
      <c r="J1" t="str">
        <f t="shared" ref="J1:J10" si="0">LEFT(CONCATENATE(" ADD "," ",N1,";"),LEN(CONCATENATE(" ADD "," ",N1,";"))-2)</f>
        <v xml:space="preserve"> ADD  CREATE TABLE CR_TEMP_USER </v>
      </c>
      <c r="K1" s="21" t="str">
        <f t="shared" ref="K1:K9" si="1">LEFT(CONCATENATE(" ALTER COLUMN  "," ",B1,";"),LEN(CONCATENATE(" ALTER COLUMN "," ",B1,";")))</f>
        <v xml:space="preserve"> ALTER COLUMN   CR_TEMP_USER</v>
      </c>
      <c r="M1" s="19"/>
      <c r="N1" s="5" t="str">
        <f>CONCATENATE("CREATE TABLE ",B1," ","(")</f>
        <v>CREATE TABLE CR_TEMP_USER (</v>
      </c>
      <c r="W1" s="16"/>
      <c r="X1" s="3" t="s">
        <v>32</v>
      </c>
      <c r="Y1" s="22"/>
      <c r="Z1" s="7"/>
    </row>
    <row r="2" spans="2:26" ht="19.2" x14ac:dyDescent="0.45">
      <c r="B2" s="1" t="s">
        <v>2</v>
      </c>
      <c r="C2" s="1" t="s">
        <v>1</v>
      </c>
      <c r="D2" s="4">
        <v>20</v>
      </c>
      <c r="E2" s="24" t="s">
        <v>163</v>
      </c>
      <c r="F2" s="24"/>
      <c r="G2" s="24"/>
      <c r="I2" t="str">
        <f t="shared" ref="I2:I17" si="2">I1</f>
        <v>ALTER TABLE CR_TEMP_USER</v>
      </c>
      <c r="J2" t="str">
        <f t="shared" si="0"/>
        <v xml:space="preserve"> ADD  ID VARCHAR(20) NOT NULL </v>
      </c>
      <c r="K2" s="21" t="str">
        <f t="shared" si="1"/>
        <v xml:space="preserve"> ALTER COLUMN   ID</v>
      </c>
      <c r="L2" s="12"/>
      <c r="M2" s="18"/>
      <c r="N2" s="5" t="str">
        <f t="shared" ref="N2:N28" si="3">CONCATENATE(B2," ",C2,"(",D2,")",E2,F2,G2,",")</f>
        <v>ID VARCHAR(20) NOT NULL ,</v>
      </c>
      <c r="O2" s="6" t="s">
        <v>2</v>
      </c>
      <c r="P2" s="6"/>
      <c r="Q2" s="6"/>
      <c r="R2" s="6"/>
      <c r="S2" s="6"/>
      <c r="T2" s="6"/>
      <c r="U2" s="6"/>
      <c r="V2" s="6"/>
      <c r="W2" s="17" t="str">
        <f t="shared" ref="W2:W28" si="4">CONCATENATE(,LOWER(O2),UPPER(LEFT(P2,1)),LOWER(RIGHT(P2,LEN(P2)-IF(LEN(P2)&gt;0,1,LEN(P2)))),UPPER(LEFT(Q2,1)),LOWER(RIGHT(Q2,LEN(Q2)-IF(LEN(Q2)&gt;0,1,LEN(Q2)))),UPPER(LEFT(R2,1)),LOWER(RIGHT(R2,LEN(R2)-IF(LEN(R2)&gt;0,1,LEN(R2)))),UPPER(LEFT(S2,1)),LOWER(RIGHT(S2,LEN(S2)-IF(LEN(S2)&gt;0,1,LEN(S2)))),UPPER(LEFT(T2,1)),LOWER(RIGHT(T2,LEN(T2)-IF(LEN(T2)&gt;0,1,LEN(T2)))),UPPER(LEFT(U2,1)),LOWER(RIGHT(U2,LEN(U2)-IF(LEN(U2)&gt;0,1,LEN(U2)))),UPPER(LEFT(V2,1)),LOWER(RIGHT(V2,LEN(V2)-IF(LEN(V2)&gt;0,1,LEN(V2)))))</f>
        <v>id</v>
      </c>
      <c r="X2" s="3" t="str">
        <f t="shared" ref="X2:X28" si="5">CONCATENATE("""",W2,"""",":","""","""",",")</f>
        <v>"id":"",</v>
      </c>
      <c r="Y2" s="22" t="str">
        <f t="shared" ref="Y2:Y28" si="6">CONCATENATE("public static String ",,B2,,"=","""",W2,""";")</f>
        <v>public static String ID="id";</v>
      </c>
      <c r="Z2" s="7" t="str">
        <f t="shared" ref="Z2:Z28" si="7">CONCATENATE("private String ",W2,"=","""""",";")</f>
        <v>private String id="";</v>
      </c>
    </row>
    <row r="3" spans="2:26" ht="19.2" x14ac:dyDescent="0.45">
      <c r="B3" s="1" t="s">
        <v>3</v>
      </c>
      <c r="C3" s="1" t="s">
        <v>1</v>
      </c>
      <c r="D3" s="4">
        <v>10</v>
      </c>
      <c r="E3" s="24"/>
      <c r="F3" s="24"/>
      <c r="G3" s="24"/>
      <c r="I3" t="str">
        <f t="shared" si="2"/>
        <v>ALTER TABLE CR_TEMP_USER</v>
      </c>
      <c r="J3" t="str">
        <f t="shared" si="0"/>
        <v xml:space="preserve"> ADD  STATUS VARCHAR(10)</v>
      </c>
      <c r="K3" s="21" t="str">
        <f t="shared" si="1"/>
        <v xml:space="preserve"> ALTER COLUMN   STATUS</v>
      </c>
      <c r="L3" s="12"/>
      <c r="M3" s="18"/>
      <c r="N3" s="5" t="str">
        <f t="shared" si="3"/>
        <v>STATUS VARCHAR(10),</v>
      </c>
      <c r="O3" s="6" t="s">
        <v>3</v>
      </c>
      <c r="W3" s="17" t="str">
        <f t="shared" si="4"/>
        <v>status</v>
      </c>
      <c r="X3" s="3" t="str">
        <f t="shared" si="5"/>
        <v>"status":"",</v>
      </c>
      <c r="Y3" s="22" t="str">
        <f t="shared" si="6"/>
        <v>public static String STATUS="status";</v>
      </c>
      <c r="Z3" s="7" t="str">
        <f t="shared" si="7"/>
        <v>private String status="";</v>
      </c>
    </row>
    <row r="4" spans="2:26" ht="19.2" x14ac:dyDescent="0.45">
      <c r="B4" s="1" t="s">
        <v>4</v>
      </c>
      <c r="C4" s="1" t="s">
        <v>1</v>
      </c>
      <c r="D4" s="4">
        <v>20</v>
      </c>
      <c r="E4" s="24"/>
      <c r="F4" s="24"/>
      <c r="G4" s="24"/>
      <c r="I4" t="str">
        <f t="shared" si="2"/>
        <v>ALTER TABLE CR_TEMP_USER</v>
      </c>
      <c r="J4" t="str">
        <f t="shared" si="0"/>
        <v xml:space="preserve"> ADD  INSERT_DATE VARCHAR(20)</v>
      </c>
      <c r="K4" s="21" t="str">
        <f t="shared" si="1"/>
        <v xml:space="preserve"> ALTER COLUMN   INSERT_DATE</v>
      </c>
      <c r="L4" s="12"/>
      <c r="M4" s="18"/>
      <c r="N4" s="5" t="str">
        <f t="shared" si="3"/>
        <v>INSERT_DATE VARCHAR(20),</v>
      </c>
      <c r="O4" s="6" t="s">
        <v>7</v>
      </c>
      <c r="P4" t="s">
        <v>8</v>
      </c>
      <c r="W4" s="17" t="str">
        <f t="shared" si="4"/>
        <v>insertDate</v>
      </c>
      <c r="X4" s="3" t="str">
        <f t="shared" si="5"/>
        <v>"insertDate":"",</v>
      </c>
      <c r="Y4" s="22" t="str">
        <f t="shared" si="6"/>
        <v>public static String INSERT_DATE="insertDate";</v>
      </c>
      <c r="Z4" s="7" t="str">
        <f t="shared" si="7"/>
        <v>private String insertDate="";</v>
      </c>
    </row>
    <row r="5" spans="2:26" ht="30.6" x14ac:dyDescent="0.45">
      <c r="B5" s="1" t="s">
        <v>5</v>
      </c>
      <c r="C5" s="1" t="s">
        <v>1</v>
      </c>
      <c r="D5" s="4">
        <v>20</v>
      </c>
      <c r="E5" s="24"/>
      <c r="F5" s="24"/>
      <c r="G5" s="24"/>
      <c r="I5" t="str">
        <f t="shared" si="2"/>
        <v>ALTER TABLE CR_TEMP_USER</v>
      </c>
      <c r="J5" t="str">
        <f t="shared" si="0"/>
        <v xml:space="preserve"> ADD  MODIFICATION_DATE VARCHAR(20)</v>
      </c>
      <c r="K5" s="21" t="str">
        <f t="shared" si="1"/>
        <v xml:space="preserve"> ALTER COLUMN   MODIFICATION_DATE</v>
      </c>
      <c r="L5" s="12"/>
      <c r="M5" s="18"/>
      <c r="N5" s="5" t="str">
        <f t="shared" si="3"/>
        <v>MODIFICATION_DATE VARCHAR(20),</v>
      </c>
      <c r="O5" s="6" t="s">
        <v>9</v>
      </c>
      <c r="P5" t="s">
        <v>8</v>
      </c>
      <c r="W5" s="17" t="str">
        <f t="shared" si="4"/>
        <v>modificationDate</v>
      </c>
      <c r="X5" s="3" t="str">
        <f t="shared" si="5"/>
        <v>"modificationDate":"",</v>
      </c>
      <c r="Y5" s="22" t="str">
        <f t="shared" si="6"/>
        <v>public static String MODIFICATION_DATE="modificationDate";</v>
      </c>
      <c r="Z5" s="7" t="str">
        <f t="shared" si="7"/>
        <v>private String modificationDate="";</v>
      </c>
    </row>
    <row r="6" spans="2:26" ht="30.6" x14ac:dyDescent="0.45">
      <c r="B6" s="1" t="s">
        <v>31</v>
      </c>
      <c r="C6" s="1" t="s">
        <v>1</v>
      </c>
      <c r="D6" s="4">
        <v>20</v>
      </c>
      <c r="E6" s="24"/>
      <c r="F6" s="24"/>
      <c r="G6" s="24"/>
      <c r="I6" t="str">
        <f t="shared" si="2"/>
        <v>ALTER TABLE CR_TEMP_USER</v>
      </c>
      <c r="J6" t="str">
        <f t="shared" si="0"/>
        <v xml:space="preserve"> ADD  FK_EMPLOYEE_ID VARCHAR(20)</v>
      </c>
      <c r="K6" s="21" t="str">
        <f t="shared" si="1"/>
        <v xml:space="preserve"> ALTER COLUMN   FK_EMPLOYEE_ID</v>
      </c>
      <c r="L6" s="12"/>
      <c r="M6" s="18"/>
      <c r="N6" s="5" t="str">
        <f t="shared" si="3"/>
        <v>FK_EMPLOYEE_ID VARCHAR(20),</v>
      </c>
      <c r="O6" s="6" t="s">
        <v>10</v>
      </c>
      <c r="P6" t="s">
        <v>19</v>
      </c>
      <c r="Q6" t="s">
        <v>2</v>
      </c>
      <c r="W6" s="17" t="str">
        <f t="shared" si="4"/>
        <v>fkEmployeeId</v>
      </c>
      <c r="X6" s="3" t="str">
        <f t="shared" si="5"/>
        <v>"fkEmployeeId":"",</v>
      </c>
      <c r="Y6" s="22" t="str">
        <f t="shared" si="6"/>
        <v>public static String FK_EMPLOYEE_ID="fkEmployeeId";</v>
      </c>
      <c r="Z6" s="7" t="str">
        <f t="shared" si="7"/>
        <v>private String fkEmployeeId="";</v>
      </c>
    </row>
    <row r="7" spans="2:26" ht="30.6" x14ac:dyDescent="0.45">
      <c r="B7" s="1" t="s">
        <v>91</v>
      </c>
      <c r="C7" s="1" t="s">
        <v>1</v>
      </c>
      <c r="D7" s="4">
        <v>1000</v>
      </c>
      <c r="E7" s="24"/>
      <c r="F7" s="24"/>
      <c r="G7" s="24"/>
      <c r="I7" t="str">
        <f t="shared" si="2"/>
        <v>ALTER TABLE CR_TEMP_USER</v>
      </c>
      <c r="J7" t="str">
        <f t="shared" si="0"/>
        <v xml:space="preserve"> ADD  LI_USER_PERMISSION_CODE VARCHAR(1000)</v>
      </c>
      <c r="K7" s="21" t="str">
        <f t="shared" si="1"/>
        <v xml:space="preserve"> ALTER COLUMN   LI_USER_PERMISSION_CODE</v>
      </c>
      <c r="L7" s="12"/>
      <c r="M7" s="18"/>
      <c r="N7" s="5" t="str">
        <f t="shared" si="3"/>
        <v>LI_USER_PERMISSION_CODE VARCHAR(1000),</v>
      </c>
      <c r="O7" s="6" t="s">
        <v>66</v>
      </c>
      <c r="P7" t="s">
        <v>12</v>
      </c>
      <c r="Q7" t="s">
        <v>50</v>
      </c>
      <c r="R7" t="s">
        <v>18</v>
      </c>
      <c r="W7" s="17" t="str">
        <f t="shared" si="4"/>
        <v>liUserPermissionCode</v>
      </c>
      <c r="X7" s="3" t="str">
        <f t="shared" si="5"/>
        <v>"liUserPermissionCode":"",</v>
      </c>
      <c r="Y7" s="22" t="str">
        <f t="shared" si="6"/>
        <v>public static String LI_USER_PERMISSION_CODE="liUserPermissionCode";</v>
      </c>
      <c r="Z7" s="7" t="str">
        <f t="shared" si="7"/>
        <v>private String liUserPermissionCode="";</v>
      </c>
    </row>
    <row r="8" spans="2:26" ht="19.2" x14ac:dyDescent="0.45">
      <c r="B8" s="1" t="s">
        <v>42</v>
      </c>
      <c r="C8" s="1" t="s">
        <v>1</v>
      </c>
      <c r="D8" s="4">
        <v>50</v>
      </c>
      <c r="E8" s="24"/>
      <c r="F8" s="24"/>
      <c r="G8" s="24"/>
      <c r="I8" t="str">
        <f t="shared" si="2"/>
        <v>ALTER TABLE CR_TEMP_USER</v>
      </c>
      <c r="J8" t="str">
        <f t="shared" si="0"/>
        <v xml:space="preserve"> ADD  TG_USER_ID VARCHAR(50)</v>
      </c>
      <c r="K8" s="21" t="str">
        <f t="shared" si="1"/>
        <v xml:space="preserve"> ALTER COLUMN   TG_USER_ID</v>
      </c>
      <c r="L8" s="12"/>
      <c r="M8" s="18"/>
      <c r="N8" s="5" t="str">
        <f t="shared" si="3"/>
        <v>TG_USER_ID VARCHAR(50),</v>
      </c>
      <c r="O8" s="6" t="s">
        <v>41</v>
      </c>
      <c r="P8" t="s">
        <v>12</v>
      </c>
      <c r="Q8" t="s">
        <v>2</v>
      </c>
      <c r="W8" s="17" t="str">
        <f t="shared" si="4"/>
        <v>tgUserId</v>
      </c>
      <c r="X8" s="3" t="str">
        <f t="shared" si="5"/>
        <v>"tgUserId":"",</v>
      </c>
      <c r="Y8" s="22" t="str">
        <f t="shared" si="6"/>
        <v>public static String TG_USER_ID="tgUserId";</v>
      </c>
      <c r="Z8" s="7" t="str">
        <f t="shared" si="7"/>
        <v>private String tgUserId="";</v>
      </c>
    </row>
    <row r="9" spans="2:26" ht="19.2" x14ac:dyDescent="0.45">
      <c r="B9" s="1" t="s">
        <v>21</v>
      </c>
      <c r="C9" s="1" t="s">
        <v>1</v>
      </c>
      <c r="D9" s="4">
        <v>300</v>
      </c>
      <c r="E9" s="24"/>
      <c r="F9" s="24" t="s">
        <v>164</v>
      </c>
      <c r="G9" s="24"/>
      <c r="I9" t="str">
        <f t="shared" si="2"/>
        <v>ALTER TABLE CR_TEMP_USER</v>
      </c>
      <c r="J9" t="str">
        <f t="shared" si="0"/>
        <v xml:space="preserve"> ADD  USERNAME VARCHAR(300) NOT NULL</v>
      </c>
      <c r="K9" s="21" t="str">
        <f t="shared" si="1"/>
        <v xml:space="preserve"> ALTER COLUMN   USERNAME</v>
      </c>
      <c r="L9" s="12"/>
      <c r="M9" s="18"/>
      <c r="N9" s="5" t="str">
        <f t="shared" si="3"/>
        <v>USERNAME VARCHAR(300) NOT NULL,</v>
      </c>
      <c r="O9" s="1" t="s">
        <v>21</v>
      </c>
      <c r="W9" s="17" t="str">
        <f t="shared" si="4"/>
        <v>username</v>
      </c>
      <c r="X9" s="3" t="str">
        <f t="shared" si="5"/>
        <v>"username":"",</v>
      </c>
      <c r="Y9" s="22" t="str">
        <f t="shared" si="6"/>
        <v>public static String USERNAME="username";</v>
      </c>
      <c r="Z9" s="7" t="str">
        <f t="shared" si="7"/>
        <v>private String username="";</v>
      </c>
    </row>
    <row r="10" spans="2:26" ht="30.6" x14ac:dyDescent="0.45">
      <c r="B10" s="1" t="s">
        <v>22</v>
      </c>
      <c r="C10" s="1" t="s">
        <v>1</v>
      </c>
      <c r="D10" s="4">
        <v>300</v>
      </c>
      <c r="E10" s="24"/>
      <c r="F10" s="24"/>
      <c r="G10" s="24"/>
      <c r="I10" t="str">
        <f t="shared" si="2"/>
        <v>ALTER TABLE CR_TEMP_USER</v>
      </c>
      <c r="J10" t="str">
        <f t="shared" si="0"/>
        <v xml:space="preserve"> ADD  PASSWORD VARCHAR(300)</v>
      </c>
      <c r="K10" s="21" t="str">
        <f t="shared" ref="K10:K27" si="8">CONCATENATE(LEFT(CONCATENATE("  ALTER COLUMN  "," ",N10,";"),LEN(CONCATENATE("  ALTER COLUMN  "," ",N10,";"))-2),";")</f>
        <v xml:space="preserve">  ALTER COLUMN   PASSWORD VARCHAR(300);</v>
      </c>
      <c r="L10" s="12"/>
      <c r="M10" s="18"/>
      <c r="N10" s="5" t="str">
        <f t="shared" si="3"/>
        <v>PASSWORD VARCHAR(300),</v>
      </c>
      <c r="O10" s="1" t="s">
        <v>22</v>
      </c>
      <c r="W10" s="17" t="str">
        <f t="shared" si="4"/>
        <v>password</v>
      </c>
      <c r="X10" s="3" t="str">
        <f t="shared" si="5"/>
        <v>"password":"",</v>
      </c>
      <c r="Y10" s="22" t="str">
        <f t="shared" si="6"/>
        <v>public static String PASSWORD="password";</v>
      </c>
      <c r="Z10" s="7" t="str">
        <f t="shared" si="7"/>
        <v>private String password="";</v>
      </c>
    </row>
    <row r="11" spans="2:26" ht="45" x14ac:dyDescent="0.45">
      <c r="B11" s="8" t="s">
        <v>154</v>
      </c>
      <c r="C11" s="1" t="s">
        <v>1</v>
      </c>
      <c r="D11" s="12">
        <v>30</v>
      </c>
      <c r="E11" s="24"/>
      <c r="F11" s="24" t="s">
        <v>163</v>
      </c>
      <c r="G11" s="24"/>
      <c r="I11" t="str">
        <f t="shared" si="2"/>
        <v>ALTER TABLE CR_TEMP_USER</v>
      </c>
      <c r="J11" t="str">
        <f t="shared" ref="J11:J27" si="9">CONCATENATE(LEFT(CONCATENATE(" ADD "," ",N11,";"),LEN(CONCATENATE(" ADD "," ",N11,";"))-2),";")</f>
        <v xml:space="preserve"> ADD  USER_SHORT_ID VARCHAR(30) NOT NULL ;</v>
      </c>
      <c r="K11" s="21" t="str">
        <f t="shared" si="8"/>
        <v xml:space="preserve">  ALTER COLUMN   USER_SHORT_ID VARCHAR(30) NOT NULL ;</v>
      </c>
      <c r="L11" s="14"/>
      <c r="M11" s="18" t="str">
        <f t="shared" ref="M11:M27" si="10">CONCATENATE(B11,",")</f>
        <v>USER_SHORT_ID,</v>
      </c>
      <c r="N11" s="5" t="str">
        <f t="shared" si="3"/>
        <v>USER_SHORT_ID VARCHAR(30) NOT NULL ,</v>
      </c>
      <c r="O11" s="1" t="s">
        <v>12</v>
      </c>
      <c r="P11" t="s">
        <v>132</v>
      </c>
      <c r="Q11" t="s">
        <v>2</v>
      </c>
      <c r="W11" s="17" t="str">
        <f t="shared" si="4"/>
        <v>userShortId</v>
      </c>
      <c r="X11" s="3" t="str">
        <f t="shared" si="5"/>
        <v>"userShortId":"",</v>
      </c>
      <c r="Y11" s="22" t="str">
        <f t="shared" si="6"/>
        <v>public static String USER_SHORT_ID="userShortId";</v>
      </c>
      <c r="Z11" s="7" t="str">
        <f t="shared" si="7"/>
        <v>private String userShortId="";</v>
      </c>
    </row>
    <row r="12" spans="2:26" ht="30.6" x14ac:dyDescent="0.45">
      <c r="B12" s="8" t="s">
        <v>155</v>
      </c>
      <c r="C12" s="1" t="s">
        <v>1</v>
      </c>
      <c r="D12" s="12">
        <v>200</v>
      </c>
      <c r="E12" s="24"/>
      <c r="F12" s="24"/>
      <c r="G12" s="24"/>
      <c r="I12" t="str">
        <f t="shared" si="2"/>
        <v>ALTER TABLE CR_TEMP_USER</v>
      </c>
      <c r="J12" t="str">
        <f t="shared" si="9"/>
        <v xml:space="preserve"> ADD  USER_IMAGE VARCHAR(200);</v>
      </c>
      <c r="K12" s="21" t="str">
        <f t="shared" si="8"/>
        <v xml:space="preserve">  ALTER COLUMN   USER_IMAGE VARCHAR(200);</v>
      </c>
      <c r="L12" s="14"/>
      <c r="M12" s="18" t="str">
        <f t="shared" si="10"/>
        <v>USER_IMAGE,</v>
      </c>
      <c r="N12" s="5" t="str">
        <f t="shared" si="3"/>
        <v>USER_IMAGE VARCHAR(200),</v>
      </c>
      <c r="O12" s="1" t="s">
        <v>12</v>
      </c>
      <c r="P12" t="s">
        <v>153</v>
      </c>
      <c r="W12" s="17" t="str">
        <f t="shared" si="4"/>
        <v>userImage</v>
      </c>
      <c r="X12" s="3" t="str">
        <f t="shared" si="5"/>
        <v>"userImage":"",</v>
      </c>
      <c r="Y12" s="22" t="str">
        <f t="shared" si="6"/>
        <v>public static String USER_IMAGE="userImage";</v>
      </c>
      <c r="Z12" s="7" t="str">
        <f t="shared" si="7"/>
        <v>private String userImage="";</v>
      </c>
    </row>
    <row r="13" spans="2:26" ht="45" x14ac:dyDescent="0.45">
      <c r="B13" t="s">
        <v>156</v>
      </c>
      <c r="C13" s="1" t="s">
        <v>1</v>
      </c>
      <c r="D13" s="8">
        <v>50</v>
      </c>
      <c r="E13" s="24"/>
      <c r="F13" s="24"/>
      <c r="G13" s="24"/>
      <c r="I13" t="str">
        <f t="shared" si="2"/>
        <v>ALTER TABLE CR_TEMP_USER</v>
      </c>
      <c r="J13" t="str">
        <f t="shared" si="9"/>
        <v xml:space="preserve"> ADD  USER_PERSON_NAME VARCHAR(50);</v>
      </c>
      <c r="K13" s="21" t="str">
        <f t="shared" si="8"/>
        <v xml:space="preserve">  ALTER COLUMN   USER_PERSON_NAME VARCHAR(50);</v>
      </c>
      <c r="M13" s="18" t="str">
        <f t="shared" si="10"/>
        <v>USER_PERSON_NAME,</v>
      </c>
      <c r="N13" s="5" t="str">
        <f t="shared" si="3"/>
        <v>USER_PERSON_NAME VARCHAR(50),</v>
      </c>
      <c r="O13" s="1" t="s">
        <v>12</v>
      </c>
      <c r="P13" t="s">
        <v>17</v>
      </c>
      <c r="Q13" t="s">
        <v>0</v>
      </c>
      <c r="W13" s="17" t="str">
        <f t="shared" si="4"/>
        <v>userPersonName</v>
      </c>
      <c r="X13" s="3" t="str">
        <f t="shared" si="5"/>
        <v>"userPersonName":"",</v>
      </c>
      <c r="Y13" s="22" t="str">
        <f t="shared" si="6"/>
        <v>public static String USER_PERSON_NAME="userPersonName";</v>
      </c>
      <c r="Z13" s="7" t="str">
        <f t="shared" si="7"/>
        <v>private String userPersonName="";</v>
      </c>
    </row>
    <row r="14" spans="2:26" ht="45" x14ac:dyDescent="0.45">
      <c r="B14" t="s">
        <v>157</v>
      </c>
      <c r="C14" s="1" t="s">
        <v>1</v>
      </c>
      <c r="D14" s="8">
        <v>50</v>
      </c>
      <c r="E14" s="24"/>
      <c r="F14" s="24"/>
      <c r="G14" s="24"/>
      <c r="I14" t="str">
        <f t="shared" si="2"/>
        <v>ALTER TABLE CR_TEMP_USER</v>
      </c>
      <c r="J14" t="str">
        <f t="shared" si="9"/>
        <v xml:space="preserve"> ADD  USER_PERSON_SURNAME VARCHAR(50);</v>
      </c>
      <c r="K14" s="21" t="str">
        <f t="shared" si="8"/>
        <v xml:space="preserve">  ALTER COLUMN   USER_PERSON_SURNAME VARCHAR(50);</v>
      </c>
      <c r="M14" s="18" t="str">
        <f t="shared" si="10"/>
        <v>USER_PERSON_SURNAME,</v>
      </c>
      <c r="N14" s="5" t="str">
        <f t="shared" si="3"/>
        <v>USER_PERSON_SURNAME VARCHAR(50),</v>
      </c>
      <c r="O14" s="1" t="s">
        <v>12</v>
      </c>
      <c r="P14" t="s">
        <v>17</v>
      </c>
      <c r="Q14" t="s">
        <v>143</v>
      </c>
      <c r="W14" s="17" t="str">
        <f t="shared" si="4"/>
        <v>userPersonSurname</v>
      </c>
      <c r="X14" s="3" t="str">
        <f t="shared" si="5"/>
        <v>"userPersonSurname":"",</v>
      </c>
      <c r="Y14" s="22" t="str">
        <f t="shared" si="6"/>
        <v>public static String USER_PERSON_SURNAME="userPersonSurname";</v>
      </c>
      <c r="Z14" s="7" t="str">
        <f t="shared" si="7"/>
        <v>private String userPersonSurname="";</v>
      </c>
    </row>
    <row r="15" spans="2:26" ht="45" x14ac:dyDescent="0.45">
      <c r="B15" t="s">
        <v>158</v>
      </c>
      <c r="C15" s="1" t="s">
        <v>1</v>
      </c>
      <c r="D15" s="8">
        <v>50</v>
      </c>
      <c r="E15" s="24"/>
      <c r="F15" s="24"/>
      <c r="G15" s="24"/>
      <c r="I15" t="str">
        <f t="shared" si="2"/>
        <v>ALTER TABLE CR_TEMP_USER</v>
      </c>
      <c r="J15" t="str">
        <f t="shared" si="9"/>
        <v xml:space="preserve"> ADD  USER_PERSON_MIDDLENAME VARCHAR(50);</v>
      </c>
      <c r="K15" s="21" t="str">
        <f t="shared" si="8"/>
        <v xml:space="preserve">  ALTER COLUMN   USER_PERSON_MIDDLENAME VARCHAR(50);</v>
      </c>
      <c r="M15" s="18" t="str">
        <f t="shared" si="10"/>
        <v>USER_PERSON_MIDDLENAME,</v>
      </c>
      <c r="N15" s="5" t="str">
        <f t="shared" si="3"/>
        <v>USER_PERSON_MIDDLENAME VARCHAR(50),</v>
      </c>
      <c r="O15" s="1" t="s">
        <v>12</v>
      </c>
      <c r="P15" t="s">
        <v>17</v>
      </c>
      <c r="Q15" t="s">
        <v>161</v>
      </c>
      <c r="W15" s="17" t="str">
        <f t="shared" si="4"/>
        <v>userPersonMiddlename</v>
      </c>
      <c r="X15" s="3" t="str">
        <f t="shared" si="5"/>
        <v>"userPersonMiddlename":"",</v>
      </c>
      <c r="Y15" s="22" t="str">
        <f t="shared" si="6"/>
        <v>public static String USER_PERSON_MIDDLENAME="userPersonMiddlename";</v>
      </c>
      <c r="Z15" s="7" t="str">
        <f t="shared" si="7"/>
        <v>private String userPersonMiddlename="";</v>
      </c>
    </row>
    <row r="16" spans="2:26" ht="30.6" x14ac:dyDescent="0.45">
      <c r="B16" t="s">
        <v>159</v>
      </c>
      <c r="C16" s="1" t="s">
        <v>1</v>
      </c>
      <c r="D16" s="8">
        <v>20</v>
      </c>
      <c r="E16" s="24"/>
      <c r="F16" s="24"/>
      <c r="G16" s="24"/>
      <c r="I16" t="str">
        <f t="shared" si="2"/>
        <v>ALTER TABLE CR_TEMP_USER</v>
      </c>
      <c r="J16" t="str">
        <f t="shared" si="9"/>
        <v xml:space="preserve"> ADD  USER_BIRTH_DATE VARCHAR(20);</v>
      </c>
      <c r="K16" s="21" t="str">
        <f t="shared" si="8"/>
        <v xml:space="preserve">  ALTER COLUMN   USER_BIRTH_DATE VARCHAR(20);</v>
      </c>
      <c r="M16" s="18" t="str">
        <f t="shared" si="10"/>
        <v>USER_BIRTH_DATE,</v>
      </c>
      <c r="N16" s="5" t="str">
        <f t="shared" si="3"/>
        <v>USER_BIRTH_DATE VARCHAR(20),</v>
      </c>
      <c r="O16" s="1" t="s">
        <v>12</v>
      </c>
      <c r="P16" t="s">
        <v>144</v>
      </c>
      <c r="Q16" t="s">
        <v>8</v>
      </c>
      <c r="W16" s="17" t="str">
        <f t="shared" si="4"/>
        <v>userBirthDate</v>
      </c>
      <c r="X16" s="3" t="str">
        <f t="shared" si="5"/>
        <v>"userBirthDate":"",</v>
      </c>
      <c r="Y16" s="22" t="str">
        <f t="shared" si="6"/>
        <v>public static String USER_BIRTH_DATE="userBirthDate";</v>
      </c>
      <c r="Z16" s="7" t="str">
        <f t="shared" si="7"/>
        <v>private String userBirthDate="";</v>
      </c>
    </row>
    <row r="17" spans="2:26" ht="45" x14ac:dyDescent="0.45">
      <c r="B17" t="s">
        <v>165</v>
      </c>
      <c r="C17" s="1" t="s">
        <v>1</v>
      </c>
      <c r="D17" s="8">
        <v>200</v>
      </c>
      <c r="E17" s="24"/>
      <c r="F17" s="24"/>
      <c r="G17" s="24"/>
      <c r="I17" t="str">
        <f t="shared" si="2"/>
        <v>ALTER TABLE CR_TEMP_USER</v>
      </c>
      <c r="J17" t="str">
        <f t="shared" si="9"/>
        <v xml:space="preserve"> ADD  USER_BIRTH_PLACE VARCHAR(200);</v>
      </c>
      <c r="K17" s="21" t="str">
        <f t="shared" si="8"/>
        <v xml:space="preserve">  ALTER COLUMN   USER_BIRTH_PLACE VARCHAR(200);</v>
      </c>
      <c r="M17" s="18" t="str">
        <f t="shared" si="10"/>
        <v>USER_BIRTH_PLACE,</v>
      </c>
      <c r="N17" s="5" t="str">
        <f t="shared" si="3"/>
        <v>USER_BIRTH_PLACE VARCHAR(200),</v>
      </c>
      <c r="O17" t="s">
        <v>12</v>
      </c>
      <c r="P17" t="s">
        <v>144</v>
      </c>
      <c r="Q17" t="s">
        <v>145</v>
      </c>
      <c r="W17" s="17" t="str">
        <f t="shared" si="4"/>
        <v>userBirthPlace</v>
      </c>
      <c r="X17" s="3" t="str">
        <f t="shared" si="5"/>
        <v>"userBirthPlace":"",</v>
      </c>
      <c r="Y17" s="22" t="str">
        <f t="shared" si="6"/>
        <v>public static String USER_BIRTH_PLACE="userBirthPlace";</v>
      </c>
      <c r="Z17" s="7" t="str">
        <f t="shared" si="7"/>
        <v>private String userBirthPlace="";</v>
      </c>
    </row>
    <row r="18" spans="2:26" ht="30.6" x14ac:dyDescent="0.45">
      <c r="B18" t="s">
        <v>127</v>
      </c>
      <c r="C18" s="1" t="s">
        <v>1</v>
      </c>
      <c r="D18" s="8">
        <v>1000</v>
      </c>
      <c r="E18" s="24"/>
      <c r="F18" s="24"/>
      <c r="G18" s="24"/>
      <c r="I18" t="str">
        <f>I16</f>
        <v>ALTER TABLE CR_TEMP_USER</v>
      </c>
      <c r="J18" t="str">
        <f t="shared" si="9"/>
        <v xml:space="preserve"> ADD  MODULE VARCHAR(1000);</v>
      </c>
      <c r="K18" s="21" t="str">
        <f t="shared" si="8"/>
        <v xml:space="preserve">  ALTER COLUMN   MODULE VARCHAR(1000);</v>
      </c>
      <c r="M18" s="20" t="str">
        <f t="shared" si="10"/>
        <v>MODULE,</v>
      </c>
      <c r="N18" s="5" t="str">
        <f t="shared" si="3"/>
        <v>MODULE VARCHAR(1000),</v>
      </c>
      <c r="O18" t="s">
        <v>127</v>
      </c>
      <c r="W18" s="17" t="str">
        <f t="shared" si="4"/>
        <v>module</v>
      </c>
      <c r="X18" s="3" t="str">
        <f t="shared" si="5"/>
        <v>"module":"",</v>
      </c>
      <c r="Y18" s="22" t="str">
        <f t="shared" si="6"/>
        <v>public static String MODULE="module";</v>
      </c>
      <c r="Z18" s="7" t="str">
        <f t="shared" si="7"/>
        <v>private String module="";</v>
      </c>
    </row>
    <row r="19" spans="2:26" ht="45" x14ac:dyDescent="0.45">
      <c r="B19" t="s">
        <v>160</v>
      </c>
      <c r="C19" s="1" t="s">
        <v>1</v>
      </c>
      <c r="D19" s="8">
        <v>20</v>
      </c>
      <c r="E19" s="24"/>
      <c r="F19" s="24" t="s">
        <v>164</v>
      </c>
      <c r="G19" s="24"/>
      <c r="I19" t="str">
        <f>I17</f>
        <v>ALTER TABLE CR_TEMP_USER</v>
      </c>
      <c r="J19" t="str">
        <f t="shared" si="9"/>
        <v xml:space="preserve"> ADD  FK_COMPANY_ID VARCHAR(20) NOT NULL;</v>
      </c>
      <c r="K19" s="21" t="str">
        <f t="shared" si="8"/>
        <v xml:space="preserve">  ALTER COLUMN   FK_COMPANY_ID VARCHAR(20) NOT NULL;</v>
      </c>
      <c r="M19" s="20" t="str">
        <f t="shared" si="10"/>
        <v>FK_COMPANY_ID,</v>
      </c>
      <c r="N19" s="5" t="str">
        <f t="shared" si="3"/>
        <v>FK_COMPANY_ID VARCHAR(20) NOT NULL,</v>
      </c>
      <c r="O19" t="s">
        <v>10</v>
      </c>
      <c r="P19" t="s">
        <v>162</v>
      </c>
      <c r="Q19" t="s">
        <v>2</v>
      </c>
      <c r="W19" s="17" t="str">
        <f t="shared" si="4"/>
        <v>fkCompanyId</v>
      </c>
      <c r="X19" s="3" t="str">
        <f t="shared" si="5"/>
        <v>"fkCompanyId":"",</v>
      </c>
      <c r="Y19" s="22" t="str">
        <f t="shared" si="6"/>
        <v>public static String FK_COMPANY_ID="fkCompanyId";</v>
      </c>
      <c r="Z19" s="7" t="str">
        <f t="shared" si="7"/>
        <v>private String fkCompanyId="";</v>
      </c>
    </row>
    <row r="20" spans="2:26" ht="30.6" x14ac:dyDescent="0.45">
      <c r="B20" t="s">
        <v>134</v>
      </c>
      <c r="C20" s="1" t="s">
        <v>1</v>
      </c>
      <c r="D20" s="8">
        <v>20</v>
      </c>
      <c r="E20" s="24"/>
      <c r="F20" s="24"/>
      <c r="G20" s="24"/>
      <c r="I20" t="str">
        <f t="shared" ref="I20:I28" si="11">I19</f>
        <v>ALTER TABLE CR_TEMP_USER</v>
      </c>
      <c r="J20" t="str">
        <f t="shared" si="9"/>
        <v xml:space="preserve"> ADD  SEX VARCHAR(20);</v>
      </c>
      <c r="K20" s="21" t="str">
        <f t="shared" si="8"/>
        <v xml:space="preserve">  ALTER COLUMN   SEX VARCHAR(20);</v>
      </c>
      <c r="M20" s="20" t="str">
        <f t="shared" si="10"/>
        <v>SEX,</v>
      </c>
      <c r="N20" s="5" t="str">
        <f t="shared" si="3"/>
        <v>SEX VARCHAR(20),</v>
      </c>
      <c r="O20" t="s">
        <v>134</v>
      </c>
      <c r="W20" s="17" t="str">
        <f t="shared" si="4"/>
        <v>sex</v>
      </c>
      <c r="X20" s="3" t="str">
        <f t="shared" si="5"/>
        <v>"sex":"",</v>
      </c>
      <c r="Y20" s="22" t="str">
        <f t="shared" si="6"/>
        <v>public static String SEX="sex";</v>
      </c>
      <c r="Z20" s="7" t="str">
        <f t="shared" si="7"/>
        <v>private String sex="";</v>
      </c>
    </row>
    <row r="21" spans="2:26" ht="30.6" x14ac:dyDescent="0.45">
      <c r="B21" s="1" t="s">
        <v>135</v>
      </c>
      <c r="C21" s="1" t="s">
        <v>1</v>
      </c>
      <c r="D21" s="4">
        <v>100</v>
      </c>
      <c r="E21" s="24"/>
      <c r="F21" s="24"/>
      <c r="G21" s="24"/>
      <c r="I21" t="str">
        <f t="shared" si="11"/>
        <v>ALTER TABLE CR_TEMP_USER</v>
      </c>
      <c r="J21" t="str">
        <f t="shared" si="9"/>
        <v xml:space="preserve"> ADD  OCCUPATION VARCHAR(100);</v>
      </c>
      <c r="K21" s="21" t="str">
        <f t="shared" si="8"/>
        <v xml:space="preserve">  ALTER COLUMN   OCCUPATION VARCHAR(100);</v>
      </c>
      <c r="L21" s="12"/>
      <c r="M21" s="18" t="str">
        <f t="shared" si="10"/>
        <v>OCCUPATION,</v>
      </c>
      <c r="N21" s="5" t="str">
        <f t="shared" si="3"/>
        <v>OCCUPATION VARCHAR(100),</v>
      </c>
      <c r="O21" t="s">
        <v>135</v>
      </c>
      <c r="W21" s="17" t="str">
        <f t="shared" si="4"/>
        <v>occupation</v>
      </c>
      <c r="X21" s="3" t="str">
        <f t="shared" si="5"/>
        <v>"occupation":"",</v>
      </c>
      <c r="Y21" s="22" t="str">
        <f t="shared" si="6"/>
        <v>public static String OCCUPATION="occupation";</v>
      </c>
      <c r="Z21" s="7" t="str">
        <f t="shared" si="7"/>
        <v>private String occupation="";</v>
      </c>
    </row>
    <row r="22" spans="2:26" ht="30.6" x14ac:dyDescent="0.45">
      <c r="B22" s="9" t="s">
        <v>136</v>
      </c>
      <c r="C22" s="1" t="s">
        <v>1</v>
      </c>
      <c r="D22" s="8">
        <v>90</v>
      </c>
      <c r="E22" s="24"/>
      <c r="F22" s="24"/>
      <c r="G22" s="24"/>
      <c r="I22" t="str">
        <f t="shared" si="11"/>
        <v>ALTER TABLE CR_TEMP_USER</v>
      </c>
      <c r="J22" t="str">
        <f t="shared" si="9"/>
        <v xml:space="preserve"> ADD  MOBILE_1 VARCHAR(90);</v>
      </c>
      <c r="K22" s="21" t="str">
        <f t="shared" si="8"/>
        <v xml:space="preserve">  ALTER COLUMN   MOBILE_1 VARCHAR(90);</v>
      </c>
      <c r="M22" s="18" t="str">
        <f t="shared" si="10"/>
        <v>MOBILE_1,</v>
      </c>
      <c r="N22" s="5" t="str">
        <f t="shared" si="3"/>
        <v>MOBILE_1 VARCHAR(90),</v>
      </c>
      <c r="O22" t="s">
        <v>147</v>
      </c>
      <c r="P22">
        <v>1</v>
      </c>
      <c r="W22" s="17" t="str">
        <f t="shared" si="4"/>
        <v>mobile1</v>
      </c>
      <c r="X22" s="3" t="str">
        <f t="shared" si="5"/>
        <v>"mobile1":"",</v>
      </c>
      <c r="Y22" s="22" t="str">
        <f t="shared" si="6"/>
        <v>public static String MOBILE_1="mobile1";</v>
      </c>
      <c r="Z22" s="7" t="str">
        <f t="shared" si="7"/>
        <v>private String mobile1="";</v>
      </c>
    </row>
    <row r="23" spans="2:26" ht="30.6" x14ac:dyDescent="0.45">
      <c r="B23" s="9" t="s">
        <v>137</v>
      </c>
      <c r="C23" s="1" t="s">
        <v>1</v>
      </c>
      <c r="D23" s="8">
        <v>90</v>
      </c>
      <c r="E23" s="24"/>
      <c r="F23" s="24"/>
      <c r="G23" s="24"/>
      <c r="I23" t="str">
        <f t="shared" si="11"/>
        <v>ALTER TABLE CR_TEMP_USER</v>
      </c>
      <c r="J23" t="str">
        <f t="shared" si="9"/>
        <v xml:space="preserve"> ADD  MOBILE_2 VARCHAR(90);</v>
      </c>
      <c r="K23" s="21" t="str">
        <f t="shared" si="8"/>
        <v xml:space="preserve">  ALTER COLUMN   MOBILE_2 VARCHAR(90);</v>
      </c>
      <c r="M23" s="18" t="str">
        <f t="shared" si="10"/>
        <v>MOBILE_2,</v>
      </c>
      <c r="N23" s="5" t="str">
        <f t="shared" si="3"/>
        <v>MOBILE_2 VARCHAR(90),</v>
      </c>
      <c r="O23" t="s">
        <v>147</v>
      </c>
      <c r="P23">
        <v>2</v>
      </c>
      <c r="W23" s="17" t="str">
        <f t="shared" si="4"/>
        <v>mobile2</v>
      </c>
      <c r="X23" s="3" t="str">
        <f t="shared" si="5"/>
        <v>"mobile2":"",</v>
      </c>
      <c r="Y23" s="22" t="str">
        <f t="shared" si="6"/>
        <v>public static String MOBILE_2="mobile2";</v>
      </c>
      <c r="Z23" s="7" t="str">
        <f t="shared" si="7"/>
        <v>private String mobile2="";</v>
      </c>
    </row>
    <row r="24" spans="2:26" ht="30.6" x14ac:dyDescent="0.45">
      <c r="B24" s="9" t="s">
        <v>138</v>
      </c>
      <c r="C24" s="1" t="s">
        <v>1</v>
      </c>
      <c r="D24" s="8">
        <v>90</v>
      </c>
      <c r="E24" s="24"/>
      <c r="F24" s="24"/>
      <c r="G24" s="24"/>
      <c r="I24" t="str">
        <f t="shared" si="11"/>
        <v>ALTER TABLE CR_TEMP_USER</v>
      </c>
      <c r="J24" t="str">
        <f t="shared" si="9"/>
        <v xml:space="preserve"> ADD  TELEPHONE_1 VARCHAR(90);</v>
      </c>
      <c r="K24" s="21" t="str">
        <f t="shared" si="8"/>
        <v xml:space="preserve">  ALTER COLUMN   TELEPHONE_1 VARCHAR(90);</v>
      </c>
      <c r="M24" s="18" t="str">
        <f t="shared" si="10"/>
        <v>TELEPHONE_1,</v>
      </c>
      <c r="N24" s="5" t="str">
        <f t="shared" si="3"/>
        <v>TELEPHONE_1 VARCHAR(90),</v>
      </c>
      <c r="O24" t="s">
        <v>148</v>
      </c>
      <c r="P24">
        <v>1</v>
      </c>
      <c r="W24" s="17" t="str">
        <f t="shared" si="4"/>
        <v>telephone1</v>
      </c>
      <c r="X24" s="3" t="str">
        <f t="shared" si="5"/>
        <v>"telephone1":"",</v>
      </c>
      <c r="Y24" s="22" t="str">
        <f t="shared" si="6"/>
        <v>public static String TELEPHONE_1="telephone1";</v>
      </c>
      <c r="Z24" s="7" t="str">
        <f t="shared" si="7"/>
        <v>private String telephone1="";</v>
      </c>
    </row>
    <row r="25" spans="2:26" ht="30.6" x14ac:dyDescent="0.45">
      <c r="B25" s="9" t="s">
        <v>139</v>
      </c>
      <c r="C25" s="1" t="s">
        <v>1</v>
      </c>
      <c r="D25" s="8">
        <v>90</v>
      </c>
      <c r="E25" s="24"/>
      <c r="F25" s="24"/>
      <c r="G25" s="24"/>
      <c r="I25" t="str">
        <f t="shared" si="11"/>
        <v>ALTER TABLE CR_TEMP_USER</v>
      </c>
      <c r="J25" t="str">
        <f t="shared" si="9"/>
        <v xml:space="preserve"> ADD  TELEPHONE_2 VARCHAR(90);</v>
      </c>
      <c r="K25" s="21" t="str">
        <f t="shared" si="8"/>
        <v xml:space="preserve">  ALTER COLUMN   TELEPHONE_2 VARCHAR(90);</v>
      </c>
      <c r="M25" s="18" t="str">
        <f t="shared" si="10"/>
        <v>TELEPHONE_2,</v>
      </c>
      <c r="N25" s="5" t="str">
        <f t="shared" si="3"/>
        <v>TELEPHONE_2 VARCHAR(90),</v>
      </c>
      <c r="O25" t="s">
        <v>148</v>
      </c>
      <c r="P25">
        <v>2</v>
      </c>
      <c r="W25" s="17" t="str">
        <f t="shared" si="4"/>
        <v>telephone2</v>
      </c>
      <c r="X25" s="3" t="str">
        <f t="shared" si="5"/>
        <v>"telephone2":"",</v>
      </c>
      <c r="Y25" s="22" t="str">
        <f t="shared" si="6"/>
        <v>public static String TELEPHONE_2="telephone2";</v>
      </c>
      <c r="Z25" s="7" t="str">
        <f t="shared" si="7"/>
        <v>private String telephone2="";</v>
      </c>
    </row>
    <row r="26" spans="2:26" ht="30.6" x14ac:dyDescent="0.45">
      <c r="B26" s="9" t="s">
        <v>140</v>
      </c>
      <c r="C26" s="1" t="s">
        <v>1</v>
      </c>
      <c r="D26" s="8">
        <v>90</v>
      </c>
      <c r="E26" s="24"/>
      <c r="F26" s="24"/>
      <c r="G26" s="24"/>
      <c r="I26" t="str">
        <f t="shared" si="11"/>
        <v>ALTER TABLE CR_TEMP_USER</v>
      </c>
      <c r="J26" t="str">
        <f t="shared" si="9"/>
        <v xml:space="preserve"> ADD  EMAIL_1 VARCHAR(90);</v>
      </c>
      <c r="K26" s="21" t="str">
        <f t="shared" si="8"/>
        <v xml:space="preserve">  ALTER COLUMN   EMAIL_1 VARCHAR(90);</v>
      </c>
      <c r="M26" s="18" t="str">
        <f t="shared" si="10"/>
        <v>EMAIL_1,</v>
      </c>
      <c r="N26" s="5" t="str">
        <f t="shared" si="3"/>
        <v>EMAIL_1 VARCHAR(90),</v>
      </c>
      <c r="O26" t="s">
        <v>149</v>
      </c>
      <c r="P26">
        <v>1</v>
      </c>
      <c r="W26" s="17" t="str">
        <f t="shared" si="4"/>
        <v>email1</v>
      </c>
      <c r="X26" s="3" t="str">
        <f t="shared" si="5"/>
        <v>"email1":"",</v>
      </c>
      <c r="Y26" s="22" t="str">
        <f t="shared" si="6"/>
        <v>public static String EMAIL_1="email1";</v>
      </c>
      <c r="Z26" s="7" t="str">
        <f t="shared" si="7"/>
        <v>private String email1="";</v>
      </c>
    </row>
    <row r="27" spans="2:26" ht="30.6" x14ac:dyDescent="0.45">
      <c r="B27" s="9" t="s">
        <v>141</v>
      </c>
      <c r="C27" s="1" t="s">
        <v>1</v>
      </c>
      <c r="D27" s="8">
        <v>90</v>
      </c>
      <c r="E27" s="24"/>
      <c r="F27" s="24"/>
      <c r="G27" s="24"/>
      <c r="I27" t="str">
        <f t="shared" si="11"/>
        <v>ALTER TABLE CR_TEMP_USER</v>
      </c>
      <c r="J27" t="str">
        <f t="shared" si="9"/>
        <v xml:space="preserve"> ADD  EMAIL_2 VARCHAR(90);</v>
      </c>
      <c r="K27" s="21" t="str">
        <f t="shared" si="8"/>
        <v xml:space="preserve">  ALTER COLUMN   EMAIL_2 VARCHAR(90);</v>
      </c>
      <c r="M27" s="20" t="str">
        <f t="shared" si="10"/>
        <v>EMAIL_2,</v>
      </c>
      <c r="N27" s="5" t="str">
        <f t="shared" si="3"/>
        <v>EMAIL_2 VARCHAR(90),</v>
      </c>
      <c r="O27" t="s">
        <v>149</v>
      </c>
      <c r="P27">
        <v>2</v>
      </c>
      <c r="W27" s="17" t="str">
        <f t="shared" si="4"/>
        <v>email2</v>
      </c>
      <c r="X27" s="3" t="str">
        <f t="shared" si="5"/>
        <v>"email2":"",</v>
      </c>
      <c r="Y27" s="22" t="str">
        <f t="shared" si="6"/>
        <v>public static String EMAIL_2="email2";</v>
      </c>
      <c r="Z27" s="7" t="str">
        <f t="shared" si="7"/>
        <v>private String email2="";</v>
      </c>
    </row>
    <row r="28" spans="2:26" ht="19.2" x14ac:dyDescent="0.45">
      <c r="B28" s="1" t="s">
        <v>23</v>
      </c>
      <c r="C28" s="1" t="s">
        <v>1</v>
      </c>
      <c r="D28" s="4">
        <v>100</v>
      </c>
      <c r="E28" s="24"/>
      <c r="F28" s="24"/>
      <c r="G28" s="24"/>
      <c r="I28" t="str">
        <f t="shared" si="11"/>
        <v>ALTER TABLE CR_TEMP_USER</v>
      </c>
      <c r="J28" t="str">
        <f>LEFT(CONCATENATE(" ADD "," ",N28,";"),LEN(CONCATENATE(" ADD "," ",N28,";"))-2)</f>
        <v xml:space="preserve"> ADD  EXPIRE_DATE VARCHAR(100)</v>
      </c>
      <c r="K28" s="21" t="str">
        <f>LEFT(CONCATENATE(" ALTER COLUMN  "," ",B28,";"),LEN(CONCATENATE(" ALTER COLUMN "," ",B28,";")))</f>
        <v xml:space="preserve"> ALTER COLUMN   EXPIRE_DATE</v>
      </c>
      <c r="L28" s="12"/>
      <c r="M28" s="18"/>
      <c r="N28" s="5" t="str">
        <f t="shared" si="3"/>
        <v>EXPIRE_DATE VARCHAR(100),</v>
      </c>
      <c r="O28" s="13" t="s">
        <v>24</v>
      </c>
      <c r="P28" s="8" t="s">
        <v>8</v>
      </c>
      <c r="W28" s="17" t="str">
        <f t="shared" si="4"/>
        <v>expireDate</v>
      </c>
      <c r="X28" s="3" t="str">
        <f t="shared" si="5"/>
        <v>"expireDate":"",</v>
      </c>
      <c r="Y28" s="22" t="str">
        <f t="shared" si="6"/>
        <v>public static String EXPIRE_DATE="expireDate";</v>
      </c>
      <c r="Z28" s="7" t="str">
        <f t="shared" si="7"/>
        <v>private String expireDate="";</v>
      </c>
    </row>
    <row r="29" spans="2:26" ht="19.2" x14ac:dyDescent="0.45">
      <c r="B29" s="30"/>
      <c r="C29" s="14"/>
      <c r="D29" s="9"/>
      <c r="E29" s="24"/>
      <c r="F29" s="24"/>
      <c r="G29" s="24"/>
      <c r="K29" s="32"/>
      <c r="M29" s="20"/>
      <c r="N29" s="33" t="s">
        <v>130</v>
      </c>
      <c r="O29" s="14"/>
      <c r="P29" s="14"/>
      <c r="W29" s="17"/>
      <c r="X29" s="3"/>
      <c r="Y29" s="22"/>
      <c r="Z29" s="7"/>
    </row>
    <row r="30" spans="2:26" x14ac:dyDescent="0.3">
      <c r="E30" s="24"/>
      <c r="F30" s="24"/>
      <c r="G30" s="24"/>
      <c r="K30" s="21"/>
      <c r="M30" s="19"/>
      <c r="N30" s="31" t="s">
        <v>126</v>
      </c>
      <c r="W30" s="16"/>
      <c r="X30" s="3"/>
      <c r="Y30" s="22"/>
      <c r="Z30" s="7"/>
    </row>
    <row r="31" spans="2:26" x14ac:dyDescent="0.3">
      <c r="E31" s="24"/>
      <c r="F31" s="24"/>
      <c r="G31" s="24"/>
      <c r="K31" s="21"/>
      <c r="M31" s="19"/>
      <c r="N31" s="5" t="s">
        <v>6</v>
      </c>
      <c r="W31" s="16"/>
      <c r="X31" s="3" t="s">
        <v>33</v>
      </c>
      <c r="Y31" s="22"/>
      <c r="Z31" s="7"/>
    </row>
    <row r="32" spans="2:26" x14ac:dyDescent="0.3">
      <c r="E32" s="24"/>
      <c r="F32" s="24"/>
      <c r="G32" s="24"/>
      <c r="K32" s="21"/>
      <c r="M32" s="19"/>
      <c r="N32" s="5"/>
      <c r="W32" s="16"/>
      <c r="X32" s="3"/>
      <c r="Y32" s="22"/>
      <c r="Z32" s="7"/>
    </row>
    <row r="33" spans="2:26" x14ac:dyDescent="0.3">
      <c r="E33" s="24"/>
      <c r="F33" s="24"/>
      <c r="G33" s="24"/>
      <c r="J33" s="12"/>
      <c r="K33" s="26" t="e">
        <f>CONCATENATE(" FROM ",LEFT(#REF!,LEN(#REF!)-5)," T")</f>
        <v>#REF!</v>
      </c>
      <c r="M33" s="19"/>
      <c r="N33" s="5" t="s">
        <v>6</v>
      </c>
      <c r="W33" s="16"/>
      <c r="X33" s="3" t="s">
        <v>33</v>
      </c>
      <c r="Y33" s="22"/>
      <c r="Z33" s="7"/>
    </row>
    <row r="34" spans="2:26" x14ac:dyDescent="0.3">
      <c r="E34" s="24"/>
      <c r="F34" s="24"/>
      <c r="G34" s="24"/>
      <c r="J34" s="12"/>
      <c r="K34" s="27"/>
      <c r="M34" s="19"/>
      <c r="N34" s="5"/>
      <c r="W34" s="16"/>
      <c r="X34" s="3"/>
      <c r="Y34" s="22"/>
      <c r="Z34" s="7"/>
    </row>
    <row r="35" spans="2:26" x14ac:dyDescent="0.3">
      <c r="B35" s="2" t="s">
        <v>20</v>
      </c>
      <c r="E35" s="24"/>
      <c r="F35" s="24"/>
      <c r="G35" s="24"/>
      <c r="I35" t="str">
        <f>CONCATENATE("ALTER TABLE"," ",B35)</f>
        <v>ALTER TABLE CR_USER</v>
      </c>
      <c r="J35" t="str">
        <f t="shared" ref="J35:J44" si="12">LEFT(CONCATENATE(" ADD "," ",N35,";"),LEN(CONCATENATE(" ADD "," ",N35,";"))-2)</f>
        <v xml:space="preserve"> ADD  CREATE TABLE CR_USER </v>
      </c>
      <c r="K35" s="21" t="str">
        <f t="shared" ref="K35:K44" si="13">LEFT(CONCATENATE(" ALTER COLUMN  "," ",B35,";"),LEN(CONCATENATE(" ALTER COLUMN "," ",B35,";")))</f>
        <v xml:space="preserve"> ALTER COLUMN   CR_USER</v>
      </c>
      <c r="M35" s="19"/>
      <c r="N35" s="5" t="str">
        <f>CONCATENATE("CREATE TABLE ",B35," ","(")</f>
        <v>CREATE TABLE CR_USER (</v>
      </c>
      <c r="W35" s="16"/>
      <c r="X35" s="3" t="s">
        <v>32</v>
      </c>
      <c r="Y35" s="22"/>
      <c r="Z35" s="7"/>
    </row>
    <row r="36" spans="2:26" ht="19.2" x14ac:dyDescent="0.45">
      <c r="B36" s="1" t="s">
        <v>2</v>
      </c>
      <c r="C36" s="1" t="s">
        <v>1</v>
      </c>
      <c r="D36" s="4">
        <v>20</v>
      </c>
      <c r="E36" s="24" t="s">
        <v>163</v>
      </c>
      <c r="F36" s="24"/>
      <c r="G36" s="24"/>
      <c r="I36" t="str">
        <f t="shared" ref="I36:I61" si="14">I35</f>
        <v>ALTER TABLE CR_USER</v>
      </c>
      <c r="J36" t="str">
        <f t="shared" si="12"/>
        <v xml:space="preserve"> ADD  ID VARCHAR(20) NOT NULL </v>
      </c>
      <c r="K36" s="21" t="str">
        <f t="shared" si="13"/>
        <v xml:space="preserve"> ALTER COLUMN   ID</v>
      </c>
      <c r="L36" s="12"/>
      <c r="M36" s="18"/>
      <c r="N36" s="5" t="str">
        <f t="shared" ref="N36:N61" si="15">CONCATENATE(B36," ",C36,"(",D36,")",E36,F36,G36,",")</f>
        <v>ID VARCHAR(20) NOT NULL ,</v>
      </c>
      <c r="O36" s="6" t="s">
        <v>2</v>
      </c>
      <c r="P36" s="6"/>
      <c r="Q36" s="6"/>
      <c r="R36" s="6"/>
      <c r="S36" s="6"/>
      <c r="T36" s="6"/>
      <c r="U36" s="6"/>
      <c r="V36" s="6"/>
      <c r="W36" s="17" t="str">
        <f t="shared" ref="W36:W61" si="16">CONCATENATE(,LOWER(O36),UPPER(LEFT(P36,1)),LOWER(RIGHT(P36,LEN(P36)-IF(LEN(P36)&gt;0,1,LEN(P36)))),UPPER(LEFT(Q36,1)),LOWER(RIGHT(Q36,LEN(Q36)-IF(LEN(Q36)&gt;0,1,LEN(Q36)))),UPPER(LEFT(R36,1)),LOWER(RIGHT(R36,LEN(R36)-IF(LEN(R36)&gt;0,1,LEN(R36)))),UPPER(LEFT(S36,1)),LOWER(RIGHT(S36,LEN(S36)-IF(LEN(S36)&gt;0,1,LEN(S36)))),UPPER(LEFT(T36,1)),LOWER(RIGHT(T36,LEN(T36)-IF(LEN(T36)&gt;0,1,LEN(T36)))),UPPER(LEFT(U36,1)),LOWER(RIGHT(U36,LEN(U36)-IF(LEN(U36)&gt;0,1,LEN(U36)))),UPPER(LEFT(V36,1)),LOWER(RIGHT(V36,LEN(V36)-IF(LEN(V36)&gt;0,1,LEN(V36)))))</f>
        <v>id</v>
      </c>
      <c r="X36" s="3" t="str">
        <f t="shared" ref="X36:X61" si="17">CONCATENATE("""",W36,"""",":","""","""",",")</f>
        <v>"id":"",</v>
      </c>
      <c r="Y36" s="22" t="str">
        <f t="shared" ref="Y36:Y61" si="18">CONCATENATE("public static String ",,B36,,"=","""",W36,""";")</f>
        <v>public static String ID="id";</v>
      </c>
      <c r="Z36" s="7" t="str">
        <f t="shared" ref="Z36:Z61" si="19">CONCATENATE("private String ",W36,"=","""""",";")</f>
        <v>private String id="";</v>
      </c>
    </row>
    <row r="37" spans="2:26" ht="19.2" x14ac:dyDescent="0.45">
      <c r="B37" s="1" t="s">
        <v>3</v>
      </c>
      <c r="C37" s="1" t="s">
        <v>1</v>
      </c>
      <c r="D37" s="4">
        <v>10</v>
      </c>
      <c r="E37" s="24"/>
      <c r="F37" s="24"/>
      <c r="G37" s="24"/>
      <c r="I37" t="str">
        <f t="shared" si="14"/>
        <v>ALTER TABLE CR_USER</v>
      </c>
      <c r="J37" t="str">
        <f t="shared" si="12"/>
        <v xml:space="preserve"> ADD  STATUS VARCHAR(10)</v>
      </c>
      <c r="K37" s="21" t="str">
        <f t="shared" si="13"/>
        <v xml:space="preserve"> ALTER COLUMN   STATUS</v>
      </c>
      <c r="L37" s="12"/>
      <c r="M37" s="18"/>
      <c r="N37" s="5" t="str">
        <f t="shared" si="15"/>
        <v>STATUS VARCHAR(10),</v>
      </c>
      <c r="O37" s="6" t="s">
        <v>3</v>
      </c>
      <c r="W37" s="17" t="str">
        <f t="shared" si="16"/>
        <v>status</v>
      </c>
      <c r="X37" s="3" t="str">
        <f t="shared" si="17"/>
        <v>"status":"",</v>
      </c>
      <c r="Y37" s="22" t="str">
        <f t="shared" si="18"/>
        <v>public static String STATUS="status";</v>
      </c>
      <c r="Z37" s="7" t="str">
        <f t="shared" si="19"/>
        <v>private String status="";</v>
      </c>
    </row>
    <row r="38" spans="2:26" ht="19.2" x14ac:dyDescent="0.45">
      <c r="B38" s="1" t="s">
        <v>4</v>
      </c>
      <c r="C38" s="1" t="s">
        <v>1</v>
      </c>
      <c r="D38" s="4">
        <v>20</v>
      </c>
      <c r="E38" s="24"/>
      <c r="F38" s="24"/>
      <c r="G38" s="24"/>
      <c r="I38" t="str">
        <f t="shared" si="14"/>
        <v>ALTER TABLE CR_USER</v>
      </c>
      <c r="J38" t="str">
        <f t="shared" si="12"/>
        <v xml:space="preserve"> ADD  INSERT_DATE VARCHAR(20)</v>
      </c>
      <c r="K38" s="21" t="str">
        <f t="shared" si="13"/>
        <v xml:space="preserve"> ALTER COLUMN   INSERT_DATE</v>
      </c>
      <c r="L38" s="12"/>
      <c r="M38" s="18"/>
      <c r="N38" s="5" t="str">
        <f t="shared" si="15"/>
        <v>INSERT_DATE VARCHAR(20),</v>
      </c>
      <c r="O38" s="6" t="s">
        <v>7</v>
      </c>
      <c r="P38" t="s">
        <v>8</v>
      </c>
      <c r="W38" s="17" t="str">
        <f t="shared" si="16"/>
        <v>insertDate</v>
      </c>
      <c r="X38" s="3" t="str">
        <f t="shared" si="17"/>
        <v>"insertDate":"",</v>
      </c>
      <c r="Y38" s="22" t="str">
        <f t="shared" si="18"/>
        <v>public static String INSERT_DATE="insertDate";</v>
      </c>
      <c r="Z38" s="7" t="str">
        <f t="shared" si="19"/>
        <v>private String insertDate="";</v>
      </c>
    </row>
    <row r="39" spans="2:26" ht="30.6" x14ac:dyDescent="0.45">
      <c r="B39" s="1" t="s">
        <v>5</v>
      </c>
      <c r="C39" s="1" t="s">
        <v>1</v>
      </c>
      <c r="D39" s="4">
        <v>20</v>
      </c>
      <c r="E39" s="24"/>
      <c r="F39" s="24"/>
      <c r="G39" s="24"/>
      <c r="I39" t="str">
        <f t="shared" si="14"/>
        <v>ALTER TABLE CR_USER</v>
      </c>
      <c r="J39" t="str">
        <f t="shared" si="12"/>
        <v xml:space="preserve"> ADD  MODIFICATION_DATE VARCHAR(20)</v>
      </c>
      <c r="K39" s="21" t="str">
        <f t="shared" si="13"/>
        <v xml:space="preserve"> ALTER COLUMN   MODIFICATION_DATE</v>
      </c>
      <c r="L39" s="12"/>
      <c r="M39" s="18"/>
      <c r="N39" s="5" t="str">
        <f t="shared" si="15"/>
        <v>MODIFICATION_DATE VARCHAR(20),</v>
      </c>
      <c r="O39" s="6" t="s">
        <v>9</v>
      </c>
      <c r="P39" t="s">
        <v>8</v>
      </c>
      <c r="W39" s="17" t="str">
        <f t="shared" si="16"/>
        <v>modificationDate</v>
      </c>
      <c r="X39" s="3" t="str">
        <f t="shared" si="17"/>
        <v>"modificationDate":"",</v>
      </c>
      <c r="Y39" s="22" t="str">
        <f t="shared" si="18"/>
        <v>public static String MODIFICATION_DATE="modificationDate";</v>
      </c>
      <c r="Z39" s="7" t="str">
        <f t="shared" si="19"/>
        <v>private String modificationDate="";</v>
      </c>
    </row>
    <row r="40" spans="2:26" ht="30.6" x14ac:dyDescent="0.45">
      <c r="B40" s="1" t="s">
        <v>31</v>
      </c>
      <c r="C40" s="1" t="s">
        <v>1</v>
      </c>
      <c r="D40" s="4">
        <v>20</v>
      </c>
      <c r="E40" s="24"/>
      <c r="F40" s="24"/>
      <c r="G40" s="24"/>
      <c r="I40" t="str">
        <f t="shared" si="14"/>
        <v>ALTER TABLE CR_USER</v>
      </c>
      <c r="J40" t="str">
        <f t="shared" si="12"/>
        <v xml:space="preserve"> ADD  FK_EMPLOYEE_ID VARCHAR(20)</v>
      </c>
      <c r="K40" s="21" t="str">
        <f t="shared" si="13"/>
        <v xml:space="preserve"> ALTER COLUMN   FK_EMPLOYEE_ID</v>
      </c>
      <c r="L40" s="12"/>
      <c r="M40" s="18"/>
      <c r="N40" s="5" t="str">
        <f t="shared" si="15"/>
        <v>FK_EMPLOYEE_ID VARCHAR(20),</v>
      </c>
      <c r="O40" s="6" t="s">
        <v>10</v>
      </c>
      <c r="P40" t="s">
        <v>19</v>
      </c>
      <c r="Q40" t="s">
        <v>2</v>
      </c>
      <c r="W40" s="17" t="str">
        <f t="shared" si="16"/>
        <v>fkEmployeeId</v>
      </c>
      <c r="X40" s="3" t="str">
        <f t="shared" si="17"/>
        <v>"fkEmployeeId":"",</v>
      </c>
      <c r="Y40" s="22" t="str">
        <f t="shared" si="18"/>
        <v>public static String FK_EMPLOYEE_ID="fkEmployeeId";</v>
      </c>
      <c r="Z40" s="7" t="str">
        <f t="shared" si="19"/>
        <v>private String fkEmployeeId="";</v>
      </c>
    </row>
    <row r="41" spans="2:26" ht="30.6" x14ac:dyDescent="0.45">
      <c r="B41" s="1" t="s">
        <v>91</v>
      </c>
      <c r="C41" s="1" t="s">
        <v>1</v>
      </c>
      <c r="D41" s="4">
        <v>1000</v>
      </c>
      <c r="E41" s="24"/>
      <c r="F41" s="24"/>
      <c r="G41" s="24"/>
      <c r="I41" t="str">
        <f t="shared" si="14"/>
        <v>ALTER TABLE CR_USER</v>
      </c>
      <c r="J41" t="str">
        <f t="shared" si="12"/>
        <v xml:space="preserve"> ADD  LI_USER_PERMISSION_CODE VARCHAR(1000)</v>
      </c>
      <c r="K41" s="21" t="str">
        <f t="shared" si="13"/>
        <v xml:space="preserve"> ALTER COLUMN   LI_USER_PERMISSION_CODE</v>
      </c>
      <c r="L41" s="12"/>
      <c r="M41" s="18"/>
      <c r="N41" s="5" t="str">
        <f t="shared" si="15"/>
        <v>LI_USER_PERMISSION_CODE VARCHAR(1000),</v>
      </c>
      <c r="O41" s="6" t="s">
        <v>66</v>
      </c>
      <c r="P41" t="s">
        <v>12</v>
      </c>
      <c r="Q41" t="s">
        <v>50</v>
      </c>
      <c r="R41" t="s">
        <v>18</v>
      </c>
      <c r="W41" s="17" t="str">
        <f t="shared" si="16"/>
        <v>liUserPermissionCode</v>
      </c>
      <c r="X41" s="3" t="str">
        <f t="shared" si="17"/>
        <v>"liUserPermissionCode":"",</v>
      </c>
      <c r="Y41" s="22" t="str">
        <f t="shared" si="18"/>
        <v>public static String LI_USER_PERMISSION_CODE="liUserPermissionCode";</v>
      </c>
      <c r="Z41" s="7" t="str">
        <f t="shared" si="19"/>
        <v>private String liUserPermissionCode="";</v>
      </c>
    </row>
    <row r="42" spans="2:26" ht="19.2" x14ac:dyDescent="0.45">
      <c r="B42" s="1" t="s">
        <v>42</v>
      </c>
      <c r="C42" s="1" t="s">
        <v>1</v>
      </c>
      <c r="D42" s="4">
        <v>50</v>
      </c>
      <c r="E42" s="24"/>
      <c r="F42" s="24"/>
      <c r="G42" s="24"/>
      <c r="I42" t="str">
        <f t="shared" si="14"/>
        <v>ALTER TABLE CR_USER</v>
      </c>
      <c r="J42" t="str">
        <f t="shared" si="12"/>
        <v xml:space="preserve"> ADD  TG_USER_ID VARCHAR(50)</v>
      </c>
      <c r="K42" s="21" t="str">
        <f t="shared" si="13"/>
        <v xml:space="preserve"> ALTER COLUMN   TG_USER_ID</v>
      </c>
      <c r="L42" s="12"/>
      <c r="M42" s="18"/>
      <c r="N42" s="5" t="str">
        <f t="shared" si="15"/>
        <v>TG_USER_ID VARCHAR(50),</v>
      </c>
      <c r="O42" s="6" t="s">
        <v>41</v>
      </c>
      <c r="P42" t="s">
        <v>12</v>
      </c>
      <c r="Q42" t="s">
        <v>2</v>
      </c>
      <c r="W42" s="17" t="str">
        <f t="shared" si="16"/>
        <v>tgUserId</v>
      </c>
      <c r="X42" s="3" t="str">
        <f t="shared" si="17"/>
        <v>"tgUserId":"",</v>
      </c>
      <c r="Y42" s="22" t="str">
        <f t="shared" si="18"/>
        <v>public static String TG_USER_ID="tgUserId";</v>
      </c>
      <c r="Z42" s="7" t="str">
        <f t="shared" si="19"/>
        <v>private String tgUserId="";</v>
      </c>
    </row>
    <row r="43" spans="2:26" ht="19.2" x14ac:dyDescent="0.45">
      <c r="B43" s="1" t="s">
        <v>21</v>
      </c>
      <c r="C43" s="1" t="s">
        <v>1</v>
      </c>
      <c r="D43" s="4">
        <v>300</v>
      </c>
      <c r="E43" s="24"/>
      <c r="F43" s="24" t="s">
        <v>164</v>
      </c>
      <c r="G43" s="24"/>
      <c r="I43" t="str">
        <f t="shared" si="14"/>
        <v>ALTER TABLE CR_USER</v>
      </c>
      <c r="J43" t="str">
        <f t="shared" si="12"/>
        <v xml:space="preserve"> ADD  USERNAME VARCHAR(300) NOT NULL</v>
      </c>
      <c r="K43" s="21" t="str">
        <f t="shared" si="13"/>
        <v xml:space="preserve"> ALTER COLUMN   USERNAME</v>
      </c>
      <c r="L43" s="12"/>
      <c r="M43" s="18"/>
      <c r="N43" s="5" t="str">
        <f t="shared" si="15"/>
        <v>USERNAME VARCHAR(300) NOT NULL,</v>
      </c>
      <c r="O43" s="1" t="s">
        <v>21</v>
      </c>
      <c r="W43" s="17" t="str">
        <f t="shared" si="16"/>
        <v>username</v>
      </c>
      <c r="X43" s="3" t="str">
        <f t="shared" si="17"/>
        <v>"username":"",</v>
      </c>
      <c r="Y43" s="22" t="str">
        <f t="shared" si="18"/>
        <v>public static String USERNAME="username";</v>
      </c>
      <c r="Z43" s="7" t="str">
        <f t="shared" si="19"/>
        <v>private String username="";</v>
      </c>
    </row>
    <row r="44" spans="2:26" ht="19.2" x14ac:dyDescent="0.45">
      <c r="B44" s="1" t="s">
        <v>22</v>
      </c>
      <c r="C44" s="1" t="s">
        <v>1</v>
      </c>
      <c r="D44" s="4">
        <v>300</v>
      </c>
      <c r="E44" s="24"/>
      <c r="F44" s="24"/>
      <c r="G44" s="24"/>
      <c r="I44" t="str">
        <f t="shared" si="14"/>
        <v>ALTER TABLE CR_USER</v>
      </c>
      <c r="J44" t="str">
        <f t="shared" si="12"/>
        <v xml:space="preserve"> ADD  PASSWORD VARCHAR(300)</v>
      </c>
      <c r="K44" s="21" t="str">
        <f t="shared" si="13"/>
        <v xml:space="preserve"> ALTER COLUMN   PASSWORD</v>
      </c>
      <c r="L44" s="12"/>
      <c r="M44" s="18"/>
      <c r="N44" s="5" t="str">
        <f t="shared" si="15"/>
        <v>PASSWORD VARCHAR(300),</v>
      </c>
      <c r="O44" s="1" t="s">
        <v>22</v>
      </c>
      <c r="W44" s="17" t="str">
        <f t="shared" si="16"/>
        <v>password</v>
      </c>
      <c r="X44" s="3" t="str">
        <f t="shared" si="17"/>
        <v>"password":"",</v>
      </c>
      <c r="Y44" s="22" t="str">
        <f t="shared" si="18"/>
        <v>public static String PASSWORD="password";</v>
      </c>
      <c r="Z44" s="7" t="str">
        <f t="shared" si="19"/>
        <v>private String password="";</v>
      </c>
    </row>
    <row r="45" spans="2:26" ht="45" x14ac:dyDescent="0.45">
      <c r="B45" s="8" t="s">
        <v>154</v>
      </c>
      <c r="C45" s="1" t="s">
        <v>1</v>
      </c>
      <c r="D45" s="12">
        <v>30</v>
      </c>
      <c r="E45" s="24"/>
      <c r="F45" s="24" t="s">
        <v>163</v>
      </c>
      <c r="G45" s="24"/>
      <c r="I45" t="str">
        <f t="shared" si="14"/>
        <v>ALTER TABLE CR_USER</v>
      </c>
      <c r="J45" t="str">
        <f t="shared" ref="J45:J60" si="20">CONCATENATE(LEFT(CONCATENATE(" ADD "," ",N45,";"),LEN(CONCATENATE(" ADD "," ",N45,";"))-2),";")</f>
        <v xml:space="preserve"> ADD  USER_SHORT_ID VARCHAR(30) NOT NULL ;</v>
      </c>
      <c r="K45" s="21" t="str">
        <f t="shared" ref="K45:K60" si="21">CONCATENATE(LEFT(CONCATENATE("  ALTER COLUMN  "," ",N45,";"),LEN(CONCATENATE("  ALTER COLUMN  "," ",N45,";"))-2),";")</f>
        <v xml:space="preserve">  ALTER COLUMN   USER_SHORT_ID VARCHAR(30) NOT NULL ;</v>
      </c>
      <c r="L45" s="14"/>
      <c r="M45" s="18" t="str">
        <f t="shared" ref="M45:M60" si="22">CONCATENATE(B45,",")</f>
        <v>USER_SHORT_ID,</v>
      </c>
      <c r="N45" s="5" t="str">
        <f t="shared" si="15"/>
        <v>USER_SHORT_ID VARCHAR(30) NOT NULL ,</v>
      </c>
      <c r="O45" s="1" t="s">
        <v>12</v>
      </c>
      <c r="P45" t="s">
        <v>132</v>
      </c>
      <c r="Q45" t="s">
        <v>2</v>
      </c>
      <c r="W45" s="17" t="str">
        <f t="shared" si="16"/>
        <v>userShortId</v>
      </c>
      <c r="X45" s="3" t="str">
        <f t="shared" si="17"/>
        <v>"userShortId":"",</v>
      </c>
      <c r="Y45" s="22" t="str">
        <f t="shared" si="18"/>
        <v>public static String USER_SHORT_ID="userShortId";</v>
      </c>
      <c r="Z45" s="7" t="str">
        <f t="shared" si="19"/>
        <v>private String userShortId="";</v>
      </c>
    </row>
    <row r="46" spans="2:26" ht="30.6" x14ac:dyDescent="0.45">
      <c r="B46" s="8" t="s">
        <v>155</v>
      </c>
      <c r="C46" s="1" t="s">
        <v>1</v>
      </c>
      <c r="D46" s="12">
        <v>200</v>
      </c>
      <c r="E46" s="24"/>
      <c r="F46" s="24"/>
      <c r="G46" s="24"/>
      <c r="I46" t="str">
        <f t="shared" si="14"/>
        <v>ALTER TABLE CR_USER</v>
      </c>
      <c r="J46" t="str">
        <f t="shared" si="20"/>
        <v xml:space="preserve"> ADD  USER_IMAGE VARCHAR(200);</v>
      </c>
      <c r="K46" s="21" t="str">
        <f t="shared" si="21"/>
        <v xml:space="preserve">  ALTER COLUMN   USER_IMAGE VARCHAR(200);</v>
      </c>
      <c r="L46" s="14"/>
      <c r="M46" s="18" t="str">
        <f t="shared" si="22"/>
        <v>USER_IMAGE,</v>
      </c>
      <c r="N46" s="5" t="str">
        <f t="shared" si="15"/>
        <v>USER_IMAGE VARCHAR(200),</v>
      </c>
      <c r="O46" s="1" t="s">
        <v>12</v>
      </c>
      <c r="P46" t="s">
        <v>153</v>
      </c>
      <c r="W46" s="17" t="str">
        <f t="shared" si="16"/>
        <v>userImage</v>
      </c>
      <c r="X46" s="3" t="str">
        <f t="shared" si="17"/>
        <v>"userImage":"",</v>
      </c>
      <c r="Y46" s="22" t="str">
        <f t="shared" si="18"/>
        <v>public static String USER_IMAGE="userImage";</v>
      </c>
      <c r="Z46" s="7" t="str">
        <f t="shared" si="19"/>
        <v>private String userImage="";</v>
      </c>
    </row>
    <row r="47" spans="2:26" ht="45" x14ac:dyDescent="0.45">
      <c r="B47" t="s">
        <v>156</v>
      </c>
      <c r="C47" s="1" t="s">
        <v>1</v>
      </c>
      <c r="D47" s="8">
        <v>50</v>
      </c>
      <c r="E47" s="24"/>
      <c r="F47" s="24"/>
      <c r="G47" s="24"/>
      <c r="I47" t="str">
        <f t="shared" si="14"/>
        <v>ALTER TABLE CR_USER</v>
      </c>
      <c r="J47" t="str">
        <f t="shared" si="20"/>
        <v xml:space="preserve"> ADD  USER_PERSON_NAME VARCHAR(50);</v>
      </c>
      <c r="K47" s="21" t="str">
        <f t="shared" si="21"/>
        <v xml:space="preserve">  ALTER COLUMN   USER_PERSON_NAME VARCHAR(50);</v>
      </c>
      <c r="M47" s="18" t="str">
        <f t="shared" si="22"/>
        <v>USER_PERSON_NAME,</v>
      </c>
      <c r="N47" s="5" t="str">
        <f t="shared" si="15"/>
        <v>USER_PERSON_NAME VARCHAR(50),</v>
      </c>
      <c r="O47" s="1" t="s">
        <v>12</v>
      </c>
      <c r="P47" t="s">
        <v>17</v>
      </c>
      <c r="Q47" t="s">
        <v>0</v>
      </c>
      <c r="W47" s="17" t="str">
        <f t="shared" si="16"/>
        <v>userPersonName</v>
      </c>
      <c r="X47" s="3" t="str">
        <f t="shared" si="17"/>
        <v>"userPersonName":"",</v>
      </c>
      <c r="Y47" s="22" t="str">
        <f t="shared" si="18"/>
        <v>public static String USER_PERSON_NAME="userPersonName";</v>
      </c>
      <c r="Z47" s="7" t="str">
        <f t="shared" si="19"/>
        <v>private String userPersonName="";</v>
      </c>
    </row>
    <row r="48" spans="2:26" ht="45" x14ac:dyDescent="0.45">
      <c r="B48" t="s">
        <v>157</v>
      </c>
      <c r="C48" s="1" t="s">
        <v>1</v>
      </c>
      <c r="D48" s="8">
        <v>50</v>
      </c>
      <c r="E48" s="24"/>
      <c r="F48" s="24"/>
      <c r="G48" s="24"/>
      <c r="I48" t="str">
        <f t="shared" si="14"/>
        <v>ALTER TABLE CR_USER</v>
      </c>
      <c r="J48" t="str">
        <f t="shared" si="20"/>
        <v xml:space="preserve"> ADD  USER_PERSON_SURNAME VARCHAR(50);</v>
      </c>
      <c r="K48" s="21" t="str">
        <f t="shared" si="21"/>
        <v xml:space="preserve">  ALTER COLUMN   USER_PERSON_SURNAME VARCHAR(50);</v>
      </c>
      <c r="M48" s="18" t="str">
        <f t="shared" si="22"/>
        <v>USER_PERSON_SURNAME,</v>
      </c>
      <c r="N48" s="5" t="str">
        <f t="shared" si="15"/>
        <v>USER_PERSON_SURNAME VARCHAR(50),</v>
      </c>
      <c r="O48" s="1" t="s">
        <v>12</v>
      </c>
      <c r="P48" t="s">
        <v>17</v>
      </c>
      <c r="Q48" t="s">
        <v>143</v>
      </c>
      <c r="W48" s="17" t="str">
        <f t="shared" si="16"/>
        <v>userPersonSurname</v>
      </c>
      <c r="X48" s="3" t="str">
        <f t="shared" si="17"/>
        <v>"userPersonSurname":"",</v>
      </c>
      <c r="Y48" s="22" t="str">
        <f t="shared" si="18"/>
        <v>public static String USER_PERSON_SURNAME="userPersonSurname";</v>
      </c>
      <c r="Z48" s="7" t="str">
        <f t="shared" si="19"/>
        <v>private String userPersonSurname="";</v>
      </c>
    </row>
    <row r="49" spans="2:26" ht="45" x14ac:dyDescent="0.45">
      <c r="B49" t="s">
        <v>158</v>
      </c>
      <c r="C49" s="1" t="s">
        <v>1</v>
      </c>
      <c r="D49" s="8">
        <v>50</v>
      </c>
      <c r="E49" s="24"/>
      <c r="F49" s="24"/>
      <c r="G49" s="24"/>
      <c r="I49" t="str">
        <f t="shared" si="14"/>
        <v>ALTER TABLE CR_USER</v>
      </c>
      <c r="J49" t="str">
        <f t="shared" si="20"/>
        <v xml:space="preserve"> ADD  USER_PERSON_MIDDLENAME VARCHAR(50);</v>
      </c>
      <c r="K49" s="21" t="str">
        <f t="shared" si="21"/>
        <v xml:space="preserve">  ALTER COLUMN   USER_PERSON_MIDDLENAME VARCHAR(50);</v>
      </c>
      <c r="M49" s="18" t="str">
        <f t="shared" si="22"/>
        <v>USER_PERSON_MIDDLENAME,</v>
      </c>
      <c r="N49" s="5" t="str">
        <f t="shared" si="15"/>
        <v>USER_PERSON_MIDDLENAME VARCHAR(50),</v>
      </c>
      <c r="O49" s="1" t="s">
        <v>12</v>
      </c>
      <c r="P49" t="s">
        <v>17</v>
      </c>
      <c r="Q49" t="s">
        <v>161</v>
      </c>
      <c r="W49" s="17" t="str">
        <f t="shared" si="16"/>
        <v>userPersonMiddlename</v>
      </c>
      <c r="X49" s="3" t="str">
        <f t="shared" si="17"/>
        <v>"userPersonMiddlename":"",</v>
      </c>
      <c r="Y49" s="22" t="str">
        <f t="shared" si="18"/>
        <v>public static String USER_PERSON_MIDDLENAME="userPersonMiddlename";</v>
      </c>
      <c r="Z49" s="7" t="str">
        <f t="shared" si="19"/>
        <v>private String userPersonMiddlename="";</v>
      </c>
    </row>
    <row r="50" spans="2:26" ht="30.6" x14ac:dyDescent="0.45">
      <c r="B50" t="s">
        <v>159</v>
      </c>
      <c r="C50" s="1" t="s">
        <v>1</v>
      </c>
      <c r="D50" s="8">
        <v>20</v>
      </c>
      <c r="E50" s="24"/>
      <c r="F50" s="24"/>
      <c r="G50" s="24"/>
      <c r="I50" t="str">
        <f t="shared" si="14"/>
        <v>ALTER TABLE CR_USER</v>
      </c>
      <c r="J50" t="str">
        <f t="shared" si="20"/>
        <v xml:space="preserve"> ADD  USER_BIRTH_DATE VARCHAR(20);</v>
      </c>
      <c r="K50" s="21" t="str">
        <f t="shared" si="21"/>
        <v xml:space="preserve">  ALTER COLUMN   USER_BIRTH_DATE VARCHAR(20);</v>
      </c>
      <c r="M50" s="18" t="str">
        <f t="shared" si="22"/>
        <v>USER_BIRTH_DATE,</v>
      </c>
      <c r="N50" s="5" t="str">
        <f t="shared" si="15"/>
        <v>USER_BIRTH_DATE VARCHAR(20),</v>
      </c>
      <c r="O50" s="1" t="s">
        <v>12</v>
      </c>
      <c r="P50" t="s">
        <v>144</v>
      </c>
      <c r="Q50" t="s">
        <v>8</v>
      </c>
      <c r="W50" s="17" t="str">
        <f t="shared" si="16"/>
        <v>userBirthDate</v>
      </c>
      <c r="X50" s="3" t="str">
        <f t="shared" si="17"/>
        <v>"userBirthDate":"",</v>
      </c>
      <c r="Y50" s="22" t="str">
        <f t="shared" si="18"/>
        <v>public static String USER_BIRTH_DATE="userBirthDate";</v>
      </c>
      <c r="Z50" s="7" t="str">
        <f t="shared" si="19"/>
        <v>private String userBirthDate="";</v>
      </c>
    </row>
    <row r="51" spans="2:26" ht="45" x14ac:dyDescent="0.45">
      <c r="B51" t="s">
        <v>165</v>
      </c>
      <c r="C51" s="1" t="s">
        <v>1</v>
      </c>
      <c r="D51" s="8">
        <v>200</v>
      </c>
      <c r="E51" s="24"/>
      <c r="F51" s="24"/>
      <c r="G51" s="24"/>
      <c r="I51" t="str">
        <f t="shared" si="14"/>
        <v>ALTER TABLE CR_USER</v>
      </c>
      <c r="J51" t="str">
        <f t="shared" si="20"/>
        <v xml:space="preserve"> ADD  USER_BIRTH_PLACE VARCHAR(200);</v>
      </c>
      <c r="K51" s="21" t="str">
        <f t="shared" si="21"/>
        <v xml:space="preserve">  ALTER COLUMN   USER_BIRTH_PLACE VARCHAR(200);</v>
      </c>
      <c r="M51" s="18" t="str">
        <f t="shared" si="22"/>
        <v>USER_BIRTH_PLACE,</v>
      </c>
      <c r="N51" s="5" t="str">
        <f t="shared" si="15"/>
        <v>USER_BIRTH_PLACE VARCHAR(200),</v>
      </c>
      <c r="O51" t="s">
        <v>12</v>
      </c>
      <c r="P51" t="s">
        <v>144</v>
      </c>
      <c r="Q51" t="s">
        <v>145</v>
      </c>
      <c r="W51" s="17" t="str">
        <f t="shared" si="16"/>
        <v>userBirthPlace</v>
      </c>
      <c r="X51" s="3" t="str">
        <f t="shared" si="17"/>
        <v>"userBirthPlace":"",</v>
      </c>
      <c r="Y51" s="22" t="str">
        <f t="shared" si="18"/>
        <v>public static String USER_BIRTH_PLACE="userBirthPlace";</v>
      </c>
      <c r="Z51" s="7" t="str">
        <f t="shared" si="19"/>
        <v>private String userBirthPlace="";</v>
      </c>
    </row>
    <row r="52" spans="2:26" ht="45" x14ac:dyDescent="0.45">
      <c r="B52" t="s">
        <v>160</v>
      </c>
      <c r="C52" s="1" t="s">
        <v>1</v>
      </c>
      <c r="D52" s="8">
        <v>20</v>
      </c>
      <c r="E52" s="24"/>
      <c r="F52" s="24" t="s">
        <v>164</v>
      </c>
      <c r="G52" s="24"/>
      <c r="I52" t="str">
        <f t="shared" si="14"/>
        <v>ALTER TABLE CR_USER</v>
      </c>
      <c r="J52" t="str">
        <f t="shared" si="20"/>
        <v xml:space="preserve"> ADD  FK_COMPANY_ID VARCHAR(20) NOT NULL;</v>
      </c>
      <c r="K52" s="21" t="str">
        <f t="shared" si="21"/>
        <v xml:space="preserve">  ALTER COLUMN   FK_COMPANY_ID VARCHAR(20) NOT NULL;</v>
      </c>
      <c r="M52" s="20" t="str">
        <f t="shared" si="22"/>
        <v>FK_COMPANY_ID,</v>
      </c>
      <c r="N52" s="5" t="str">
        <f t="shared" si="15"/>
        <v>FK_COMPANY_ID VARCHAR(20) NOT NULL,</v>
      </c>
      <c r="O52" t="s">
        <v>10</v>
      </c>
      <c r="P52" t="s">
        <v>162</v>
      </c>
      <c r="Q52" t="s">
        <v>2</v>
      </c>
      <c r="W52" s="17" t="str">
        <f t="shared" si="16"/>
        <v>fkCompanyId</v>
      </c>
      <c r="X52" s="3" t="str">
        <f t="shared" si="17"/>
        <v>"fkCompanyId":"",</v>
      </c>
      <c r="Y52" s="22" t="str">
        <f t="shared" si="18"/>
        <v>public static String FK_COMPANY_ID="fkCompanyId";</v>
      </c>
      <c r="Z52" s="7" t="str">
        <f t="shared" si="19"/>
        <v>private String fkCompanyId="";</v>
      </c>
    </row>
    <row r="53" spans="2:26" ht="30.6" x14ac:dyDescent="0.45">
      <c r="B53" t="s">
        <v>134</v>
      </c>
      <c r="C53" s="1" t="s">
        <v>1</v>
      </c>
      <c r="D53" s="8">
        <v>20</v>
      </c>
      <c r="E53" s="24"/>
      <c r="F53" s="24"/>
      <c r="G53" s="24"/>
      <c r="I53" t="str">
        <f t="shared" si="14"/>
        <v>ALTER TABLE CR_USER</v>
      </c>
      <c r="J53" t="str">
        <f t="shared" si="20"/>
        <v xml:space="preserve"> ADD  SEX VARCHAR(20);</v>
      </c>
      <c r="K53" s="21" t="str">
        <f t="shared" si="21"/>
        <v xml:space="preserve">  ALTER COLUMN   SEX VARCHAR(20);</v>
      </c>
      <c r="M53" s="20" t="str">
        <f t="shared" si="22"/>
        <v>SEX,</v>
      </c>
      <c r="N53" s="5" t="str">
        <f t="shared" si="15"/>
        <v>SEX VARCHAR(20),</v>
      </c>
      <c r="O53" t="s">
        <v>134</v>
      </c>
      <c r="W53" s="17" t="str">
        <f t="shared" si="16"/>
        <v>sex</v>
      </c>
      <c r="X53" s="3" t="str">
        <f t="shared" si="17"/>
        <v>"sex":"",</v>
      </c>
      <c r="Y53" s="22" t="str">
        <f t="shared" si="18"/>
        <v>public static String SEX="sex";</v>
      </c>
      <c r="Z53" s="7" t="str">
        <f t="shared" si="19"/>
        <v>private String sex="";</v>
      </c>
    </row>
    <row r="54" spans="2:26" ht="30.6" x14ac:dyDescent="0.45">
      <c r="B54" s="1" t="s">
        <v>135</v>
      </c>
      <c r="C54" s="1" t="s">
        <v>1</v>
      </c>
      <c r="D54" s="4">
        <v>100</v>
      </c>
      <c r="E54" s="24"/>
      <c r="F54" s="24"/>
      <c r="G54" s="24"/>
      <c r="I54" t="str">
        <f t="shared" si="14"/>
        <v>ALTER TABLE CR_USER</v>
      </c>
      <c r="J54" t="str">
        <f t="shared" si="20"/>
        <v xml:space="preserve"> ADD  OCCUPATION VARCHAR(100);</v>
      </c>
      <c r="K54" s="21" t="str">
        <f t="shared" si="21"/>
        <v xml:space="preserve">  ALTER COLUMN   OCCUPATION VARCHAR(100);</v>
      </c>
      <c r="L54" s="12"/>
      <c r="M54" s="18" t="str">
        <f t="shared" si="22"/>
        <v>OCCUPATION,</v>
      </c>
      <c r="N54" s="5" t="str">
        <f t="shared" si="15"/>
        <v>OCCUPATION VARCHAR(100),</v>
      </c>
      <c r="O54" t="s">
        <v>135</v>
      </c>
      <c r="W54" s="17" t="str">
        <f t="shared" si="16"/>
        <v>occupation</v>
      </c>
      <c r="X54" s="3" t="str">
        <f t="shared" si="17"/>
        <v>"occupation":"",</v>
      </c>
      <c r="Y54" s="22" t="str">
        <f t="shared" si="18"/>
        <v>public static String OCCUPATION="occupation";</v>
      </c>
      <c r="Z54" s="7" t="str">
        <f t="shared" si="19"/>
        <v>private String occupation="";</v>
      </c>
    </row>
    <row r="55" spans="2:26" ht="30.6" x14ac:dyDescent="0.45">
      <c r="B55" s="9" t="s">
        <v>136</v>
      </c>
      <c r="C55" s="1" t="s">
        <v>1</v>
      </c>
      <c r="D55" s="8">
        <v>90</v>
      </c>
      <c r="E55" s="24"/>
      <c r="F55" s="24"/>
      <c r="G55" s="24"/>
      <c r="I55" t="str">
        <f t="shared" si="14"/>
        <v>ALTER TABLE CR_USER</v>
      </c>
      <c r="J55" t="str">
        <f t="shared" si="20"/>
        <v xml:space="preserve"> ADD  MOBILE_1 VARCHAR(90);</v>
      </c>
      <c r="K55" s="21" t="str">
        <f t="shared" si="21"/>
        <v xml:space="preserve">  ALTER COLUMN   MOBILE_1 VARCHAR(90);</v>
      </c>
      <c r="M55" s="18" t="str">
        <f t="shared" si="22"/>
        <v>MOBILE_1,</v>
      </c>
      <c r="N55" s="5" t="str">
        <f t="shared" si="15"/>
        <v>MOBILE_1 VARCHAR(90),</v>
      </c>
      <c r="O55" t="s">
        <v>147</v>
      </c>
      <c r="P55">
        <v>1</v>
      </c>
      <c r="W55" s="17" t="str">
        <f t="shared" si="16"/>
        <v>mobile1</v>
      </c>
      <c r="X55" s="3" t="str">
        <f t="shared" si="17"/>
        <v>"mobile1":"",</v>
      </c>
      <c r="Y55" s="22" t="str">
        <f t="shared" si="18"/>
        <v>public static String MOBILE_1="mobile1";</v>
      </c>
      <c r="Z55" s="7" t="str">
        <f t="shared" si="19"/>
        <v>private String mobile1="";</v>
      </c>
    </row>
    <row r="56" spans="2:26" ht="30.6" x14ac:dyDescent="0.45">
      <c r="B56" s="9" t="s">
        <v>137</v>
      </c>
      <c r="C56" s="1" t="s">
        <v>1</v>
      </c>
      <c r="D56" s="8">
        <v>90</v>
      </c>
      <c r="E56" s="24"/>
      <c r="F56" s="24"/>
      <c r="G56" s="24"/>
      <c r="I56" t="str">
        <f t="shared" si="14"/>
        <v>ALTER TABLE CR_USER</v>
      </c>
      <c r="J56" t="str">
        <f t="shared" si="20"/>
        <v xml:space="preserve"> ADD  MOBILE_2 VARCHAR(90);</v>
      </c>
      <c r="K56" s="21" t="str">
        <f t="shared" si="21"/>
        <v xml:space="preserve">  ALTER COLUMN   MOBILE_2 VARCHAR(90);</v>
      </c>
      <c r="M56" s="18" t="str">
        <f t="shared" si="22"/>
        <v>MOBILE_2,</v>
      </c>
      <c r="N56" s="5" t="str">
        <f t="shared" si="15"/>
        <v>MOBILE_2 VARCHAR(90),</v>
      </c>
      <c r="O56" t="s">
        <v>147</v>
      </c>
      <c r="P56">
        <v>2</v>
      </c>
      <c r="W56" s="17" t="str">
        <f t="shared" si="16"/>
        <v>mobile2</v>
      </c>
      <c r="X56" s="3" t="str">
        <f t="shared" si="17"/>
        <v>"mobile2":"",</v>
      </c>
      <c r="Y56" s="22" t="str">
        <f t="shared" si="18"/>
        <v>public static String MOBILE_2="mobile2";</v>
      </c>
      <c r="Z56" s="7" t="str">
        <f t="shared" si="19"/>
        <v>private String mobile2="";</v>
      </c>
    </row>
    <row r="57" spans="2:26" ht="30.6" x14ac:dyDescent="0.45">
      <c r="B57" s="9" t="s">
        <v>138</v>
      </c>
      <c r="C57" s="1" t="s">
        <v>1</v>
      </c>
      <c r="D57" s="8">
        <v>90</v>
      </c>
      <c r="E57" s="24"/>
      <c r="F57" s="24"/>
      <c r="G57" s="24"/>
      <c r="I57" t="str">
        <f t="shared" si="14"/>
        <v>ALTER TABLE CR_USER</v>
      </c>
      <c r="J57" t="str">
        <f t="shared" si="20"/>
        <v xml:space="preserve"> ADD  TELEPHONE_1 VARCHAR(90);</v>
      </c>
      <c r="K57" s="21" t="str">
        <f t="shared" si="21"/>
        <v xml:space="preserve">  ALTER COLUMN   TELEPHONE_1 VARCHAR(90);</v>
      </c>
      <c r="M57" s="18" t="str">
        <f t="shared" si="22"/>
        <v>TELEPHONE_1,</v>
      </c>
      <c r="N57" s="5" t="str">
        <f t="shared" si="15"/>
        <v>TELEPHONE_1 VARCHAR(90),</v>
      </c>
      <c r="O57" t="s">
        <v>148</v>
      </c>
      <c r="P57">
        <v>1</v>
      </c>
      <c r="W57" s="17" t="str">
        <f t="shared" si="16"/>
        <v>telephone1</v>
      </c>
      <c r="X57" s="3" t="str">
        <f t="shared" si="17"/>
        <v>"telephone1":"",</v>
      </c>
      <c r="Y57" s="22" t="str">
        <f t="shared" si="18"/>
        <v>public static String TELEPHONE_1="telephone1";</v>
      </c>
      <c r="Z57" s="7" t="str">
        <f t="shared" si="19"/>
        <v>private String telephone1="";</v>
      </c>
    </row>
    <row r="58" spans="2:26" ht="30.6" x14ac:dyDescent="0.45">
      <c r="B58" s="9" t="s">
        <v>139</v>
      </c>
      <c r="C58" s="1" t="s">
        <v>1</v>
      </c>
      <c r="D58" s="8">
        <v>90</v>
      </c>
      <c r="E58" s="24"/>
      <c r="F58" s="24"/>
      <c r="G58" s="24"/>
      <c r="I58" t="str">
        <f t="shared" si="14"/>
        <v>ALTER TABLE CR_USER</v>
      </c>
      <c r="J58" t="str">
        <f t="shared" si="20"/>
        <v xml:space="preserve"> ADD  TELEPHONE_2 VARCHAR(90);</v>
      </c>
      <c r="K58" s="21" t="str">
        <f t="shared" si="21"/>
        <v xml:space="preserve">  ALTER COLUMN   TELEPHONE_2 VARCHAR(90);</v>
      </c>
      <c r="M58" s="18" t="str">
        <f t="shared" si="22"/>
        <v>TELEPHONE_2,</v>
      </c>
      <c r="N58" s="5" t="str">
        <f t="shared" si="15"/>
        <v>TELEPHONE_2 VARCHAR(90),</v>
      </c>
      <c r="O58" t="s">
        <v>148</v>
      </c>
      <c r="P58">
        <v>2</v>
      </c>
      <c r="W58" s="17" t="str">
        <f t="shared" si="16"/>
        <v>telephone2</v>
      </c>
      <c r="X58" s="3" t="str">
        <f t="shared" si="17"/>
        <v>"telephone2":"",</v>
      </c>
      <c r="Y58" s="22" t="str">
        <f t="shared" si="18"/>
        <v>public static String TELEPHONE_2="telephone2";</v>
      </c>
      <c r="Z58" s="7" t="str">
        <f t="shared" si="19"/>
        <v>private String telephone2="";</v>
      </c>
    </row>
    <row r="59" spans="2:26" ht="30.6" x14ac:dyDescent="0.45">
      <c r="B59" s="9" t="s">
        <v>140</v>
      </c>
      <c r="C59" s="1" t="s">
        <v>1</v>
      </c>
      <c r="D59" s="8">
        <v>90</v>
      </c>
      <c r="E59" s="24"/>
      <c r="F59" s="24"/>
      <c r="G59" s="24"/>
      <c r="I59" t="str">
        <f t="shared" si="14"/>
        <v>ALTER TABLE CR_USER</v>
      </c>
      <c r="J59" t="str">
        <f t="shared" si="20"/>
        <v xml:space="preserve"> ADD  EMAIL_1 VARCHAR(90);</v>
      </c>
      <c r="K59" s="21" t="str">
        <f t="shared" si="21"/>
        <v xml:space="preserve">  ALTER COLUMN   EMAIL_1 VARCHAR(90);</v>
      </c>
      <c r="M59" s="18" t="str">
        <f t="shared" si="22"/>
        <v>EMAIL_1,</v>
      </c>
      <c r="N59" s="5" t="str">
        <f t="shared" si="15"/>
        <v>EMAIL_1 VARCHAR(90),</v>
      </c>
      <c r="O59" t="s">
        <v>149</v>
      </c>
      <c r="P59">
        <v>1</v>
      </c>
      <c r="W59" s="17" t="str">
        <f t="shared" si="16"/>
        <v>email1</v>
      </c>
      <c r="X59" s="3" t="str">
        <f t="shared" si="17"/>
        <v>"email1":"",</v>
      </c>
      <c r="Y59" s="22" t="str">
        <f t="shared" si="18"/>
        <v>public static String EMAIL_1="email1";</v>
      </c>
      <c r="Z59" s="7" t="str">
        <f t="shared" si="19"/>
        <v>private String email1="";</v>
      </c>
    </row>
    <row r="60" spans="2:26" ht="30.6" x14ac:dyDescent="0.45">
      <c r="B60" s="9" t="s">
        <v>141</v>
      </c>
      <c r="C60" s="1" t="s">
        <v>1</v>
      </c>
      <c r="D60" s="8">
        <v>90</v>
      </c>
      <c r="E60" s="24"/>
      <c r="F60" s="24"/>
      <c r="G60" s="24"/>
      <c r="I60" t="str">
        <f t="shared" si="14"/>
        <v>ALTER TABLE CR_USER</v>
      </c>
      <c r="J60" t="str">
        <f t="shared" si="20"/>
        <v xml:space="preserve"> ADD  EMAIL_2 VARCHAR(90);</v>
      </c>
      <c r="K60" s="21" t="str">
        <f t="shared" si="21"/>
        <v xml:space="preserve">  ALTER COLUMN   EMAIL_2 VARCHAR(90);</v>
      </c>
      <c r="M60" s="20" t="str">
        <f t="shared" si="22"/>
        <v>EMAIL_2,</v>
      </c>
      <c r="N60" s="5" t="str">
        <f t="shared" si="15"/>
        <v>EMAIL_2 VARCHAR(90),</v>
      </c>
      <c r="O60" t="s">
        <v>149</v>
      </c>
      <c r="P60">
        <v>2</v>
      </c>
      <c r="W60" s="17" t="str">
        <f t="shared" si="16"/>
        <v>email2</v>
      </c>
      <c r="X60" s="3" t="str">
        <f t="shared" si="17"/>
        <v>"email2":"",</v>
      </c>
      <c r="Y60" s="22" t="str">
        <f t="shared" si="18"/>
        <v>public static String EMAIL_2="email2";</v>
      </c>
      <c r="Z60" s="7" t="str">
        <f t="shared" si="19"/>
        <v>private String email2="";</v>
      </c>
    </row>
    <row r="61" spans="2:26" ht="19.2" x14ac:dyDescent="0.45">
      <c r="B61" s="1" t="s">
        <v>23</v>
      </c>
      <c r="C61" s="1" t="s">
        <v>1</v>
      </c>
      <c r="D61" s="4">
        <v>100</v>
      </c>
      <c r="E61" s="24"/>
      <c r="F61" s="24"/>
      <c r="G61" s="24"/>
      <c r="I61" t="str">
        <f t="shared" si="14"/>
        <v>ALTER TABLE CR_USER</v>
      </c>
      <c r="J61" t="str">
        <f>LEFT(CONCATENATE(" ADD "," ",N61,";"),LEN(CONCATENATE(" ADD "," ",N61,";"))-2)</f>
        <v xml:space="preserve"> ADD  EXPIRE_DATE VARCHAR(100)</v>
      </c>
      <c r="K61" s="21" t="str">
        <f>LEFT(CONCATENATE(" ALTER COLUMN  "," ",B61,";"),LEN(CONCATENATE(" ALTER COLUMN "," ",B61,";")))</f>
        <v xml:space="preserve"> ALTER COLUMN   EXPIRE_DATE</v>
      </c>
      <c r="L61" s="12"/>
      <c r="M61" s="18"/>
      <c r="N61" s="5" t="str">
        <f t="shared" si="15"/>
        <v>EXPIRE_DATE VARCHAR(100),</v>
      </c>
      <c r="O61" s="13" t="s">
        <v>24</v>
      </c>
      <c r="P61" s="8" t="s">
        <v>8</v>
      </c>
      <c r="W61" s="17" t="str">
        <f t="shared" si="16"/>
        <v>expireDate</v>
      </c>
      <c r="X61" s="3" t="str">
        <f t="shared" si="17"/>
        <v>"expireDate":"",</v>
      </c>
      <c r="Y61" s="22" t="str">
        <f t="shared" si="18"/>
        <v>public static String EXPIRE_DATE="expireDate";</v>
      </c>
      <c r="Z61" s="7" t="str">
        <f t="shared" si="19"/>
        <v>private String expireDate="";</v>
      </c>
    </row>
    <row r="62" spans="2:26" ht="19.2" x14ac:dyDescent="0.45">
      <c r="B62" s="30"/>
      <c r="C62" s="14"/>
      <c r="D62" s="9"/>
      <c r="E62" s="24"/>
      <c r="F62" s="24"/>
      <c r="G62" s="24"/>
      <c r="K62" s="32"/>
      <c r="M62" s="20"/>
      <c r="N62" s="33" t="s">
        <v>130</v>
      </c>
      <c r="O62" s="14"/>
      <c r="P62" s="14"/>
      <c r="W62" s="17"/>
      <c r="X62" s="3"/>
      <c r="Y62" s="22"/>
      <c r="Z62" s="7"/>
    </row>
    <row r="63" spans="2:26" x14ac:dyDescent="0.3">
      <c r="E63" s="24"/>
      <c r="F63" s="24"/>
      <c r="G63" s="24"/>
      <c r="K63" s="21"/>
      <c r="M63" s="19"/>
      <c r="N63" s="31" t="s">
        <v>126</v>
      </c>
      <c r="W63" s="16"/>
      <c r="X63" s="3"/>
      <c r="Y63" s="22"/>
      <c r="Z63" s="7"/>
    </row>
    <row r="64" spans="2:26" x14ac:dyDescent="0.3">
      <c r="E64" s="24"/>
      <c r="F64" s="24"/>
      <c r="G64" s="24"/>
      <c r="K64" s="21"/>
      <c r="M64" s="19"/>
      <c r="N64" s="5"/>
      <c r="W64" s="16"/>
      <c r="X64" s="3" t="s">
        <v>33</v>
      </c>
      <c r="Y64" s="22"/>
      <c r="Z64" s="7"/>
    </row>
    <row r="65" spans="2:26" x14ac:dyDescent="0.3">
      <c r="E65" s="24"/>
      <c r="F65" s="24"/>
      <c r="G65" s="24"/>
      <c r="K65" s="21"/>
      <c r="M65" s="19"/>
      <c r="N65" s="5"/>
      <c r="W65" s="16"/>
      <c r="X65" s="3"/>
      <c r="Y65" s="22"/>
      <c r="Z65" s="7"/>
    </row>
    <row r="66" spans="2:26" ht="28.8" x14ac:dyDescent="0.3">
      <c r="B66" s="2" t="s">
        <v>45</v>
      </c>
      <c r="E66" s="24"/>
      <c r="F66" s="24"/>
      <c r="G66" s="24"/>
      <c r="J66" t="s">
        <v>114</v>
      </c>
      <c r="K66" s="26" t="str">
        <f>CONCATENATE(J66," VIEW ",B66," AS SELECT")</f>
        <v>create VIEW CR_USER_LIST AS SELECT</v>
      </c>
      <c r="M66" s="19"/>
      <c r="N66" s="5" t="str">
        <f>CONCATENATE("CREATE TABLE ",B66," ","(")</f>
        <v>CREATE TABLE CR_USER_LIST (</v>
      </c>
      <c r="W66" s="16"/>
      <c r="X66" s="3" t="s">
        <v>32</v>
      </c>
      <c r="Y66" s="22"/>
      <c r="Z66" s="7"/>
    </row>
    <row r="67" spans="2:26" ht="19.2" x14ac:dyDescent="0.45">
      <c r="B67" s="1" t="s">
        <v>2</v>
      </c>
      <c r="C67" s="1" t="s">
        <v>1</v>
      </c>
      <c r="D67" s="4">
        <v>20</v>
      </c>
      <c r="E67" s="24"/>
      <c r="F67" s="24"/>
      <c r="G67" s="24"/>
      <c r="K67" s="27" t="str">
        <f t="shared" ref="K67:K72" si="23">CONCATENATE("T.",B67,",")</f>
        <v>T.ID,</v>
      </c>
      <c r="L67" s="12"/>
      <c r="M67" s="18"/>
      <c r="N67" s="5" t="str">
        <f t="shared" ref="N67:N78" si="24">CONCATENATE(B67," ",C67,"(",D67,")",",")</f>
        <v>ID VARCHAR(20),</v>
      </c>
      <c r="O67" s="6" t="s">
        <v>2</v>
      </c>
      <c r="P67" s="6"/>
      <c r="Q67" s="6"/>
      <c r="R67" s="6"/>
      <c r="S67" s="6"/>
      <c r="T67" s="6"/>
      <c r="U67" s="6"/>
      <c r="V67" s="6"/>
      <c r="W67" s="17" t="str">
        <f t="shared" ref="W67:W95" si="25">CONCATENATE(,LOWER(O67),UPPER(LEFT(P67,1)),LOWER(RIGHT(P67,LEN(P67)-IF(LEN(P67)&gt;0,1,LEN(P67)))),UPPER(LEFT(Q67,1)),LOWER(RIGHT(Q67,LEN(Q67)-IF(LEN(Q67)&gt;0,1,LEN(Q67)))),UPPER(LEFT(R67,1)),LOWER(RIGHT(R67,LEN(R67)-IF(LEN(R67)&gt;0,1,LEN(R67)))),UPPER(LEFT(S67,1)),LOWER(RIGHT(S67,LEN(S67)-IF(LEN(S67)&gt;0,1,LEN(S67)))),UPPER(LEFT(T67,1)),LOWER(RIGHT(T67,LEN(T67)-IF(LEN(T67)&gt;0,1,LEN(T67)))),UPPER(LEFT(U67,1)),LOWER(RIGHT(U67,LEN(U67)-IF(LEN(U67)&gt;0,1,LEN(U67)))),UPPER(LEFT(V67,1)),LOWER(RIGHT(V67,LEN(V67)-IF(LEN(V67)&gt;0,1,LEN(V67)))))</f>
        <v>id</v>
      </c>
      <c r="X67" s="3" t="str">
        <f t="shared" ref="X67:X95" si="26">CONCATENATE("""",W67,"""",":","""","""",",")</f>
        <v>"id":"",</v>
      </c>
      <c r="Y67" s="22" t="str">
        <f t="shared" ref="Y67:Y95" si="27">CONCATENATE("public static String ",,B67,,"=","""",W67,""";")</f>
        <v>public static String ID="id";</v>
      </c>
      <c r="Z67" s="7" t="str">
        <f t="shared" ref="Z67:Z95" si="28">CONCATENATE("private String ",W67,"=","""""",";")</f>
        <v>private String id="";</v>
      </c>
    </row>
    <row r="68" spans="2:26" ht="19.2" x14ac:dyDescent="0.45">
      <c r="B68" s="1" t="s">
        <v>3</v>
      </c>
      <c r="C68" s="1" t="s">
        <v>1</v>
      </c>
      <c r="D68" s="4">
        <v>10</v>
      </c>
      <c r="E68" s="24"/>
      <c r="F68" s="24"/>
      <c r="G68" s="24"/>
      <c r="K68" s="27" t="str">
        <f t="shared" si="23"/>
        <v>T.STATUS,</v>
      </c>
      <c r="L68" s="12"/>
      <c r="M68" s="18"/>
      <c r="N68" s="5" t="str">
        <f t="shared" si="24"/>
        <v>STATUS VARCHAR(10),</v>
      </c>
      <c r="O68" s="6" t="s">
        <v>3</v>
      </c>
      <c r="W68" s="17" t="str">
        <f t="shared" si="25"/>
        <v>status</v>
      </c>
      <c r="X68" s="3" t="str">
        <f t="shared" si="26"/>
        <v>"status":"",</v>
      </c>
      <c r="Y68" s="22" t="str">
        <f t="shared" si="27"/>
        <v>public static String STATUS="status";</v>
      </c>
      <c r="Z68" s="7" t="str">
        <f t="shared" si="28"/>
        <v>private String status="";</v>
      </c>
    </row>
    <row r="69" spans="2:26" ht="19.2" x14ac:dyDescent="0.45">
      <c r="B69" s="1" t="s">
        <v>4</v>
      </c>
      <c r="C69" s="1" t="s">
        <v>1</v>
      </c>
      <c r="D69" s="4">
        <v>20</v>
      </c>
      <c r="E69" s="24"/>
      <c r="F69" s="24"/>
      <c r="G69" s="24"/>
      <c r="K69" s="27" t="str">
        <f t="shared" si="23"/>
        <v>T.INSERT_DATE,</v>
      </c>
      <c r="L69" s="12"/>
      <c r="M69" s="18"/>
      <c r="N69" s="5" t="str">
        <f t="shared" si="24"/>
        <v>INSERT_DATE VARCHAR(20),</v>
      </c>
      <c r="O69" s="6" t="s">
        <v>7</v>
      </c>
      <c r="P69" t="s">
        <v>8</v>
      </c>
      <c r="W69" s="17" t="str">
        <f t="shared" si="25"/>
        <v>insertDate</v>
      </c>
      <c r="X69" s="3" t="str">
        <f t="shared" si="26"/>
        <v>"insertDate":"",</v>
      </c>
      <c r="Y69" s="22" t="str">
        <f t="shared" si="27"/>
        <v>public static String INSERT_DATE="insertDate";</v>
      </c>
      <c r="Z69" s="7" t="str">
        <f t="shared" si="28"/>
        <v>private String insertDate="";</v>
      </c>
    </row>
    <row r="70" spans="2:26" ht="19.2" x14ac:dyDescent="0.45">
      <c r="B70" s="1" t="s">
        <v>5</v>
      </c>
      <c r="C70" s="1" t="s">
        <v>1</v>
      </c>
      <c r="D70" s="4">
        <v>20</v>
      </c>
      <c r="E70" s="24"/>
      <c r="F70" s="24"/>
      <c r="G70" s="24"/>
      <c r="K70" s="27" t="str">
        <f t="shared" si="23"/>
        <v>T.MODIFICATION_DATE,</v>
      </c>
      <c r="L70" s="12"/>
      <c r="M70" s="18"/>
      <c r="N70" s="5" t="str">
        <f t="shared" si="24"/>
        <v>MODIFICATION_DATE VARCHAR(20),</v>
      </c>
      <c r="O70" s="6" t="s">
        <v>9</v>
      </c>
      <c r="P70" t="s">
        <v>8</v>
      </c>
      <c r="W70" s="17" t="str">
        <f t="shared" si="25"/>
        <v>modificationDate</v>
      </c>
      <c r="X70" s="3" t="str">
        <f t="shared" si="26"/>
        <v>"modificationDate":"",</v>
      </c>
      <c r="Y70" s="22" t="str">
        <f t="shared" si="27"/>
        <v>public static String MODIFICATION_DATE="modificationDate";</v>
      </c>
      <c r="Z70" s="7" t="str">
        <f t="shared" si="28"/>
        <v>private String modificationDate="";</v>
      </c>
    </row>
    <row r="71" spans="2:26" ht="19.2" x14ac:dyDescent="0.45">
      <c r="B71" s="1" t="s">
        <v>31</v>
      </c>
      <c r="C71" s="1" t="s">
        <v>1</v>
      </c>
      <c r="D71" s="4">
        <v>20</v>
      </c>
      <c r="E71" s="24"/>
      <c r="F71" s="24"/>
      <c r="G71" s="24"/>
      <c r="K71" s="27" t="str">
        <f t="shared" si="23"/>
        <v>T.FK_EMPLOYEE_ID,</v>
      </c>
      <c r="L71" s="12"/>
      <c r="M71" s="18"/>
      <c r="N71" s="5" t="str">
        <f t="shared" si="24"/>
        <v>FK_EMPLOYEE_ID VARCHAR(20),</v>
      </c>
      <c r="O71" s="6" t="s">
        <v>10</v>
      </c>
      <c r="P71" t="s">
        <v>19</v>
      </c>
      <c r="Q71" t="s">
        <v>2</v>
      </c>
      <c r="W71" s="17" t="str">
        <f t="shared" si="25"/>
        <v>fkEmployeeId</v>
      </c>
      <c r="X71" s="3" t="str">
        <f t="shared" si="26"/>
        <v>"fkEmployeeId":"",</v>
      </c>
      <c r="Y71" s="22" t="str">
        <f t="shared" si="27"/>
        <v>public static String FK_EMPLOYEE_ID="fkEmployeeId";</v>
      </c>
      <c r="Z71" s="7" t="str">
        <f t="shared" si="28"/>
        <v>private String fkEmployeeId="";</v>
      </c>
    </row>
    <row r="72" spans="2:26" ht="19.2" x14ac:dyDescent="0.45">
      <c r="B72" s="1" t="s">
        <v>91</v>
      </c>
      <c r="C72" s="1" t="s">
        <v>1</v>
      </c>
      <c r="D72" s="4">
        <v>1000</v>
      </c>
      <c r="E72" s="24"/>
      <c r="F72" s="24"/>
      <c r="G72" s="24"/>
      <c r="K72" s="27" t="str">
        <f t="shared" si="23"/>
        <v>T.LI_USER_PERMISSION_CODE,</v>
      </c>
      <c r="L72" s="12"/>
      <c r="M72" s="18"/>
      <c r="N72" s="5" t="str">
        <f t="shared" si="24"/>
        <v>LI_USER_PERMISSION_CODE VARCHAR(1000),</v>
      </c>
      <c r="O72" s="6" t="s">
        <v>66</v>
      </c>
      <c r="P72" t="s">
        <v>12</v>
      </c>
      <c r="Q72" t="s">
        <v>50</v>
      </c>
      <c r="R72" t="s">
        <v>18</v>
      </c>
      <c r="W72" s="17" t="str">
        <f t="shared" si="25"/>
        <v>liUserPermissionCode</v>
      </c>
      <c r="X72" s="3" t="str">
        <f t="shared" si="26"/>
        <v>"liUserPermissionCode":"",</v>
      </c>
      <c r="Y72" s="22" t="str">
        <f t="shared" si="27"/>
        <v>public static String LI_USER_PERMISSION_CODE="liUserPermissionCode";</v>
      </c>
      <c r="Z72" s="7" t="str">
        <f t="shared" si="28"/>
        <v>private String liUserPermissionCode="";</v>
      </c>
    </row>
    <row r="73" spans="2:26" ht="74.400000000000006" x14ac:dyDescent="0.45">
      <c r="B73" s="1" t="s">
        <v>92</v>
      </c>
      <c r="C73" s="1" t="s">
        <v>1</v>
      </c>
      <c r="D73" s="4">
        <v>1000</v>
      </c>
      <c r="E73" s="24"/>
      <c r="F73" s="24"/>
      <c r="G73" s="24"/>
      <c r="J73" s="23" t="s">
        <v>166</v>
      </c>
      <c r="K73" s="25" t="str">
        <f>CONCATENATE("ifnull((SELECT   ITEM_VALUE FROM CR_LIST_ITEM I WHERE I.ITEM_KEY=T.",B72," AND I.ITEM_CODE='",J73,"' AND I.STATUS='A'),'' ) AS ",B73,",")</f>
        <v>ifnull((SELECT   ITEM_VALUE FROM CR_LIST_ITEM I WHERE I.ITEM_KEY=T.LI_USER_PERMISSION_CODE AND I.ITEM_CODE='userPermissionCode' AND I.STATUS='A'),'' ) AS USER_PERMISSION_CODE_NAME,</v>
      </c>
      <c r="L73" s="12"/>
      <c r="M73" s="18"/>
      <c r="N73" s="5" t="str">
        <f t="shared" si="24"/>
        <v>USER_PERMISSION_CODE_NAME VARCHAR(1000),</v>
      </c>
      <c r="O73" t="s">
        <v>12</v>
      </c>
      <c r="P73" t="s">
        <v>50</v>
      </c>
      <c r="Q73" t="s">
        <v>18</v>
      </c>
      <c r="R73" t="s">
        <v>0</v>
      </c>
      <c r="W73" s="17" t="str">
        <f t="shared" si="25"/>
        <v>userPermissionCodeName</v>
      </c>
      <c r="X73" s="3" t="str">
        <f t="shared" si="26"/>
        <v>"userPermissionCodeName":"",</v>
      </c>
      <c r="Y73" s="22" t="str">
        <f t="shared" si="27"/>
        <v>public static String USER_PERMISSION_CODE_NAME="userPermissionCodeName";</v>
      </c>
      <c r="Z73" s="7" t="str">
        <f t="shared" si="28"/>
        <v>private String userPermissionCodeName="";</v>
      </c>
    </row>
    <row r="74" spans="2:26" ht="19.2" x14ac:dyDescent="0.45">
      <c r="B74" s="1" t="s">
        <v>42</v>
      </c>
      <c r="C74" s="1" t="s">
        <v>1</v>
      </c>
      <c r="D74" s="4">
        <v>50</v>
      </c>
      <c r="E74" s="24"/>
      <c r="F74" s="24"/>
      <c r="G74" s="24"/>
      <c r="K74" s="27" t="str">
        <f t="shared" ref="K74:K85" si="29">CONCATENATE("T.",B74,",")</f>
        <v>T.TG_USER_ID,</v>
      </c>
      <c r="L74" s="12"/>
      <c r="M74" s="18"/>
      <c r="N74" s="5" t="str">
        <f t="shared" si="24"/>
        <v>TG_USER_ID VARCHAR(50),</v>
      </c>
      <c r="O74" s="6" t="s">
        <v>41</v>
      </c>
      <c r="P74" t="s">
        <v>12</v>
      </c>
      <c r="Q74" t="s">
        <v>2</v>
      </c>
      <c r="W74" s="17" t="str">
        <f t="shared" si="25"/>
        <v>tgUserId</v>
      </c>
      <c r="X74" s="3" t="str">
        <f t="shared" si="26"/>
        <v>"tgUserId":"",</v>
      </c>
      <c r="Y74" s="22" t="str">
        <f t="shared" si="27"/>
        <v>public static String TG_USER_ID="tgUserId";</v>
      </c>
      <c r="Z74" s="7" t="str">
        <f t="shared" si="28"/>
        <v>private String tgUserId="";</v>
      </c>
    </row>
    <row r="75" spans="2:26" ht="19.2" x14ac:dyDescent="0.45">
      <c r="B75" s="1" t="s">
        <v>21</v>
      </c>
      <c r="C75" s="1" t="s">
        <v>1</v>
      </c>
      <c r="D75" s="4">
        <v>20</v>
      </c>
      <c r="E75" s="24"/>
      <c r="F75" s="24"/>
      <c r="G75" s="24"/>
      <c r="K75" s="27" t="str">
        <f t="shared" si="29"/>
        <v>T.USERNAME,</v>
      </c>
      <c r="L75" s="12"/>
      <c r="M75" s="18"/>
      <c r="N75" s="5" t="str">
        <f t="shared" si="24"/>
        <v>USERNAME VARCHAR(20),</v>
      </c>
      <c r="O75" s="1" t="s">
        <v>21</v>
      </c>
      <c r="W75" s="17" t="str">
        <f t="shared" si="25"/>
        <v>username</v>
      </c>
      <c r="X75" s="3" t="str">
        <f t="shared" si="26"/>
        <v>"username":"",</v>
      </c>
      <c r="Y75" s="22" t="str">
        <f t="shared" si="27"/>
        <v>public static String USERNAME="username";</v>
      </c>
      <c r="Z75" s="7" t="str">
        <f t="shared" si="28"/>
        <v>private String username="";</v>
      </c>
    </row>
    <row r="76" spans="2:26" ht="19.2" x14ac:dyDescent="0.45">
      <c r="B76" s="1" t="s">
        <v>22</v>
      </c>
      <c r="C76" s="1" t="s">
        <v>1</v>
      </c>
      <c r="D76" s="4">
        <v>20</v>
      </c>
      <c r="E76" s="24"/>
      <c r="F76" s="24"/>
      <c r="G76" s="24"/>
      <c r="K76" s="27" t="str">
        <f t="shared" si="29"/>
        <v>T.PASSWORD,</v>
      </c>
      <c r="L76" s="12"/>
      <c r="M76" s="18"/>
      <c r="N76" s="5" t="str">
        <f t="shared" si="24"/>
        <v>PASSWORD VARCHAR(20),</v>
      </c>
      <c r="O76" s="1" t="s">
        <v>22</v>
      </c>
      <c r="W76" s="17" t="str">
        <f t="shared" si="25"/>
        <v>password</v>
      </c>
      <c r="X76" s="3" t="str">
        <f t="shared" si="26"/>
        <v>"password":"",</v>
      </c>
      <c r="Y76" s="22" t="str">
        <f t="shared" si="27"/>
        <v>public static String PASSWORD="password";</v>
      </c>
      <c r="Z76" s="7" t="str">
        <f t="shared" si="28"/>
        <v>private String password="";</v>
      </c>
    </row>
    <row r="77" spans="2:26" ht="19.2" x14ac:dyDescent="0.45">
      <c r="B77" s="8" t="s">
        <v>154</v>
      </c>
      <c r="C77" s="1" t="s">
        <v>1</v>
      </c>
      <c r="D77" s="12">
        <v>30</v>
      </c>
      <c r="E77" s="24"/>
      <c r="F77" s="24"/>
      <c r="G77" s="24"/>
      <c r="K77" s="27" t="str">
        <f t="shared" si="29"/>
        <v>T.USER_SHORT_ID,</v>
      </c>
      <c r="L77" s="14"/>
      <c r="M77" s="18" t="str">
        <f t="shared" ref="M77:M93" si="30">CONCATENATE(B77,",")</f>
        <v>USER_SHORT_ID,</v>
      </c>
      <c r="N77" s="5" t="str">
        <f t="shared" si="24"/>
        <v>USER_SHORT_ID VARCHAR(30),</v>
      </c>
      <c r="O77" s="1" t="s">
        <v>12</v>
      </c>
      <c r="P77" t="s">
        <v>132</v>
      </c>
      <c r="Q77" t="s">
        <v>2</v>
      </c>
      <c r="W77" s="17" t="str">
        <f t="shared" si="25"/>
        <v>userShortId</v>
      </c>
      <c r="X77" s="3" t="str">
        <f t="shared" si="26"/>
        <v>"userShortId":"",</v>
      </c>
      <c r="Y77" s="22" t="str">
        <f t="shared" si="27"/>
        <v>public static String USER_SHORT_ID="userShortId";</v>
      </c>
      <c r="Z77" s="7" t="str">
        <f t="shared" si="28"/>
        <v>private String userShortId="";</v>
      </c>
    </row>
    <row r="78" spans="2:26" ht="19.2" x14ac:dyDescent="0.45">
      <c r="B78" s="8" t="s">
        <v>155</v>
      </c>
      <c r="C78" s="1" t="s">
        <v>1</v>
      </c>
      <c r="D78" s="12">
        <v>200</v>
      </c>
      <c r="E78" s="24"/>
      <c r="F78" s="24"/>
      <c r="G78" s="24"/>
      <c r="K78" s="27" t="str">
        <f t="shared" si="29"/>
        <v>T.USER_IMAGE,</v>
      </c>
      <c r="L78" s="14"/>
      <c r="M78" s="18" t="str">
        <f t="shared" si="30"/>
        <v>USER_IMAGE,</v>
      </c>
      <c r="N78" s="5" t="str">
        <f t="shared" si="24"/>
        <v>USER_IMAGE VARCHAR(200),</v>
      </c>
      <c r="O78" s="1" t="s">
        <v>12</v>
      </c>
      <c r="P78" t="s">
        <v>153</v>
      </c>
      <c r="W78" s="17" t="str">
        <f t="shared" si="25"/>
        <v>userImage</v>
      </c>
      <c r="X78" s="3" t="str">
        <f t="shared" si="26"/>
        <v>"userImage":"",</v>
      </c>
      <c r="Y78" s="22" t="str">
        <f t="shared" si="27"/>
        <v>public static String USER_IMAGE="userImage";</v>
      </c>
      <c r="Z78" s="7" t="str">
        <f t="shared" si="28"/>
        <v>private String userImage="";</v>
      </c>
    </row>
    <row r="79" spans="2:26" ht="19.2" x14ac:dyDescent="0.45">
      <c r="B79" t="s">
        <v>156</v>
      </c>
      <c r="C79" s="1" t="s">
        <v>1</v>
      </c>
      <c r="D79" s="8">
        <v>50</v>
      </c>
      <c r="E79" s="24"/>
      <c r="F79" s="24"/>
      <c r="G79" s="24"/>
      <c r="K79" s="27" t="str">
        <f t="shared" si="29"/>
        <v>T.USER_PERSON_NAME,</v>
      </c>
      <c r="M79" s="18" t="str">
        <f t="shared" si="30"/>
        <v>USER_PERSON_NAME,</v>
      </c>
      <c r="N79" s="5" t="str">
        <f>CONCATENATE(B79," ",C79,"",D79,"",",")</f>
        <v>USER_PERSON_NAME VARCHAR50,</v>
      </c>
      <c r="O79" s="1" t="s">
        <v>12</v>
      </c>
      <c r="P79" t="s">
        <v>17</v>
      </c>
      <c r="Q79" t="s">
        <v>0</v>
      </c>
      <c r="W79" s="17" t="str">
        <f t="shared" si="25"/>
        <v>userPersonName</v>
      </c>
      <c r="X79" s="3" t="str">
        <f t="shared" si="26"/>
        <v>"userPersonName":"",</v>
      </c>
      <c r="Y79" s="22" t="str">
        <f t="shared" si="27"/>
        <v>public static String USER_PERSON_NAME="userPersonName";</v>
      </c>
      <c r="Z79" s="7" t="str">
        <f t="shared" si="28"/>
        <v>private String userPersonName="";</v>
      </c>
    </row>
    <row r="80" spans="2:26" ht="19.2" x14ac:dyDescent="0.45">
      <c r="B80" t="s">
        <v>157</v>
      </c>
      <c r="C80" s="1" t="s">
        <v>1</v>
      </c>
      <c r="D80" s="8">
        <v>50</v>
      </c>
      <c r="E80" s="24"/>
      <c r="F80" s="24"/>
      <c r="G80" s="24"/>
      <c r="K80" s="27" t="str">
        <f t="shared" si="29"/>
        <v>T.USER_PERSON_SURNAME,</v>
      </c>
      <c r="M80" s="18" t="str">
        <f t="shared" si="30"/>
        <v>USER_PERSON_SURNAME,</v>
      </c>
      <c r="N80" s="5" t="str">
        <f>CONCATENATE(B80," ",C80,"",D80,"",",")</f>
        <v>USER_PERSON_SURNAME VARCHAR50,</v>
      </c>
      <c r="O80" s="1" t="s">
        <v>12</v>
      </c>
      <c r="P80" t="s">
        <v>17</v>
      </c>
      <c r="Q80" t="s">
        <v>143</v>
      </c>
      <c r="W80" s="17" t="str">
        <f t="shared" si="25"/>
        <v>userPersonSurname</v>
      </c>
      <c r="X80" s="3" t="str">
        <f t="shared" si="26"/>
        <v>"userPersonSurname":"",</v>
      </c>
      <c r="Y80" s="22" t="str">
        <f t="shared" si="27"/>
        <v>public static String USER_PERSON_SURNAME="userPersonSurname";</v>
      </c>
      <c r="Z80" s="7" t="str">
        <f t="shared" si="28"/>
        <v>private String userPersonSurname="";</v>
      </c>
    </row>
    <row r="81" spans="2:26" ht="19.2" x14ac:dyDescent="0.45">
      <c r="B81" t="s">
        <v>158</v>
      </c>
      <c r="C81" s="1" t="s">
        <v>1</v>
      </c>
      <c r="D81" s="8">
        <v>50</v>
      </c>
      <c r="E81" s="24"/>
      <c r="F81" s="24"/>
      <c r="G81" s="24"/>
      <c r="K81" s="27" t="str">
        <f t="shared" si="29"/>
        <v>T.USER_PERSON_MIDDLENAME,</v>
      </c>
      <c r="M81" s="18" t="str">
        <f t="shared" si="30"/>
        <v>USER_PERSON_MIDDLENAME,</v>
      </c>
      <c r="N81" s="5" t="str">
        <f t="shared" ref="N81:N93" si="31">CONCATENATE(B81," ",C81,"(",D81,")",",")</f>
        <v>USER_PERSON_MIDDLENAME VARCHAR(50),</v>
      </c>
      <c r="O81" s="1" t="s">
        <v>12</v>
      </c>
      <c r="P81" t="s">
        <v>17</v>
      </c>
      <c r="Q81" t="s">
        <v>161</v>
      </c>
      <c r="W81" s="17" t="str">
        <f t="shared" si="25"/>
        <v>userPersonMiddlename</v>
      </c>
      <c r="X81" s="3" t="str">
        <f t="shared" si="26"/>
        <v>"userPersonMiddlename":"",</v>
      </c>
      <c r="Y81" s="22" t="str">
        <f t="shared" si="27"/>
        <v>public static String USER_PERSON_MIDDLENAME="userPersonMiddlename";</v>
      </c>
      <c r="Z81" s="7" t="str">
        <f t="shared" si="28"/>
        <v>private String userPersonMiddlename="";</v>
      </c>
    </row>
    <row r="82" spans="2:26" ht="19.2" x14ac:dyDescent="0.45">
      <c r="B82" t="s">
        <v>159</v>
      </c>
      <c r="C82" s="1" t="s">
        <v>1</v>
      </c>
      <c r="D82" s="8">
        <v>20</v>
      </c>
      <c r="E82" s="24"/>
      <c r="F82" s="24"/>
      <c r="G82" s="24"/>
      <c r="K82" s="27" t="str">
        <f t="shared" si="29"/>
        <v>T.USER_BIRTH_DATE,</v>
      </c>
      <c r="M82" s="18" t="str">
        <f t="shared" si="30"/>
        <v>USER_BIRTH_DATE,</v>
      </c>
      <c r="N82" s="5" t="str">
        <f t="shared" si="31"/>
        <v>USER_BIRTH_DATE VARCHAR(20),</v>
      </c>
      <c r="O82" s="1" t="s">
        <v>12</v>
      </c>
      <c r="P82" t="s">
        <v>144</v>
      </c>
      <c r="Q82" t="s">
        <v>8</v>
      </c>
      <c r="W82" s="17" t="str">
        <f t="shared" si="25"/>
        <v>userBirthDate</v>
      </c>
      <c r="X82" s="3" t="str">
        <f t="shared" si="26"/>
        <v>"userBirthDate":"",</v>
      </c>
      <c r="Y82" s="22" t="str">
        <f t="shared" si="27"/>
        <v>public static String USER_BIRTH_DATE="userBirthDate";</v>
      </c>
      <c r="Z82" s="7" t="str">
        <f t="shared" si="28"/>
        <v>private String userBirthDate="";</v>
      </c>
    </row>
    <row r="83" spans="2:26" ht="19.2" x14ac:dyDescent="0.45">
      <c r="B83" t="s">
        <v>165</v>
      </c>
      <c r="C83" s="1" t="s">
        <v>1</v>
      </c>
      <c r="D83" s="8">
        <v>20</v>
      </c>
      <c r="E83" s="24"/>
      <c r="F83" s="24"/>
      <c r="G83" s="24"/>
      <c r="K83" s="27" t="str">
        <f t="shared" si="29"/>
        <v>T.USER_BIRTH_PLACE,</v>
      </c>
      <c r="M83" s="18" t="str">
        <f t="shared" si="30"/>
        <v>USER_BIRTH_PLACE,</v>
      </c>
      <c r="N83" s="5" t="str">
        <f t="shared" si="31"/>
        <v>USER_BIRTH_PLACE VARCHAR(20),</v>
      </c>
      <c r="O83" t="s">
        <v>12</v>
      </c>
      <c r="P83" t="s">
        <v>144</v>
      </c>
      <c r="Q83" t="s">
        <v>145</v>
      </c>
      <c r="W83" s="17" t="str">
        <f t="shared" si="25"/>
        <v>userBirthPlace</v>
      </c>
      <c r="X83" s="3" t="str">
        <f t="shared" si="26"/>
        <v>"userBirthPlace":"",</v>
      </c>
      <c r="Y83" s="22" t="str">
        <f t="shared" si="27"/>
        <v>public static String USER_BIRTH_PLACE="userBirthPlace";</v>
      </c>
      <c r="Z83" s="7" t="str">
        <f t="shared" si="28"/>
        <v>private String userBirthPlace="";</v>
      </c>
    </row>
    <row r="84" spans="2:26" ht="19.2" x14ac:dyDescent="0.45">
      <c r="B84" t="s">
        <v>160</v>
      </c>
      <c r="C84" s="1" t="s">
        <v>1</v>
      </c>
      <c r="D84" s="8">
        <v>20</v>
      </c>
      <c r="E84" s="24"/>
      <c r="F84" s="24"/>
      <c r="G84" s="24"/>
      <c r="K84" s="27" t="str">
        <f t="shared" si="29"/>
        <v>T.FK_COMPANY_ID,</v>
      </c>
      <c r="M84" s="20" t="str">
        <f t="shared" si="30"/>
        <v>FK_COMPANY_ID,</v>
      </c>
      <c r="N84" s="5" t="str">
        <f t="shared" si="31"/>
        <v>FK_COMPANY_ID VARCHAR(20),</v>
      </c>
      <c r="O84" t="s">
        <v>10</v>
      </c>
      <c r="P84" t="s">
        <v>162</v>
      </c>
      <c r="Q84" t="s">
        <v>2</v>
      </c>
      <c r="W84" s="17" t="str">
        <f t="shared" si="25"/>
        <v>fkCompanyId</v>
      </c>
      <c r="X84" s="3" t="str">
        <f t="shared" si="26"/>
        <v>"fkCompanyId":"",</v>
      </c>
      <c r="Y84" s="22" t="str">
        <f t="shared" si="27"/>
        <v>public static String FK_COMPANY_ID="fkCompanyId";</v>
      </c>
      <c r="Z84" s="7" t="str">
        <f t="shared" si="28"/>
        <v>private String fkCompanyId="";</v>
      </c>
    </row>
    <row r="85" spans="2:26" ht="19.2" x14ac:dyDescent="0.45">
      <c r="B85" t="s">
        <v>134</v>
      </c>
      <c r="C85" s="1" t="s">
        <v>1</v>
      </c>
      <c r="D85" s="8">
        <v>20</v>
      </c>
      <c r="E85" s="24"/>
      <c r="F85" s="24"/>
      <c r="G85" s="24"/>
      <c r="K85" s="27" t="str">
        <f t="shared" si="29"/>
        <v>T.SEX,</v>
      </c>
      <c r="M85" s="20" t="str">
        <f t="shared" si="30"/>
        <v>SEX,</v>
      </c>
      <c r="N85" s="5" t="str">
        <f t="shared" si="31"/>
        <v>SEX VARCHAR(20),</v>
      </c>
      <c r="O85" t="s">
        <v>134</v>
      </c>
      <c r="W85" s="17" t="str">
        <f t="shared" si="25"/>
        <v>sex</v>
      </c>
      <c r="X85" s="3" t="str">
        <f t="shared" si="26"/>
        <v>"sex":"",</v>
      </c>
      <c r="Y85" s="22" t="str">
        <f t="shared" si="27"/>
        <v>public static String SEX="sex";</v>
      </c>
      <c r="Z85" s="7" t="str">
        <f t="shared" si="28"/>
        <v>private String sex="";</v>
      </c>
    </row>
    <row r="86" spans="2:26" ht="19.2" x14ac:dyDescent="0.45">
      <c r="B86" t="s">
        <v>151</v>
      </c>
      <c r="C86" s="1" t="s">
        <v>1</v>
      </c>
      <c r="D86" s="8">
        <v>20</v>
      </c>
      <c r="E86" s="24"/>
      <c r="F86" s="24"/>
      <c r="G86" s="24"/>
      <c r="J86" t="s">
        <v>152</v>
      </c>
      <c r="K86" t="s">
        <v>182</v>
      </c>
      <c r="M86" s="20" t="str">
        <f t="shared" si="30"/>
        <v>SEX_NAME,</v>
      </c>
      <c r="N86" s="5" t="str">
        <f t="shared" si="31"/>
        <v>SEX_NAME VARCHAR(20),</v>
      </c>
      <c r="O86" t="s">
        <v>134</v>
      </c>
      <c r="P86" t="s">
        <v>0</v>
      </c>
      <c r="W86" s="17" t="str">
        <f t="shared" si="25"/>
        <v>sexName</v>
      </c>
      <c r="X86" s="3" t="str">
        <f t="shared" si="26"/>
        <v>"sexName":"",</v>
      </c>
      <c r="Y86" s="22" t="str">
        <f t="shared" si="27"/>
        <v>public static String SEX_NAME="sexName";</v>
      </c>
      <c r="Z86" s="7" t="str">
        <f t="shared" si="28"/>
        <v>private String sexName="";</v>
      </c>
    </row>
    <row r="87" spans="2:26" ht="19.2" x14ac:dyDescent="0.45">
      <c r="B87" s="1" t="s">
        <v>135</v>
      </c>
      <c r="C87" s="1" t="s">
        <v>1</v>
      </c>
      <c r="D87" s="4">
        <v>100</v>
      </c>
      <c r="E87" s="24"/>
      <c r="F87" s="24"/>
      <c r="G87" s="24"/>
      <c r="K87" s="27" t="str">
        <f t="shared" ref="K87:K94" si="32">CONCATENATE("T.",B87,",")</f>
        <v>T.OCCUPATION,</v>
      </c>
      <c r="L87" s="12"/>
      <c r="M87" s="18" t="str">
        <f t="shared" si="30"/>
        <v>OCCUPATION,</v>
      </c>
      <c r="N87" s="5" t="str">
        <f t="shared" si="31"/>
        <v>OCCUPATION VARCHAR(100),</v>
      </c>
      <c r="O87" t="s">
        <v>135</v>
      </c>
      <c r="W87" s="17" t="str">
        <f t="shared" si="25"/>
        <v>occupation</v>
      </c>
      <c r="X87" s="3" t="str">
        <f t="shared" si="26"/>
        <v>"occupation":"",</v>
      </c>
      <c r="Y87" s="22" t="str">
        <f t="shared" si="27"/>
        <v>public static String OCCUPATION="occupation";</v>
      </c>
      <c r="Z87" s="7" t="str">
        <f t="shared" si="28"/>
        <v>private String occupation="";</v>
      </c>
    </row>
    <row r="88" spans="2:26" ht="19.2" x14ac:dyDescent="0.45">
      <c r="B88" s="9" t="s">
        <v>136</v>
      </c>
      <c r="C88" s="1" t="s">
        <v>1</v>
      </c>
      <c r="D88" s="8">
        <v>90</v>
      </c>
      <c r="E88" s="24"/>
      <c r="F88" s="24"/>
      <c r="G88" s="24"/>
      <c r="K88" s="27" t="str">
        <f t="shared" si="32"/>
        <v>T.MOBILE_1,</v>
      </c>
      <c r="M88" s="18" t="str">
        <f t="shared" si="30"/>
        <v>MOBILE_1,</v>
      </c>
      <c r="N88" s="5" t="str">
        <f t="shared" si="31"/>
        <v>MOBILE_1 VARCHAR(90),</v>
      </c>
      <c r="O88" t="s">
        <v>147</v>
      </c>
      <c r="P88">
        <v>1</v>
      </c>
      <c r="W88" s="17" t="str">
        <f t="shared" si="25"/>
        <v>mobile1</v>
      </c>
      <c r="X88" s="3" t="str">
        <f t="shared" si="26"/>
        <v>"mobile1":"",</v>
      </c>
      <c r="Y88" s="22" t="str">
        <f t="shared" si="27"/>
        <v>public static String MOBILE_1="mobile1";</v>
      </c>
      <c r="Z88" s="7" t="str">
        <f t="shared" si="28"/>
        <v>private String mobile1="";</v>
      </c>
    </row>
    <row r="89" spans="2:26" ht="19.2" x14ac:dyDescent="0.45">
      <c r="B89" s="9" t="s">
        <v>137</v>
      </c>
      <c r="C89" s="1" t="s">
        <v>1</v>
      </c>
      <c r="D89" s="8">
        <v>90</v>
      </c>
      <c r="E89" s="24"/>
      <c r="F89" s="24"/>
      <c r="G89" s="24"/>
      <c r="K89" s="27" t="str">
        <f t="shared" si="32"/>
        <v>T.MOBILE_2,</v>
      </c>
      <c r="M89" s="18" t="str">
        <f t="shared" si="30"/>
        <v>MOBILE_2,</v>
      </c>
      <c r="N89" s="5" t="str">
        <f t="shared" si="31"/>
        <v>MOBILE_2 VARCHAR(90),</v>
      </c>
      <c r="O89" t="s">
        <v>147</v>
      </c>
      <c r="P89">
        <v>2</v>
      </c>
      <c r="W89" s="17" t="str">
        <f t="shared" si="25"/>
        <v>mobile2</v>
      </c>
      <c r="X89" s="3" t="str">
        <f t="shared" si="26"/>
        <v>"mobile2":"",</v>
      </c>
      <c r="Y89" s="22" t="str">
        <f t="shared" si="27"/>
        <v>public static String MOBILE_2="mobile2";</v>
      </c>
      <c r="Z89" s="7" t="str">
        <f t="shared" si="28"/>
        <v>private String mobile2="";</v>
      </c>
    </row>
    <row r="90" spans="2:26" ht="19.2" x14ac:dyDescent="0.45">
      <c r="B90" s="9" t="s">
        <v>138</v>
      </c>
      <c r="C90" s="1" t="s">
        <v>1</v>
      </c>
      <c r="D90" s="8">
        <v>90</v>
      </c>
      <c r="E90" s="24"/>
      <c r="F90" s="24"/>
      <c r="G90" s="24"/>
      <c r="K90" s="27" t="str">
        <f t="shared" si="32"/>
        <v>T.TELEPHONE_1,</v>
      </c>
      <c r="M90" s="18" t="str">
        <f t="shared" si="30"/>
        <v>TELEPHONE_1,</v>
      </c>
      <c r="N90" s="5" t="str">
        <f t="shared" si="31"/>
        <v>TELEPHONE_1 VARCHAR(90),</v>
      </c>
      <c r="O90" t="s">
        <v>148</v>
      </c>
      <c r="P90">
        <v>1</v>
      </c>
      <c r="W90" s="17" t="str">
        <f t="shared" si="25"/>
        <v>telephone1</v>
      </c>
      <c r="X90" s="3" t="str">
        <f t="shared" si="26"/>
        <v>"telephone1":"",</v>
      </c>
      <c r="Y90" s="22" t="str">
        <f t="shared" si="27"/>
        <v>public static String TELEPHONE_1="telephone1";</v>
      </c>
      <c r="Z90" s="7" t="str">
        <f t="shared" si="28"/>
        <v>private String telephone1="";</v>
      </c>
    </row>
    <row r="91" spans="2:26" ht="19.2" x14ac:dyDescent="0.45">
      <c r="B91" s="9" t="s">
        <v>139</v>
      </c>
      <c r="C91" s="1" t="s">
        <v>1</v>
      </c>
      <c r="D91" s="8">
        <v>90</v>
      </c>
      <c r="E91" s="24"/>
      <c r="F91" s="24"/>
      <c r="G91" s="24"/>
      <c r="K91" s="27" t="str">
        <f t="shared" si="32"/>
        <v>T.TELEPHONE_2,</v>
      </c>
      <c r="M91" s="18" t="str">
        <f t="shared" si="30"/>
        <v>TELEPHONE_2,</v>
      </c>
      <c r="N91" s="5" t="str">
        <f t="shared" si="31"/>
        <v>TELEPHONE_2 VARCHAR(90),</v>
      </c>
      <c r="O91" t="s">
        <v>148</v>
      </c>
      <c r="P91">
        <v>2</v>
      </c>
      <c r="W91" s="17" t="str">
        <f t="shared" si="25"/>
        <v>telephone2</v>
      </c>
      <c r="X91" s="3" t="str">
        <f t="shared" si="26"/>
        <v>"telephone2":"",</v>
      </c>
      <c r="Y91" s="22" t="str">
        <f t="shared" si="27"/>
        <v>public static String TELEPHONE_2="telephone2";</v>
      </c>
      <c r="Z91" s="7" t="str">
        <f t="shared" si="28"/>
        <v>private String telephone2="";</v>
      </c>
    </row>
    <row r="92" spans="2:26" ht="19.2" x14ac:dyDescent="0.45">
      <c r="B92" s="9" t="s">
        <v>140</v>
      </c>
      <c r="C92" s="1" t="s">
        <v>1</v>
      </c>
      <c r="D92" s="8">
        <v>90</v>
      </c>
      <c r="E92" s="24"/>
      <c r="F92" s="24"/>
      <c r="G92" s="24"/>
      <c r="K92" s="27" t="str">
        <f t="shared" si="32"/>
        <v>T.EMAIL_1,</v>
      </c>
      <c r="M92" s="18" t="str">
        <f t="shared" si="30"/>
        <v>EMAIL_1,</v>
      </c>
      <c r="N92" s="5" t="str">
        <f t="shared" si="31"/>
        <v>EMAIL_1 VARCHAR(90),</v>
      </c>
      <c r="O92" t="s">
        <v>149</v>
      </c>
      <c r="P92">
        <v>1</v>
      </c>
      <c r="W92" s="17" t="str">
        <f t="shared" si="25"/>
        <v>email1</v>
      </c>
      <c r="X92" s="3" t="str">
        <f t="shared" si="26"/>
        <v>"email1":"",</v>
      </c>
      <c r="Y92" s="22" t="str">
        <f t="shared" si="27"/>
        <v>public static String EMAIL_1="email1";</v>
      </c>
      <c r="Z92" s="7" t="str">
        <f t="shared" si="28"/>
        <v>private String email1="";</v>
      </c>
    </row>
    <row r="93" spans="2:26" ht="19.2" x14ac:dyDescent="0.45">
      <c r="B93" s="9" t="s">
        <v>141</v>
      </c>
      <c r="C93" s="1" t="s">
        <v>1</v>
      </c>
      <c r="D93" s="8">
        <v>90</v>
      </c>
      <c r="E93" s="24"/>
      <c r="F93" s="24"/>
      <c r="G93" s="24"/>
      <c r="K93" s="27" t="str">
        <f t="shared" si="32"/>
        <v>T.EMAIL_2,</v>
      </c>
      <c r="M93" s="20" t="str">
        <f t="shared" si="30"/>
        <v>EMAIL_2,</v>
      </c>
      <c r="N93" s="5" t="str">
        <f t="shared" si="31"/>
        <v>EMAIL_2 VARCHAR(90),</v>
      </c>
      <c r="O93" t="s">
        <v>149</v>
      </c>
      <c r="P93">
        <v>2</v>
      </c>
      <c r="W93" s="17" t="str">
        <f t="shared" si="25"/>
        <v>email2</v>
      </c>
      <c r="X93" s="3" t="str">
        <f t="shared" si="26"/>
        <v>"email2":"",</v>
      </c>
      <c r="Y93" s="22" t="str">
        <f t="shared" si="27"/>
        <v>public static String EMAIL_2="email2";</v>
      </c>
      <c r="Z93" s="7" t="str">
        <f t="shared" si="28"/>
        <v>private String email2="";</v>
      </c>
    </row>
    <row r="94" spans="2:26" ht="19.2" x14ac:dyDescent="0.45">
      <c r="B94" s="1" t="s">
        <v>670</v>
      </c>
      <c r="C94" s="1" t="s">
        <v>1</v>
      </c>
      <c r="D94" s="4">
        <v>100</v>
      </c>
      <c r="E94" s="24"/>
      <c r="F94" s="24"/>
      <c r="G94" s="24"/>
      <c r="K94" s="27" t="str">
        <f t="shared" si="32"/>
        <v>T.USER_STATUS,</v>
      </c>
      <c r="L94" s="12"/>
      <c r="M94" s="18"/>
      <c r="N94" s="5" t="str">
        <f>CONCATENATE(B94," ",C94,"(",D94,")","")</f>
        <v>USER_STATUS VARCHAR(100)</v>
      </c>
      <c r="O94" s="13" t="s">
        <v>12</v>
      </c>
      <c r="P94" s="8" t="s">
        <v>3</v>
      </c>
      <c r="W94" s="17" t="str">
        <f>CONCATENATE(,LOWER(O94),UPPER(LEFT(P94,1)),LOWER(RIGHT(P94,LEN(P94)-IF(LEN(P94)&gt;0,1,LEN(P94)))),UPPER(LEFT(Q94,1)),LOWER(RIGHT(Q94,LEN(Q94)-IF(LEN(Q94)&gt;0,1,LEN(Q94)))),UPPER(LEFT(R94,1)),LOWER(RIGHT(R94,LEN(R94)-IF(LEN(R94)&gt;0,1,LEN(R94)))),UPPER(LEFT(S94,1)),LOWER(RIGHT(S94,LEN(S94)-IF(LEN(S94)&gt;0,1,LEN(S94)))),UPPER(LEFT(T94,1)),LOWER(RIGHT(T94,LEN(T94)-IF(LEN(T94)&gt;0,1,LEN(T94)))),UPPER(LEFT(U94,1)),LOWER(RIGHT(U94,LEN(U94)-IF(LEN(U94)&gt;0,1,LEN(U94)))),UPPER(LEFT(V94,1)),LOWER(RIGHT(V94,LEN(V94)-IF(LEN(V94)&gt;0,1,LEN(V94)))))</f>
        <v>userStatus</v>
      </c>
      <c r="X94" s="3" t="str">
        <f>CONCATENATE("""",W94,"""",":","""","""",",")</f>
        <v>"userStatus":"",</v>
      </c>
      <c r="Y94" s="22" t="str">
        <f>CONCATENATE("public static String ",,B94,,"=","""",W94,""";")</f>
        <v>public static String USER_STATUS="userStatus";</v>
      </c>
      <c r="Z94" s="7" t="str">
        <f>CONCATENATE("private String ",W94,"=","""""",";")</f>
        <v>private String userStatus="";</v>
      </c>
    </row>
    <row r="95" spans="2:26" ht="19.2" x14ac:dyDescent="0.45">
      <c r="B95" s="1" t="s">
        <v>23</v>
      </c>
      <c r="C95" s="1" t="s">
        <v>1</v>
      </c>
      <c r="D95" s="4">
        <v>100</v>
      </c>
      <c r="E95" s="24"/>
      <c r="F95" s="24"/>
      <c r="G95" s="24"/>
      <c r="K95" s="27" t="str">
        <f>CONCATENATE("T.",B95," ")</f>
        <v xml:space="preserve">T.EXPIRE_DATE </v>
      </c>
      <c r="L95" s="12"/>
      <c r="M95" s="18"/>
      <c r="N95" s="5" t="str">
        <f>CONCATENATE(B95," ",C95,"(",D95,")","")</f>
        <v>EXPIRE_DATE VARCHAR(100)</v>
      </c>
      <c r="O95" s="13" t="s">
        <v>24</v>
      </c>
      <c r="P95" s="8" t="s">
        <v>8</v>
      </c>
      <c r="W95" s="17" t="str">
        <f t="shared" si="25"/>
        <v>expireDate</v>
      </c>
      <c r="X95" s="3" t="str">
        <f t="shared" si="26"/>
        <v>"expireDate":"",</v>
      </c>
      <c r="Y95" s="22" t="str">
        <f t="shared" si="27"/>
        <v>public static String EXPIRE_DATE="expireDate";</v>
      </c>
      <c r="Z95" s="7" t="str">
        <f t="shared" si="28"/>
        <v>private String expireDate="";</v>
      </c>
    </row>
    <row r="96" spans="2:26" x14ac:dyDescent="0.3">
      <c r="E96" s="24"/>
      <c r="F96" s="24"/>
      <c r="G96" s="24"/>
      <c r="K96" s="26" t="str">
        <f>CONCATENATE(" FROM ",LEFT(B66,LEN(B66)-5)," T")</f>
        <v xml:space="preserve"> FROM CR_USER T</v>
      </c>
      <c r="M96" s="19"/>
      <c r="N96" s="5"/>
      <c r="W96" s="16"/>
      <c r="X96" s="3"/>
      <c r="Y96" s="22"/>
      <c r="Z96" s="7"/>
    </row>
    <row r="97" spans="2:26" x14ac:dyDescent="0.3">
      <c r="E97" s="24"/>
      <c r="F97" s="24"/>
      <c r="G97" s="24"/>
      <c r="K97" s="21"/>
      <c r="M97" s="19"/>
      <c r="N97" s="5"/>
      <c r="W97" s="16"/>
      <c r="X97" s="3"/>
      <c r="Y97" s="22"/>
      <c r="Z97" s="7"/>
    </row>
    <row r="98" spans="2:26" ht="28.8" x14ac:dyDescent="0.3">
      <c r="B98" s="2" t="s">
        <v>219</v>
      </c>
      <c r="E98" s="24"/>
      <c r="F98" s="24"/>
      <c r="G98" s="24"/>
      <c r="I98" t="str">
        <f>CONCATENATE("ALTER TABLE"," ",B98)</f>
        <v>ALTER TABLE CR_USER_TABLE</v>
      </c>
      <c r="J98" t="str">
        <f t="shared" ref="J98:J106" si="33">LEFT(CONCATENATE(" ADD "," ",N98,";"),LEN(CONCATENATE(" ADD "," ",N98,";"))-2)</f>
        <v xml:space="preserve"> ADD  CREATE TABLE CR_USER_TABLE </v>
      </c>
      <c r="K98" s="21" t="str">
        <f t="shared" ref="K98:K106" si="34">LEFT(CONCATENATE(" ALTER COLUMN  "," ",B98,";"),LEN(CONCATENATE(" ALTER COLUMN "," ",B98,";")))</f>
        <v xml:space="preserve"> ALTER COLUMN   CR_USER_TABLE</v>
      </c>
      <c r="M98" s="19"/>
      <c r="N98" s="5" t="str">
        <f>CONCATENATE("CREATE TABLE ",B98," ","(")</f>
        <v>CREATE TABLE CR_USER_TABLE (</v>
      </c>
      <c r="W98" s="16"/>
      <c r="X98" s="3" t="s">
        <v>32</v>
      </c>
      <c r="Y98" s="22"/>
      <c r="Z98" s="7"/>
    </row>
    <row r="99" spans="2:26" ht="19.2" x14ac:dyDescent="0.45">
      <c r="B99" s="1" t="s">
        <v>2</v>
      </c>
      <c r="C99" s="1" t="s">
        <v>1</v>
      </c>
      <c r="D99" s="4">
        <v>20</v>
      </c>
      <c r="E99" s="24" t="s">
        <v>163</v>
      </c>
      <c r="F99" s="24"/>
      <c r="G99" s="24"/>
      <c r="I99" t="str">
        <f>I98</f>
        <v>ALTER TABLE CR_USER_TABLE</v>
      </c>
      <c r="J99" t="str">
        <f t="shared" si="33"/>
        <v xml:space="preserve"> ADD  ID VARCHAR(20) NOT NULL </v>
      </c>
      <c r="K99" s="21" t="str">
        <f t="shared" si="34"/>
        <v xml:space="preserve"> ALTER COLUMN   ID</v>
      </c>
      <c r="L99" s="12"/>
      <c r="M99" s="18"/>
      <c r="N99" s="5" t="str">
        <f t="shared" ref="N99:N106" si="35">CONCATENATE(B99," ",C99,"(",D99,")",E99,F99,G99,",")</f>
        <v>ID VARCHAR(20) NOT NULL ,</v>
      </c>
      <c r="O99" s="6" t="s">
        <v>2</v>
      </c>
      <c r="P99" s="6"/>
      <c r="Q99" s="6"/>
      <c r="R99" s="6"/>
      <c r="S99" s="6"/>
      <c r="T99" s="6"/>
      <c r="U99" s="6"/>
      <c r="V99" s="6"/>
      <c r="W99" s="17" t="str">
        <f t="shared" ref="W99:W106" si="36">CONCATENATE(,LOWER(O99),UPPER(LEFT(P99,1)),LOWER(RIGHT(P99,LEN(P99)-IF(LEN(P99)&gt;0,1,LEN(P99)))),UPPER(LEFT(Q99,1)),LOWER(RIGHT(Q99,LEN(Q99)-IF(LEN(Q99)&gt;0,1,LEN(Q99)))),UPPER(LEFT(R99,1)),LOWER(RIGHT(R99,LEN(R99)-IF(LEN(R99)&gt;0,1,LEN(R99)))),UPPER(LEFT(S99,1)),LOWER(RIGHT(S99,LEN(S99)-IF(LEN(S99)&gt;0,1,LEN(S99)))),UPPER(LEFT(T99,1)),LOWER(RIGHT(T99,LEN(T99)-IF(LEN(T99)&gt;0,1,LEN(T99)))),UPPER(LEFT(U99,1)),LOWER(RIGHT(U99,LEN(U99)-IF(LEN(U99)&gt;0,1,LEN(U99)))),UPPER(LEFT(V99,1)),LOWER(RIGHT(V99,LEN(V99)-IF(LEN(V99)&gt;0,1,LEN(V99)))))</f>
        <v>id</v>
      </c>
      <c r="X99" s="3" t="str">
        <f t="shared" ref="X99:X106" si="37">CONCATENATE("""",W99,"""",":","""","""",",")</f>
        <v>"id":"",</v>
      </c>
      <c r="Y99" s="22" t="str">
        <f t="shared" ref="Y99:Y106" si="38">CONCATENATE("public static String ",,B99,,"=","""",W99,""";")</f>
        <v>public static String ID="id";</v>
      </c>
      <c r="Z99" s="7" t="str">
        <f t="shared" ref="Z99:Z106" si="39">CONCATENATE("private String ",W99,"=","""""",";")</f>
        <v>private String id="";</v>
      </c>
    </row>
    <row r="100" spans="2:26" ht="19.2" x14ac:dyDescent="0.45">
      <c r="B100" s="1" t="s">
        <v>3</v>
      </c>
      <c r="C100" s="1" t="s">
        <v>1</v>
      </c>
      <c r="D100" s="4">
        <v>10</v>
      </c>
      <c r="E100" s="24"/>
      <c r="F100" s="24"/>
      <c r="G100" s="24"/>
      <c r="I100" t="str">
        <f>I99</f>
        <v>ALTER TABLE CR_USER_TABLE</v>
      </c>
      <c r="J100" t="str">
        <f t="shared" si="33"/>
        <v xml:space="preserve"> ADD  STATUS VARCHAR(10)</v>
      </c>
      <c r="K100" s="21" t="str">
        <f t="shared" si="34"/>
        <v xml:space="preserve"> ALTER COLUMN   STATUS</v>
      </c>
      <c r="L100" s="12"/>
      <c r="M100" s="18"/>
      <c r="N100" s="5" t="str">
        <f t="shared" si="35"/>
        <v>STATUS VARCHAR(10),</v>
      </c>
      <c r="O100" s="6" t="s">
        <v>3</v>
      </c>
      <c r="W100" s="17" t="str">
        <f t="shared" si="36"/>
        <v>status</v>
      </c>
      <c r="X100" s="3" t="str">
        <f t="shared" si="37"/>
        <v>"status":"",</v>
      </c>
      <c r="Y100" s="22" t="str">
        <f t="shared" si="38"/>
        <v>public static String STATUS="status";</v>
      </c>
      <c r="Z100" s="7" t="str">
        <f t="shared" si="39"/>
        <v>private String status="";</v>
      </c>
    </row>
    <row r="101" spans="2:26" ht="19.2" x14ac:dyDescent="0.45">
      <c r="B101" s="1" t="s">
        <v>4</v>
      </c>
      <c r="C101" s="1" t="s">
        <v>1</v>
      </c>
      <c r="D101" s="4">
        <v>20</v>
      </c>
      <c r="E101" s="24"/>
      <c r="F101" s="24"/>
      <c r="G101" s="24"/>
      <c r="I101" t="str">
        <f>I100</f>
        <v>ALTER TABLE CR_USER_TABLE</v>
      </c>
      <c r="J101" t="str">
        <f t="shared" si="33"/>
        <v xml:space="preserve"> ADD  INSERT_DATE VARCHAR(20)</v>
      </c>
      <c r="K101" s="21" t="str">
        <f t="shared" si="34"/>
        <v xml:space="preserve"> ALTER COLUMN   INSERT_DATE</v>
      </c>
      <c r="L101" s="12"/>
      <c r="M101" s="18"/>
      <c r="N101" s="5" t="str">
        <f t="shared" si="35"/>
        <v>INSERT_DATE VARCHAR(20),</v>
      </c>
      <c r="O101" s="6" t="s">
        <v>7</v>
      </c>
      <c r="P101" t="s">
        <v>8</v>
      </c>
      <c r="W101" s="17" t="str">
        <f t="shared" si="36"/>
        <v>insertDate</v>
      </c>
      <c r="X101" s="3" t="str">
        <f t="shared" si="37"/>
        <v>"insertDate":"",</v>
      </c>
      <c r="Y101" s="22" t="str">
        <f t="shared" si="38"/>
        <v>public static String INSERT_DATE="insertDate";</v>
      </c>
      <c r="Z101" s="7" t="str">
        <f t="shared" si="39"/>
        <v>private String insertDate="";</v>
      </c>
    </row>
    <row r="102" spans="2:26" ht="30.6" x14ac:dyDescent="0.45">
      <c r="B102" s="1" t="s">
        <v>5</v>
      </c>
      <c r="C102" s="1" t="s">
        <v>1</v>
      </c>
      <c r="D102" s="4">
        <v>20</v>
      </c>
      <c r="E102" s="24"/>
      <c r="F102" s="24"/>
      <c r="G102" s="24"/>
      <c r="I102" t="str">
        <f>I101</f>
        <v>ALTER TABLE CR_USER_TABLE</v>
      </c>
      <c r="J102" t="str">
        <f t="shared" si="33"/>
        <v xml:space="preserve"> ADD  MODIFICATION_DATE VARCHAR(20)</v>
      </c>
      <c r="K102" s="21" t="str">
        <f t="shared" si="34"/>
        <v xml:space="preserve"> ALTER COLUMN   MODIFICATION_DATE</v>
      </c>
      <c r="L102" s="12"/>
      <c r="M102" s="18"/>
      <c r="N102" s="5" t="str">
        <f t="shared" si="35"/>
        <v>MODIFICATION_DATE VARCHAR(20),</v>
      </c>
      <c r="O102" s="6" t="s">
        <v>9</v>
      </c>
      <c r="P102" t="s">
        <v>8</v>
      </c>
      <c r="W102" s="17" t="str">
        <f t="shared" si="36"/>
        <v>modificationDate</v>
      </c>
      <c r="X102" s="3" t="str">
        <f t="shared" si="37"/>
        <v>"modificationDate":"",</v>
      </c>
      <c r="Y102" s="22" t="str">
        <f t="shared" si="38"/>
        <v>public static String MODIFICATION_DATE="modificationDate";</v>
      </c>
      <c r="Z102" s="7" t="str">
        <f t="shared" si="39"/>
        <v>private String modificationDate="";</v>
      </c>
    </row>
    <row r="103" spans="2:26" ht="19.2" x14ac:dyDescent="0.45">
      <c r="B103" s="1" t="s">
        <v>215</v>
      </c>
      <c r="C103" s="1" t="s">
        <v>1</v>
      </c>
      <c r="D103" s="4">
        <v>100</v>
      </c>
      <c r="E103" s="24"/>
      <c r="F103" s="24"/>
      <c r="G103" s="24"/>
      <c r="I103" t="str">
        <f>I102</f>
        <v>ALTER TABLE CR_USER_TABLE</v>
      </c>
      <c r="J103" t="str">
        <f t="shared" si="33"/>
        <v xml:space="preserve"> ADD  TABLE_NAME VARCHAR(100)</v>
      </c>
      <c r="K103" s="21" t="str">
        <f t="shared" si="34"/>
        <v xml:space="preserve"> ALTER COLUMN   TABLE_NAME</v>
      </c>
      <c r="L103" s="12"/>
      <c r="M103" s="18"/>
      <c r="N103" s="5" t="str">
        <f t="shared" si="35"/>
        <v>TABLE_NAME VARCHAR(100),</v>
      </c>
      <c r="O103" s="6" t="s">
        <v>220</v>
      </c>
      <c r="P103" t="s">
        <v>0</v>
      </c>
      <c r="W103" s="17" t="str">
        <f t="shared" si="36"/>
        <v>tableName</v>
      </c>
      <c r="X103" s="3" t="str">
        <f t="shared" si="37"/>
        <v>"tableName":"",</v>
      </c>
      <c r="Y103" s="22" t="str">
        <f t="shared" si="38"/>
        <v>public static String TABLE_NAME="tableName";</v>
      </c>
      <c r="Z103" s="7" t="str">
        <f t="shared" si="39"/>
        <v>private String tableName="";</v>
      </c>
    </row>
    <row r="104" spans="2:26" ht="19.2" x14ac:dyDescent="0.45">
      <c r="B104" s="1" t="s">
        <v>51</v>
      </c>
      <c r="C104" s="1" t="s">
        <v>1</v>
      </c>
      <c r="D104" s="4">
        <v>100</v>
      </c>
      <c r="E104" s="24"/>
      <c r="F104" s="24"/>
      <c r="G104" s="24"/>
      <c r="I104" t="str">
        <f>I102</f>
        <v>ALTER TABLE CR_USER_TABLE</v>
      </c>
      <c r="J104" t="str">
        <f t="shared" si="33"/>
        <v xml:space="preserve"> ADD  TYPE VARCHAR(100)</v>
      </c>
      <c r="K104" s="21" t="str">
        <f t="shared" si="34"/>
        <v xml:space="preserve"> ALTER COLUMN   TYPE</v>
      </c>
      <c r="L104" s="12"/>
      <c r="M104" s="18"/>
      <c r="N104" s="5" t="str">
        <f t="shared" si="35"/>
        <v>TYPE VARCHAR(100),</v>
      </c>
      <c r="O104" s="6" t="s">
        <v>51</v>
      </c>
      <c r="W104" s="17" t="str">
        <f t="shared" si="36"/>
        <v>type</v>
      </c>
      <c r="X104" s="3" t="str">
        <f t="shared" si="37"/>
        <v>"type":"",</v>
      </c>
      <c r="Y104" s="22" t="str">
        <f t="shared" si="38"/>
        <v>public static String TYPE="type";</v>
      </c>
      <c r="Z104" s="7" t="str">
        <f t="shared" si="39"/>
        <v>private String type="";</v>
      </c>
    </row>
    <row r="105" spans="2:26" ht="19.2" x14ac:dyDescent="0.45">
      <c r="B105" s="1" t="s">
        <v>218</v>
      </c>
      <c r="C105" s="1" t="s">
        <v>1</v>
      </c>
      <c r="D105" s="4">
        <v>5000</v>
      </c>
      <c r="E105" s="24"/>
      <c r="F105" s="24"/>
      <c r="G105" s="24"/>
      <c r="I105" t="str">
        <f>I103</f>
        <v>ALTER TABLE CR_USER_TABLE</v>
      </c>
      <c r="J105" t="str">
        <f t="shared" si="33"/>
        <v xml:space="preserve"> ADD  TABLE_SCRIPT VARCHAR(5000)</v>
      </c>
      <c r="K105" s="21" t="str">
        <f t="shared" si="34"/>
        <v xml:space="preserve"> ALTER COLUMN   TABLE_SCRIPT</v>
      </c>
      <c r="L105" s="12"/>
      <c r="M105" s="18"/>
      <c r="N105" s="5" t="str">
        <f t="shared" si="35"/>
        <v>TABLE_SCRIPT VARCHAR(5000),</v>
      </c>
      <c r="O105" s="6" t="s">
        <v>220</v>
      </c>
      <c r="P105" t="s">
        <v>216</v>
      </c>
      <c r="W105" s="17" t="str">
        <f t="shared" si="36"/>
        <v>tableScript</v>
      </c>
      <c r="X105" s="3" t="str">
        <f t="shared" si="37"/>
        <v>"tableScript":"",</v>
      </c>
      <c r="Y105" s="22" t="str">
        <f t="shared" si="38"/>
        <v>public static String TABLE_SCRIPT="tableScript";</v>
      </c>
      <c r="Z105" s="7" t="str">
        <f t="shared" si="39"/>
        <v>private String tableScript="";</v>
      </c>
    </row>
    <row r="106" spans="2:26" ht="19.2" x14ac:dyDescent="0.45">
      <c r="B106" s="1" t="s">
        <v>217</v>
      </c>
      <c r="C106" s="1" t="s">
        <v>1</v>
      </c>
      <c r="D106" s="4">
        <v>50</v>
      </c>
      <c r="E106" s="24"/>
      <c r="F106" s="24"/>
      <c r="G106" s="24"/>
      <c r="I106" t="str">
        <f>I105</f>
        <v>ALTER TABLE CR_USER_TABLE</v>
      </c>
      <c r="J106" t="str">
        <f t="shared" si="33"/>
        <v xml:space="preserve"> ADD  SEQNUM VARCHAR(50)</v>
      </c>
      <c r="K106" s="21" t="str">
        <f t="shared" si="34"/>
        <v xml:space="preserve"> ALTER COLUMN   SEQNUM</v>
      </c>
      <c r="L106" s="12"/>
      <c r="M106" s="18"/>
      <c r="N106" s="5" t="str">
        <f t="shared" si="35"/>
        <v>SEQNUM VARCHAR(50),</v>
      </c>
      <c r="O106" s="6" t="s">
        <v>217</v>
      </c>
      <c r="W106" s="17" t="str">
        <f t="shared" si="36"/>
        <v>seqnum</v>
      </c>
      <c r="X106" s="3" t="str">
        <f t="shared" si="37"/>
        <v>"seqnum":"",</v>
      </c>
      <c r="Y106" s="22" t="str">
        <f t="shared" si="38"/>
        <v>public static String SEQNUM="seqnum";</v>
      </c>
      <c r="Z106" s="7" t="str">
        <f t="shared" si="39"/>
        <v>private String seqnum="";</v>
      </c>
    </row>
    <row r="107" spans="2:26" ht="19.2" x14ac:dyDescent="0.45">
      <c r="B107" s="30"/>
      <c r="C107" s="14"/>
      <c r="D107" s="9"/>
      <c r="E107" s="24"/>
      <c r="F107" s="24"/>
      <c r="G107" s="24"/>
      <c r="K107" s="32"/>
      <c r="M107" s="20"/>
      <c r="N107" s="33" t="s">
        <v>130</v>
      </c>
      <c r="O107" s="14"/>
      <c r="P107" s="14"/>
      <c r="W107" s="17"/>
      <c r="X107" s="3"/>
      <c r="Y107" s="22"/>
      <c r="Z107" s="7"/>
    </row>
    <row r="108" spans="2:26" x14ac:dyDescent="0.3">
      <c r="E108" s="24"/>
      <c r="F108" s="24"/>
      <c r="G108" s="24"/>
      <c r="K108" s="21"/>
      <c r="M108" s="19"/>
      <c r="N108" s="31" t="s">
        <v>126</v>
      </c>
      <c r="W108" s="16"/>
      <c r="X108" s="3"/>
      <c r="Y108" s="22"/>
      <c r="Z108" s="7"/>
    </row>
    <row r="109" spans="2:26" x14ac:dyDescent="0.3">
      <c r="E109" s="24"/>
      <c r="F109" s="24"/>
      <c r="G109" s="24"/>
      <c r="K109" s="21"/>
      <c r="M109" s="19"/>
      <c r="N109" s="5"/>
      <c r="W109" s="16"/>
      <c r="X109" s="3"/>
      <c r="Y109" s="22"/>
      <c r="Z109" s="7"/>
    </row>
    <row r="110" spans="2:26" ht="28.8" x14ac:dyDescent="0.3">
      <c r="B110" s="2" t="s">
        <v>222</v>
      </c>
      <c r="E110" s="24"/>
      <c r="F110" s="24"/>
      <c r="G110" s="24"/>
      <c r="I110" t="str">
        <f>CONCATENATE("ALTER TABLE"," ",B110)</f>
        <v>ALTER TABLE CR_PERMISSION</v>
      </c>
      <c r="J110" t="str">
        <f t="shared" ref="J110:J117" si="40">LEFT(CONCATENATE(" ADD "," ",N110,";"),LEN(CONCATENATE(" ADD "," ",N110,";"))-2)</f>
        <v xml:space="preserve"> ADD  CREATE TABLE CR_PERMISSION </v>
      </c>
      <c r="K110" s="21" t="str">
        <f t="shared" ref="K110:K117" si="41">LEFT(CONCATENATE(" ALTER COLUMN  "," ",B110,";"),LEN(CONCATENATE(" ALTER COLUMN "," ",B110,";")))</f>
        <v xml:space="preserve"> ALTER COLUMN   CR_PERMISSION</v>
      </c>
      <c r="M110" s="19"/>
      <c r="N110" s="5" t="str">
        <f>CONCATENATE("CREATE TABLE ",B110," ","(")</f>
        <v>CREATE TABLE CR_PERMISSION (</v>
      </c>
      <c r="W110" s="16"/>
      <c r="X110" s="3" t="s">
        <v>32</v>
      </c>
      <c r="Y110" s="22"/>
      <c r="Z110" s="7"/>
    </row>
    <row r="111" spans="2:26" ht="19.2" x14ac:dyDescent="0.45">
      <c r="B111" s="1" t="s">
        <v>2</v>
      </c>
      <c r="C111" s="1" t="s">
        <v>1</v>
      </c>
      <c r="D111" s="4">
        <v>20</v>
      </c>
      <c r="E111" s="24" t="s">
        <v>163</v>
      </c>
      <c r="F111" s="24"/>
      <c r="G111" s="24"/>
      <c r="I111" t="str">
        <f>I110</f>
        <v>ALTER TABLE CR_PERMISSION</v>
      </c>
      <c r="J111" t="str">
        <f t="shared" si="40"/>
        <v xml:space="preserve"> ADD  ID VARCHAR(20) NOT NULL </v>
      </c>
      <c r="K111" s="21" t="str">
        <f t="shared" si="41"/>
        <v xml:space="preserve"> ALTER COLUMN   ID</v>
      </c>
      <c r="L111" s="12"/>
      <c r="M111" s="18"/>
      <c r="N111" s="5" t="str">
        <f t="shared" ref="N111:N117" si="42">CONCATENATE(B111," ",C111,"(",D111,")",E111,F111,G111,",")</f>
        <v>ID VARCHAR(20) NOT NULL ,</v>
      </c>
      <c r="O111" s="6" t="s">
        <v>2</v>
      </c>
      <c r="P111" s="6"/>
      <c r="Q111" s="6"/>
      <c r="R111" s="6"/>
      <c r="S111" s="6"/>
      <c r="T111" s="6"/>
      <c r="U111" s="6"/>
      <c r="V111" s="6"/>
      <c r="W111" s="17" t="str">
        <f t="shared" ref="W111:W117" si="43">CONCATENATE(,LOWER(O111),UPPER(LEFT(P111,1)),LOWER(RIGHT(P111,LEN(P111)-IF(LEN(P111)&gt;0,1,LEN(P111)))),UPPER(LEFT(Q111,1)),LOWER(RIGHT(Q111,LEN(Q111)-IF(LEN(Q111)&gt;0,1,LEN(Q111)))),UPPER(LEFT(R111,1)),LOWER(RIGHT(R111,LEN(R111)-IF(LEN(R111)&gt;0,1,LEN(R111)))),UPPER(LEFT(S111,1)),LOWER(RIGHT(S111,LEN(S111)-IF(LEN(S111)&gt;0,1,LEN(S111)))),UPPER(LEFT(T111,1)),LOWER(RIGHT(T111,LEN(T111)-IF(LEN(T111)&gt;0,1,LEN(T111)))),UPPER(LEFT(U111,1)),LOWER(RIGHT(U111,LEN(U111)-IF(LEN(U111)&gt;0,1,LEN(U111)))),UPPER(LEFT(V111,1)),LOWER(RIGHT(V111,LEN(V111)-IF(LEN(V111)&gt;0,1,LEN(V111)))))</f>
        <v>id</v>
      </c>
      <c r="X111" s="3" t="str">
        <f t="shared" ref="X111:X117" si="44">CONCATENATE("""",W111,"""",":","""","""",",")</f>
        <v>"id":"",</v>
      </c>
      <c r="Y111" s="22" t="str">
        <f t="shared" ref="Y111:Y117" si="45">CONCATENATE("public static String ",,B111,,"=","""",W111,""";")</f>
        <v>public static String ID="id";</v>
      </c>
      <c r="Z111" s="7" t="str">
        <f t="shared" ref="Z111:Z117" si="46">CONCATENATE("private String ",W111,"=","""""",";")</f>
        <v>private String id="";</v>
      </c>
    </row>
    <row r="112" spans="2:26" ht="19.2" x14ac:dyDescent="0.45">
      <c r="B112" s="1" t="s">
        <v>3</v>
      </c>
      <c r="C112" s="1" t="s">
        <v>1</v>
      </c>
      <c r="D112" s="4">
        <v>10</v>
      </c>
      <c r="E112" s="24"/>
      <c r="F112" s="24"/>
      <c r="G112" s="24"/>
      <c r="I112" t="str">
        <f>I111</f>
        <v>ALTER TABLE CR_PERMISSION</v>
      </c>
      <c r="J112" t="str">
        <f t="shared" si="40"/>
        <v xml:space="preserve"> ADD  STATUS VARCHAR(10)</v>
      </c>
      <c r="K112" s="21" t="str">
        <f t="shared" si="41"/>
        <v xml:space="preserve"> ALTER COLUMN   STATUS</v>
      </c>
      <c r="L112" s="12"/>
      <c r="M112" s="18"/>
      <c r="N112" s="5" t="str">
        <f t="shared" si="42"/>
        <v>STATUS VARCHAR(10),</v>
      </c>
      <c r="O112" s="6" t="s">
        <v>3</v>
      </c>
      <c r="W112" s="17" t="str">
        <f t="shared" si="43"/>
        <v>status</v>
      </c>
      <c r="X112" s="3" t="str">
        <f t="shared" si="44"/>
        <v>"status":"",</v>
      </c>
      <c r="Y112" s="22" t="str">
        <f t="shared" si="45"/>
        <v>public static String STATUS="status";</v>
      </c>
      <c r="Z112" s="7" t="str">
        <f t="shared" si="46"/>
        <v>private String status="";</v>
      </c>
    </row>
    <row r="113" spans="2:26" ht="19.2" x14ac:dyDescent="0.45">
      <c r="B113" s="1" t="s">
        <v>4</v>
      </c>
      <c r="C113" s="1" t="s">
        <v>1</v>
      </c>
      <c r="D113" s="4">
        <v>20</v>
      </c>
      <c r="E113" s="24"/>
      <c r="F113" s="24"/>
      <c r="G113" s="24"/>
      <c r="I113" t="str">
        <f>I112</f>
        <v>ALTER TABLE CR_PERMISSION</v>
      </c>
      <c r="J113" t="str">
        <f t="shared" si="40"/>
        <v xml:space="preserve"> ADD  INSERT_DATE VARCHAR(20)</v>
      </c>
      <c r="K113" s="21" t="str">
        <f t="shared" si="41"/>
        <v xml:space="preserve"> ALTER COLUMN   INSERT_DATE</v>
      </c>
      <c r="L113" s="12"/>
      <c r="M113" s="18"/>
      <c r="N113" s="5" t="str">
        <f t="shared" si="42"/>
        <v>INSERT_DATE VARCHAR(20),</v>
      </c>
      <c r="O113" s="6" t="s">
        <v>7</v>
      </c>
      <c r="P113" t="s">
        <v>8</v>
      </c>
      <c r="W113" s="17" t="str">
        <f t="shared" si="43"/>
        <v>insertDate</v>
      </c>
      <c r="X113" s="3" t="str">
        <f t="shared" si="44"/>
        <v>"insertDate":"",</v>
      </c>
      <c r="Y113" s="22" t="str">
        <f t="shared" si="45"/>
        <v>public static String INSERT_DATE="insertDate";</v>
      </c>
      <c r="Z113" s="7" t="str">
        <f t="shared" si="46"/>
        <v>private String insertDate="";</v>
      </c>
    </row>
    <row r="114" spans="2:26" ht="30.6" x14ac:dyDescent="0.45">
      <c r="B114" s="1" t="s">
        <v>5</v>
      </c>
      <c r="C114" s="1" t="s">
        <v>1</v>
      </c>
      <c r="D114" s="4">
        <v>20</v>
      </c>
      <c r="E114" s="24"/>
      <c r="F114" s="24"/>
      <c r="G114" s="24"/>
      <c r="I114" t="str">
        <f>I113</f>
        <v>ALTER TABLE CR_PERMISSION</v>
      </c>
      <c r="J114" t="str">
        <f t="shared" si="40"/>
        <v xml:space="preserve"> ADD  MODIFICATION_DATE VARCHAR(20)</v>
      </c>
      <c r="K114" s="21" t="str">
        <f t="shared" si="41"/>
        <v xml:space="preserve"> ALTER COLUMN   MODIFICATION_DATE</v>
      </c>
      <c r="L114" s="12"/>
      <c r="M114" s="18"/>
      <c r="N114" s="5" t="str">
        <f t="shared" si="42"/>
        <v>MODIFICATION_DATE VARCHAR(20),</v>
      </c>
      <c r="O114" s="6" t="s">
        <v>9</v>
      </c>
      <c r="P114" t="s">
        <v>8</v>
      </c>
      <c r="W114" s="17" t="str">
        <f t="shared" si="43"/>
        <v>modificationDate</v>
      </c>
      <c r="X114" s="3" t="str">
        <f t="shared" si="44"/>
        <v>"modificationDate":"",</v>
      </c>
      <c r="Y114" s="22" t="str">
        <f t="shared" si="45"/>
        <v>public static String MODIFICATION_DATE="modificationDate";</v>
      </c>
      <c r="Z114" s="7" t="str">
        <f t="shared" si="46"/>
        <v>private String modificationDate="";</v>
      </c>
    </row>
    <row r="115" spans="2:26" ht="30.6" x14ac:dyDescent="0.45">
      <c r="B115" s="1" t="s">
        <v>223</v>
      </c>
      <c r="C115" s="1" t="s">
        <v>1</v>
      </c>
      <c r="D115" s="4">
        <v>100</v>
      </c>
      <c r="E115" s="24"/>
      <c r="F115" s="24"/>
      <c r="G115" s="24"/>
      <c r="I115" t="str">
        <f>I114</f>
        <v>ALTER TABLE CR_PERMISSION</v>
      </c>
      <c r="J115" t="str">
        <f t="shared" si="40"/>
        <v xml:space="preserve"> ADD  PERMISSION_STRING VARCHAR(100)</v>
      </c>
      <c r="K115" s="21" t="str">
        <f t="shared" si="41"/>
        <v xml:space="preserve"> ALTER COLUMN   PERMISSION_STRING</v>
      </c>
      <c r="L115" s="12"/>
      <c r="M115" s="18"/>
      <c r="N115" s="5" t="str">
        <f t="shared" si="42"/>
        <v>PERMISSION_STRING VARCHAR(100),</v>
      </c>
      <c r="O115" s="6" t="s">
        <v>50</v>
      </c>
      <c r="P115" t="s">
        <v>224</v>
      </c>
      <c r="W115" s="17" t="str">
        <f t="shared" si="43"/>
        <v>permissionString</v>
      </c>
      <c r="X115" s="3" t="str">
        <f t="shared" si="44"/>
        <v>"permissionString":"",</v>
      </c>
      <c r="Y115" s="22" t="str">
        <f t="shared" si="45"/>
        <v>public static String PERMISSION_STRING="permissionString";</v>
      </c>
      <c r="Z115" s="7" t="str">
        <f t="shared" si="46"/>
        <v>private String permissionString="";</v>
      </c>
    </row>
    <row r="116" spans="2:26" ht="30.6" x14ac:dyDescent="0.45">
      <c r="B116" s="1" t="s">
        <v>36</v>
      </c>
      <c r="C116" s="1" t="s">
        <v>1</v>
      </c>
      <c r="D116" s="4">
        <v>100</v>
      </c>
      <c r="E116" s="24"/>
      <c r="F116" s="24"/>
      <c r="G116" s="24"/>
      <c r="I116" t="str">
        <f>I114</f>
        <v>ALTER TABLE CR_PERMISSION</v>
      </c>
      <c r="J116" t="str">
        <f t="shared" si="40"/>
        <v xml:space="preserve"> ADD  PERMISSION_TYPE VARCHAR(100)</v>
      </c>
      <c r="K116" s="21" t="str">
        <f t="shared" si="41"/>
        <v xml:space="preserve"> ALTER COLUMN   PERMISSION_TYPE</v>
      </c>
      <c r="L116" s="12"/>
      <c r="M116" s="18"/>
      <c r="N116" s="5" t="str">
        <f t="shared" si="42"/>
        <v>PERMISSION_TYPE VARCHAR(100),</v>
      </c>
      <c r="O116" s="6" t="s">
        <v>50</v>
      </c>
      <c r="P116" t="s">
        <v>51</v>
      </c>
      <c r="W116" s="17" t="str">
        <f t="shared" si="43"/>
        <v>permissionType</v>
      </c>
      <c r="X116" s="3" t="str">
        <f t="shared" si="44"/>
        <v>"permissionType":"",</v>
      </c>
      <c r="Y116" s="22" t="str">
        <f t="shared" si="45"/>
        <v>public static String PERMISSION_TYPE="permissionType";</v>
      </c>
      <c r="Z116" s="7" t="str">
        <f t="shared" si="46"/>
        <v>private String permissionType="";</v>
      </c>
    </row>
    <row r="117" spans="2:26" ht="19.2" x14ac:dyDescent="0.45">
      <c r="B117" s="1" t="s">
        <v>14</v>
      </c>
      <c r="C117" s="1" t="s">
        <v>1</v>
      </c>
      <c r="D117" s="4">
        <v>50</v>
      </c>
      <c r="E117" s="24"/>
      <c r="F117" s="24"/>
      <c r="G117" s="24"/>
      <c r="I117" t="e">
        <f>#REF!</f>
        <v>#REF!</v>
      </c>
      <c r="J117" t="str">
        <f t="shared" si="40"/>
        <v xml:space="preserve"> ADD  DESCRIPTION VARCHAR(50)</v>
      </c>
      <c r="K117" s="21" t="str">
        <f t="shared" si="41"/>
        <v xml:space="preserve"> ALTER COLUMN   DESCRIPTION</v>
      </c>
      <c r="L117" s="12"/>
      <c r="M117" s="18"/>
      <c r="N117" s="5" t="str">
        <f t="shared" si="42"/>
        <v>DESCRIPTION VARCHAR(50),</v>
      </c>
      <c r="O117" s="6" t="s">
        <v>14</v>
      </c>
      <c r="W117" s="17" t="str">
        <f t="shared" si="43"/>
        <v>description</v>
      </c>
      <c r="X117" s="3" t="str">
        <f t="shared" si="44"/>
        <v>"description":"",</v>
      </c>
      <c r="Y117" s="22" t="str">
        <f t="shared" si="45"/>
        <v>public static String DESCRIPTION="description";</v>
      </c>
      <c r="Z117" s="7" t="str">
        <f t="shared" si="46"/>
        <v>private String description="";</v>
      </c>
    </row>
    <row r="118" spans="2:26" ht="19.2" x14ac:dyDescent="0.45">
      <c r="B118" s="30"/>
      <c r="C118" s="14"/>
      <c r="D118" s="9"/>
      <c r="E118" s="24"/>
      <c r="F118" s="24"/>
      <c r="G118" s="24"/>
      <c r="K118" s="32"/>
      <c r="M118" s="20"/>
      <c r="N118" s="33" t="s">
        <v>130</v>
      </c>
      <c r="O118" s="14"/>
      <c r="P118" s="14"/>
      <c r="W118" s="17"/>
      <c r="X118" s="3"/>
      <c r="Y118" s="22"/>
      <c r="Z118" s="7"/>
    </row>
    <row r="119" spans="2:26" x14ac:dyDescent="0.3">
      <c r="E119" s="24"/>
      <c r="F119" s="24"/>
      <c r="G119" s="24"/>
      <c r="K119" s="21"/>
      <c r="M119" s="19"/>
      <c r="N119" s="31" t="s">
        <v>126</v>
      </c>
      <c r="W119" s="16"/>
      <c r="X119" s="3"/>
      <c r="Y119" s="22"/>
      <c r="Z119" s="7"/>
    </row>
    <row r="120" spans="2:26" x14ac:dyDescent="0.3">
      <c r="E120" s="24"/>
      <c r="F120" s="24"/>
      <c r="G120" s="24"/>
      <c r="K120" s="21"/>
      <c r="M120" s="19"/>
      <c r="N120" s="5"/>
      <c r="W120" s="16"/>
      <c r="X120" s="3"/>
      <c r="Y120" s="22"/>
      <c r="Z120" s="7"/>
    </row>
    <row r="121" spans="2:26" x14ac:dyDescent="0.3">
      <c r="E121" s="24"/>
      <c r="F121" s="24"/>
      <c r="G121" s="24"/>
      <c r="K121" s="21"/>
      <c r="M121" s="19"/>
      <c r="N121" s="5" t="s">
        <v>6</v>
      </c>
      <c r="W121" s="16"/>
      <c r="X121" s="3"/>
      <c r="Y121" s="22"/>
      <c r="Z121" s="7"/>
    </row>
    <row r="122" spans="2:26" x14ac:dyDescent="0.3">
      <c r="B122" s="2" t="s">
        <v>225</v>
      </c>
      <c r="E122" s="24"/>
      <c r="F122" s="24"/>
      <c r="G122" s="24"/>
      <c r="I122" t="str">
        <f>CONCATENATE("ALTER TABLE"," ",B122)</f>
        <v>ALTER TABLE CR_RULE</v>
      </c>
      <c r="J122" t="str">
        <f t="shared" ref="J122:J129" si="47">LEFT(CONCATENATE(" ADD "," ",N122,";"),LEN(CONCATENATE(" ADD "," ",N122,";"))-2)</f>
        <v xml:space="preserve"> ADD  CREATE TABLE CR_RULE </v>
      </c>
      <c r="K122" s="21" t="str">
        <f t="shared" ref="K122:K129" si="48">LEFT(CONCATENATE(" ALTER COLUMN  "," ",B122,";"),LEN(CONCATENATE(" ALTER COLUMN "," ",B122,";")))</f>
        <v xml:space="preserve"> ALTER COLUMN   CR_RULE</v>
      </c>
      <c r="M122" s="19"/>
      <c r="N122" s="5" t="str">
        <f>CONCATENATE("CREATE TABLE ",B122," ","(")</f>
        <v>CREATE TABLE CR_RULE (</v>
      </c>
      <c r="W122" s="16"/>
      <c r="X122" s="3" t="s">
        <v>32</v>
      </c>
      <c r="Y122" s="22"/>
      <c r="Z122" s="7"/>
    </row>
    <row r="123" spans="2:26" ht="19.2" x14ac:dyDescent="0.45">
      <c r="B123" s="1" t="s">
        <v>2</v>
      </c>
      <c r="C123" s="1" t="s">
        <v>1</v>
      </c>
      <c r="D123" s="4">
        <v>20</v>
      </c>
      <c r="E123" s="24" t="s">
        <v>163</v>
      </c>
      <c r="F123" s="24"/>
      <c r="G123" s="24"/>
      <c r="I123" t="str">
        <f>I122</f>
        <v>ALTER TABLE CR_RULE</v>
      </c>
      <c r="J123" t="str">
        <f t="shared" si="47"/>
        <v xml:space="preserve"> ADD  ID VARCHAR(20) NOT NULL </v>
      </c>
      <c r="K123" s="21" t="str">
        <f t="shared" si="48"/>
        <v xml:space="preserve"> ALTER COLUMN   ID</v>
      </c>
      <c r="L123" s="12"/>
      <c r="M123" s="18"/>
      <c r="N123" s="5" t="str">
        <f t="shared" ref="N123:N129" si="49">CONCATENATE(B123," ",C123,"(",D123,")",E123,F123,G123,",")</f>
        <v>ID VARCHAR(20) NOT NULL ,</v>
      </c>
      <c r="O123" s="6" t="s">
        <v>2</v>
      </c>
      <c r="P123" s="6"/>
      <c r="Q123" s="6"/>
      <c r="R123" s="6"/>
      <c r="S123" s="6"/>
      <c r="T123" s="6"/>
      <c r="U123" s="6"/>
      <c r="V123" s="6"/>
      <c r="W123" s="17" t="str">
        <f t="shared" ref="W123:W129" si="50">CONCATENATE(,LOWER(O123),UPPER(LEFT(P123,1)),LOWER(RIGHT(P123,LEN(P123)-IF(LEN(P123)&gt;0,1,LEN(P123)))),UPPER(LEFT(Q123,1)),LOWER(RIGHT(Q123,LEN(Q123)-IF(LEN(Q123)&gt;0,1,LEN(Q123)))),UPPER(LEFT(R123,1)),LOWER(RIGHT(R123,LEN(R123)-IF(LEN(R123)&gt;0,1,LEN(R123)))),UPPER(LEFT(S123,1)),LOWER(RIGHT(S123,LEN(S123)-IF(LEN(S123)&gt;0,1,LEN(S123)))),UPPER(LEFT(T123,1)),LOWER(RIGHT(T123,LEN(T123)-IF(LEN(T123)&gt;0,1,LEN(T123)))),UPPER(LEFT(U123,1)),LOWER(RIGHT(U123,LEN(U123)-IF(LEN(U123)&gt;0,1,LEN(U123)))),UPPER(LEFT(V123,1)),LOWER(RIGHT(V123,LEN(V123)-IF(LEN(V123)&gt;0,1,LEN(V123)))))</f>
        <v>id</v>
      </c>
      <c r="X123" s="3" t="str">
        <f t="shared" ref="X123:X129" si="51">CONCATENATE("""",W123,"""",":","""","""",",")</f>
        <v>"id":"",</v>
      </c>
      <c r="Y123" s="22" t="str">
        <f t="shared" ref="Y123:Y129" si="52">CONCATENATE("public static String ",,B123,,"=","""",W123,""";")</f>
        <v>public static String ID="id";</v>
      </c>
      <c r="Z123" s="7" t="str">
        <f t="shared" ref="Z123:Z129" si="53">CONCATENATE("private String ",W123,"=","""""",";")</f>
        <v>private String id="";</v>
      </c>
    </row>
    <row r="124" spans="2:26" ht="19.2" x14ac:dyDescent="0.45">
      <c r="B124" s="1" t="s">
        <v>3</v>
      </c>
      <c r="C124" s="1" t="s">
        <v>1</v>
      </c>
      <c r="D124" s="4">
        <v>10</v>
      </c>
      <c r="E124" s="24"/>
      <c r="F124" s="24"/>
      <c r="G124" s="24"/>
      <c r="I124" t="str">
        <f>I123</f>
        <v>ALTER TABLE CR_RULE</v>
      </c>
      <c r="J124" t="str">
        <f t="shared" si="47"/>
        <v xml:space="preserve"> ADD  STATUS VARCHAR(10)</v>
      </c>
      <c r="K124" s="21" t="str">
        <f t="shared" si="48"/>
        <v xml:space="preserve"> ALTER COLUMN   STATUS</v>
      </c>
      <c r="L124" s="12"/>
      <c r="M124" s="18"/>
      <c r="N124" s="5" t="str">
        <f t="shared" si="49"/>
        <v>STATUS VARCHAR(10),</v>
      </c>
      <c r="O124" s="6" t="s">
        <v>3</v>
      </c>
      <c r="W124" s="17" t="str">
        <f t="shared" si="50"/>
        <v>status</v>
      </c>
      <c r="X124" s="3" t="str">
        <f t="shared" si="51"/>
        <v>"status":"",</v>
      </c>
      <c r="Y124" s="22" t="str">
        <f t="shared" si="52"/>
        <v>public static String STATUS="status";</v>
      </c>
      <c r="Z124" s="7" t="str">
        <f t="shared" si="53"/>
        <v>private String status="";</v>
      </c>
    </row>
    <row r="125" spans="2:26" ht="19.2" x14ac:dyDescent="0.45">
      <c r="B125" s="1" t="s">
        <v>4</v>
      </c>
      <c r="C125" s="1" t="s">
        <v>1</v>
      </c>
      <c r="D125" s="4">
        <v>20</v>
      </c>
      <c r="E125" s="24"/>
      <c r="F125" s="24"/>
      <c r="G125" s="24"/>
      <c r="I125" t="str">
        <f>I124</f>
        <v>ALTER TABLE CR_RULE</v>
      </c>
      <c r="J125" t="str">
        <f t="shared" si="47"/>
        <v xml:space="preserve"> ADD  INSERT_DATE VARCHAR(20)</v>
      </c>
      <c r="K125" s="21" t="str">
        <f t="shared" si="48"/>
        <v xml:space="preserve"> ALTER COLUMN   INSERT_DATE</v>
      </c>
      <c r="L125" s="12"/>
      <c r="M125" s="18"/>
      <c r="N125" s="5" t="str">
        <f t="shared" si="49"/>
        <v>INSERT_DATE VARCHAR(20),</v>
      </c>
      <c r="O125" s="6" t="s">
        <v>7</v>
      </c>
      <c r="P125" t="s">
        <v>8</v>
      </c>
      <c r="W125" s="17" t="str">
        <f t="shared" si="50"/>
        <v>insertDate</v>
      </c>
      <c r="X125" s="3" t="str">
        <f t="shared" si="51"/>
        <v>"insertDate":"",</v>
      </c>
      <c r="Y125" s="22" t="str">
        <f t="shared" si="52"/>
        <v>public static String INSERT_DATE="insertDate";</v>
      </c>
      <c r="Z125" s="7" t="str">
        <f t="shared" si="53"/>
        <v>private String insertDate="";</v>
      </c>
    </row>
    <row r="126" spans="2:26" ht="30.6" x14ac:dyDescent="0.45">
      <c r="B126" s="1" t="s">
        <v>5</v>
      </c>
      <c r="C126" s="1" t="s">
        <v>1</v>
      </c>
      <c r="D126" s="4">
        <v>20</v>
      </c>
      <c r="E126" s="24"/>
      <c r="F126" s="24"/>
      <c r="G126" s="24"/>
      <c r="I126" t="str">
        <f>I125</f>
        <v>ALTER TABLE CR_RULE</v>
      </c>
      <c r="J126" t="str">
        <f t="shared" si="47"/>
        <v xml:space="preserve"> ADD  MODIFICATION_DATE VARCHAR(20)</v>
      </c>
      <c r="K126" s="21" t="str">
        <f t="shared" si="48"/>
        <v xml:space="preserve"> ALTER COLUMN   MODIFICATION_DATE</v>
      </c>
      <c r="L126" s="12"/>
      <c r="M126" s="18"/>
      <c r="N126" s="5" t="str">
        <f t="shared" si="49"/>
        <v>MODIFICATION_DATE VARCHAR(20),</v>
      </c>
      <c r="O126" s="6" t="s">
        <v>9</v>
      </c>
      <c r="P126" t="s">
        <v>8</v>
      </c>
      <c r="W126" s="17" t="str">
        <f t="shared" si="50"/>
        <v>modificationDate</v>
      </c>
      <c r="X126" s="3" t="str">
        <f t="shared" si="51"/>
        <v>"modificationDate":"",</v>
      </c>
      <c r="Y126" s="22" t="str">
        <f t="shared" si="52"/>
        <v>public static String MODIFICATION_DATE="modificationDate";</v>
      </c>
      <c r="Z126" s="7" t="str">
        <f t="shared" si="53"/>
        <v>private String modificationDate="";</v>
      </c>
    </row>
    <row r="127" spans="2:26" ht="19.2" x14ac:dyDescent="0.45">
      <c r="B127" s="1" t="s">
        <v>234</v>
      </c>
      <c r="C127" s="1" t="s">
        <v>1</v>
      </c>
      <c r="D127" s="4">
        <v>100</v>
      </c>
      <c r="E127" s="24"/>
      <c r="F127" s="24"/>
      <c r="G127" s="24"/>
      <c r="I127" t="str">
        <f>I125</f>
        <v>ALTER TABLE CR_RULE</v>
      </c>
      <c r="J127" t="str">
        <f t="shared" si="47"/>
        <v xml:space="preserve"> ADD  IS_PUBLIC VARCHAR(100)</v>
      </c>
      <c r="K127" s="21" t="str">
        <f t="shared" si="48"/>
        <v xml:space="preserve"> ALTER COLUMN   IS_PUBLIC</v>
      </c>
      <c r="L127" s="12"/>
      <c r="M127" s="18"/>
      <c r="N127" s="5" t="str">
        <f t="shared" si="49"/>
        <v>IS_PUBLIC VARCHAR(100),</v>
      </c>
      <c r="O127" s="6" t="s">
        <v>112</v>
      </c>
      <c r="P127" t="s">
        <v>235</v>
      </c>
      <c r="W127" s="17" t="str">
        <f t="shared" si="50"/>
        <v>isPublic</v>
      </c>
      <c r="X127" s="3" t="str">
        <f t="shared" si="51"/>
        <v>"isPublic":"",</v>
      </c>
      <c r="Y127" s="22" t="str">
        <f t="shared" si="52"/>
        <v>public static String IS_PUBLIC="isPublic";</v>
      </c>
      <c r="Z127" s="7" t="str">
        <f t="shared" si="53"/>
        <v>private String isPublic="";</v>
      </c>
    </row>
    <row r="128" spans="2:26" ht="19.2" x14ac:dyDescent="0.45">
      <c r="B128" s="1" t="s">
        <v>68</v>
      </c>
      <c r="C128" s="1" t="s">
        <v>1</v>
      </c>
      <c r="D128" s="4">
        <v>100</v>
      </c>
      <c r="E128" s="24"/>
      <c r="F128" s="24"/>
      <c r="G128" s="24"/>
      <c r="I128" t="str">
        <f>I126</f>
        <v>ALTER TABLE CR_RULE</v>
      </c>
      <c r="J128" t="str">
        <f t="shared" si="47"/>
        <v xml:space="preserve"> ADD  RULE_NAME VARCHAR(100)</v>
      </c>
      <c r="K128" s="21" t="str">
        <f t="shared" si="48"/>
        <v xml:space="preserve"> ALTER COLUMN   RULE_NAME</v>
      </c>
      <c r="L128" s="12"/>
      <c r="M128" s="18"/>
      <c r="N128" s="5" t="str">
        <f t="shared" si="49"/>
        <v>RULE_NAME VARCHAR(100),</v>
      </c>
      <c r="O128" s="6" t="s">
        <v>67</v>
      </c>
      <c r="P128" t="s">
        <v>0</v>
      </c>
      <c r="W128" s="17" t="str">
        <f t="shared" si="50"/>
        <v>ruleName</v>
      </c>
      <c r="X128" s="3" t="str">
        <f t="shared" si="51"/>
        <v>"ruleName":"",</v>
      </c>
      <c r="Y128" s="22" t="str">
        <f t="shared" si="52"/>
        <v>public static String RULE_NAME="ruleName";</v>
      </c>
      <c r="Z128" s="7" t="str">
        <f t="shared" si="53"/>
        <v>private String ruleName="";</v>
      </c>
    </row>
    <row r="129" spans="2:26" ht="19.2" x14ac:dyDescent="0.45">
      <c r="B129" s="1" t="s">
        <v>14</v>
      </c>
      <c r="C129" s="1" t="s">
        <v>1</v>
      </c>
      <c r="D129" s="4">
        <v>50</v>
      </c>
      <c r="E129" s="24"/>
      <c r="F129" s="24"/>
      <c r="G129" s="24"/>
      <c r="I129" t="e">
        <f>#REF!</f>
        <v>#REF!</v>
      </c>
      <c r="J129" t="str">
        <f t="shared" si="47"/>
        <v xml:space="preserve"> ADD  DESCRIPTION VARCHAR(50)</v>
      </c>
      <c r="K129" s="21" t="str">
        <f t="shared" si="48"/>
        <v xml:space="preserve"> ALTER COLUMN   DESCRIPTION</v>
      </c>
      <c r="L129" s="12"/>
      <c r="M129" s="18"/>
      <c r="N129" s="5" t="str">
        <f t="shared" si="49"/>
        <v>DESCRIPTION VARCHAR(50),</v>
      </c>
      <c r="O129" s="6" t="s">
        <v>14</v>
      </c>
      <c r="W129" s="17" t="str">
        <f t="shared" si="50"/>
        <v>description</v>
      </c>
      <c r="X129" s="3" t="str">
        <f t="shared" si="51"/>
        <v>"description":"",</v>
      </c>
      <c r="Y129" s="22" t="str">
        <f t="shared" si="52"/>
        <v>public static String DESCRIPTION="description";</v>
      </c>
      <c r="Z129" s="7" t="str">
        <f t="shared" si="53"/>
        <v>private String description="";</v>
      </c>
    </row>
    <row r="130" spans="2:26" ht="19.2" x14ac:dyDescent="0.45">
      <c r="B130" s="30"/>
      <c r="C130" s="14"/>
      <c r="D130" s="9"/>
      <c r="E130" s="24"/>
      <c r="F130" s="24"/>
      <c r="G130" s="24"/>
      <c r="K130" s="32"/>
      <c r="M130" s="20"/>
      <c r="N130" s="33" t="s">
        <v>130</v>
      </c>
      <c r="O130" s="14"/>
      <c r="P130" s="14"/>
      <c r="W130" s="17"/>
      <c r="X130" s="3"/>
      <c r="Y130" s="22"/>
      <c r="Z130" s="7"/>
    </row>
    <row r="131" spans="2:26" x14ac:dyDescent="0.3">
      <c r="E131" s="24"/>
      <c r="F131" s="24"/>
      <c r="G131" s="24"/>
      <c r="K131" s="21"/>
      <c r="M131" s="19"/>
      <c r="N131" s="31" t="s">
        <v>126</v>
      </c>
      <c r="W131" s="16"/>
      <c r="X131" s="3"/>
      <c r="Y131" s="22"/>
      <c r="Z131" s="7"/>
    </row>
    <row r="132" spans="2:26" x14ac:dyDescent="0.3">
      <c r="E132" s="24"/>
      <c r="F132" s="24"/>
      <c r="G132" s="24"/>
      <c r="K132" s="21"/>
      <c r="M132" s="19"/>
      <c r="N132" s="5"/>
      <c r="W132" s="16"/>
      <c r="X132" s="3"/>
      <c r="Y132" s="22"/>
      <c r="Z132" s="7"/>
    </row>
    <row r="133" spans="2:26" x14ac:dyDescent="0.3">
      <c r="E133" s="24"/>
      <c r="F133" s="24"/>
      <c r="G133" s="24"/>
      <c r="K133" s="21"/>
      <c r="M133" s="19"/>
      <c r="N133" s="5" t="s">
        <v>6</v>
      </c>
      <c r="W133" s="16"/>
      <c r="X133" s="3"/>
      <c r="Y133" s="22"/>
      <c r="Z133" s="7"/>
    </row>
    <row r="134" spans="2:26" ht="28.8" x14ac:dyDescent="0.3">
      <c r="B134" s="2" t="s">
        <v>226</v>
      </c>
      <c r="E134" s="24"/>
      <c r="F134" s="24"/>
      <c r="G134" s="24"/>
      <c r="I134" t="str">
        <f>CONCATENATE("ALTER TABLE"," ",B134)</f>
        <v>ALTER TABLE CR_REL_RULE_AND_PERMISSION</v>
      </c>
      <c r="J134" t="str">
        <f t="shared" ref="J134:J140" si="54">LEFT(CONCATENATE(" ADD "," ",N134,";"),LEN(CONCATENATE(" ADD "," ",N134,";"))-2)</f>
        <v xml:space="preserve"> ADD  CREATE TABLE CR_REL_RULE_AND_PERMISSION </v>
      </c>
      <c r="K134" s="21" t="str">
        <f t="shared" ref="K134:K140" si="55">LEFT(CONCATENATE(" ALTER COLUMN  "," ",B134,";"),LEN(CONCATENATE(" ALTER COLUMN "," ",B134,";")))</f>
        <v xml:space="preserve"> ALTER COLUMN   CR_REL_RULE_AND_PERMISSION</v>
      </c>
      <c r="M134" s="19"/>
      <c r="N134" s="5" t="str">
        <f>CONCATENATE("CREATE TABLE ",B134," ","(")</f>
        <v>CREATE TABLE CR_REL_RULE_AND_PERMISSION (</v>
      </c>
      <c r="W134" s="16"/>
      <c r="X134" s="3" t="s">
        <v>32</v>
      </c>
      <c r="Y134" s="22"/>
      <c r="Z134" s="7"/>
    </row>
    <row r="135" spans="2:26" ht="19.2" x14ac:dyDescent="0.45">
      <c r="B135" s="1" t="s">
        <v>2</v>
      </c>
      <c r="C135" s="1" t="s">
        <v>1</v>
      </c>
      <c r="D135" s="4">
        <v>20</v>
      </c>
      <c r="E135" s="24" t="s">
        <v>163</v>
      </c>
      <c r="F135" s="24"/>
      <c r="G135" s="24"/>
      <c r="I135" t="str">
        <f>I134</f>
        <v>ALTER TABLE CR_REL_RULE_AND_PERMISSION</v>
      </c>
      <c r="J135" t="str">
        <f t="shared" si="54"/>
        <v xml:space="preserve"> ADD  ID VARCHAR(20) NOT NULL </v>
      </c>
      <c r="K135" s="21" t="str">
        <f t="shared" si="55"/>
        <v xml:space="preserve"> ALTER COLUMN   ID</v>
      </c>
      <c r="L135" s="12"/>
      <c r="M135" s="18"/>
      <c r="N135" s="5" t="str">
        <f t="shared" ref="N135:N140" si="56">CONCATENATE(B135," ",C135,"(",D135,")",E135,F135,G135,",")</f>
        <v>ID VARCHAR(20) NOT NULL ,</v>
      </c>
      <c r="O135" s="6" t="s">
        <v>2</v>
      </c>
      <c r="P135" s="6"/>
      <c r="Q135" s="6"/>
      <c r="R135" s="6"/>
      <c r="S135" s="6"/>
      <c r="T135" s="6"/>
      <c r="U135" s="6"/>
      <c r="V135" s="6"/>
      <c r="W135" s="17" t="str">
        <f t="shared" ref="W135:W140" si="57">CONCATENATE(,LOWER(O135),UPPER(LEFT(P135,1)),LOWER(RIGHT(P135,LEN(P135)-IF(LEN(P135)&gt;0,1,LEN(P135)))),UPPER(LEFT(Q135,1)),LOWER(RIGHT(Q135,LEN(Q135)-IF(LEN(Q135)&gt;0,1,LEN(Q135)))),UPPER(LEFT(R135,1)),LOWER(RIGHT(R135,LEN(R135)-IF(LEN(R135)&gt;0,1,LEN(R135)))),UPPER(LEFT(S135,1)),LOWER(RIGHT(S135,LEN(S135)-IF(LEN(S135)&gt;0,1,LEN(S135)))),UPPER(LEFT(T135,1)),LOWER(RIGHT(T135,LEN(T135)-IF(LEN(T135)&gt;0,1,LEN(T135)))),UPPER(LEFT(U135,1)),LOWER(RIGHT(U135,LEN(U135)-IF(LEN(U135)&gt;0,1,LEN(U135)))),UPPER(LEFT(V135,1)),LOWER(RIGHT(V135,LEN(V135)-IF(LEN(V135)&gt;0,1,LEN(V135)))))</f>
        <v>id</v>
      </c>
      <c r="X135" s="3" t="str">
        <f t="shared" ref="X135:X140" si="58">CONCATENATE("""",W135,"""",":","""","""",",")</f>
        <v>"id":"",</v>
      </c>
      <c r="Y135" s="22" t="str">
        <f t="shared" ref="Y135:Y140" si="59">CONCATENATE("public static String ",,B135,,"=","""",W135,""";")</f>
        <v>public static String ID="id";</v>
      </c>
      <c r="Z135" s="7" t="str">
        <f t="shared" ref="Z135:Z140" si="60">CONCATENATE("private String ",W135,"=","""""",";")</f>
        <v>private String id="";</v>
      </c>
    </row>
    <row r="136" spans="2:26" ht="19.2" x14ac:dyDescent="0.45">
      <c r="B136" s="1" t="s">
        <v>3</v>
      </c>
      <c r="C136" s="1" t="s">
        <v>1</v>
      </c>
      <c r="D136" s="4">
        <v>10</v>
      </c>
      <c r="E136" s="24"/>
      <c r="F136" s="24"/>
      <c r="G136" s="24"/>
      <c r="I136" t="str">
        <f>I135</f>
        <v>ALTER TABLE CR_REL_RULE_AND_PERMISSION</v>
      </c>
      <c r="J136" t="str">
        <f t="shared" si="54"/>
        <v xml:space="preserve"> ADD  STATUS VARCHAR(10)</v>
      </c>
      <c r="K136" s="21" t="str">
        <f t="shared" si="55"/>
        <v xml:space="preserve"> ALTER COLUMN   STATUS</v>
      </c>
      <c r="L136" s="12"/>
      <c r="M136" s="18"/>
      <c r="N136" s="5" t="str">
        <f t="shared" si="56"/>
        <v>STATUS VARCHAR(10),</v>
      </c>
      <c r="O136" s="6" t="s">
        <v>3</v>
      </c>
      <c r="W136" s="17" t="str">
        <f t="shared" si="57"/>
        <v>status</v>
      </c>
      <c r="X136" s="3" t="str">
        <f t="shared" si="58"/>
        <v>"status":"",</v>
      </c>
      <c r="Y136" s="22" t="str">
        <f t="shared" si="59"/>
        <v>public static String STATUS="status";</v>
      </c>
      <c r="Z136" s="7" t="str">
        <f t="shared" si="60"/>
        <v>private String status="";</v>
      </c>
    </row>
    <row r="137" spans="2:26" ht="19.2" x14ac:dyDescent="0.45">
      <c r="B137" s="1" t="s">
        <v>4</v>
      </c>
      <c r="C137" s="1" t="s">
        <v>1</v>
      </c>
      <c r="D137" s="4">
        <v>20</v>
      </c>
      <c r="E137" s="24"/>
      <c r="F137" s="24"/>
      <c r="G137" s="24"/>
      <c r="I137" t="str">
        <f>I136</f>
        <v>ALTER TABLE CR_REL_RULE_AND_PERMISSION</v>
      </c>
      <c r="J137" t="str">
        <f t="shared" si="54"/>
        <v xml:space="preserve"> ADD  INSERT_DATE VARCHAR(20)</v>
      </c>
      <c r="K137" s="21" t="str">
        <f t="shared" si="55"/>
        <v xml:space="preserve"> ALTER COLUMN   INSERT_DATE</v>
      </c>
      <c r="L137" s="12"/>
      <c r="M137" s="18"/>
      <c r="N137" s="5" t="str">
        <f t="shared" si="56"/>
        <v>INSERT_DATE VARCHAR(20),</v>
      </c>
      <c r="O137" s="6" t="s">
        <v>7</v>
      </c>
      <c r="P137" t="s">
        <v>8</v>
      </c>
      <c r="W137" s="17" t="str">
        <f t="shared" si="57"/>
        <v>insertDate</v>
      </c>
      <c r="X137" s="3" t="str">
        <f t="shared" si="58"/>
        <v>"insertDate":"",</v>
      </c>
      <c r="Y137" s="22" t="str">
        <f t="shared" si="59"/>
        <v>public static String INSERT_DATE="insertDate";</v>
      </c>
      <c r="Z137" s="7" t="str">
        <f t="shared" si="60"/>
        <v>private String insertDate="";</v>
      </c>
    </row>
    <row r="138" spans="2:26" ht="30.6" x14ac:dyDescent="0.45">
      <c r="B138" s="1" t="s">
        <v>5</v>
      </c>
      <c r="C138" s="1" t="s">
        <v>1</v>
      </c>
      <c r="D138" s="4">
        <v>20</v>
      </c>
      <c r="E138" s="24"/>
      <c r="F138" s="24"/>
      <c r="G138" s="24"/>
      <c r="I138" t="str">
        <f>I137</f>
        <v>ALTER TABLE CR_REL_RULE_AND_PERMISSION</v>
      </c>
      <c r="J138" t="str">
        <f t="shared" si="54"/>
        <v xml:space="preserve"> ADD  MODIFICATION_DATE VARCHAR(20)</v>
      </c>
      <c r="K138" s="21" t="str">
        <f t="shared" si="55"/>
        <v xml:space="preserve"> ALTER COLUMN   MODIFICATION_DATE</v>
      </c>
      <c r="L138" s="12"/>
      <c r="M138" s="18"/>
      <c r="N138" s="5" t="str">
        <f t="shared" si="56"/>
        <v>MODIFICATION_DATE VARCHAR(20),</v>
      </c>
      <c r="O138" s="6" t="s">
        <v>9</v>
      </c>
      <c r="P138" t="s">
        <v>8</v>
      </c>
      <c r="W138" s="17" t="str">
        <f t="shared" si="57"/>
        <v>modificationDate</v>
      </c>
      <c r="X138" s="3" t="str">
        <f t="shared" si="58"/>
        <v>"modificationDate":"",</v>
      </c>
      <c r="Y138" s="22" t="str">
        <f t="shared" si="59"/>
        <v>public static String MODIFICATION_DATE="modificationDate";</v>
      </c>
      <c r="Z138" s="7" t="str">
        <f t="shared" si="60"/>
        <v>private String modificationDate="";</v>
      </c>
    </row>
    <row r="139" spans="2:26" ht="19.2" x14ac:dyDescent="0.45">
      <c r="B139" s="1" t="s">
        <v>227</v>
      </c>
      <c r="C139" s="1" t="s">
        <v>1</v>
      </c>
      <c r="D139" s="4">
        <v>100</v>
      </c>
      <c r="E139" s="24"/>
      <c r="F139" s="24"/>
      <c r="G139" s="24"/>
      <c r="I139" t="str">
        <f>I138</f>
        <v>ALTER TABLE CR_REL_RULE_AND_PERMISSION</v>
      </c>
      <c r="J139" t="str">
        <f t="shared" si="54"/>
        <v xml:space="preserve"> ADD  FK_RULE_ID VARCHAR(100)</v>
      </c>
      <c r="K139" s="21" t="str">
        <f t="shared" si="55"/>
        <v xml:space="preserve"> ALTER COLUMN   FK_RULE_ID</v>
      </c>
      <c r="L139" s="12"/>
      <c r="M139" s="18"/>
      <c r="N139" s="5" t="str">
        <f t="shared" si="56"/>
        <v>FK_RULE_ID VARCHAR(100),</v>
      </c>
      <c r="O139" s="6" t="s">
        <v>67</v>
      </c>
      <c r="P139" t="s">
        <v>0</v>
      </c>
      <c r="W139" s="17" t="str">
        <f t="shared" si="57"/>
        <v>ruleName</v>
      </c>
      <c r="X139" s="3" t="str">
        <f t="shared" si="58"/>
        <v>"ruleName":"",</v>
      </c>
      <c r="Y139" s="22" t="str">
        <f t="shared" si="59"/>
        <v>public static String FK_RULE_ID="ruleName";</v>
      </c>
      <c r="Z139" s="7" t="str">
        <f t="shared" si="60"/>
        <v>private String ruleName="";</v>
      </c>
    </row>
    <row r="140" spans="2:26" ht="30.6" x14ac:dyDescent="0.45">
      <c r="B140" s="1" t="s">
        <v>228</v>
      </c>
      <c r="C140" s="1" t="s">
        <v>1</v>
      </c>
      <c r="D140" s="4">
        <v>50</v>
      </c>
      <c r="E140" s="24"/>
      <c r="F140" s="24"/>
      <c r="G140" s="24"/>
      <c r="I140" t="e">
        <f>#REF!</f>
        <v>#REF!</v>
      </c>
      <c r="J140" t="str">
        <f t="shared" si="54"/>
        <v xml:space="preserve"> ADD  FK_PERMISSION_ID VARCHAR(50)</v>
      </c>
      <c r="K140" s="21" t="str">
        <f t="shared" si="55"/>
        <v xml:space="preserve"> ALTER COLUMN   FK_PERMISSION_ID</v>
      </c>
      <c r="L140" s="12"/>
      <c r="M140" s="18"/>
      <c r="N140" s="5" t="str">
        <f t="shared" si="56"/>
        <v>FK_PERMISSION_ID VARCHAR(50),</v>
      </c>
      <c r="O140" s="6" t="s">
        <v>14</v>
      </c>
      <c r="W140" s="17" t="str">
        <f t="shared" si="57"/>
        <v>description</v>
      </c>
      <c r="X140" s="3" t="str">
        <f t="shared" si="58"/>
        <v>"description":"",</v>
      </c>
      <c r="Y140" s="22" t="str">
        <f t="shared" si="59"/>
        <v>public static String FK_PERMISSION_ID="description";</v>
      </c>
      <c r="Z140" s="7" t="str">
        <f t="shared" si="60"/>
        <v>private String description="";</v>
      </c>
    </row>
    <row r="141" spans="2:26" ht="19.2" x14ac:dyDescent="0.45">
      <c r="B141" s="30"/>
      <c r="C141" s="14"/>
      <c r="D141" s="9"/>
      <c r="E141" s="24"/>
      <c r="F141" s="24"/>
      <c r="G141" s="24"/>
      <c r="K141" s="32"/>
      <c r="M141" s="20"/>
      <c r="N141" s="33" t="s">
        <v>130</v>
      </c>
      <c r="O141" s="14"/>
      <c r="P141" s="14"/>
      <c r="W141" s="17"/>
      <c r="X141" s="3"/>
      <c r="Y141" s="22"/>
      <c r="Z141" s="7"/>
    </row>
    <row r="142" spans="2:26" x14ac:dyDescent="0.3">
      <c r="E142" s="24"/>
      <c r="F142" s="24"/>
      <c r="G142" s="24"/>
      <c r="K142" s="21"/>
      <c r="M142" s="19"/>
      <c r="N142" s="31" t="s">
        <v>126</v>
      </c>
      <c r="W142" s="16"/>
      <c r="X142" s="3"/>
      <c r="Y142" s="22"/>
      <c r="Z142" s="7"/>
    </row>
    <row r="143" spans="2:26" x14ac:dyDescent="0.3">
      <c r="E143" s="24"/>
      <c r="F143" s="24"/>
      <c r="G143" s="24"/>
      <c r="K143" s="21"/>
      <c r="M143" s="19"/>
      <c r="N143" s="5"/>
      <c r="W143" s="16"/>
      <c r="X143" s="3"/>
      <c r="Y143" s="22"/>
      <c r="Z143" s="7"/>
    </row>
    <row r="144" spans="2:26" x14ac:dyDescent="0.3">
      <c r="E144" s="24"/>
      <c r="F144" s="24"/>
      <c r="G144" s="24"/>
      <c r="K144" s="21"/>
      <c r="M144" s="19"/>
      <c r="N144" s="5" t="s">
        <v>6</v>
      </c>
      <c r="W144" s="16"/>
      <c r="X144" s="3"/>
      <c r="Y144" s="22"/>
      <c r="Z144" s="7"/>
    </row>
    <row r="145" spans="2:26" ht="43.2" x14ac:dyDescent="0.3">
      <c r="B145" s="2" t="s">
        <v>229</v>
      </c>
      <c r="E145" s="24"/>
      <c r="F145" s="24"/>
      <c r="G145" s="24"/>
      <c r="J145" t="s">
        <v>230</v>
      </c>
      <c r="K145" s="26" t="str">
        <f>CONCATENATE(J145," VIEW ",B145," AS SELECT")</f>
        <v>CREATE OR REPLACE  VIEW CR_REL_RULE_AND_PERMISSION_LIST AS SELECT</v>
      </c>
      <c r="M145" s="19"/>
      <c r="N145" s="5" t="str">
        <f>CONCATENATE("CREATE TABLE ",B145," ","(")</f>
        <v>CREATE TABLE CR_REL_RULE_AND_PERMISSION_LIST (</v>
      </c>
      <c r="W145" s="16"/>
      <c r="X145" s="3" t="s">
        <v>32</v>
      </c>
      <c r="Y145" s="22"/>
      <c r="Z145" s="7"/>
    </row>
    <row r="146" spans="2:26" ht="19.2" x14ac:dyDescent="0.45">
      <c r="B146" s="1" t="s">
        <v>2</v>
      </c>
      <c r="C146" s="1" t="s">
        <v>1</v>
      </c>
      <c r="D146" s="4">
        <v>20</v>
      </c>
      <c r="E146" s="24" t="s">
        <v>163</v>
      </c>
      <c r="F146" s="24"/>
      <c r="G146" s="24"/>
      <c r="K146" s="25" t="str">
        <f>CONCATENATE("T.",B146,",")</f>
        <v>T.ID,</v>
      </c>
      <c r="L146" s="12"/>
      <c r="M146" s="18"/>
      <c r="N146" s="5" t="str">
        <f t="shared" ref="N146:N153" si="61">CONCATENATE(B146," ",C146,"(",D146,")",E146,F146,G146,",")</f>
        <v>ID VARCHAR(20) NOT NULL ,</v>
      </c>
      <c r="O146" s="6" t="s">
        <v>2</v>
      </c>
      <c r="P146" s="6"/>
      <c r="Q146" s="6"/>
      <c r="R146" s="6"/>
      <c r="S146" s="6"/>
      <c r="T146" s="6"/>
      <c r="U146" s="6"/>
      <c r="V146" s="6"/>
      <c r="W146" s="17" t="str">
        <f t="shared" ref="W146:W153" si="62">CONCATENATE(,LOWER(O146),UPPER(LEFT(P146,1)),LOWER(RIGHT(P146,LEN(P146)-IF(LEN(P146)&gt;0,1,LEN(P146)))),UPPER(LEFT(Q146,1)),LOWER(RIGHT(Q146,LEN(Q146)-IF(LEN(Q146)&gt;0,1,LEN(Q146)))),UPPER(LEFT(R146,1)),LOWER(RIGHT(R146,LEN(R146)-IF(LEN(R146)&gt;0,1,LEN(R146)))),UPPER(LEFT(S146,1)),LOWER(RIGHT(S146,LEN(S146)-IF(LEN(S146)&gt;0,1,LEN(S146)))),UPPER(LEFT(T146,1)),LOWER(RIGHT(T146,LEN(T146)-IF(LEN(T146)&gt;0,1,LEN(T146)))),UPPER(LEFT(U146,1)),LOWER(RIGHT(U146,LEN(U146)-IF(LEN(U146)&gt;0,1,LEN(U146)))),UPPER(LEFT(V146,1)),LOWER(RIGHT(V146,LEN(V146)-IF(LEN(V146)&gt;0,1,LEN(V146)))))</f>
        <v>id</v>
      </c>
      <c r="X146" s="3" t="str">
        <f t="shared" ref="X146:X153" si="63">CONCATENATE("""",W146,"""",":","""","""",",")</f>
        <v>"id":"",</v>
      </c>
      <c r="Y146" s="22" t="str">
        <f t="shared" ref="Y146:Y153" si="64">CONCATENATE("public static String ",,B146,,"=","""",W146,""";")</f>
        <v>public static String ID="id";</v>
      </c>
      <c r="Z146" s="7" t="str">
        <f t="shared" ref="Z146:Z153" si="65">CONCATENATE("private String ",W146,"=","""""",";")</f>
        <v>private String id="";</v>
      </c>
    </row>
    <row r="147" spans="2:26" ht="19.2" x14ac:dyDescent="0.45">
      <c r="B147" s="1" t="s">
        <v>3</v>
      </c>
      <c r="C147" s="1" t="s">
        <v>1</v>
      </c>
      <c r="D147" s="4">
        <v>10</v>
      </c>
      <c r="E147" s="24"/>
      <c r="F147" s="24"/>
      <c r="G147" s="24"/>
      <c r="K147" s="25" t="str">
        <f>CONCATENATE("T.",B147,",")</f>
        <v>T.STATUS,</v>
      </c>
      <c r="L147" s="12"/>
      <c r="M147" s="18"/>
      <c r="N147" s="5" t="str">
        <f t="shared" si="61"/>
        <v>STATUS VARCHAR(10),</v>
      </c>
      <c r="O147" s="6" t="s">
        <v>3</v>
      </c>
      <c r="W147" s="17" t="str">
        <f t="shared" si="62"/>
        <v>status</v>
      </c>
      <c r="X147" s="3" t="str">
        <f t="shared" si="63"/>
        <v>"status":"",</v>
      </c>
      <c r="Y147" s="22" t="str">
        <f t="shared" si="64"/>
        <v>public static String STATUS="status";</v>
      </c>
      <c r="Z147" s="7" t="str">
        <f t="shared" si="65"/>
        <v>private String status="";</v>
      </c>
    </row>
    <row r="148" spans="2:26" ht="19.2" x14ac:dyDescent="0.45">
      <c r="B148" s="1" t="s">
        <v>4</v>
      </c>
      <c r="C148" s="1" t="s">
        <v>1</v>
      </c>
      <c r="D148" s="4">
        <v>20</v>
      </c>
      <c r="E148" s="24"/>
      <c r="F148" s="24"/>
      <c r="G148" s="24"/>
      <c r="K148" s="25" t="str">
        <f>CONCATENATE("T.",B148,",")</f>
        <v>T.INSERT_DATE,</v>
      </c>
      <c r="L148" s="12"/>
      <c r="M148" s="18"/>
      <c r="N148" s="5" t="str">
        <f t="shared" si="61"/>
        <v>INSERT_DATE VARCHAR(20),</v>
      </c>
      <c r="O148" s="6" t="s">
        <v>7</v>
      </c>
      <c r="P148" t="s">
        <v>8</v>
      </c>
      <c r="W148" s="17" t="str">
        <f t="shared" si="62"/>
        <v>insertDate</v>
      </c>
      <c r="X148" s="3" t="str">
        <f t="shared" si="63"/>
        <v>"insertDate":"",</v>
      </c>
      <c r="Y148" s="22" t="str">
        <f t="shared" si="64"/>
        <v>public static String INSERT_DATE="insertDate";</v>
      </c>
      <c r="Z148" s="7" t="str">
        <f t="shared" si="65"/>
        <v>private String insertDate="";</v>
      </c>
    </row>
    <row r="149" spans="2:26" ht="19.2" x14ac:dyDescent="0.45">
      <c r="B149" s="1" t="s">
        <v>5</v>
      </c>
      <c r="C149" s="1" t="s">
        <v>1</v>
      </c>
      <c r="D149" s="4">
        <v>20</v>
      </c>
      <c r="E149" s="24"/>
      <c r="F149" s="24"/>
      <c r="G149" s="24"/>
      <c r="K149" s="25" t="str">
        <f>CONCATENATE("T.",B149,",")</f>
        <v>T.MODIFICATION_DATE,</v>
      </c>
      <c r="L149" s="12"/>
      <c r="M149" s="18"/>
      <c r="N149" s="5" t="str">
        <f t="shared" si="61"/>
        <v>MODIFICATION_DATE VARCHAR(20),</v>
      </c>
      <c r="O149" s="6" t="s">
        <v>9</v>
      </c>
      <c r="P149" t="s">
        <v>8</v>
      </c>
      <c r="W149" s="17" t="str">
        <f t="shared" si="62"/>
        <v>modificationDate</v>
      </c>
      <c r="X149" s="3" t="str">
        <f t="shared" si="63"/>
        <v>"modificationDate":"",</v>
      </c>
      <c r="Y149" s="22" t="str">
        <f t="shared" si="64"/>
        <v>public static String MODIFICATION_DATE="modificationDate";</v>
      </c>
      <c r="Z149" s="7" t="str">
        <f t="shared" si="65"/>
        <v>private String modificationDate="";</v>
      </c>
    </row>
    <row r="150" spans="2:26" ht="19.2" x14ac:dyDescent="0.45">
      <c r="B150" s="1" t="s">
        <v>227</v>
      </c>
      <c r="C150" s="1" t="s">
        <v>1</v>
      </c>
      <c r="D150" s="4">
        <v>100</v>
      </c>
      <c r="E150" s="24"/>
      <c r="F150" s="24"/>
      <c r="G150" s="24"/>
      <c r="K150" s="25" t="str">
        <f>CONCATENATE("T.",B150,",")</f>
        <v>T.FK_RULE_ID,</v>
      </c>
      <c r="L150" s="12"/>
      <c r="M150" s="18"/>
      <c r="N150" s="5" t="str">
        <f t="shared" si="61"/>
        <v>FK_RULE_ID VARCHAR(100),</v>
      </c>
      <c r="O150" s="6" t="s">
        <v>10</v>
      </c>
      <c r="P150" t="s">
        <v>67</v>
      </c>
      <c r="Q150" t="s">
        <v>2</v>
      </c>
      <c r="W150" s="17" t="str">
        <f t="shared" si="62"/>
        <v>fkRuleId</v>
      </c>
      <c r="X150" s="3" t="str">
        <f t="shared" si="63"/>
        <v>"fkRuleId":"",</v>
      </c>
      <c r="Y150" s="22" t="str">
        <f t="shared" si="64"/>
        <v>public static String FK_RULE_ID="fkRuleId";</v>
      </c>
      <c r="Z150" s="7" t="str">
        <f t="shared" si="65"/>
        <v>private String fkRuleId="";</v>
      </c>
    </row>
    <row r="151" spans="2:26" ht="38.4" x14ac:dyDescent="0.45">
      <c r="B151" s="1" t="s">
        <v>68</v>
      </c>
      <c r="C151" s="1" t="s">
        <v>1</v>
      </c>
      <c r="D151" s="4">
        <v>100</v>
      </c>
      <c r="E151" s="24"/>
      <c r="F151" s="24"/>
      <c r="G151" s="24"/>
      <c r="K151" s="25" t="str">
        <f>CONCATENATE(" (SELECT RULE_NAME FROM APDVOICE.CR_RULE WHERE ID=T.FK_RULE_ID) AS ",B151,",")</f>
        <v xml:space="preserve"> (SELECT RULE_NAME FROM APDVOICE.CR_RULE WHERE ID=T.FK_RULE_ID) AS RULE_NAME,</v>
      </c>
      <c r="L151" s="12"/>
      <c r="M151" s="18"/>
      <c r="N151" s="5" t="str">
        <f t="shared" si="61"/>
        <v>RULE_NAME VARCHAR(100),</v>
      </c>
      <c r="O151" s="6" t="s">
        <v>67</v>
      </c>
      <c r="P151" t="s">
        <v>0</v>
      </c>
      <c r="W151" s="17" t="str">
        <f t="shared" si="62"/>
        <v>ruleName</v>
      </c>
      <c r="X151" s="3" t="str">
        <f t="shared" si="63"/>
        <v>"ruleName":"",</v>
      </c>
      <c r="Y151" s="22" t="str">
        <f t="shared" si="64"/>
        <v>public static String RULE_NAME="ruleName";</v>
      </c>
      <c r="Z151" s="7" t="str">
        <f t="shared" si="65"/>
        <v>private String ruleName="";</v>
      </c>
    </row>
    <row r="152" spans="2:26" ht="19.2" x14ac:dyDescent="0.45">
      <c r="B152" s="1" t="s">
        <v>228</v>
      </c>
      <c r="C152" s="1" t="s">
        <v>1</v>
      </c>
      <c r="D152" s="4">
        <v>50</v>
      </c>
      <c r="E152" s="24"/>
      <c r="F152" s="24"/>
      <c r="G152" s="24"/>
      <c r="K152" s="25" t="str">
        <f>CONCATENATE("T.",B152,",")</f>
        <v>T.FK_PERMISSION_ID,</v>
      </c>
      <c r="L152" s="12"/>
      <c r="M152" s="18"/>
      <c r="N152" s="5" t="str">
        <f t="shared" si="61"/>
        <v>FK_PERMISSION_ID VARCHAR(50),</v>
      </c>
      <c r="O152" s="6" t="s">
        <v>10</v>
      </c>
      <c r="P152" t="s">
        <v>50</v>
      </c>
      <c r="Q152" t="s">
        <v>2</v>
      </c>
      <c r="W152" s="17" t="str">
        <f t="shared" si="62"/>
        <v>fkPermissionId</v>
      </c>
      <c r="X152" s="3" t="str">
        <f t="shared" si="63"/>
        <v>"fkPermissionId":"",</v>
      </c>
      <c r="Y152" s="22" t="str">
        <f t="shared" si="64"/>
        <v>public static String FK_PERMISSION_ID="fkPermissionId";</v>
      </c>
      <c r="Z152" s="7" t="str">
        <f t="shared" si="65"/>
        <v>private String fkPermissionId="";</v>
      </c>
    </row>
    <row r="153" spans="2:26" ht="50.4" x14ac:dyDescent="0.45">
      <c r="B153" s="1" t="s">
        <v>223</v>
      </c>
      <c r="C153" s="1" t="s">
        <v>1</v>
      </c>
      <c r="D153" s="4">
        <v>50</v>
      </c>
      <c r="E153" s="24"/>
      <c r="F153" s="24"/>
      <c r="G153" s="24"/>
      <c r="K153" s="25" t="str">
        <f>CONCATENATE("(SELECT PERMISSION_STRING FROM APDVOICE.CR_PERMISSION WHERE ID=T.FK_PERMISSION_ID) AS ",B153,"")</f>
        <v>(SELECT PERMISSION_STRING FROM APDVOICE.CR_PERMISSION WHERE ID=T.FK_PERMISSION_ID) AS PERMISSION_STRING</v>
      </c>
      <c r="L153" s="12"/>
      <c r="M153" s="18"/>
      <c r="N153" s="5" t="str">
        <f t="shared" si="61"/>
        <v>PERMISSION_STRING VARCHAR(50),</v>
      </c>
      <c r="O153" s="6" t="s">
        <v>50</v>
      </c>
      <c r="P153" t="s">
        <v>224</v>
      </c>
      <c r="W153" s="17" t="str">
        <f t="shared" si="62"/>
        <v>permissionString</v>
      </c>
      <c r="X153" s="3" t="str">
        <f t="shared" si="63"/>
        <v>"permissionString":"",</v>
      </c>
      <c r="Y153" s="22" t="str">
        <f t="shared" si="64"/>
        <v>public static String PERMISSION_STRING="permissionString";</v>
      </c>
      <c r="Z153" s="7" t="str">
        <f t="shared" si="65"/>
        <v>private String permissionString="";</v>
      </c>
    </row>
    <row r="154" spans="2:26" ht="19.2" x14ac:dyDescent="0.45">
      <c r="B154" s="30"/>
      <c r="C154" s="14"/>
      <c r="D154" s="9"/>
      <c r="E154" s="24"/>
      <c r="F154" s="24"/>
      <c r="G154" s="24"/>
      <c r="K154" s="29" t="str">
        <f>CONCATENATE(" FROM ",LEFT(B145,LEN(B145)-5)," T")</f>
        <v xml:space="preserve"> FROM CR_REL_RULE_AND_PERMISSION T</v>
      </c>
      <c r="M154" s="20"/>
      <c r="N154" s="33" t="s">
        <v>130</v>
      </c>
      <c r="O154" s="14"/>
      <c r="P154" s="14"/>
      <c r="W154" s="17"/>
      <c r="X154" s="3"/>
      <c r="Y154" s="22"/>
      <c r="Z154" s="7"/>
    </row>
    <row r="155" spans="2:26" x14ac:dyDescent="0.3">
      <c r="E155" s="24"/>
      <c r="F155" s="24"/>
      <c r="G155" s="24"/>
      <c r="K155" s="21"/>
      <c r="M155" s="19"/>
      <c r="N155" s="31" t="s">
        <v>126</v>
      </c>
      <c r="W155" s="16"/>
      <c r="X155" s="3"/>
      <c r="Y155" s="22"/>
      <c r="Z155" s="7"/>
    </row>
    <row r="156" spans="2:26" x14ac:dyDescent="0.3">
      <c r="E156" s="24"/>
      <c r="F156" s="24"/>
      <c r="G156" s="24"/>
      <c r="K156" s="21"/>
      <c r="M156" s="19"/>
      <c r="N156" s="5"/>
      <c r="W156" s="16"/>
      <c r="X156" s="3"/>
      <c r="Y156" s="22"/>
      <c r="Z156" s="7"/>
    </row>
    <row r="157" spans="2:26" ht="43.2" x14ac:dyDescent="0.3">
      <c r="B157" s="2" t="s">
        <v>231</v>
      </c>
      <c r="E157" s="24"/>
      <c r="F157" s="24"/>
      <c r="G157" s="24"/>
      <c r="I157" t="str">
        <f>CONCATENATE("ALTER TABLE"," ",B157)</f>
        <v>ALTER TABLE CR_REL_PAYMENT_TYPE_AND_RULE</v>
      </c>
      <c r="J157" t="str">
        <f t="shared" ref="J157:J165" si="66">LEFT(CONCATENATE(" ADD "," ",N157,";"),LEN(CONCATENATE(" ADD "," ",N157,";"))-2)</f>
        <v xml:space="preserve"> ADD  CREATE TABLE CR_REL_PAYMENT_TYPE_AND_RULE </v>
      </c>
      <c r="K157" s="21" t="str">
        <f t="shared" ref="K157:K165" si="67">LEFT(CONCATENATE(" ALTER COLUMN  "," ",B157,";"),LEN(CONCATENATE(" ALTER COLUMN "," ",B157,";")))</f>
        <v xml:space="preserve"> ALTER COLUMN   CR_REL_PAYMENT_TYPE_AND_RULE</v>
      </c>
      <c r="M157" s="19"/>
      <c r="N157" s="5" t="str">
        <f>CONCATENATE("CREATE TABLE ",B157," ","(")</f>
        <v>CREATE TABLE CR_REL_PAYMENT_TYPE_AND_RULE (</v>
      </c>
      <c r="W157" s="16"/>
      <c r="X157" s="3" t="s">
        <v>32</v>
      </c>
      <c r="Y157" s="22"/>
      <c r="Z157" s="7"/>
    </row>
    <row r="158" spans="2:26" ht="19.2" x14ac:dyDescent="0.45">
      <c r="B158" s="1" t="s">
        <v>2</v>
      </c>
      <c r="C158" s="1" t="s">
        <v>1</v>
      </c>
      <c r="D158" s="4">
        <v>20</v>
      </c>
      <c r="E158" s="24" t="s">
        <v>163</v>
      </c>
      <c r="F158" s="24"/>
      <c r="G158" s="24"/>
      <c r="I158" t="str">
        <f t="shared" ref="I158:I165" si="68">I157</f>
        <v>ALTER TABLE CR_REL_PAYMENT_TYPE_AND_RULE</v>
      </c>
      <c r="J158" t="str">
        <f t="shared" si="66"/>
        <v xml:space="preserve"> ADD  ID VARCHAR(20) NOT NULL </v>
      </c>
      <c r="K158" s="21" t="str">
        <f t="shared" si="67"/>
        <v xml:space="preserve"> ALTER COLUMN   ID</v>
      </c>
      <c r="L158" s="12"/>
      <c r="M158" s="18"/>
      <c r="N158" s="5" t="str">
        <f t="shared" ref="N158:N165" si="69">CONCATENATE(B158," ",C158,"(",D158,")",E158,F158,G158,",")</f>
        <v>ID VARCHAR(20) NOT NULL ,</v>
      </c>
      <c r="O158" s="6" t="s">
        <v>2</v>
      </c>
      <c r="P158" s="6"/>
      <c r="Q158" s="6"/>
      <c r="R158" s="6"/>
      <c r="S158" s="6"/>
      <c r="T158" s="6"/>
      <c r="U158" s="6"/>
      <c r="V158" s="6"/>
      <c r="W158" s="17" t="str">
        <f t="shared" ref="W158:W165" si="70">CONCATENATE(,LOWER(O158),UPPER(LEFT(P158,1)),LOWER(RIGHT(P158,LEN(P158)-IF(LEN(P158)&gt;0,1,LEN(P158)))),UPPER(LEFT(Q158,1)),LOWER(RIGHT(Q158,LEN(Q158)-IF(LEN(Q158)&gt;0,1,LEN(Q158)))),UPPER(LEFT(R158,1)),LOWER(RIGHT(R158,LEN(R158)-IF(LEN(R158)&gt;0,1,LEN(R158)))),UPPER(LEFT(S158,1)),LOWER(RIGHT(S158,LEN(S158)-IF(LEN(S158)&gt;0,1,LEN(S158)))),UPPER(LEFT(T158,1)),LOWER(RIGHT(T158,LEN(T158)-IF(LEN(T158)&gt;0,1,LEN(T158)))),UPPER(LEFT(U158,1)),LOWER(RIGHT(U158,LEN(U158)-IF(LEN(U158)&gt;0,1,LEN(U158)))),UPPER(LEFT(V158,1)),LOWER(RIGHT(V158,LEN(V158)-IF(LEN(V158)&gt;0,1,LEN(V158)))))</f>
        <v>id</v>
      </c>
      <c r="X158" s="3" t="str">
        <f t="shared" ref="X158:X165" si="71">CONCATENATE("""",W158,"""",":","""","""",",")</f>
        <v>"id":"",</v>
      </c>
      <c r="Y158" s="22" t="str">
        <f t="shared" ref="Y158:Y165" si="72">CONCATENATE("public static String ",,B158,,"=","""",W158,""";")</f>
        <v>public static String ID="id";</v>
      </c>
      <c r="Z158" s="7" t="str">
        <f t="shared" ref="Z158:Z165" si="73">CONCATENATE("private String ",W158,"=","""""",";")</f>
        <v>private String id="";</v>
      </c>
    </row>
    <row r="159" spans="2:26" ht="19.2" x14ac:dyDescent="0.45">
      <c r="B159" s="1" t="s">
        <v>3</v>
      </c>
      <c r="C159" s="1" t="s">
        <v>1</v>
      </c>
      <c r="D159" s="4">
        <v>10</v>
      </c>
      <c r="E159" s="24"/>
      <c r="F159" s="24"/>
      <c r="G159" s="24"/>
      <c r="I159" t="str">
        <f t="shared" si="68"/>
        <v>ALTER TABLE CR_REL_PAYMENT_TYPE_AND_RULE</v>
      </c>
      <c r="J159" t="str">
        <f t="shared" si="66"/>
        <v xml:space="preserve"> ADD  STATUS VARCHAR(10)</v>
      </c>
      <c r="K159" s="21" t="str">
        <f t="shared" si="67"/>
        <v xml:space="preserve"> ALTER COLUMN   STATUS</v>
      </c>
      <c r="L159" s="12"/>
      <c r="M159" s="18"/>
      <c r="N159" s="5" t="str">
        <f t="shared" si="69"/>
        <v>STATUS VARCHAR(10),</v>
      </c>
      <c r="O159" s="6" t="s">
        <v>3</v>
      </c>
      <c r="W159" s="17" t="str">
        <f t="shared" si="70"/>
        <v>status</v>
      </c>
      <c r="X159" s="3" t="str">
        <f t="shared" si="71"/>
        <v>"status":"",</v>
      </c>
      <c r="Y159" s="22" t="str">
        <f t="shared" si="72"/>
        <v>public static String STATUS="status";</v>
      </c>
      <c r="Z159" s="7" t="str">
        <f t="shared" si="73"/>
        <v>private String status="";</v>
      </c>
    </row>
    <row r="160" spans="2:26" ht="19.2" x14ac:dyDescent="0.45">
      <c r="B160" s="1" t="s">
        <v>4</v>
      </c>
      <c r="C160" s="1" t="s">
        <v>1</v>
      </c>
      <c r="D160" s="4">
        <v>20</v>
      </c>
      <c r="E160" s="24"/>
      <c r="F160" s="24"/>
      <c r="G160" s="24"/>
      <c r="I160" t="str">
        <f t="shared" si="68"/>
        <v>ALTER TABLE CR_REL_PAYMENT_TYPE_AND_RULE</v>
      </c>
      <c r="J160" t="str">
        <f t="shared" si="66"/>
        <v xml:space="preserve"> ADD  INSERT_DATE VARCHAR(20)</v>
      </c>
      <c r="K160" s="21" t="str">
        <f t="shared" si="67"/>
        <v xml:space="preserve"> ALTER COLUMN   INSERT_DATE</v>
      </c>
      <c r="L160" s="12"/>
      <c r="M160" s="18"/>
      <c r="N160" s="5" t="str">
        <f t="shared" si="69"/>
        <v>INSERT_DATE VARCHAR(20),</v>
      </c>
      <c r="O160" s="6" t="s">
        <v>7</v>
      </c>
      <c r="P160" t="s">
        <v>8</v>
      </c>
      <c r="W160" s="17" t="str">
        <f t="shared" si="70"/>
        <v>insertDate</v>
      </c>
      <c r="X160" s="3" t="str">
        <f t="shared" si="71"/>
        <v>"insertDate":"",</v>
      </c>
      <c r="Y160" s="22" t="str">
        <f t="shared" si="72"/>
        <v>public static String INSERT_DATE="insertDate";</v>
      </c>
      <c r="Z160" s="7" t="str">
        <f t="shared" si="73"/>
        <v>private String insertDate="";</v>
      </c>
    </row>
    <row r="161" spans="2:26" ht="30.6" x14ac:dyDescent="0.45">
      <c r="B161" s="1" t="s">
        <v>5</v>
      </c>
      <c r="C161" s="1" t="s">
        <v>1</v>
      </c>
      <c r="D161" s="4">
        <v>20</v>
      </c>
      <c r="E161" s="24"/>
      <c r="F161" s="24"/>
      <c r="G161" s="24"/>
      <c r="I161" t="str">
        <f t="shared" si="68"/>
        <v>ALTER TABLE CR_REL_PAYMENT_TYPE_AND_RULE</v>
      </c>
      <c r="J161" t="str">
        <f t="shared" si="66"/>
        <v xml:space="preserve"> ADD  MODIFICATION_DATE VARCHAR(20)</v>
      </c>
      <c r="K161" s="21" t="str">
        <f t="shared" si="67"/>
        <v xml:space="preserve"> ALTER COLUMN   MODIFICATION_DATE</v>
      </c>
      <c r="L161" s="12"/>
      <c r="M161" s="18"/>
      <c r="N161" s="5" t="str">
        <f t="shared" si="69"/>
        <v>MODIFICATION_DATE VARCHAR(20),</v>
      </c>
      <c r="O161" s="6" t="s">
        <v>9</v>
      </c>
      <c r="P161" t="s">
        <v>8</v>
      </c>
      <c r="W161" s="17" t="str">
        <f t="shared" si="70"/>
        <v>modificationDate</v>
      </c>
      <c r="X161" s="3" t="str">
        <f t="shared" si="71"/>
        <v>"modificationDate":"",</v>
      </c>
      <c r="Y161" s="22" t="str">
        <f t="shared" si="72"/>
        <v>public static String MODIFICATION_DATE="modificationDate";</v>
      </c>
      <c r="Z161" s="7" t="str">
        <f t="shared" si="73"/>
        <v>private String modificationDate="";</v>
      </c>
    </row>
    <row r="162" spans="2:26" ht="19.2" x14ac:dyDescent="0.45">
      <c r="B162" s="1" t="s">
        <v>227</v>
      </c>
      <c r="C162" s="1" t="s">
        <v>1</v>
      </c>
      <c r="D162" s="4">
        <v>500</v>
      </c>
      <c r="E162" s="24"/>
      <c r="F162" s="24"/>
      <c r="G162" s="24"/>
      <c r="I162" t="str">
        <f t="shared" si="68"/>
        <v>ALTER TABLE CR_REL_PAYMENT_TYPE_AND_RULE</v>
      </c>
      <c r="J162" t="str">
        <f t="shared" si="66"/>
        <v xml:space="preserve"> ADD  FK_RULE_ID VARCHAR(500)</v>
      </c>
      <c r="K162" s="21" t="str">
        <f t="shared" si="67"/>
        <v xml:space="preserve"> ALTER COLUMN   FK_RULE_ID</v>
      </c>
      <c r="L162" s="12"/>
      <c r="M162" s="18"/>
      <c r="N162" s="5" t="str">
        <f t="shared" si="69"/>
        <v>FK_RULE_ID VARCHAR(500),</v>
      </c>
      <c r="O162" s="6" t="s">
        <v>10</v>
      </c>
      <c r="P162" t="s">
        <v>67</v>
      </c>
      <c r="Q162" t="s">
        <v>2</v>
      </c>
      <c r="W162" s="17" t="str">
        <f t="shared" si="70"/>
        <v>fkRuleId</v>
      </c>
      <c r="X162" s="3" t="str">
        <f t="shared" si="71"/>
        <v>"fkRuleId":"",</v>
      </c>
      <c r="Y162" s="22" t="str">
        <f t="shared" si="72"/>
        <v>public static String FK_RULE_ID="fkRuleId";</v>
      </c>
      <c r="Z162" s="7" t="str">
        <f t="shared" si="73"/>
        <v>private String fkRuleId="";</v>
      </c>
    </row>
    <row r="163" spans="2:26" ht="30.6" x14ac:dyDescent="0.45">
      <c r="B163" s="1" t="s">
        <v>239</v>
      </c>
      <c r="C163" s="1" t="s">
        <v>1</v>
      </c>
      <c r="D163" s="4">
        <v>500</v>
      </c>
      <c r="E163" s="24"/>
      <c r="F163" s="24"/>
      <c r="G163" s="24"/>
      <c r="I163" t="str">
        <f t="shared" si="68"/>
        <v>ALTER TABLE CR_REL_PAYMENT_TYPE_AND_RULE</v>
      </c>
      <c r="J163" t="str">
        <f t="shared" si="66"/>
        <v xml:space="preserve"> ADD  FK_PAYMENT_TYPE_ID VARCHAR(500)</v>
      </c>
      <c r="K163" s="21" t="str">
        <f t="shared" si="67"/>
        <v xml:space="preserve"> ALTER COLUMN   FK_PAYMENT_TYPE_ID</v>
      </c>
      <c r="L163" s="12"/>
      <c r="M163" s="18"/>
      <c r="N163" s="5" t="str">
        <f t="shared" si="69"/>
        <v>FK_PAYMENT_TYPE_ID VARCHAR(500),</v>
      </c>
      <c r="O163" s="6" t="s">
        <v>10</v>
      </c>
      <c r="P163" t="s">
        <v>168</v>
      </c>
      <c r="Q163" t="s">
        <v>51</v>
      </c>
      <c r="R163" t="s">
        <v>2</v>
      </c>
      <c r="W163" s="17" t="str">
        <f t="shared" si="70"/>
        <v>fkPaymentTypeId</v>
      </c>
      <c r="X163" s="3" t="str">
        <f t="shared" si="71"/>
        <v>"fkPaymentTypeId":"",</v>
      </c>
      <c r="Y163" s="22" t="str">
        <f t="shared" si="72"/>
        <v>public static String FK_PAYMENT_TYPE_ID="fkPaymentTypeId";</v>
      </c>
      <c r="Z163" s="7" t="str">
        <f t="shared" si="73"/>
        <v>private String fkPaymentTypeId="";</v>
      </c>
    </row>
    <row r="164" spans="2:26" ht="30.6" x14ac:dyDescent="0.45">
      <c r="B164" s="1" t="s">
        <v>236</v>
      </c>
      <c r="C164" s="1" t="s">
        <v>1</v>
      </c>
      <c r="D164" s="4">
        <v>500</v>
      </c>
      <c r="E164" s="24"/>
      <c r="F164" s="24"/>
      <c r="G164" s="24"/>
      <c r="I164" t="str">
        <f t="shared" si="68"/>
        <v>ALTER TABLE CR_REL_PAYMENT_TYPE_AND_RULE</v>
      </c>
      <c r="J164" t="str">
        <f t="shared" si="66"/>
        <v xml:space="preserve"> ADD  DEFAULT_PERIOD VARCHAR(500)</v>
      </c>
      <c r="K164" s="21" t="str">
        <f t="shared" si="67"/>
        <v xml:space="preserve"> ALTER COLUMN   DEFAULT_PERIOD</v>
      </c>
      <c r="L164" s="12"/>
      <c r="M164" s="18"/>
      <c r="N164" s="5" t="str">
        <f t="shared" si="69"/>
        <v>DEFAULT_PERIOD VARCHAR(500),</v>
      </c>
      <c r="O164" s="6" t="s">
        <v>237</v>
      </c>
      <c r="P164" t="s">
        <v>238</v>
      </c>
      <c r="W164" s="17" t="str">
        <f t="shared" si="70"/>
        <v>defaultPeriod</v>
      </c>
      <c r="X164" s="3" t="str">
        <f t="shared" si="71"/>
        <v>"defaultPeriod":"",</v>
      </c>
      <c r="Y164" s="22" t="str">
        <f t="shared" si="72"/>
        <v>public static String DEFAULT_PERIOD="defaultPeriod";</v>
      </c>
      <c r="Z164" s="7" t="str">
        <f t="shared" si="73"/>
        <v>private String defaultPeriod="";</v>
      </c>
    </row>
    <row r="165" spans="2:26" ht="19.2" x14ac:dyDescent="0.45">
      <c r="B165" s="1" t="s">
        <v>146</v>
      </c>
      <c r="C165" s="1" t="s">
        <v>1</v>
      </c>
      <c r="D165" s="4">
        <v>500</v>
      </c>
      <c r="E165" s="24"/>
      <c r="F165" s="24"/>
      <c r="G165" s="24"/>
      <c r="I165" t="str">
        <f t="shared" si="68"/>
        <v>ALTER TABLE CR_REL_PAYMENT_TYPE_AND_RULE</v>
      </c>
      <c r="J165" t="str">
        <f t="shared" si="66"/>
        <v xml:space="preserve"> ADD  OWNER VARCHAR(500)</v>
      </c>
      <c r="K165" s="21" t="str">
        <f t="shared" si="67"/>
        <v xml:space="preserve"> ALTER COLUMN   OWNER</v>
      </c>
      <c r="L165" s="12"/>
      <c r="M165" s="18"/>
      <c r="N165" s="5" t="str">
        <f t="shared" si="69"/>
        <v>OWNER VARCHAR(500),</v>
      </c>
      <c r="O165" s="6" t="s">
        <v>146</v>
      </c>
      <c r="W165" s="17" t="str">
        <f t="shared" si="70"/>
        <v>owner</v>
      </c>
      <c r="X165" s="3" t="str">
        <f t="shared" si="71"/>
        <v>"owner":"",</v>
      </c>
      <c r="Y165" s="22" t="str">
        <f t="shared" si="72"/>
        <v>public static String OWNER="owner";</v>
      </c>
      <c r="Z165" s="7" t="str">
        <f t="shared" si="73"/>
        <v>private String owner="";</v>
      </c>
    </row>
    <row r="166" spans="2:26" ht="19.2" x14ac:dyDescent="0.45">
      <c r="B166" s="30"/>
      <c r="C166" s="14"/>
      <c r="D166" s="9"/>
      <c r="E166" s="24"/>
      <c r="F166" s="24"/>
      <c r="G166" s="24"/>
      <c r="K166" s="32"/>
      <c r="M166" s="20"/>
      <c r="N166" s="33" t="s">
        <v>130</v>
      </c>
      <c r="O166" s="14"/>
      <c r="P166" s="14"/>
      <c r="W166" s="17"/>
      <c r="X166" s="3"/>
      <c r="Y166" s="22"/>
      <c r="Z166" s="7"/>
    </row>
    <row r="167" spans="2:26" x14ac:dyDescent="0.3">
      <c r="E167" s="24"/>
      <c r="F167" s="24"/>
      <c r="G167" s="24"/>
      <c r="K167" s="21"/>
      <c r="M167" s="19"/>
      <c r="N167" s="31" t="s">
        <v>126</v>
      </c>
      <c r="W167" s="16"/>
      <c r="X167" s="3"/>
      <c r="Y167" s="22"/>
      <c r="Z167" s="7"/>
    </row>
    <row r="168" spans="2:26" x14ac:dyDescent="0.3">
      <c r="E168" s="24"/>
      <c r="F168" s="24"/>
      <c r="G168" s="24"/>
      <c r="K168" s="21"/>
      <c r="M168" s="19"/>
      <c r="N168" s="5"/>
      <c r="W168" s="16"/>
      <c r="X168" s="3"/>
      <c r="Y168" s="22"/>
      <c r="Z168" s="7"/>
    </row>
    <row r="169" spans="2:26" x14ac:dyDescent="0.3">
      <c r="E169" s="24"/>
      <c r="F169" s="24"/>
      <c r="G169" s="24"/>
      <c r="K169" s="21"/>
      <c r="M169" s="19"/>
      <c r="N169" s="5" t="s">
        <v>6</v>
      </c>
      <c r="W169" s="16"/>
      <c r="X169" s="3"/>
      <c r="Y169" s="22"/>
      <c r="Z169" s="7"/>
    </row>
    <row r="170" spans="2:26" ht="28.8" x14ac:dyDescent="0.3">
      <c r="B170" s="2" t="s">
        <v>251</v>
      </c>
      <c r="E170" s="24"/>
      <c r="F170" s="24"/>
      <c r="G170" s="24"/>
      <c r="I170" t="str">
        <f>CONCATENATE("ALTER TABLE"," ",B170)</f>
        <v>ALTER TABLE CR_PAYMENT_TYPE</v>
      </c>
      <c r="J170" t="str">
        <f t="shared" ref="J170:J184" si="74">LEFT(CONCATENATE(" ADD "," ",N170,";"),LEN(CONCATENATE(" ADD "," ",N170,";"))-2)</f>
        <v xml:space="preserve"> ADD  CREATE TABLE CR_PAYMENT_TYPE </v>
      </c>
      <c r="K170" s="21" t="str">
        <f t="shared" ref="K170:K184" si="75">LEFT(CONCATENATE(" ALTER COLUMN  "," ",B170,";"),LEN(CONCATENATE(" ALTER COLUMN "," ",B170,";")))</f>
        <v xml:space="preserve"> ALTER COLUMN   CR_PAYMENT_TYPE</v>
      </c>
      <c r="M170" s="19"/>
      <c r="N170" s="5" t="str">
        <f>CONCATENATE("CREATE TABLE ",B170," ","(")</f>
        <v>CREATE TABLE CR_PAYMENT_TYPE (</v>
      </c>
      <c r="W170" s="16"/>
      <c r="X170" s="3" t="s">
        <v>32</v>
      </c>
      <c r="Y170" s="22"/>
      <c r="Z170" s="7"/>
    </row>
    <row r="171" spans="2:26" ht="19.2" x14ac:dyDescent="0.45">
      <c r="B171" s="1" t="s">
        <v>2</v>
      </c>
      <c r="C171" s="1" t="s">
        <v>1</v>
      </c>
      <c r="D171" s="4">
        <v>20</v>
      </c>
      <c r="E171" s="24" t="s">
        <v>163</v>
      </c>
      <c r="F171" s="24"/>
      <c r="G171" s="24"/>
      <c r="I171" t="str">
        <f>I170</f>
        <v>ALTER TABLE CR_PAYMENT_TYPE</v>
      </c>
      <c r="J171" t="str">
        <f t="shared" si="74"/>
        <v xml:space="preserve"> ADD  ID VARCHAR(20) NOT NULL </v>
      </c>
      <c r="K171" s="21" t="str">
        <f t="shared" si="75"/>
        <v xml:space="preserve"> ALTER COLUMN   ID</v>
      </c>
      <c r="L171" s="12"/>
      <c r="M171" s="18"/>
      <c r="N171" s="5" t="str">
        <f t="shared" ref="N171:N184" si="76">CONCATENATE(B171," ",C171,"(",D171,")",E171,F171,G171,",")</f>
        <v>ID VARCHAR(20) NOT NULL ,</v>
      </c>
      <c r="O171" s="6" t="s">
        <v>2</v>
      </c>
      <c r="P171" s="6"/>
      <c r="Q171" s="6"/>
      <c r="R171" s="6"/>
      <c r="S171" s="6"/>
      <c r="T171" s="6"/>
      <c r="U171" s="6"/>
      <c r="V171" s="6"/>
      <c r="W171" s="17" t="str">
        <f t="shared" ref="W171:W184" si="77">CONCATENATE(,LOWER(O171),UPPER(LEFT(P171,1)),LOWER(RIGHT(P171,LEN(P171)-IF(LEN(P171)&gt;0,1,LEN(P171)))),UPPER(LEFT(Q171,1)),LOWER(RIGHT(Q171,LEN(Q171)-IF(LEN(Q171)&gt;0,1,LEN(Q171)))),UPPER(LEFT(R171,1)),LOWER(RIGHT(R171,LEN(R171)-IF(LEN(R171)&gt;0,1,LEN(R171)))),UPPER(LEFT(S171,1)),LOWER(RIGHT(S171,LEN(S171)-IF(LEN(S171)&gt;0,1,LEN(S171)))),UPPER(LEFT(T171,1)),LOWER(RIGHT(T171,LEN(T171)-IF(LEN(T171)&gt;0,1,LEN(T171)))),UPPER(LEFT(U171,1)),LOWER(RIGHT(U171,LEN(U171)-IF(LEN(U171)&gt;0,1,LEN(U171)))),UPPER(LEFT(V171,1)),LOWER(RIGHT(V171,LEN(V171)-IF(LEN(V171)&gt;0,1,LEN(V171)))))</f>
        <v>id</v>
      </c>
      <c r="X171" s="3" t="str">
        <f t="shared" ref="X171:X184" si="78">CONCATENATE("""",W171,"""",":","""","""",",")</f>
        <v>"id":"",</v>
      </c>
      <c r="Y171" s="22" t="str">
        <f t="shared" ref="Y171:Y184" si="79">CONCATENATE("public static String ",,B171,,"=","""",W171,""";")</f>
        <v>public static String ID="id";</v>
      </c>
      <c r="Z171" s="7" t="str">
        <f t="shared" ref="Z171:Z184" si="80">CONCATENATE("private String ",W171,"=","""""",";")</f>
        <v>private String id="";</v>
      </c>
    </row>
    <row r="172" spans="2:26" ht="19.2" x14ac:dyDescent="0.45">
      <c r="B172" s="1" t="s">
        <v>3</v>
      </c>
      <c r="C172" s="1" t="s">
        <v>1</v>
      </c>
      <c r="D172" s="4">
        <v>10</v>
      </c>
      <c r="E172" s="24"/>
      <c r="F172" s="24"/>
      <c r="G172" s="24"/>
      <c r="I172" t="str">
        <f>I171</f>
        <v>ALTER TABLE CR_PAYMENT_TYPE</v>
      </c>
      <c r="J172" t="str">
        <f t="shared" si="74"/>
        <v xml:space="preserve"> ADD  STATUS VARCHAR(10)</v>
      </c>
      <c r="K172" s="21" t="str">
        <f t="shared" si="75"/>
        <v xml:space="preserve"> ALTER COLUMN   STATUS</v>
      </c>
      <c r="L172" s="12"/>
      <c r="M172" s="18"/>
      <c r="N172" s="5" t="str">
        <f t="shared" si="76"/>
        <v>STATUS VARCHAR(10),</v>
      </c>
      <c r="O172" s="6" t="s">
        <v>3</v>
      </c>
      <c r="W172" s="17" t="str">
        <f t="shared" si="77"/>
        <v>status</v>
      </c>
      <c r="X172" s="3" t="str">
        <f t="shared" si="78"/>
        <v>"status":"",</v>
      </c>
      <c r="Y172" s="22" t="str">
        <f t="shared" si="79"/>
        <v>public static String STATUS="status";</v>
      </c>
      <c r="Z172" s="7" t="str">
        <f t="shared" si="80"/>
        <v>private String status="";</v>
      </c>
    </row>
    <row r="173" spans="2:26" ht="30.6" x14ac:dyDescent="0.45">
      <c r="B173" s="1" t="s">
        <v>5</v>
      </c>
      <c r="C173" s="1" t="s">
        <v>1</v>
      </c>
      <c r="D173" s="4">
        <v>20</v>
      </c>
      <c r="E173" s="24"/>
      <c r="F173" s="24"/>
      <c r="G173" s="24"/>
      <c r="I173" t="str">
        <f>I172</f>
        <v>ALTER TABLE CR_PAYMENT_TYPE</v>
      </c>
      <c r="J173" t="str">
        <f t="shared" si="74"/>
        <v xml:space="preserve"> ADD  MODIFICATION_DATE VARCHAR(20)</v>
      </c>
      <c r="K173" s="21" t="str">
        <f t="shared" si="75"/>
        <v xml:space="preserve"> ALTER COLUMN   MODIFICATION_DATE</v>
      </c>
      <c r="L173" s="12"/>
      <c r="M173" s="18"/>
      <c r="N173" s="5" t="str">
        <f t="shared" si="76"/>
        <v>MODIFICATION_DATE VARCHAR(20),</v>
      </c>
      <c r="O173" s="6" t="s">
        <v>9</v>
      </c>
      <c r="P173" t="s">
        <v>8</v>
      </c>
      <c r="W173" s="17" t="str">
        <f t="shared" si="77"/>
        <v>modificationDate</v>
      </c>
      <c r="X173" s="3" t="str">
        <f t="shared" si="78"/>
        <v>"modificationDate":"",</v>
      </c>
      <c r="Y173" s="22" t="str">
        <f t="shared" si="79"/>
        <v>public static String MODIFICATION_DATE="modificationDate";</v>
      </c>
      <c r="Z173" s="7" t="str">
        <f t="shared" si="80"/>
        <v>private String modificationDate="";</v>
      </c>
    </row>
    <row r="174" spans="2:26" ht="19.2" x14ac:dyDescent="0.45">
      <c r="B174" s="1" t="s">
        <v>4</v>
      </c>
      <c r="C174" s="1" t="s">
        <v>1</v>
      </c>
      <c r="D174" s="4">
        <v>20</v>
      </c>
      <c r="E174" s="24"/>
      <c r="F174" s="24"/>
      <c r="G174" s="24"/>
      <c r="I174" t="str">
        <f>I173</f>
        <v>ALTER TABLE CR_PAYMENT_TYPE</v>
      </c>
      <c r="J174" t="str">
        <f t="shared" si="74"/>
        <v xml:space="preserve"> ADD  INSERT_DATE VARCHAR(20)</v>
      </c>
      <c r="K174" s="21" t="str">
        <f t="shared" si="75"/>
        <v xml:space="preserve"> ALTER COLUMN   INSERT_DATE</v>
      </c>
      <c r="L174" s="12"/>
      <c r="M174" s="18"/>
      <c r="N174" s="5" t="str">
        <f t="shared" si="76"/>
        <v>INSERT_DATE VARCHAR(20),</v>
      </c>
      <c r="O174" s="6" t="s">
        <v>7</v>
      </c>
      <c r="P174" t="s">
        <v>8</v>
      </c>
      <c r="W174" s="17" t="str">
        <f t="shared" si="77"/>
        <v>insertDate</v>
      </c>
      <c r="X174" s="3" t="str">
        <f t="shared" si="78"/>
        <v>"insertDate":"",</v>
      </c>
      <c r="Y174" s="22" t="str">
        <f t="shared" si="79"/>
        <v>public static String INSERT_DATE="insertDate";</v>
      </c>
      <c r="Z174" s="7" t="str">
        <f t="shared" si="80"/>
        <v>private String insertDate="";</v>
      </c>
    </row>
    <row r="175" spans="2:26" ht="30.6" x14ac:dyDescent="0.45">
      <c r="B175" s="1" t="s">
        <v>240</v>
      </c>
      <c r="C175" s="1" t="s">
        <v>1</v>
      </c>
      <c r="D175" s="4">
        <v>500</v>
      </c>
      <c r="E175" s="24"/>
      <c r="F175" s="24"/>
      <c r="G175" s="24"/>
      <c r="I175">
        <f>I166</f>
        <v>0</v>
      </c>
      <c r="J175" t="str">
        <f t="shared" si="74"/>
        <v xml:space="preserve"> ADD  PAYMENT_TYPE_NAME VARCHAR(500)</v>
      </c>
      <c r="K175" s="21" t="str">
        <f t="shared" si="75"/>
        <v xml:space="preserve"> ALTER COLUMN   PAYMENT_TYPE_NAME</v>
      </c>
      <c r="L175" s="12"/>
      <c r="M175" s="18"/>
      <c r="N175" s="5" t="str">
        <f t="shared" si="76"/>
        <v>PAYMENT_TYPE_NAME VARCHAR(500),</v>
      </c>
      <c r="O175" s="6" t="s">
        <v>168</v>
      </c>
      <c r="P175" t="s">
        <v>51</v>
      </c>
      <c r="Q175" t="s">
        <v>0</v>
      </c>
      <c r="W175" s="17" t="str">
        <f t="shared" si="77"/>
        <v>paymentTypeName</v>
      </c>
      <c r="X175" s="3" t="str">
        <f t="shared" si="78"/>
        <v>"paymentTypeName":"",</v>
      </c>
      <c r="Y175" s="22" t="str">
        <f t="shared" si="79"/>
        <v>public static String PAYMENT_TYPE_NAME="paymentTypeName";</v>
      </c>
      <c r="Z175" s="7" t="str">
        <f t="shared" si="80"/>
        <v>private String paymentTypeName="";</v>
      </c>
    </row>
    <row r="176" spans="2:26" ht="30.6" x14ac:dyDescent="0.45">
      <c r="B176" s="1" t="s">
        <v>241</v>
      </c>
      <c r="C176" s="1" t="s">
        <v>1</v>
      </c>
      <c r="D176" s="4">
        <v>500</v>
      </c>
      <c r="E176" s="24"/>
      <c r="F176" s="24"/>
      <c r="G176" s="24"/>
      <c r="I176">
        <f>I175</f>
        <v>0</v>
      </c>
      <c r="J176" t="str">
        <f t="shared" si="74"/>
        <v xml:space="preserve"> ADD  PAYMENT_TYPE_SHORTNAME VARCHAR(500)</v>
      </c>
      <c r="K176" s="21" t="str">
        <f t="shared" si="75"/>
        <v xml:space="preserve"> ALTER COLUMN   PAYMENT_TYPE_SHORTNAME</v>
      </c>
      <c r="L176" s="12"/>
      <c r="M176" s="18"/>
      <c r="N176" s="5" t="str">
        <f t="shared" si="76"/>
        <v>PAYMENT_TYPE_SHORTNAME VARCHAR(500),</v>
      </c>
      <c r="O176" s="6" t="s">
        <v>168</v>
      </c>
      <c r="P176" t="s">
        <v>51</v>
      </c>
      <c r="Q176" t="s">
        <v>247</v>
      </c>
      <c r="W176" s="17" t="str">
        <f t="shared" si="77"/>
        <v>paymentTypeShortname</v>
      </c>
      <c r="X176" s="3" t="str">
        <f t="shared" si="78"/>
        <v>"paymentTypeShortname":"",</v>
      </c>
      <c r="Y176" s="22" t="str">
        <f t="shared" si="79"/>
        <v>public static String PAYMENT_TYPE_SHORTNAME="paymentTypeShortname";</v>
      </c>
      <c r="Z176" s="7" t="str">
        <f t="shared" si="80"/>
        <v>private String paymentTypeShortname="";</v>
      </c>
    </row>
    <row r="177" spans="2:26" ht="19.2" x14ac:dyDescent="0.45">
      <c r="B177" s="1" t="s">
        <v>242</v>
      </c>
      <c r="C177" s="1" t="s">
        <v>1</v>
      </c>
      <c r="D177" s="4">
        <v>500</v>
      </c>
      <c r="E177" s="24"/>
      <c r="F177" s="24"/>
      <c r="G177" s="24"/>
      <c r="I177">
        <f>I176</f>
        <v>0</v>
      </c>
      <c r="J177" t="str">
        <f t="shared" si="74"/>
        <v xml:space="preserve"> ADD  DEFAULT_PRICE VARCHAR(500)</v>
      </c>
      <c r="K177" s="21" t="str">
        <f t="shared" si="75"/>
        <v xml:space="preserve"> ALTER COLUMN   DEFAULT_PRICE</v>
      </c>
      <c r="L177" s="12"/>
      <c r="M177" s="18"/>
      <c r="N177" s="5" t="str">
        <f t="shared" si="76"/>
        <v>DEFAULT_PRICE VARCHAR(500),</v>
      </c>
      <c r="O177" s="6" t="s">
        <v>237</v>
      </c>
      <c r="P177" t="s">
        <v>170</v>
      </c>
      <c r="W177" s="17" t="str">
        <f t="shared" si="77"/>
        <v>defaultPrice</v>
      </c>
      <c r="X177" s="3" t="str">
        <f t="shared" si="78"/>
        <v>"defaultPrice":"",</v>
      </c>
      <c r="Y177" s="22" t="str">
        <f t="shared" si="79"/>
        <v>public static String DEFAULT_PRICE="defaultPrice";</v>
      </c>
      <c r="Z177" s="7" t="str">
        <f t="shared" si="80"/>
        <v>private String defaultPrice="";</v>
      </c>
    </row>
    <row r="178" spans="2:26" ht="19.2" x14ac:dyDescent="0.45">
      <c r="B178" s="1" t="s">
        <v>172</v>
      </c>
      <c r="C178" s="1" t="s">
        <v>1</v>
      </c>
      <c r="D178" s="4">
        <v>500</v>
      </c>
      <c r="E178" s="24"/>
      <c r="F178" s="24"/>
      <c r="G178" s="24"/>
      <c r="I178">
        <f>I176</f>
        <v>0</v>
      </c>
      <c r="J178" t="str">
        <f t="shared" si="74"/>
        <v xml:space="preserve"> ADD  CURRENCY VARCHAR(500)</v>
      </c>
      <c r="K178" s="21" t="str">
        <f t="shared" si="75"/>
        <v xml:space="preserve"> ALTER COLUMN   CURRENCY</v>
      </c>
      <c r="L178" s="12"/>
      <c r="M178" s="18"/>
      <c r="N178" s="5" t="str">
        <f t="shared" si="76"/>
        <v>CURRENCY VARCHAR(500),</v>
      </c>
      <c r="O178" s="6" t="s">
        <v>172</v>
      </c>
      <c r="W178" s="17" t="str">
        <f t="shared" si="77"/>
        <v>currency</v>
      </c>
      <c r="X178" s="3" t="str">
        <f t="shared" si="78"/>
        <v>"currency":"",</v>
      </c>
      <c r="Y178" s="22" t="str">
        <f t="shared" si="79"/>
        <v>public static String CURRENCY="currency";</v>
      </c>
      <c r="Z178" s="7" t="str">
        <f t="shared" si="80"/>
        <v>private String currency="";</v>
      </c>
    </row>
    <row r="179" spans="2:26" ht="30.6" x14ac:dyDescent="0.45">
      <c r="B179" s="1" t="s">
        <v>243</v>
      </c>
      <c r="C179" s="1" t="s">
        <v>1</v>
      </c>
      <c r="D179" s="4">
        <v>500</v>
      </c>
      <c r="E179" s="24"/>
      <c r="F179" s="24"/>
      <c r="G179" s="24"/>
      <c r="I179">
        <f>I177</f>
        <v>0</v>
      </c>
      <c r="J179" t="str">
        <f t="shared" si="74"/>
        <v xml:space="preserve"> ADD  DEFAULT_DISCOUNT VARCHAR(500)</v>
      </c>
      <c r="K179" s="21" t="str">
        <f t="shared" si="75"/>
        <v xml:space="preserve"> ALTER COLUMN   DEFAULT_DISCOUNT</v>
      </c>
      <c r="L179" s="12"/>
      <c r="M179" s="18"/>
      <c r="N179" s="5" t="str">
        <f t="shared" si="76"/>
        <v>DEFAULT_DISCOUNT VARCHAR(500),</v>
      </c>
      <c r="O179" s="6" t="s">
        <v>237</v>
      </c>
      <c r="P179" t="s">
        <v>171</v>
      </c>
      <c r="W179" s="17" t="str">
        <f t="shared" si="77"/>
        <v>defaultDiscount</v>
      </c>
      <c r="X179" s="3" t="str">
        <f t="shared" si="78"/>
        <v>"defaultDiscount":"",</v>
      </c>
      <c r="Y179" s="22" t="str">
        <f t="shared" si="79"/>
        <v>public static String DEFAULT_DISCOUNT="defaultDiscount";</v>
      </c>
      <c r="Z179" s="7" t="str">
        <f t="shared" si="80"/>
        <v>private String defaultDiscount="";</v>
      </c>
    </row>
    <row r="180" spans="2:26" ht="30.6" x14ac:dyDescent="0.45">
      <c r="B180" s="1" t="s">
        <v>244</v>
      </c>
      <c r="C180" s="1" t="s">
        <v>1</v>
      </c>
      <c r="D180" s="4">
        <v>500</v>
      </c>
      <c r="E180" s="24"/>
      <c r="F180" s="24"/>
      <c r="G180" s="24"/>
      <c r="I180" t="str">
        <f>I170</f>
        <v>ALTER TABLE CR_PAYMENT_TYPE</v>
      </c>
      <c r="J180" t="str">
        <f t="shared" si="74"/>
        <v xml:space="preserve"> ADD  DEFAULT_PAYMENT_PERIOD VARCHAR(500)</v>
      </c>
      <c r="K180" s="21" t="str">
        <f t="shared" si="75"/>
        <v xml:space="preserve"> ALTER COLUMN   DEFAULT_PAYMENT_PERIOD</v>
      </c>
      <c r="L180" s="12"/>
      <c r="M180" s="18"/>
      <c r="N180" s="5" t="str">
        <f t="shared" si="76"/>
        <v>DEFAULT_PAYMENT_PERIOD VARCHAR(500),</v>
      </c>
      <c r="O180" s="6" t="s">
        <v>237</v>
      </c>
      <c r="P180" t="s">
        <v>168</v>
      </c>
      <c r="Q180" t="s">
        <v>238</v>
      </c>
      <c r="W180" s="17" t="str">
        <f t="shared" si="77"/>
        <v>defaultPaymentPeriod</v>
      </c>
      <c r="X180" s="3" t="str">
        <f t="shared" si="78"/>
        <v>"defaultPaymentPeriod":"",</v>
      </c>
      <c r="Y180" s="22" t="str">
        <f t="shared" si="79"/>
        <v>public static String DEFAULT_PAYMENT_PERIOD="defaultPaymentPeriod";</v>
      </c>
      <c r="Z180" s="7" t="str">
        <f t="shared" si="80"/>
        <v>private String defaultPaymentPeriod="";</v>
      </c>
    </row>
    <row r="181" spans="2:26" ht="19.2" x14ac:dyDescent="0.45">
      <c r="B181" s="1" t="s">
        <v>234</v>
      </c>
      <c r="C181" s="1" t="s">
        <v>1</v>
      </c>
      <c r="D181" s="4">
        <v>500</v>
      </c>
      <c r="E181" s="24"/>
      <c r="F181" s="24"/>
      <c r="G181" s="24"/>
      <c r="I181" t="str">
        <f>I180</f>
        <v>ALTER TABLE CR_PAYMENT_TYPE</v>
      </c>
      <c r="J181" t="str">
        <f t="shared" si="74"/>
        <v xml:space="preserve"> ADD  IS_PUBLIC VARCHAR(500)</v>
      </c>
      <c r="K181" s="21" t="str">
        <f t="shared" si="75"/>
        <v xml:space="preserve"> ALTER COLUMN   IS_PUBLIC</v>
      </c>
      <c r="L181" s="12"/>
      <c r="M181" s="18"/>
      <c r="N181" s="5" t="str">
        <f t="shared" si="76"/>
        <v>IS_PUBLIC VARCHAR(500),</v>
      </c>
      <c r="O181" s="6" t="s">
        <v>112</v>
      </c>
      <c r="P181" t="s">
        <v>235</v>
      </c>
      <c r="W181" s="17" t="str">
        <f t="shared" si="77"/>
        <v>isPublic</v>
      </c>
      <c r="X181" s="3" t="str">
        <f t="shared" si="78"/>
        <v>"isPublic":"",</v>
      </c>
      <c r="Y181" s="22" t="str">
        <f t="shared" si="79"/>
        <v>public static String IS_PUBLIC="isPublic";</v>
      </c>
      <c r="Z181" s="7" t="str">
        <f t="shared" si="80"/>
        <v>private String isPublic="";</v>
      </c>
    </row>
    <row r="182" spans="2:26" ht="19.2" x14ac:dyDescent="0.45">
      <c r="B182" s="1" t="s">
        <v>51</v>
      </c>
      <c r="C182" s="1" t="s">
        <v>1</v>
      </c>
      <c r="D182" s="4">
        <v>500</v>
      </c>
      <c r="E182" s="24"/>
      <c r="F182" s="24"/>
      <c r="G182" s="24"/>
      <c r="I182" t="str">
        <f>I181</f>
        <v>ALTER TABLE CR_PAYMENT_TYPE</v>
      </c>
      <c r="J182" t="str">
        <f t="shared" si="74"/>
        <v xml:space="preserve"> ADD  TYPE VARCHAR(500)</v>
      </c>
      <c r="K182" s="21" t="str">
        <f t="shared" si="75"/>
        <v xml:space="preserve"> ALTER COLUMN   TYPE</v>
      </c>
      <c r="L182" s="12"/>
      <c r="M182" s="18"/>
      <c r="N182" s="5" t="str">
        <f t="shared" si="76"/>
        <v>TYPE VARCHAR(500),</v>
      </c>
      <c r="O182" s="6" t="s">
        <v>51</v>
      </c>
      <c r="W182" s="17" t="str">
        <f t="shared" si="77"/>
        <v>type</v>
      </c>
      <c r="X182" s="3" t="str">
        <f t="shared" si="78"/>
        <v>"type":"",</v>
      </c>
      <c r="Y182" s="22" t="str">
        <f t="shared" si="79"/>
        <v>public static String TYPE="type";</v>
      </c>
      <c r="Z182" s="7" t="str">
        <f t="shared" si="80"/>
        <v>private String type="";</v>
      </c>
    </row>
    <row r="183" spans="2:26" ht="30.6" x14ac:dyDescent="0.45">
      <c r="B183" s="1" t="s">
        <v>245</v>
      </c>
      <c r="C183" s="1" t="s">
        <v>1</v>
      </c>
      <c r="D183" s="4">
        <v>500</v>
      </c>
      <c r="E183" s="24"/>
      <c r="F183" s="24"/>
      <c r="G183" s="24"/>
      <c r="I183" t="str">
        <f>I182</f>
        <v>ALTER TABLE CR_PAYMENT_TYPE</v>
      </c>
      <c r="J183" t="str">
        <f t="shared" si="74"/>
        <v xml:space="preserve"> ADD  USER_LISENCE_COUNT VARCHAR(500)</v>
      </c>
      <c r="K183" s="21" t="str">
        <f t="shared" si="75"/>
        <v xml:space="preserve"> ALTER COLUMN   USER_LISENCE_COUNT</v>
      </c>
      <c r="L183" s="12"/>
      <c r="M183" s="18"/>
      <c r="N183" s="5" t="str">
        <f t="shared" si="76"/>
        <v>USER_LISENCE_COUNT VARCHAR(500),</v>
      </c>
      <c r="O183" s="6" t="s">
        <v>12</v>
      </c>
      <c r="P183" t="s">
        <v>248</v>
      </c>
      <c r="Q183" t="s">
        <v>214</v>
      </c>
      <c r="W183" s="17" t="str">
        <f t="shared" si="77"/>
        <v>userLisenceCount</v>
      </c>
      <c r="X183" s="3" t="str">
        <f t="shared" si="78"/>
        <v>"userLisenceCount":"",</v>
      </c>
      <c r="Y183" s="22" t="str">
        <f t="shared" si="79"/>
        <v>public static String USER_LISENCE_COUNT="userLisenceCount";</v>
      </c>
      <c r="Z183" s="7" t="str">
        <f t="shared" si="80"/>
        <v>private String userLisenceCount="";</v>
      </c>
    </row>
    <row r="184" spans="2:26" ht="30.6" x14ac:dyDescent="0.45">
      <c r="B184" s="1" t="s">
        <v>246</v>
      </c>
      <c r="C184" s="1" t="s">
        <v>1</v>
      </c>
      <c r="D184" s="4">
        <v>500</v>
      </c>
      <c r="E184" s="24"/>
      <c r="F184" s="24"/>
      <c r="G184" s="24"/>
      <c r="I184" t="str">
        <f>I174</f>
        <v>ALTER TABLE CR_PAYMENT_TYPE</v>
      </c>
      <c r="J184" t="str">
        <f t="shared" si="74"/>
        <v xml:space="preserve"> ADD  USER_LISENCE_MONTH_RANGE VARCHAR(500)</v>
      </c>
      <c r="K184" s="21" t="str">
        <f t="shared" si="75"/>
        <v xml:space="preserve"> ALTER COLUMN   USER_LISENCE_MONTH_RANGE</v>
      </c>
      <c r="L184" s="12"/>
      <c r="M184" s="18"/>
      <c r="N184" s="5" t="str">
        <f t="shared" si="76"/>
        <v>USER_LISENCE_MONTH_RANGE VARCHAR(500),</v>
      </c>
      <c r="O184" s="6" t="s">
        <v>12</v>
      </c>
      <c r="P184" t="s">
        <v>248</v>
      </c>
      <c r="Q184" t="s">
        <v>249</v>
      </c>
      <c r="R184" t="s">
        <v>250</v>
      </c>
      <c r="W184" s="17" t="str">
        <f t="shared" si="77"/>
        <v>userLisenceMonthRange</v>
      </c>
      <c r="X184" s="3" t="str">
        <f t="shared" si="78"/>
        <v>"userLisenceMonthRange":"",</v>
      </c>
      <c r="Y184" s="22" t="str">
        <f t="shared" si="79"/>
        <v>public static String USER_LISENCE_MONTH_RANGE="userLisenceMonthRange";</v>
      </c>
      <c r="Z184" s="7" t="str">
        <f t="shared" si="80"/>
        <v>private String userLisenceMonthRange="";</v>
      </c>
    </row>
    <row r="185" spans="2:26" ht="19.2" x14ac:dyDescent="0.45">
      <c r="B185" s="1"/>
      <c r="C185" s="1"/>
      <c r="D185" s="4"/>
      <c r="E185" s="24"/>
      <c r="F185" s="24"/>
      <c r="G185" s="24"/>
      <c r="K185" s="21"/>
      <c r="L185" s="12"/>
      <c r="M185" s="18"/>
      <c r="N185" s="5"/>
      <c r="O185" s="6"/>
      <c r="W185" s="17"/>
      <c r="X185" s="3"/>
      <c r="Y185" s="22"/>
      <c r="Z185" s="7"/>
    </row>
    <row r="186" spans="2:26" ht="19.2" x14ac:dyDescent="0.45">
      <c r="B186" s="1"/>
      <c r="C186" s="1"/>
      <c r="D186" s="4"/>
      <c r="E186" s="24"/>
      <c r="F186" s="24"/>
      <c r="G186" s="24"/>
      <c r="K186" s="21"/>
      <c r="L186" s="12"/>
      <c r="M186" s="18"/>
      <c r="N186" s="5"/>
      <c r="O186" s="6"/>
      <c r="W186" s="17"/>
      <c r="X186" s="3"/>
      <c r="Y186" s="22"/>
      <c r="Z186" s="7"/>
    </row>
    <row r="187" spans="2:26" ht="19.2" x14ac:dyDescent="0.45">
      <c r="B187" s="1"/>
      <c r="C187" s="1"/>
      <c r="D187" s="4"/>
      <c r="E187" s="24"/>
      <c r="F187" s="24"/>
      <c r="G187" s="24"/>
      <c r="K187" s="21"/>
      <c r="L187" s="12"/>
      <c r="M187" s="18"/>
      <c r="N187" s="5"/>
      <c r="O187" s="6"/>
      <c r="W187" s="17"/>
      <c r="X187" s="3"/>
      <c r="Y187" s="22"/>
      <c r="Z187" s="7"/>
    </row>
    <row r="188" spans="2:26" ht="19.2" x14ac:dyDescent="0.45">
      <c r="B188" s="30"/>
      <c r="C188" s="14"/>
      <c r="D188" s="9"/>
      <c r="E188" s="24"/>
      <c r="F188" s="24"/>
      <c r="G188" s="24"/>
      <c r="K188" s="32"/>
      <c r="M188" s="20"/>
      <c r="N188" s="33" t="s">
        <v>130</v>
      </c>
      <c r="O188" s="14"/>
      <c r="P188" s="14"/>
      <c r="W188" s="17"/>
      <c r="X188" s="3"/>
      <c r="Y188" s="22"/>
      <c r="Z188" s="7"/>
    </row>
    <row r="189" spans="2:26" x14ac:dyDescent="0.3">
      <c r="E189" s="24"/>
      <c r="F189" s="24"/>
      <c r="G189" s="24"/>
      <c r="K189" s="21"/>
      <c r="M189" s="19"/>
      <c r="N189" s="31" t="s">
        <v>126</v>
      </c>
      <c r="W189" s="16"/>
      <c r="X189" s="3"/>
      <c r="Y189" s="22"/>
      <c r="Z189" s="7"/>
    </row>
    <row r="190" spans="2:26" x14ac:dyDescent="0.3">
      <c r="E190" s="24"/>
      <c r="F190" s="24"/>
      <c r="G190" s="24"/>
      <c r="K190" s="21"/>
      <c r="M190" s="19"/>
      <c r="N190" s="5"/>
      <c r="W190" s="16"/>
      <c r="X190" s="3"/>
      <c r="Y190" s="22"/>
      <c r="Z190" s="7"/>
    </row>
    <row r="191" spans="2:26" x14ac:dyDescent="0.3">
      <c r="E191" s="24"/>
      <c r="F191" s="24"/>
      <c r="G191" s="24"/>
      <c r="K191" s="21"/>
      <c r="M191" s="19"/>
      <c r="N191" s="5"/>
      <c r="W191" s="16"/>
      <c r="X191" s="3"/>
      <c r="Y191" s="22"/>
      <c r="Z191" s="7"/>
    </row>
    <row r="192" spans="2:26" ht="28.8" x14ac:dyDescent="0.3">
      <c r="B192" s="2" t="s">
        <v>252</v>
      </c>
      <c r="E192" s="24"/>
      <c r="F192" s="24"/>
      <c r="G192" s="24"/>
      <c r="I192" t="str">
        <f>CONCATENATE("ALTER TABLE"," ",B192)</f>
        <v>ALTER TABLE CR_COMPANY_PAYMENT</v>
      </c>
      <c r="J192" t="str">
        <f>LEFT(CONCATENATE(" ADD "," ",N211,";"),LEN(CONCATENATE(" ADD "," ",N211,";"))-2)</f>
        <v xml:space="preserve"> ADD  CREATE TABLE CR_COMPANY_PAYMENT_LIST </v>
      </c>
      <c r="K192" s="21" t="str">
        <f>LEFT(CONCATENATE(" ALTER COLUMN  "," ",B192,";"),LEN(CONCATENATE(" ALTER COLUMN "," ",B192,";")))</f>
        <v xml:space="preserve"> ALTER COLUMN   CR_COMPANY_PAYMENT</v>
      </c>
      <c r="M192" s="19"/>
      <c r="N192" s="5" t="str">
        <f>CONCATENATE("CREATE TABLE ",B192," ","(")</f>
        <v>CREATE TABLE CR_COMPANY_PAYMENT (</v>
      </c>
      <c r="W192" s="16"/>
      <c r="X192" s="3" t="s">
        <v>32</v>
      </c>
      <c r="Y192" s="22"/>
      <c r="Z192" s="7"/>
    </row>
    <row r="193" spans="2:26" ht="19.2" x14ac:dyDescent="0.45">
      <c r="B193" s="34" t="s">
        <v>2</v>
      </c>
      <c r="C193" s="1" t="s">
        <v>1</v>
      </c>
      <c r="D193" s="4">
        <v>20</v>
      </c>
      <c r="E193" s="24" t="s">
        <v>163</v>
      </c>
      <c r="F193" s="24"/>
      <c r="G193" s="24"/>
      <c r="I193" t="str">
        <f>I192</f>
        <v>ALTER TABLE CR_COMPANY_PAYMENT</v>
      </c>
      <c r="J193" t="str">
        <f>LEFT(CONCATENATE(" ADD "," ",N212,";"),LEN(CONCATENATE(" ADD "," ",N212,";"))-2)</f>
        <v xml:space="preserve"> ADD  ID VARCHAR(20) NOT NULL </v>
      </c>
      <c r="K193" s="21"/>
      <c r="L193" s="12"/>
      <c r="M193" s="18"/>
      <c r="N193" s="5" t="str">
        <f t="shared" ref="N193:N204" si="81">CONCATENATE(B193," ",C193,"(",D193,")",E193,F193,G193,",")</f>
        <v>ID VARCHAR(20) NOT NULL ,</v>
      </c>
      <c r="O193" s="6" t="s">
        <v>2</v>
      </c>
      <c r="P193" s="6"/>
      <c r="Q193" s="6"/>
      <c r="R193" s="6"/>
      <c r="S193" s="6"/>
      <c r="T193" s="6"/>
      <c r="U193" s="6"/>
      <c r="V193" s="6"/>
      <c r="W193" s="17" t="str">
        <f t="shared" ref="W193:W204" si="82">CONCATENATE(,LOWER(O193),UPPER(LEFT(P193,1)),LOWER(RIGHT(P193,LEN(P193)-IF(LEN(P193)&gt;0,1,LEN(P193)))),UPPER(LEFT(Q193,1)),LOWER(RIGHT(Q193,LEN(Q193)-IF(LEN(Q193)&gt;0,1,LEN(Q193)))),UPPER(LEFT(R193,1)),LOWER(RIGHT(R193,LEN(R193)-IF(LEN(R193)&gt;0,1,LEN(R193)))),UPPER(LEFT(S193,1)),LOWER(RIGHT(S193,LEN(S193)-IF(LEN(S193)&gt;0,1,LEN(S193)))),UPPER(LEFT(T193,1)),LOWER(RIGHT(T193,LEN(T193)-IF(LEN(T193)&gt;0,1,LEN(T193)))),UPPER(LEFT(U193,1)),LOWER(RIGHT(U193,LEN(U193)-IF(LEN(U193)&gt;0,1,LEN(U193)))),UPPER(LEFT(V193,1)),LOWER(RIGHT(V193,LEN(V193)-IF(LEN(V193)&gt;0,1,LEN(V193)))))</f>
        <v>id</v>
      </c>
      <c r="X193" s="3" t="str">
        <f t="shared" ref="X193:X204" si="83">CONCATENATE("""",W193,"""",":","""","""",",")</f>
        <v>"id":"",</v>
      </c>
      <c r="Y193" s="22" t="str">
        <f t="shared" ref="Y193:Y204" si="84">CONCATENATE("public static String ",,B193,,"=","""",W193,""";")</f>
        <v>public static String ID="id";</v>
      </c>
      <c r="Z193" s="7" t="str">
        <f t="shared" ref="Z193:Z204" si="85">CONCATENATE("private String ",W193,"=","""""",";")</f>
        <v>private String id="";</v>
      </c>
    </row>
    <row r="194" spans="2:26" ht="19.2" x14ac:dyDescent="0.45">
      <c r="B194" s="34" t="s">
        <v>3</v>
      </c>
      <c r="C194" s="1" t="s">
        <v>1</v>
      </c>
      <c r="D194" s="4">
        <v>10</v>
      </c>
      <c r="E194" s="24"/>
      <c r="F194" s="24"/>
      <c r="G194" s="24"/>
      <c r="I194" t="str">
        <f>I193</f>
        <v>ALTER TABLE CR_COMPANY_PAYMENT</v>
      </c>
      <c r="K194" s="21"/>
      <c r="L194" s="12"/>
      <c r="M194" s="18"/>
      <c r="N194" s="5" t="str">
        <f t="shared" si="81"/>
        <v>STATUS VARCHAR(10),</v>
      </c>
      <c r="O194" s="6" t="s">
        <v>3</v>
      </c>
      <c r="W194" s="17" t="str">
        <f t="shared" si="82"/>
        <v>status</v>
      </c>
      <c r="X194" s="3" t="str">
        <f t="shared" si="83"/>
        <v>"status":"",</v>
      </c>
      <c r="Y194" s="22" t="str">
        <f t="shared" si="84"/>
        <v>public static String STATUS="status";</v>
      </c>
      <c r="Z194" s="7" t="str">
        <f t="shared" si="85"/>
        <v>private String status="";</v>
      </c>
    </row>
    <row r="195" spans="2:26" ht="19.2" x14ac:dyDescent="0.45">
      <c r="B195" s="34" t="s">
        <v>5</v>
      </c>
      <c r="C195" s="1" t="s">
        <v>1</v>
      </c>
      <c r="D195" s="4">
        <v>20</v>
      </c>
      <c r="E195" s="24"/>
      <c r="F195" s="24"/>
      <c r="G195" s="24"/>
      <c r="I195" t="str">
        <f>I194</f>
        <v>ALTER TABLE CR_COMPANY_PAYMENT</v>
      </c>
      <c r="K195" s="21"/>
      <c r="L195" s="12"/>
      <c r="M195" s="18"/>
      <c r="N195" s="5" t="str">
        <f t="shared" si="81"/>
        <v>MODIFICATION_DATE VARCHAR(20),</v>
      </c>
      <c r="O195" s="6" t="s">
        <v>9</v>
      </c>
      <c r="P195" t="s">
        <v>8</v>
      </c>
      <c r="W195" s="17" t="str">
        <f t="shared" si="82"/>
        <v>modificationDate</v>
      </c>
      <c r="X195" s="3" t="str">
        <f t="shared" si="83"/>
        <v>"modificationDate":"",</v>
      </c>
      <c r="Y195" s="22" t="str">
        <f t="shared" si="84"/>
        <v>public static String MODIFICATION_DATE="modificationDate";</v>
      </c>
      <c r="Z195" s="7" t="str">
        <f t="shared" si="85"/>
        <v>private String modificationDate="";</v>
      </c>
    </row>
    <row r="196" spans="2:26" ht="19.2" x14ac:dyDescent="0.45">
      <c r="B196" s="34" t="s">
        <v>4</v>
      </c>
      <c r="C196" s="1" t="s">
        <v>1</v>
      </c>
      <c r="D196" s="4">
        <v>20</v>
      </c>
      <c r="E196" s="24"/>
      <c r="F196" s="24"/>
      <c r="G196" s="24"/>
      <c r="I196" t="str">
        <f>I195</f>
        <v>ALTER TABLE CR_COMPANY_PAYMENT</v>
      </c>
      <c r="K196" s="21"/>
      <c r="L196" s="12"/>
      <c r="M196" s="18"/>
      <c r="N196" s="5" t="str">
        <f t="shared" si="81"/>
        <v>INSERT_DATE VARCHAR(20),</v>
      </c>
      <c r="O196" s="6" t="s">
        <v>7</v>
      </c>
      <c r="P196" t="s">
        <v>8</v>
      </c>
      <c r="W196" s="17" t="str">
        <f t="shared" si="82"/>
        <v>insertDate</v>
      </c>
      <c r="X196" s="3" t="str">
        <f t="shared" si="83"/>
        <v>"insertDate":"",</v>
      </c>
      <c r="Y196" s="22" t="str">
        <f t="shared" si="84"/>
        <v>public static String INSERT_DATE="insertDate";</v>
      </c>
      <c r="Z196" s="7" t="str">
        <f t="shared" si="85"/>
        <v>private String insertDate="";</v>
      </c>
    </row>
    <row r="197" spans="2:26" ht="19.2" x14ac:dyDescent="0.45">
      <c r="B197" s="34" t="s">
        <v>160</v>
      </c>
      <c r="C197" s="1" t="s">
        <v>1</v>
      </c>
      <c r="D197" s="4">
        <v>500</v>
      </c>
      <c r="E197" s="24"/>
      <c r="F197" s="24"/>
      <c r="G197" s="24"/>
      <c r="I197">
        <f>I188</f>
        <v>0</v>
      </c>
      <c r="K197" s="21"/>
      <c r="L197" s="12"/>
      <c r="M197" s="18"/>
      <c r="N197" s="5" t="str">
        <f t="shared" si="81"/>
        <v>FK_COMPANY_ID VARCHAR(500),</v>
      </c>
      <c r="O197" s="6" t="s">
        <v>10</v>
      </c>
      <c r="P197" t="s">
        <v>162</v>
      </c>
      <c r="Q197" t="s">
        <v>2</v>
      </c>
      <c r="W197" s="17" t="str">
        <f t="shared" si="82"/>
        <v>fkCompanyId</v>
      </c>
      <c r="X197" s="3" t="str">
        <f t="shared" si="83"/>
        <v>"fkCompanyId":"",</v>
      </c>
      <c r="Y197" s="22" t="str">
        <f t="shared" si="84"/>
        <v>public static String FK_COMPANY_ID="fkCompanyId";</v>
      </c>
      <c r="Z197" s="7" t="str">
        <f t="shared" si="85"/>
        <v>private String fkCompanyId="";</v>
      </c>
    </row>
    <row r="198" spans="2:26" ht="19.2" x14ac:dyDescent="0.45">
      <c r="B198" s="34" t="s">
        <v>239</v>
      </c>
      <c r="C198" s="1" t="s">
        <v>1</v>
      </c>
      <c r="D198" s="4">
        <v>500</v>
      </c>
      <c r="E198" s="24"/>
      <c r="F198" s="24"/>
      <c r="G198" s="24"/>
      <c r="I198">
        <f>I197</f>
        <v>0</v>
      </c>
      <c r="K198" s="21"/>
      <c r="L198" s="12"/>
      <c r="M198" s="18"/>
      <c r="N198" s="5" t="str">
        <f t="shared" si="81"/>
        <v>FK_PAYMENT_TYPE_ID VARCHAR(500),</v>
      </c>
      <c r="O198" s="6" t="s">
        <v>10</v>
      </c>
      <c r="P198" t="s">
        <v>168</v>
      </c>
      <c r="Q198" t="s">
        <v>51</v>
      </c>
      <c r="R198" t="s">
        <v>2</v>
      </c>
      <c r="W198" s="17" t="str">
        <f t="shared" si="82"/>
        <v>fkPaymentTypeId</v>
      </c>
      <c r="X198" s="3" t="str">
        <f t="shared" si="83"/>
        <v>"fkPaymentTypeId":"",</v>
      </c>
      <c r="Y198" s="22" t="str">
        <f t="shared" si="84"/>
        <v>public static String FK_PAYMENT_TYPE_ID="fkPaymentTypeId";</v>
      </c>
      <c r="Z198" s="7" t="str">
        <f t="shared" si="85"/>
        <v>private String fkPaymentTypeId="";</v>
      </c>
    </row>
    <row r="199" spans="2:26" ht="19.2" x14ac:dyDescent="0.45">
      <c r="B199" s="34" t="s">
        <v>15</v>
      </c>
      <c r="C199" s="1" t="s">
        <v>1</v>
      </c>
      <c r="D199" s="4">
        <v>500</v>
      </c>
      <c r="E199" s="24"/>
      <c r="F199" s="24"/>
      <c r="G199" s="24"/>
      <c r="I199">
        <f>I198</f>
        <v>0</v>
      </c>
      <c r="K199" s="21"/>
      <c r="L199" s="12"/>
      <c r="M199" s="18"/>
      <c r="N199" s="5" t="str">
        <f t="shared" si="81"/>
        <v>PAYMENT_DATE VARCHAR(500),</v>
      </c>
      <c r="O199" s="6" t="s">
        <v>168</v>
      </c>
      <c r="P199" t="s">
        <v>8</v>
      </c>
      <c r="W199" s="17" t="str">
        <f t="shared" si="82"/>
        <v>paymentDate</v>
      </c>
      <c r="X199" s="3" t="str">
        <f t="shared" si="83"/>
        <v>"paymentDate":"",</v>
      </c>
      <c r="Y199" s="22" t="str">
        <f t="shared" si="84"/>
        <v>public static String PAYMENT_DATE="paymentDate";</v>
      </c>
      <c r="Z199" s="7" t="str">
        <f t="shared" si="85"/>
        <v>private String paymentDate="";</v>
      </c>
    </row>
    <row r="200" spans="2:26" ht="19.2" x14ac:dyDescent="0.45">
      <c r="B200" s="34" t="s">
        <v>16</v>
      </c>
      <c r="C200" s="1" t="s">
        <v>1</v>
      </c>
      <c r="D200" s="4">
        <v>500</v>
      </c>
      <c r="E200" s="24"/>
      <c r="F200" s="24"/>
      <c r="G200" s="24"/>
      <c r="I200">
        <f>I198</f>
        <v>0</v>
      </c>
      <c r="K200" s="21"/>
      <c r="L200" s="12"/>
      <c r="M200" s="18"/>
      <c r="N200" s="5" t="str">
        <f t="shared" si="81"/>
        <v>PAYMENT_TIME VARCHAR(500),</v>
      </c>
      <c r="O200" s="6" t="s">
        <v>168</v>
      </c>
      <c r="P200" t="s">
        <v>133</v>
      </c>
      <c r="W200" s="17" t="str">
        <f t="shared" si="82"/>
        <v>paymentTime</v>
      </c>
      <c r="X200" s="3" t="str">
        <f t="shared" si="83"/>
        <v>"paymentTime":"",</v>
      </c>
      <c r="Y200" s="22" t="str">
        <f t="shared" si="84"/>
        <v>public static String PAYMENT_TIME="paymentTime";</v>
      </c>
      <c r="Z200" s="7" t="str">
        <f t="shared" si="85"/>
        <v>private String paymentTime="";</v>
      </c>
    </row>
    <row r="201" spans="2:26" ht="19.2" x14ac:dyDescent="0.45">
      <c r="B201" s="34" t="s">
        <v>95</v>
      </c>
      <c r="C201" s="1" t="s">
        <v>1</v>
      </c>
      <c r="D201" s="4">
        <v>500</v>
      </c>
      <c r="E201" s="24"/>
      <c r="F201" s="24"/>
      <c r="G201" s="24"/>
      <c r="I201">
        <f>I199</f>
        <v>0</v>
      </c>
      <c r="K201" s="21"/>
      <c r="L201" s="12"/>
      <c r="M201" s="18"/>
      <c r="N201" s="5" t="str">
        <f t="shared" si="81"/>
        <v>PAYMENT_AMOUNT VARCHAR(500),</v>
      </c>
      <c r="O201" s="6" t="s">
        <v>168</v>
      </c>
      <c r="P201" t="s">
        <v>169</v>
      </c>
      <c r="W201" s="17" t="str">
        <f t="shared" si="82"/>
        <v>paymentAmount</v>
      </c>
      <c r="X201" s="3" t="str">
        <f t="shared" si="83"/>
        <v>"paymentAmount":"",</v>
      </c>
      <c r="Y201" s="22" t="str">
        <f t="shared" si="84"/>
        <v>public static String PAYMENT_AMOUNT="paymentAmount";</v>
      </c>
      <c r="Z201" s="7" t="str">
        <f t="shared" si="85"/>
        <v>private String paymentAmount="";</v>
      </c>
    </row>
    <row r="202" spans="2:26" ht="19.2" x14ac:dyDescent="0.45">
      <c r="B202" s="1" t="s">
        <v>172</v>
      </c>
      <c r="C202" s="1" t="s">
        <v>1</v>
      </c>
      <c r="D202" s="4">
        <v>500</v>
      </c>
      <c r="E202" s="24"/>
      <c r="F202" s="24"/>
      <c r="G202" s="24"/>
      <c r="I202">
        <f>I200</f>
        <v>0</v>
      </c>
      <c r="J202" t="str">
        <f>LEFT(CONCATENATE(" ADD "," ",N202,";"),LEN(CONCATENATE(" ADD "," ",N202,";"))-2)</f>
        <v xml:space="preserve"> ADD  CURRENCY VARCHAR(500)</v>
      </c>
      <c r="K202" s="21" t="str">
        <f>LEFT(CONCATENATE(" ALTER COLUMN  "," ",B202,";"),LEN(CONCATENATE(" ALTER COLUMN "," ",B202,";")))</f>
        <v xml:space="preserve"> ALTER COLUMN   CURRENCY</v>
      </c>
      <c r="L202" s="12"/>
      <c r="M202" s="18"/>
      <c r="N202" s="5" t="str">
        <f t="shared" si="81"/>
        <v>CURRENCY VARCHAR(500),</v>
      </c>
      <c r="O202" s="6" t="s">
        <v>172</v>
      </c>
      <c r="W202" s="17" t="str">
        <f t="shared" si="82"/>
        <v>currency</v>
      </c>
      <c r="X202" s="3" t="str">
        <f t="shared" si="83"/>
        <v>"currency":"",</v>
      </c>
      <c r="Y202" s="22" t="str">
        <f t="shared" si="84"/>
        <v>public static String CURRENCY="currency";</v>
      </c>
      <c r="Z202" s="7" t="str">
        <f t="shared" si="85"/>
        <v>private String currency="";</v>
      </c>
    </row>
    <row r="203" spans="2:26" ht="19.2" x14ac:dyDescent="0.45">
      <c r="B203" s="34" t="s">
        <v>167</v>
      </c>
      <c r="C203" s="1" t="s">
        <v>1</v>
      </c>
      <c r="D203" s="4">
        <v>500</v>
      </c>
      <c r="E203" s="24"/>
      <c r="F203" s="24"/>
      <c r="G203" s="24"/>
      <c r="I203" t="str">
        <f>I192</f>
        <v>ALTER TABLE CR_COMPANY_PAYMENT</v>
      </c>
      <c r="K203" s="21"/>
      <c r="L203" s="12"/>
      <c r="M203" s="18"/>
      <c r="N203" s="5" t="str">
        <f t="shared" si="81"/>
        <v>PAYMENT_DISCOUNT VARCHAR(500),</v>
      </c>
      <c r="O203" s="6" t="s">
        <v>168</v>
      </c>
      <c r="P203" t="s">
        <v>171</v>
      </c>
      <c r="W203" s="17" t="str">
        <f t="shared" si="82"/>
        <v>paymentDiscount</v>
      </c>
      <c r="X203" s="3" t="str">
        <f t="shared" si="83"/>
        <v>"paymentDiscount":"",</v>
      </c>
      <c r="Y203" s="22" t="str">
        <f t="shared" si="84"/>
        <v>public static String PAYMENT_DISCOUNT="paymentDiscount";</v>
      </c>
      <c r="Z203" s="7" t="str">
        <f t="shared" si="85"/>
        <v>private String paymentDiscount="";</v>
      </c>
    </row>
    <row r="204" spans="2:26" ht="19.2" x14ac:dyDescent="0.45">
      <c r="B204" s="34" t="s">
        <v>14</v>
      </c>
      <c r="C204" s="1" t="s">
        <v>1</v>
      </c>
      <c r="D204" s="4">
        <v>500</v>
      </c>
      <c r="E204" s="24"/>
      <c r="F204" s="24"/>
      <c r="G204" s="24"/>
      <c r="I204" t="str">
        <f>I203</f>
        <v>ALTER TABLE CR_COMPANY_PAYMENT</v>
      </c>
      <c r="K204" s="21"/>
      <c r="L204" s="12"/>
      <c r="M204" s="18"/>
      <c r="N204" s="5" t="str">
        <f t="shared" si="81"/>
        <v>DESCRIPTION VARCHAR(500),</v>
      </c>
      <c r="O204" s="6" t="s">
        <v>14</v>
      </c>
      <c r="W204" s="17" t="str">
        <f t="shared" si="82"/>
        <v>description</v>
      </c>
      <c r="X204" s="3" t="str">
        <f t="shared" si="83"/>
        <v>"description":"",</v>
      </c>
      <c r="Y204" s="22" t="str">
        <f t="shared" si="84"/>
        <v>public static String DESCRIPTION="description";</v>
      </c>
      <c r="Z204" s="7" t="str">
        <f t="shared" si="85"/>
        <v>private String description="";</v>
      </c>
    </row>
    <row r="205" spans="2:26" ht="19.2" x14ac:dyDescent="0.45">
      <c r="B205" s="1"/>
      <c r="C205" s="1"/>
      <c r="D205" s="4"/>
      <c r="E205" s="24"/>
      <c r="F205" s="24"/>
      <c r="G205" s="24"/>
      <c r="K205" s="21"/>
      <c r="L205" s="12"/>
      <c r="M205" s="18"/>
      <c r="N205" s="5"/>
      <c r="O205" s="6"/>
      <c r="W205" s="17"/>
      <c r="X205" s="3"/>
      <c r="Y205" s="22"/>
      <c r="Z205" s="7"/>
    </row>
    <row r="206" spans="2:26" ht="19.2" x14ac:dyDescent="0.45">
      <c r="B206" s="1"/>
      <c r="C206" s="1"/>
      <c r="D206" s="4"/>
      <c r="E206" s="24"/>
      <c r="F206" s="24"/>
      <c r="G206" s="24"/>
      <c r="K206" s="21"/>
      <c r="L206" s="12"/>
      <c r="M206" s="18"/>
      <c r="N206" s="5"/>
      <c r="O206" s="6"/>
      <c r="W206" s="17"/>
      <c r="X206" s="3"/>
      <c r="Y206" s="22"/>
      <c r="Z206" s="7"/>
    </row>
    <row r="207" spans="2:26" ht="19.2" x14ac:dyDescent="0.45">
      <c r="B207" s="1"/>
      <c r="C207" s="1"/>
      <c r="D207" s="4"/>
      <c r="E207" s="24"/>
      <c r="F207" s="24"/>
      <c r="G207" s="24"/>
      <c r="K207" s="21"/>
      <c r="L207" s="12"/>
      <c r="M207" s="18"/>
      <c r="N207" s="5"/>
      <c r="O207" s="6"/>
      <c r="W207" s="17"/>
      <c r="X207" s="3"/>
      <c r="Y207" s="22"/>
      <c r="Z207" s="7"/>
    </row>
    <row r="208" spans="2:26" ht="19.2" x14ac:dyDescent="0.45">
      <c r="B208" s="30"/>
      <c r="C208" s="14"/>
      <c r="D208" s="9"/>
      <c r="E208" s="24"/>
      <c r="F208" s="24"/>
      <c r="G208" s="24"/>
      <c r="K208" s="32"/>
      <c r="M208" s="20"/>
      <c r="N208" s="33" t="s">
        <v>130</v>
      </c>
      <c r="O208" s="14"/>
      <c r="P208" s="14"/>
      <c r="W208" s="17"/>
      <c r="X208" s="3"/>
      <c r="Y208" s="22"/>
      <c r="Z208" s="7"/>
    </row>
    <row r="209" spans="2:26" x14ac:dyDescent="0.3">
      <c r="E209" s="24"/>
      <c r="F209" s="24"/>
      <c r="G209" s="24"/>
      <c r="K209" s="21"/>
      <c r="M209" s="19"/>
      <c r="N209" s="31" t="s">
        <v>126</v>
      </c>
      <c r="W209" s="16"/>
      <c r="X209" s="3"/>
      <c r="Y209" s="22"/>
      <c r="Z209" s="7"/>
    </row>
    <row r="210" spans="2:26" x14ac:dyDescent="0.3">
      <c r="E210" s="24"/>
      <c r="F210" s="24"/>
      <c r="G210" s="24"/>
      <c r="K210" s="21"/>
      <c r="M210" s="19"/>
      <c r="N210" s="5"/>
      <c r="W210" s="16"/>
      <c r="X210" s="3"/>
      <c r="Y210" s="22"/>
      <c r="Z210" s="7"/>
    </row>
    <row r="211" spans="2:26" ht="43.2" x14ac:dyDescent="0.3">
      <c r="B211" s="2" t="s">
        <v>253</v>
      </c>
      <c r="E211" s="24"/>
      <c r="F211" s="24"/>
      <c r="G211" s="24"/>
      <c r="I211" t="str">
        <f>CONCATENATE("ALTER TABLE"," ",B211)</f>
        <v>ALTER TABLE CR_COMPANY_PAYMENT_LIST</v>
      </c>
      <c r="K211" s="26" t="str">
        <f>CONCATENATE(J211,"  CREATE OR REPLACE VIEW ",B211," AS SELECT")</f>
        <v xml:space="preserve">  CREATE OR REPLACE VIEW CR_COMPANY_PAYMENT_LIST AS SELECT</v>
      </c>
      <c r="M211" s="19"/>
      <c r="N211" s="5" t="str">
        <f>CONCATENATE("CREATE TABLE ",B211," ","(")</f>
        <v>CREATE TABLE CR_COMPANY_PAYMENT_LIST (</v>
      </c>
      <c r="W211" s="16"/>
      <c r="X211" s="3" t="s">
        <v>32</v>
      </c>
      <c r="Y211" s="22"/>
      <c r="Z211" s="7"/>
    </row>
    <row r="212" spans="2:26" ht="19.2" x14ac:dyDescent="0.45">
      <c r="B212" s="34" t="s">
        <v>2</v>
      </c>
      <c r="C212" s="1" t="s">
        <v>1</v>
      </c>
      <c r="D212" s="4">
        <v>20</v>
      </c>
      <c r="E212" s="24" t="s">
        <v>163</v>
      </c>
      <c r="F212" s="24"/>
      <c r="G212" s="24"/>
      <c r="I212" t="str">
        <f>I211</f>
        <v>ALTER TABLE CR_COMPANY_PAYMENT_LIST</v>
      </c>
      <c r="K212" s="25" t="str">
        <f>CONCATENATE(" T.",B212,",")</f>
        <v xml:space="preserve"> T.ID,</v>
      </c>
      <c r="L212" s="12"/>
      <c r="M212" s="18"/>
      <c r="N212" s="5" t="str">
        <f t="shared" ref="N212:N228" si="86">CONCATENATE(B212," ",C212,"(",D212,")",E212,F212,G212,",")</f>
        <v>ID VARCHAR(20) NOT NULL ,</v>
      </c>
      <c r="O212" s="6" t="s">
        <v>2</v>
      </c>
      <c r="P212" s="6"/>
      <c r="Q212" s="6"/>
      <c r="R212" s="6"/>
      <c r="S212" s="6"/>
      <c r="T212" s="6"/>
      <c r="U212" s="6"/>
      <c r="V212" s="6"/>
      <c r="W212" s="17" t="str">
        <f t="shared" ref="W212:W228" si="87">CONCATENATE(,LOWER(O212),UPPER(LEFT(P212,1)),LOWER(RIGHT(P212,LEN(P212)-IF(LEN(P212)&gt;0,1,LEN(P212)))),UPPER(LEFT(Q212,1)),LOWER(RIGHT(Q212,LEN(Q212)-IF(LEN(Q212)&gt;0,1,LEN(Q212)))),UPPER(LEFT(R212,1)),LOWER(RIGHT(R212,LEN(R212)-IF(LEN(R212)&gt;0,1,LEN(R212)))),UPPER(LEFT(S212,1)),LOWER(RIGHT(S212,LEN(S212)-IF(LEN(S212)&gt;0,1,LEN(S212)))),UPPER(LEFT(T212,1)),LOWER(RIGHT(T212,LEN(T212)-IF(LEN(T212)&gt;0,1,LEN(T212)))),UPPER(LEFT(U212,1)),LOWER(RIGHT(U212,LEN(U212)-IF(LEN(U212)&gt;0,1,LEN(U212)))),UPPER(LEFT(V212,1)),LOWER(RIGHT(V212,LEN(V212)-IF(LEN(V212)&gt;0,1,LEN(V212)))))</f>
        <v>id</v>
      </c>
      <c r="X212" s="3" t="str">
        <f t="shared" ref="X212:X228" si="88">CONCATENATE("""",W212,"""",":","""","""",",")</f>
        <v>"id":"",</v>
      </c>
      <c r="Y212" s="22" t="str">
        <f t="shared" ref="Y212:Y228" si="89">CONCATENATE("public static String ",,B212,,"=","""",W212,""";")</f>
        <v>public static String ID="id";</v>
      </c>
      <c r="Z212" s="7" t="str">
        <f t="shared" ref="Z212:Z228" si="90">CONCATENATE("private String ",W212,"=","""""",";")</f>
        <v>private String id="";</v>
      </c>
    </row>
    <row r="213" spans="2:26" ht="19.2" x14ac:dyDescent="0.45">
      <c r="B213" s="34" t="s">
        <v>3</v>
      </c>
      <c r="C213" s="1" t="s">
        <v>1</v>
      </c>
      <c r="D213" s="4">
        <v>10</v>
      </c>
      <c r="E213" s="24"/>
      <c r="F213" s="24"/>
      <c r="G213" s="24"/>
      <c r="I213" t="str">
        <f>I212</f>
        <v>ALTER TABLE CR_COMPANY_PAYMENT_LIST</v>
      </c>
      <c r="K213" s="25" t="str">
        <f>CONCATENATE(" T.",B213,",")</f>
        <v xml:space="preserve"> T.STATUS,</v>
      </c>
      <c r="L213" s="12"/>
      <c r="M213" s="18"/>
      <c r="N213" s="5" t="str">
        <f t="shared" si="86"/>
        <v>STATUS VARCHAR(10),</v>
      </c>
      <c r="O213" s="6" t="s">
        <v>3</v>
      </c>
      <c r="W213" s="17" t="str">
        <f t="shared" si="87"/>
        <v>status</v>
      </c>
      <c r="X213" s="3" t="str">
        <f t="shared" si="88"/>
        <v>"status":"",</v>
      </c>
      <c r="Y213" s="22" t="str">
        <f t="shared" si="89"/>
        <v>public static String STATUS="status";</v>
      </c>
      <c r="Z213" s="7" t="str">
        <f t="shared" si="90"/>
        <v>private String status="";</v>
      </c>
    </row>
    <row r="214" spans="2:26" ht="19.2" x14ac:dyDescent="0.45">
      <c r="B214" s="34" t="s">
        <v>5</v>
      </c>
      <c r="C214" s="1" t="s">
        <v>1</v>
      </c>
      <c r="D214" s="4">
        <v>20</v>
      </c>
      <c r="E214" s="24"/>
      <c r="F214" s="24"/>
      <c r="G214" s="24"/>
      <c r="I214" t="str">
        <f>I213</f>
        <v>ALTER TABLE CR_COMPANY_PAYMENT_LIST</v>
      </c>
      <c r="K214" s="25" t="str">
        <f>CONCATENATE(" T.",B214,",")</f>
        <v xml:space="preserve"> T.MODIFICATION_DATE,</v>
      </c>
      <c r="L214" s="12"/>
      <c r="M214" s="18"/>
      <c r="N214" s="5" t="str">
        <f t="shared" si="86"/>
        <v>MODIFICATION_DATE VARCHAR(20),</v>
      </c>
      <c r="O214" s="6" t="s">
        <v>9</v>
      </c>
      <c r="P214" t="s">
        <v>8</v>
      </c>
      <c r="W214" s="17" t="str">
        <f t="shared" si="87"/>
        <v>modificationDate</v>
      </c>
      <c r="X214" s="3" t="str">
        <f t="shared" si="88"/>
        <v>"modificationDate":"",</v>
      </c>
      <c r="Y214" s="22" t="str">
        <f t="shared" si="89"/>
        <v>public static String MODIFICATION_DATE="modificationDate";</v>
      </c>
      <c r="Z214" s="7" t="str">
        <f t="shared" si="90"/>
        <v>private String modificationDate="";</v>
      </c>
    </row>
    <row r="215" spans="2:26" ht="19.2" x14ac:dyDescent="0.45">
      <c r="B215" s="34" t="s">
        <v>4</v>
      </c>
      <c r="C215" s="1" t="s">
        <v>1</v>
      </c>
      <c r="D215" s="4">
        <v>20</v>
      </c>
      <c r="E215" s="24"/>
      <c r="F215" s="24"/>
      <c r="G215" s="24"/>
      <c r="I215" t="str">
        <f>I214</f>
        <v>ALTER TABLE CR_COMPANY_PAYMENT_LIST</v>
      </c>
      <c r="K215" s="25" t="str">
        <f>CONCATENATE(" T.",B215,",")</f>
        <v xml:space="preserve"> T.INSERT_DATE,</v>
      </c>
      <c r="L215" s="12"/>
      <c r="M215" s="18"/>
      <c r="N215" s="5" t="str">
        <f t="shared" si="86"/>
        <v>INSERT_DATE VARCHAR(20),</v>
      </c>
      <c r="O215" s="6" t="s">
        <v>7</v>
      </c>
      <c r="P215" t="s">
        <v>8</v>
      </c>
      <c r="W215" s="17" t="str">
        <f t="shared" si="87"/>
        <v>insertDate</v>
      </c>
      <c r="X215" s="3" t="str">
        <f t="shared" si="88"/>
        <v>"insertDate":"",</v>
      </c>
      <c r="Y215" s="22" t="str">
        <f t="shared" si="89"/>
        <v>public static String INSERT_DATE="insertDate";</v>
      </c>
      <c r="Z215" s="7" t="str">
        <f t="shared" si="90"/>
        <v>private String insertDate="";</v>
      </c>
    </row>
    <row r="216" spans="2:26" ht="19.2" x14ac:dyDescent="0.45">
      <c r="B216" s="34" t="s">
        <v>160</v>
      </c>
      <c r="C216" s="1" t="s">
        <v>1</v>
      </c>
      <c r="D216" s="4">
        <v>500</v>
      </c>
      <c r="E216" s="24"/>
      <c r="F216" s="24"/>
      <c r="G216" s="24"/>
      <c r="I216">
        <f>I207</f>
        <v>0</v>
      </c>
      <c r="K216" s="25" t="str">
        <f>CONCATENATE(B216,",")</f>
        <v>FK_COMPANY_ID,</v>
      </c>
      <c r="L216" s="12"/>
      <c r="M216" s="18"/>
      <c r="N216" s="5" t="str">
        <f t="shared" si="86"/>
        <v>FK_COMPANY_ID VARCHAR(500),</v>
      </c>
      <c r="O216" s="6" t="s">
        <v>10</v>
      </c>
      <c r="P216" t="s">
        <v>162</v>
      </c>
      <c r="Q216" t="s">
        <v>2</v>
      </c>
      <c r="W216" s="17" t="str">
        <f t="shared" si="87"/>
        <v>fkCompanyId</v>
      </c>
      <c r="X216" s="3" t="str">
        <f t="shared" si="88"/>
        <v>"fkCompanyId":"",</v>
      </c>
      <c r="Y216" s="22" t="str">
        <f t="shared" si="89"/>
        <v>public static String FK_COMPANY_ID="fkCompanyId";</v>
      </c>
      <c r="Z216" s="7" t="str">
        <f t="shared" si="90"/>
        <v>private String fkCompanyId="";</v>
      </c>
    </row>
    <row r="217" spans="2:26" ht="26.4" x14ac:dyDescent="0.45">
      <c r="B217" s="34" t="s">
        <v>196</v>
      </c>
      <c r="C217" s="1" t="s">
        <v>1</v>
      </c>
      <c r="D217" s="4">
        <v>500</v>
      </c>
      <c r="E217" s="24"/>
      <c r="F217" s="24"/>
      <c r="G217" s="24"/>
      <c r="I217">
        <f>I208</f>
        <v>0</v>
      </c>
      <c r="K217" s="25" t="str">
        <f>CONCATENATE(" C.COMPANY_NAME AS ",B217,",")</f>
        <v xml:space="preserve"> C.COMPANY_NAME AS COMPANY_NAME,</v>
      </c>
      <c r="L217" s="12"/>
      <c r="M217" s="18"/>
      <c r="N217" s="5" t="str">
        <f t="shared" si="86"/>
        <v>COMPANY_NAME VARCHAR(500),</v>
      </c>
      <c r="O217" s="6" t="s">
        <v>162</v>
      </c>
      <c r="P217" t="s">
        <v>0</v>
      </c>
      <c r="W217" s="17" t="str">
        <f t="shared" si="87"/>
        <v>companyName</v>
      </c>
      <c r="X217" s="3" t="str">
        <f t="shared" si="88"/>
        <v>"companyName":"",</v>
      </c>
      <c r="Y217" s="22" t="str">
        <f t="shared" si="89"/>
        <v>public static String COMPANY_NAME="companyName";</v>
      </c>
      <c r="Z217" s="7" t="str">
        <f t="shared" si="90"/>
        <v>private String companyName="";</v>
      </c>
    </row>
    <row r="218" spans="2:26" ht="19.2" x14ac:dyDescent="0.45">
      <c r="B218" s="34" t="s">
        <v>205</v>
      </c>
      <c r="C218" s="1" t="s">
        <v>1</v>
      </c>
      <c r="D218" s="4">
        <v>500</v>
      </c>
      <c r="E218" s="24"/>
      <c r="F218" s="24"/>
      <c r="G218" s="24"/>
      <c r="I218">
        <f>I208</f>
        <v>0</v>
      </c>
      <c r="K218" s="25" t="str">
        <f>CONCATENATE(" C.STATUS AS ",B218,",")</f>
        <v xml:space="preserve"> C.STATUS AS COMPANY_STATUS,</v>
      </c>
      <c r="L218" s="12"/>
      <c r="M218" s="18"/>
      <c r="N218" s="5" t="str">
        <f t="shared" si="86"/>
        <v>COMPANY_STATUS VARCHAR(500),</v>
      </c>
      <c r="O218" s="6" t="s">
        <v>162</v>
      </c>
      <c r="P218" t="s">
        <v>3</v>
      </c>
      <c r="W218" s="17" t="str">
        <f t="shared" si="87"/>
        <v>companyStatus</v>
      </c>
      <c r="X218" s="3" t="str">
        <f t="shared" si="88"/>
        <v>"companyStatus":"",</v>
      </c>
      <c r="Y218" s="22" t="str">
        <f t="shared" si="89"/>
        <v>public static String COMPANY_STATUS="companyStatus";</v>
      </c>
      <c r="Z218" s="7" t="str">
        <f t="shared" si="90"/>
        <v>private String companyStatus="";</v>
      </c>
    </row>
    <row r="219" spans="2:26" ht="19.2" x14ac:dyDescent="0.45">
      <c r="B219" s="34" t="s">
        <v>204</v>
      </c>
      <c r="C219" s="1" t="s">
        <v>1</v>
      </c>
      <c r="D219" s="4">
        <v>500</v>
      </c>
      <c r="E219" s="24"/>
      <c r="F219" s="24"/>
      <c r="G219" s="24"/>
      <c r="I219">
        <f>I209</f>
        <v>0</v>
      </c>
      <c r="K219" s="25" t="str">
        <f>CONCATENATE(" C.COMPANY_TYPE AS ",B219,",")</f>
        <v xml:space="preserve"> C.COMPANY_TYPE AS COMPANY_TYPE,</v>
      </c>
      <c r="L219" s="12"/>
      <c r="M219" s="18"/>
      <c r="N219" s="5" t="str">
        <f t="shared" si="86"/>
        <v>COMPANY_TYPE VARCHAR(500),</v>
      </c>
      <c r="O219" s="6" t="s">
        <v>162</v>
      </c>
      <c r="P219" t="s">
        <v>51</v>
      </c>
      <c r="W219" s="17" t="str">
        <f t="shared" si="87"/>
        <v>companyType</v>
      </c>
      <c r="X219" s="3" t="str">
        <f t="shared" si="88"/>
        <v>"companyType":"",</v>
      </c>
      <c r="Y219" s="22" t="str">
        <f t="shared" si="89"/>
        <v>public static String COMPANY_TYPE="companyType";</v>
      </c>
      <c r="Z219" s="7" t="str">
        <f t="shared" si="90"/>
        <v>private String companyType="";</v>
      </c>
    </row>
    <row r="220" spans="2:26" ht="19.2" x14ac:dyDescent="0.45">
      <c r="B220" s="34" t="s">
        <v>239</v>
      </c>
      <c r="C220" s="1" t="s">
        <v>1</v>
      </c>
      <c r="D220" s="4">
        <v>500</v>
      </c>
      <c r="E220" s="24"/>
      <c r="F220" s="24"/>
      <c r="G220" s="24"/>
      <c r="I220">
        <f>I216</f>
        <v>0</v>
      </c>
      <c r="K220" s="25" t="str">
        <f>CONCATENATE(" T.",B220,",")</f>
        <v xml:space="preserve"> T.FK_PAYMENT_TYPE_ID,</v>
      </c>
      <c r="L220" s="12"/>
      <c r="M220" s="18"/>
      <c r="N220" s="5" t="str">
        <f t="shared" si="86"/>
        <v>FK_PAYMENT_TYPE_ID VARCHAR(500),</v>
      </c>
      <c r="O220" s="6" t="s">
        <v>10</v>
      </c>
      <c r="P220" t="s">
        <v>168</v>
      </c>
      <c r="Q220" t="s">
        <v>51</v>
      </c>
      <c r="R220" t="s">
        <v>2</v>
      </c>
      <c r="W220" s="17" t="str">
        <f t="shared" si="87"/>
        <v>fkPaymentTypeId</v>
      </c>
      <c r="X220" s="3" t="str">
        <f t="shared" si="88"/>
        <v>"fkPaymentTypeId":"",</v>
      </c>
      <c r="Y220" s="22" t="str">
        <f t="shared" si="89"/>
        <v>public static String FK_PAYMENT_TYPE_ID="fkPaymentTypeId";</v>
      </c>
      <c r="Z220" s="7" t="str">
        <f t="shared" si="90"/>
        <v>private String fkPaymentTypeId="";</v>
      </c>
    </row>
    <row r="221" spans="2:26" ht="26.4" x14ac:dyDescent="0.45">
      <c r="B221" s="34" t="s">
        <v>240</v>
      </c>
      <c r="C221" s="1" t="s">
        <v>1</v>
      </c>
      <c r="D221" s="4">
        <v>500</v>
      </c>
      <c r="E221" s="24"/>
      <c r="F221" s="24"/>
      <c r="G221" s="24"/>
      <c r="I221">
        <f>I216</f>
        <v>0</v>
      </c>
      <c r="K221" s="25" t="str">
        <f>CONCATENATE(" PT.PAYMENT_TYPE_NAME AS ",B221,",")</f>
        <v xml:space="preserve"> PT.PAYMENT_TYPE_NAME AS PAYMENT_TYPE_NAME,</v>
      </c>
      <c r="L221" s="12"/>
      <c r="M221" s="18"/>
      <c r="N221" s="5" t="str">
        <f t="shared" si="86"/>
        <v>PAYMENT_TYPE_NAME VARCHAR(500),</v>
      </c>
      <c r="O221" s="6" t="s">
        <v>168</v>
      </c>
      <c r="P221" t="s">
        <v>51</v>
      </c>
      <c r="Q221" t="s">
        <v>0</v>
      </c>
      <c r="W221" s="17" t="str">
        <f t="shared" si="87"/>
        <v>paymentTypeName</v>
      </c>
      <c r="X221" s="3" t="str">
        <f t="shared" si="88"/>
        <v>"paymentTypeName":"",</v>
      </c>
      <c r="Y221" s="22" t="str">
        <f t="shared" si="89"/>
        <v>public static String PAYMENT_TYPE_NAME="paymentTypeName";</v>
      </c>
      <c r="Z221" s="7" t="str">
        <f t="shared" si="90"/>
        <v>private String paymentTypeName="";</v>
      </c>
    </row>
    <row r="222" spans="2:26" ht="26.4" x14ac:dyDescent="0.45">
      <c r="B222" s="34" t="s">
        <v>241</v>
      </c>
      <c r="C222" s="1" t="s">
        <v>1</v>
      </c>
      <c r="D222" s="4">
        <v>500</v>
      </c>
      <c r="E222" s="24"/>
      <c r="F222" s="24"/>
      <c r="G222" s="24"/>
      <c r="I222">
        <f>I217</f>
        <v>0</v>
      </c>
      <c r="K222" s="25" t="str">
        <f>CONCATENATE(" PT.PAYMENT_TYPE_SHORTNAME AS ",B222,",")</f>
        <v xml:space="preserve"> PT.PAYMENT_TYPE_SHORTNAME AS PAYMENT_TYPE_SHORTNAME,</v>
      </c>
      <c r="L222" s="12"/>
      <c r="M222" s="18"/>
      <c r="N222" s="5" t="str">
        <f t="shared" si="86"/>
        <v>PAYMENT_TYPE_SHORTNAME VARCHAR(500),</v>
      </c>
      <c r="O222" s="6" t="s">
        <v>168</v>
      </c>
      <c r="P222" t="s">
        <v>51</v>
      </c>
      <c r="Q222" t="s">
        <v>247</v>
      </c>
      <c r="W222" s="17" t="str">
        <f t="shared" si="87"/>
        <v>paymentTypeShortname</v>
      </c>
      <c r="X222" s="3" t="str">
        <f t="shared" si="88"/>
        <v>"paymentTypeShortname":"",</v>
      </c>
      <c r="Y222" s="22" t="str">
        <f t="shared" si="89"/>
        <v>public static String PAYMENT_TYPE_SHORTNAME="paymentTypeShortname";</v>
      </c>
      <c r="Z222" s="7" t="str">
        <f t="shared" si="90"/>
        <v>private String paymentTypeShortname="";</v>
      </c>
    </row>
    <row r="223" spans="2:26" ht="19.2" x14ac:dyDescent="0.45">
      <c r="B223" s="34" t="s">
        <v>15</v>
      </c>
      <c r="C223" s="1" t="s">
        <v>1</v>
      </c>
      <c r="D223" s="4">
        <v>500</v>
      </c>
      <c r="E223" s="24"/>
      <c r="F223" s="24"/>
      <c r="G223" s="24"/>
      <c r="I223">
        <f>I220</f>
        <v>0</v>
      </c>
      <c r="K223" s="25" t="str">
        <f>CONCATENATE(" T.",B223,",")</f>
        <v xml:space="preserve"> T.PAYMENT_DATE,</v>
      </c>
      <c r="L223" s="12"/>
      <c r="M223" s="18"/>
      <c r="N223" s="5" t="str">
        <f t="shared" si="86"/>
        <v>PAYMENT_DATE VARCHAR(500),</v>
      </c>
      <c r="O223" s="6" t="s">
        <v>168</v>
      </c>
      <c r="P223" t="s">
        <v>8</v>
      </c>
      <c r="W223" s="17" t="str">
        <f t="shared" si="87"/>
        <v>paymentDate</v>
      </c>
      <c r="X223" s="3" t="str">
        <f t="shared" si="88"/>
        <v>"paymentDate":"",</v>
      </c>
      <c r="Y223" s="22" t="str">
        <f t="shared" si="89"/>
        <v>public static String PAYMENT_DATE="paymentDate";</v>
      </c>
      <c r="Z223" s="7" t="str">
        <f t="shared" si="90"/>
        <v>private String paymentDate="";</v>
      </c>
    </row>
    <row r="224" spans="2:26" ht="19.2" x14ac:dyDescent="0.45">
      <c r="B224" s="34" t="s">
        <v>16</v>
      </c>
      <c r="C224" s="1" t="s">
        <v>1</v>
      </c>
      <c r="D224" s="4">
        <v>500</v>
      </c>
      <c r="E224" s="24"/>
      <c r="F224" s="24"/>
      <c r="G224" s="24"/>
      <c r="I224">
        <f>I220</f>
        <v>0</v>
      </c>
      <c r="K224" s="25" t="str">
        <f>CONCATENATE(" T.",B224,",")</f>
        <v xml:space="preserve"> T.PAYMENT_TIME,</v>
      </c>
      <c r="L224" s="12"/>
      <c r="M224" s="18"/>
      <c r="N224" s="5" t="str">
        <f t="shared" si="86"/>
        <v>PAYMENT_TIME VARCHAR(500),</v>
      </c>
      <c r="O224" s="6" t="s">
        <v>168</v>
      </c>
      <c r="P224" t="s">
        <v>133</v>
      </c>
      <c r="W224" s="17" t="str">
        <f t="shared" si="87"/>
        <v>paymentTime</v>
      </c>
      <c r="X224" s="3" t="str">
        <f t="shared" si="88"/>
        <v>"paymentTime":"",</v>
      </c>
      <c r="Y224" s="22" t="str">
        <f t="shared" si="89"/>
        <v>public static String PAYMENT_TIME="paymentTime";</v>
      </c>
      <c r="Z224" s="7" t="str">
        <f t="shared" si="90"/>
        <v>private String paymentTime="";</v>
      </c>
    </row>
    <row r="225" spans="2:26" ht="19.2" x14ac:dyDescent="0.45">
      <c r="B225" s="34" t="s">
        <v>95</v>
      </c>
      <c r="C225" s="1" t="s">
        <v>1</v>
      </c>
      <c r="D225" s="4">
        <v>500</v>
      </c>
      <c r="E225" s="24"/>
      <c r="F225" s="24"/>
      <c r="G225" s="24"/>
      <c r="I225">
        <f>I223</f>
        <v>0</v>
      </c>
      <c r="K225" s="25" t="str">
        <f>CONCATENATE(" T.",B225,",")</f>
        <v xml:space="preserve"> T.PAYMENT_AMOUNT,</v>
      </c>
      <c r="L225" s="12"/>
      <c r="M225" s="18"/>
      <c r="N225" s="5" t="str">
        <f t="shared" si="86"/>
        <v>PAYMENT_AMOUNT VARCHAR(500),</v>
      </c>
      <c r="O225" s="6" t="s">
        <v>168</v>
      </c>
      <c r="P225" t="s">
        <v>169</v>
      </c>
      <c r="W225" s="17" t="str">
        <f t="shared" si="87"/>
        <v>paymentAmount</v>
      </c>
      <c r="X225" s="3" t="str">
        <f t="shared" si="88"/>
        <v>"paymentAmount":"",</v>
      </c>
      <c r="Y225" s="22" t="str">
        <f t="shared" si="89"/>
        <v>public static String PAYMENT_AMOUNT="paymentAmount";</v>
      </c>
      <c r="Z225" s="7" t="str">
        <f t="shared" si="90"/>
        <v>private String paymentAmount="";</v>
      </c>
    </row>
    <row r="226" spans="2:26" ht="19.2" x14ac:dyDescent="0.45">
      <c r="B226" s="1" t="s">
        <v>172</v>
      </c>
      <c r="C226" s="1" t="s">
        <v>1</v>
      </c>
      <c r="D226" s="4">
        <v>500</v>
      </c>
      <c r="E226" s="24"/>
      <c r="F226" s="24"/>
      <c r="G226" s="24"/>
      <c r="I226">
        <f>I224</f>
        <v>0</v>
      </c>
      <c r="J226" t="str">
        <f>LEFT(CONCATENATE(" ADD "," ",N226,";"),LEN(CONCATENATE(" ADD "," ",N226,";"))-2)</f>
        <v xml:space="preserve"> ADD  CURRENCY VARCHAR(500)</v>
      </c>
      <c r="K226" s="25" t="str">
        <f>CONCATENATE(" T.",B226,",")</f>
        <v xml:space="preserve"> T.CURRENCY,</v>
      </c>
      <c r="L226" s="12"/>
      <c r="M226" s="18"/>
      <c r="N226" s="5" t="str">
        <f t="shared" si="86"/>
        <v>CURRENCY VARCHAR(500),</v>
      </c>
      <c r="O226" s="6" t="s">
        <v>172</v>
      </c>
      <c r="W226" s="17" t="str">
        <f t="shared" si="87"/>
        <v>currency</v>
      </c>
      <c r="X226" s="3" t="str">
        <f t="shared" si="88"/>
        <v>"currency":"",</v>
      </c>
      <c r="Y226" s="22" t="str">
        <f t="shared" si="89"/>
        <v>public static String CURRENCY="currency";</v>
      </c>
      <c r="Z226" s="7" t="str">
        <f t="shared" si="90"/>
        <v>private String currency="";</v>
      </c>
    </row>
    <row r="227" spans="2:26" ht="19.2" x14ac:dyDescent="0.45">
      <c r="B227" s="34" t="s">
        <v>167</v>
      </c>
      <c r="C227" s="1" t="s">
        <v>1</v>
      </c>
      <c r="D227" s="4">
        <v>500</v>
      </c>
      <c r="E227" s="24"/>
      <c r="F227" s="24"/>
      <c r="G227" s="24"/>
      <c r="I227" t="str">
        <f>I211</f>
        <v>ALTER TABLE CR_COMPANY_PAYMENT_LIST</v>
      </c>
      <c r="K227" s="25" t="str">
        <f>CONCATENATE(" T.",B227,",")</f>
        <v xml:space="preserve"> T.PAYMENT_DISCOUNT,</v>
      </c>
      <c r="L227" s="12"/>
      <c r="M227" s="18"/>
      <c r="N227" s="5" t="str">
        <f t="shared" si="86"/>
        <v>PAYMENT_DISCOUNT VARCHAR(500),</v>
      </c>
      <c r="O227" s="6" t="s">
        <v>168</v>
      </c>
      <c r="P227" t="s">
        <v>171</v>
      </c>
      <c r="W227" s="17" t="str">
        <f t="shared" si="87"/>
        <v>paymentDiscount</v>
      </c>
      <c r="X227" s="3" t="str">
        <f t="shared" si="88"/>
        <v>"paymentDiscount":"",</v>
      </c>
      <c r="Y227" s="22" t="str">
        <f t="shared" si="89"/>
        <v>public static String PAYMENT_DISCOUNT="paymentDiscount";</v>
      </c>
      <c r="Z227" s="7" t="str">
        <f t="shared" si="90"/>
        <v>private String paymentDiscount="";</v>
      </c>
    </row>
    <row r="228" spans="2:26" ht="19.2" x14ac:dyDescent="0.45">
      <c r="B228" s="34" t="s">
        <v>14</v>
      </c>
      <c r="C228" s="1" t="s">
        <v>1</v>
      </c>
      <c r="D228" s="4">
        <v>500</v>
      </c>
      <c r="E228" s="24"/>
      <c r="F228" s="24"/>
      <c r="G228" s="24"/>
      <c r="I228" t="str">
        <f>I227</f>
        <v>ALTER TABLE CR_COMPANY_PAYMENT_LIST</v>
      </c>
      <c r="K228" s="25" t="str">
        <f>CONCATENATE(" T.",B228,"")</f>
        <v xml:space="preserve"> T.DESCRIPTION</v>
      </c>
      <c r="L228" s="12"/>
      <c r="M228" s="18"/>
      <c r="N228" s="5" t="str">
        <f t="shared" si="86"/>
        <v>DESCRIPTION VARCHAR(500),</v>
      </c>
      <c r="O228" s="6" t="s">
        <v>14</v>
      </c>
      <c r="W228" s="17" t="str">
        <f t="shared" si="87"/>
        <v>description</v>
      </c>
      <c r="X228" s="3" t="str">
        <f t="shared" si="88"/>
        <v>"description":"",</v>
      </c>
      <c r="Y228" s="22" t="str">
        <f t="shared" si="89"/>
        <v>public static String DESCRIPTION="description";</v>
      </c>
      <c r="Z228" s="7" t="str">
        <f t="shared" si="90"/>
        <v>private String description="";</v>
      </c>
    </row>
    <row r="229" spans="2:26" ht="26.4" x14ac:dyDescent="0.45">
      <c r="B229" s="34"/>
      <c r="C229" s="14"/>
      <c r="D229" s="14"/>
      <c r="E229" s="24"/>
      <c r="F229" s="24"/>
      <c r="G229" s="24"/>
      <c r="K229" s="29" t="str">
        <f>CONCATENATE(" FROM APDVOICE.",LEFT(B211,LEN(B211)-5)," T")</f>
        <v xml:space="preserve"> FROM APDVOICE.CR_COMPANY_PAYMENT T</v>
      </c>
      <c r="L229" s="14"/>
      <c r="M229" s="20"/>
      <c r="N229" s="5"/>
      <c r="O229" s="6"/>
      <c r="W229" s="17"/>
      <c r="X229" s="3"/>
      <c r="Y229" s="22"/>
      <c r="Z229" s="7"/>
    </row>
    <row r="230" spans="2:26" ht="45" x14ac:dyDescent="0.45">
      <c r="B230" s="34"/>
      <c r="C230" s="14"/>
      <c r="D230" s="14"/>
      <c r="E230" s="24"/>
      <c r="F230" s="24"/>
      <c r="G230" s="24"/>
      <c r="K230" s="21" t="s">
        <v>254</v>
      </c>
      <c r="L230" s="14"/>
      <c r="M230" s="20"/>
      <c r="N230" s="5"/>
      <c r="O230" s="6"/>
      <c r="W230" s="17"/>
      <c r="X230" s="3"/>
      <c r="Y230" s="22"/>
      <c r="Z230" s="7"/>
    </row>
    <row r="231" spans="2:26" ht="59.4" x14ac:dyDescent="0.45">
      <c r="B231" s="34"/>
      <c r="C231" s="14"/>
      <c r="D231" s="14"/>
      <c r="E231" s="24"/>
      <c r="F231" s="24"/>
      <c r="G231" s="24"/>
      <c r="K231" s="21" t="s">
        <v>255</v>
      </c>
      <c r="L231" s="14"/>
      <c r="M231" s="20"/>
      <c r="N231" s="5"/>
      <c r="O231" s="6"/>
      <c r="W231" s="17"/>
      <c r="X231" s="3"/>
      <c r="Y231" s="22"/>
      <c r="Z231" s="7"/>
    </row>
    <row r="232" spans="2:26" ht="19.2" x14ac:dyDescent="0.45">
      <c r="B232" s="34"/>
      <c r="C232" s="14"/>
      <c r="D232" s="14"/>
      <c r="E232" s="24"/>
      <c r="F232" s="24"/>
      <c r="G232" s="24"/>
      <c r="K232" s="21" t="s">
        <v>256</v>
      </c>
      <c r="L232" s="14"/>
      <c r="M232" s="20"/>
      <c r="N232" s="5"/>
      <c r="O232" s="6"/>
      <c r="W232" s="17"/>
      <c r="X232" s="3"/>
      <c r="Y232" s="22"/>
      <c r="Z232" s="7"/>
    </row>
    <row r="233" spans="2:26" ht="19.2" x14ac:dyDescent="0.45">
      <c r="B233" s="34"/>
      <c r="C233" s="14"/>
      <c r="D233" s="14"/>
      <c r="E233" s="24"/>
      <c r="F233" s="24"/>
      <c r="G233" s="24"/>
      <c r="K233" s="21"/>
      <c r="L233" s="14"/>
      <c r="M233" s="20"/>
      <c r="N233" s="5"/>
      <c r="O233" s="6"/>
      <c r="W233" s="17"/>
      <c r="X233" s="3"/>
      <c r="Y233" s="22"/>
      <c r="Z233" s="7"/>
    </row>
    <row r="234" spans="2:26" x14ac:dyDescent="0.3">
      <c r="E234" s="24"/>
      <c r="F234" s="24"/>
      <c r="G234" s="24"/>
      <c r="K234" s="21"/>
      <c r="M234" s="19"/>
      <c r="N234" s="5"/>
      <c r="W234" s="16"/>
      <c r="X234" s="3"/>
      <c r="Y234" s="22"/>
      <c r="Z234" s="7"/>
    </row>
    <row r="235" spans="2:26" ht="28.8" x14ac:dyDescent="0.3">
      <c r="B235" s="2" t="s">
        <v>233</v>
      </c>
      <c r="E235" s="24"/>
      <c r="F235" s="24"/>
      <c r="G235" s="24"/>
      <c r="I235" t="str">
        <f>CONCATENATE("ALTER TABLE"," ",B235)</f>
        <v>ALTER TABLE CR_REL_COMPANY_AND_RULE</v>
      </c>
      <c r="J235" t="str">
        <f t="shared" ref="J235:J243" si="91">LEFT(CONCATENATE(" ADD "," ",N235,";"),LEN(CONCATENATE(" ADD "," ",N235,";"))-2)</f>
        <v xml:space="preserve"> ADD  CREATE TABLE CR_REL_COMPANY_AND_RULE </v>
      </c>
      <c r="K235" s="21" t="str">
        <f t="shared" ref="K235:K243" si="92">LEFT(CONCATENATE(" ALTER COLUMN  "," ",B235,";"),LEN(CONCATENATE(" ALTER COLUMN "," ",B235,";")))</f>
        <v xml:space="preserve"> ALTER COLUMN   CR_REL_COMPANY_AND_RULE</v>
      </c>
      <c r="M235" s="19"/>
      <c r="N235" s="5" t="str">
        <f>CONCATENATE("CREATE TABLE ",B235," ","(")</f>
        <v>CREATE TABLE CR_REL_COMPANY_AND_RULE (</v>
      </c>
      <c r="W235" s="16"/>
      <c r="X235" s="3" t="s">
        <v>32</v>
      </c>
      <c r="Y235" s="22"/>
      <c r="Z235" s="7"/>
    </row>
    <row r="236" spans="2:26" ht="19.2" x14ac:dyDescent="0.45">
      <c r="B236" s="1" t="s">
        <v>2</v>
      </c>
      <c r="C236" s="1" t="s">
        <v>1</v>
      </c>
      <c r="D236" s="4">
        <v>20</v>
      </c>
      <c r="E236" s="24" t="s">
        <v>163</v>
      </c>
      <c r="F236" s="24"/>
      <c r="G236" s="24"/>
      <c r="I236" t="str">
        <f>I235</f>
        <v>ALTER TABLE CR_REL_COMPANY_AND_RULE</v>
      </c>
      <c r="J236" t="str">
        <f t="shared" si="91"/>
        <v xml:space="preserve"> ADD  ID VARCHAR(20) NOT NULL </v>
      </c>
      <c r="K236" s="21" t="str">
        <f t="shared" si="92"/>
        <v xml:space="preserve"> ALTER COLUMN   ID</v>
      </c>
      <c r="L236" s="12"/>
      <c r="M236" s="18"/>
      <c r="N236" s="5" t="str">
        <f t="shared" ref="N236:N243" si="93">CONCATENATE(B236," ",C236,"(",D236,")",E236,F236,G236,",")</f>
        <v>ID VARCHAR(20) NOT NULL ,</v>
      </c>
      <c r="O236" s="6" t="s">
        <v>2</v>
      </c>
      <c r="P236" s="6"/>
      <c r="Q236" s="6"/>
      <c r="R236" s="6"/>
      <c r="S236" s="6"/>
      <c r="T236" s="6"/>
      <c r="U236" s="6"/>
      <c r="V236" s="6"/>
      <c r="W236" s="17" t="str">
        <f t="shared" ref="W236:W243" si="94">CONCATENATE(,LOWER(O236),UPPER(LEFT(P236,1)),LOWER(RIGHT(P236,LEN(P236)-IF(LEN(P236)&gt;0,1,LEN(P236)))),UPPER(LEFT(Q236,1)),LOWER(RIGHT(Q236,LEN(Q236)-IF(LEN(Q236)&gt;0,1,LEN(Q236)))),UPPER(LEFT(R236,1)),LOWER(RIGHT(R236,LEN(R236)-IF(LEN(R236)&gt;0,1,LEN(R236)))),UPPER(LEFT(S236,1)),LOWER(RIGHT(S236,LEN(S236)-IF(LEN(S236)&gt;0,1,LEN(S236)))),UPPER(LEFT(T236,1)),LOWER(RIGHT(T236,LEN(T236)-IF(LEN(T236)&gt;0,1,LEN(T236)))),UPPER(LEFT(U236,1)),LOWER(RIGHT(U236,LEN(U236)-IF(LEN(U236)&gt;0,1,LEN(U236)))),UPPER(LEFT(V236,1)),LOWER(RIGHT(V236,LEN(V236)-IF(LEN(V236)&gt;0,1,LEN(V236)))))</f>
        <v>id</v>
      </c>
      <c r="X236" s="3" t="str">
        <f t="shared" ref="X236:X243" si="95">CONCATENATE("""",W236,"""",":","""","""",",")</f>
        <v>"id":"",</v>
      </c>
      <c r="Y236" s="22" t="str">
        <f t="shared" ref="Y236:Y243" si="96">CONCATENATE("public static String ",,B236,,"=","""",W236,""";")</f>
        <v>public static String ID="id";</v>
      </c>
      <c r="Z236" s="7" t="str">
        <f t="shared" ref="Z236:Z243" si="97">CONCATENATE("private String ",W236,"=","""""",";")</f>
        <v>private String id="";</v>
      </c>
    </row>
    <row r="237" spans="2:26" ht="19.2" x14ac:dyDescent="0.45">
      <c r="B237" s="1" t="s">
        <v>3</v>
      </c>
      <c r="C237" s="1" t="s">
        <v>1</v>
      </c>
      <c r="D237" s="4">
        <v>10</v>
      </c>
      <c r="E237" s="24"/>
      <c r="F237" s="24"/>
      <c r="G237" s="24"/>
      <c r="I237" t="str">
        <f>I236</f>
        <v>ALTER TABLE CR_REL_COMPANY_AND_RULE</v>
      </c>
      <c r="J237" t="str">
        <f t="shared" si="91"/>
        <v xml:space="preserve"> ADD  STATUS VARCHAR(10)</v>
      </c>
      <c r="K237" s="21" t="str">
        <f t="shared" si="92"/>
        <v xml:space="preserve"> ALTER COLUMN   STATUS</v>
      </c>
      <c r="L237" s="12"/>
      <c r="M237" s="18"/>
      <c r="N237" s="5" t="str">
        <f t="shared" si="93"/>
        <v>STATUS VARCHAR(10),</v>
      </c>
      <c r="O237" s="6" t="s">
        <v>3</v>
      </c>
      <c r="W237" s="17" t="str">
        <f t="shared" si="94"/>
        <v>status</v>
      </c>
      <c r="X237" s="3" t="str">
        <f t="shared" si="95"/>
        <v>"status":"",</v>
      </c>
      <c r="Y237" s="22" t="str">
        <f t="shared" si="96"/>
        <v>public static String STATUS="status";</v>
      </c>
      <c r="Z237" s="7" t="str">
        <f t="shared" si="97"/>
        <v>private String status="";</v>
      </c>
    </row>
    <row r="238" spans="2:26" ht="19.2" x14ac:dyDescent="0.45">
      <c r="B238" s="1" t="s">
        <v>4</v>
      </c>
      <c r="C238" s="1" t="s">
        <v>1</v>
      </c>
      <c r="D238" s="4">
        <v>20</v>
      </c>
      <c r="E238" s="24"/>
      <c r="F238" s="24"/>
      <c r="G238" s="24"/>
      <c r="I238" t="str">
        <f>I237</f>
        <v>ALTER TABLE CR_REL_COMPANY_AND_RULE</v>
      </c>
      <c r="J238" t="str">
        <f t="shared" si="91"/>
        <v xml:space="preserve"> ADD  INSERT_DATE VARCHAR(20)</v>
      </c>
      <c r="K238" s="21" t="str">
        <f t="shared" si="92"/>
        <v xml:space="preserve"> ALTER COLUMN   INSERT_DATE</v>
      </c>
      <c r="L238" s="12"/>
      <c r="M238" s="18"/>
      <c r="N238" s="5" t="str">
        <f t="shared" si="93"/>
        <v>INSERT_DATE VARCHAR(20),</v>
      </c>
      <c r="O238" s="6" t="s">
        <v>7</v>
      </c>
      <c r="P238" t="s">
        <v>8</v>
      </c>
      <c r="W238" s="17" t="str">
        <f t="shared" si="94"/>
        <v>insertDate</v>
      </c>
      <c r="X238" s="3" t="str">
        <f t="shared" si="95"/>
        <v>"insertDate":"",</v>
      </c>
      <c r="Y238" s="22" t="str">
        <f t="shared" si="96"/>
        <v>public static String INSERT_DATE="insertDate";</v>
      </c>
      <c r="Z238" s="7" t="str">
        <f t="shared" si="97"/>
        <v>private String insertDate="";</v>
      </c>
    </row>
    <row r="239" spans="2:26" ht="30.6" x14ac:dyDescent="0.45">
      <c r="B239" s="1" t="s">
        <v>5</v>
      </c>
      <c r="C239" s="1" t="s">
        <v>1</v>
      </c>
      <c r="D239" s="4">
        <v>20</v>
      </c>
      <c r="E239" s="24"/>
      <c r="F239" s="24"/>
      <c r="G239" s="24"/>
      <c r="I239" t="str">
        <f>I238</f>
        <v>ALTER TABLE CR_REL_COMPANY_AND_RULE</v>
      </c>
      <c r="J239" t="str">
        <f t="shared" si="91"/>
        <v xml:space="preserve"> ADD  MODIFICATION_DATE VARCHAR(20)</v>
      </c>
      <c r="K239" s="21" t="str">
        <f t="shared" si="92"/>
        <v xml:space="preserve"> ALTER COLUMN   MODIFICATION_DATE</v>
      </c>
      <c r="L239" s="12"/>
      <c r="M239" s="18"/>
      <c r="N239" s="5" t="str">
        <f t="shared" si="93"/>
        <v>MODIFICATION_DATE VARCHAR(20),</v>
      </c>
      <c r="O239" s="6" t="s">
        <v>9</v>
      </c>
      <c r="P239" t="s">
        <v>8</v>
      </c>
      <c r="W239" s="17" t="str">
        <f t="shared" si="94"/>
        <v>modificationDate</v>
      </c>
      <c r="X239" s="3" t="str">
        <f t="shared" si="95"/>
        <v>"modificationDate":"",</v>
      </c>
      <c r="Y239" s="22" t="str">
        <f t="shared" si="96"/>
        <v>public static String MODIFICATION_DATE="modificationDate";</v>
      </c>
      <c r="Z239" s="7" t="str">
        <f t="shared" si="97"/>
        <v>private String modificationDate="";</v>
      </c>
    </row>
    <row r="240" spans="2:26" ht="19.2" x14ac:dyDescent="0.45">
      <c r="B240" s="1" t="s">
        <v>227</v>
      </c>
      <c r="C240" s="1" t="s">
        <v>1</v>
      </c>
      <c r="D240" s="4">
        <v>500</v>
      </c>
      <c r="E240" s="24"/>
      <c r="F240" s="24"/>
      <c r="G240" s="24"/>
      <c r="I240" t="str">
        <f>I239</f>
        <v>ALTER TABLE CR_REL_COMPANY_AND_RULE</v>
      </c>
      <c r="J240" t="str">
        <f t="shared" si="91"/>
        <v xml:space="preserve"> ADD  FK_RULE_ID VARCHAR(500)</v>
      </c>
      <c r="K240" s="21" t="str">
        <f t="shared" si="92"/>
        <v xml:space="preserve"> ALTER COLUMN   FK_RULE_ID</v>
      </c>
      <c r="L240" s="12"/>
      <c r="M240" s="18"/>
      <c r="N240" s="5" t="str">
        <f t="shared" si="93"/>
        <v>FK_RULE_ID VARCHAR(500),</v>
      </c>
      <c r="O240" s="6" t="s">
        <v>10</v>
      </c>
      <c r="P240" t="s">
        <v>67</v>
      </c>
      <c r="Q240" t="s">
        <v>2</v>
      </c>
      <c r="W240" s="17" t="str">
        <f t="shared" si="94"/>
        <v>fkRuleId</v>
      </c>
      <c r="X240" s="3" t="str">
        <f t="shared" si="95"/>
        <v>"fkRuleId":"",</v>
      </c>
      <c r="Y240" s="22" t="str">
        <f t="shared" si="96"/>
        <v>public static String FK_RULE_ID="fkRuleId";</v>
      </c>
      <c r="Z240" s="7" t="str">
        <f t="shared" si="97"/>
        <v>private String fkRuleId="";</v>
      </c>
    </row>
    <row r="241" spans="2:26" ht="30.6" x14ac:dyDescent="0.45">
      <c r="B241" s="1" t="s">
        <v>160</v>
      </c>
      <c r="C241" s="1" t="s">
        <v>1</v>
      </c>
      <c r="D241" s="4">
        <v>500</v>
      </c>
      <c r="E241" s="24"/>
      <c r="F241" s="24"/>
      <c r="G241" s="24"/>
      <c r="I241" t="e">
        <f>#REF!</f>
        <v>#REF!</v>
      </c>
      <c r="J241" t="str">
        <f t="shared" si="91"/>
        <v xml:space="preserve"> ADD  FK_COMPANY_ID VARCHAR(500)</v>
      </c>
      <c r="K241" s="21" t="str">
        <f t="shared" si="92"/>
        <v xml:space="preserve"> ALTER COLUMN   FK_COMPANY_ID</v>
      </c>
      <c r="L241" s="12"/>
      <c r="M241" s="18"/>
      <c r="N241" s="5" t="str">
        <f t="shared" si="93"/>
        <v>FK_COMPANY_ID VARCHAR(500),</v>
      </c>
      <c r="O241" s="6" t="s">
        <v>10</v>
      </c>
      <c r="P241" t="s">
        <v>162</v>
      </c>
      <c r="Q241" t="s">
        <v>2</v>
      </c>
      <c r="W241" s="17" t="str">
        <f t="shared" si="94"/>
        <v>fkCompanyId</v>
      </c>
      <c r="X241" s="3" t="str">
        <f t="shared" si="95"/>
        <v>"fkCompanyId":"",</v>
      </c>
      <c r="Y241" s="22" t="str">
        <f t="shared" si="96"/>
        <v>public static String FK_COMPANY_ID="fkCompanyId";</v>
      </c>
      <c r="Z241" s="7" t="str">
        <f t="shared" si="97"/>
        <v>private String fkCompanyId="";</v>
      </c>
    </row>
    <row r="242" spans="2:26" ht="19.2" x14ac:dyDescent="0.45">
      <c r="B242" s="1" t="s">
        <v>232</v>
      </c>
      <c r="C242" s="1" t="s">
        <v>1</v>
      </c>
      <c r="D242" s="4">
        <v>500</v>
      </c>
      <c r="E242" s="24"/>
      <c r="F242" s="24"/>
      <c r="G242" s="24"/>
      <c r="I242" t="e">
        <f>#REF!</f>
        <v>#REF!</v>
      </c>
      <c r="J242" t="str">
        <f t="shared" si="91"/>
        <v xml:space="preserve"> ADD  REL_TYPE VARCHAR(500)</v>
      </c>
      <c r="K242" s="21" t="str">
        <f t="shared" si="92"/>
        <v xml:space="preserve"> ALTER COLUMN   REL_TYPE</v>
      </c>
      <c r="L242" s="12"/>
      <c r="M242" s="18"/>
      <c r="N242" s="5" t="str">
        <f t="shared" si="93"/>
        <v>REL_TYPE VARCHAR(500),</v>
      </c>
      <c r="O242" s="6" t="s">
        <v>178</v>
      </c>
      <c r="P242" t="s">
        <v>51</v>
      </c>
      <c r="W242" s="17" t="str">
        <f t="shared" si="94"/>
        <v>relType</v>
      </c>
      <c r="X242" s="3" t="str">
        <f t="shared" si="95"/>
        <v>"relType":"",</v>
      </c>
      <c r="Y242" s="22" t="str">
        <f t="shared" si="96"/>
        <v>public static String REL_TYPE="relType";</v>
      </c>
      <c r="Z242" s="7" t="str">
        <f t="shared" si="97"/>
        <v>private String relType="";</v>
      </c>
    </row>
    <row r="243" spans="2:26" ht="19.2" x14ac:dyDescent="0.45">
      <c r="B243" s="1" t="s">
        <v>23</v>
      </c>
      <c r="C243" s="1" t="s">
        <v>1</v>
      </c>
      <c r="D243" s="4">
        <v>500</v>
      </c>
      <c r="E243" s="24"/>
      <c r="F243" s="24"/>
      <c r="G243" s="24"/>
      <c r="I243" t="e">
        <f>#REF!</f>
        <v>#REF!</v>
      </c>
      <c r="J243" t="str">
        <f t="shared" si="91"/>
        <v xml:space="preserve"> ADD  EXPIRE_DATE VARCHAR(500)</v>
      </c>
      <c r="K243" s="21" t="str">
        <f t="shared" si="92"/>
        <v xml:space="preserve"> ALTER COLUMN   EXPIRE_DATE</v>
      </c>
      <c r="L243" s="12"/>
      <c r="M243" s="18"/>
      <c r="N243" s="5" t="str">
        <f t="shared" si="93"/>
        <v>EXPIRE_DATE VARCHAR(500),</v>
      </c>
      <c r="O243" s="6" t="s">
        <v>24</v>
      </c>
      <c r="P243" t="s">
        <v>8</v>
      </c>
      <c r="W243" s="17" t="str">
        <f t="shared" si="94"/>
        <v>expireDate</v>
      </c>
      <c r="X243" s="3" t="str">
        <f t="shared" si="95"/>
        <v>"expireDate":"",</v>
      </c>
      <c r="Y243" s="22" t="str">
        <f t="shared" si="96"/>
        <v>public static String EXPIRE_DATE="expireDate";</v>
      </c>
      <c r="Z243" s="7" t="str">
        <f t="shared" si="97"/>
        <v>private String expireDate="";</v>
      </c>
    </row>
    <row r="244" spans="2:26" ht="19.2" x14ac:dyDescent="0.45">
      <c r="B244" s="30"/>
      <c r="C244" s="14"/>
      <c r="D244" s="9"/>
      <c r="E244" s="24"/>
      <c r="F244" s="24"/>
      <c r="G244" s="24"/>
      <c r="K244" s="32"/>
      <c r="M244" s="20"/>
      <c r="N244" s="33" t="s">
        <v>130</v>
      </c>
      <c r="O244" s="14"/>
      <c r="P244" s="14"/>
      <c r="W244" s="17"/>
      <c r="X244" s="3"/>
      <c r="Y244" s="22"/>
      <c r="Z244" s="7"/>
    </row>
    <row r="245" spans="2:26" x14ac:dyDescent="0.3">
      <c r="E245" s="24"/>
      <c r="F245" s="24"/>
      <c r="G245" s="24"/>
      <c r="K245" s="21"/>
      <c r="M245" s="19"/>
      <c r="N245" s="31" t="s">
        <v>126</v>
      </c>
      <c r="W245" s="16"/>
      <c r="X245" s="3"/>
      <c r="Y245" s="22"/>
      <c r="Z245" s="7"/>
    </row>
    <row r="246" spans="2:26" x14ac:dyDescent="0.3">
      <c r="E246" s="24"/>
      <c r="F246" s="24"/>
      <c r="G246" s="24"/>
      <c r="K246" s="21"/>
      <c r="M246" s="19"/>
      <c r="N246" s="31"/>
      <c r="W246" s="16"/>
      <c r="X246" s="3"/>
      <c r="Y246" s="22"/>
      <c r="Z246" s="7"/>
    </row>
    <row r="247" spans="2:26" ht="19.2" x14ac:dyDescent="0.45">
      <c r="B247" s="30"/>
      <c r="C247" s="14"/>
      <c r="D247" s="9"/>
      <c r="E247" s="24"/>
      <c r="F247" s="24"/>
      <c r="G247" s="24"/>
      <c r="K247" s="32"/>
      <c r="M247" s="20"/>
      <c r="N247" s="33" t="s">
        <v>130</v>
      </c>
      <c r="O247" s="14"/>
      <c r="P247" s="14"/>
      <c r="W247" s="17"/>
      <c r="X247" s="3"/>
      <c r="Y247" s="22"/>
      <c r="Z247" s="7"/>
    </row>
    <row r="248" spans="2:26" x14ac:dyDescent="0.3">
      <c r="E248" s="24"/>
      <c r="F248" s="24"/>
      <c r="G248" s="24"/>
      <c r="K248" s="21"/>
      <c r="M248" s="19"/>
      <c r="N248" s="31" t="s">
        <v>126</v>
      </c>
      <c r="W248" s="16"/>
      <c r="X248" s="3"/>
      <c r="Y248" s="22"/>
      <c r="Z248" s="7"/>
    </row>
    <row r="249" spans="2:26" x14ac:dyDescent="0.3">
      <c r="E249" s="24"/>
      <c r="F249" s="24"/>
      <c r="G249" s="24"/>
      <c r="K249" s="21"/>
      <c r="M249" s="19"/>
      <c r="N249" s="31"/>
      <c r="W249" s="16"/>
      <c r="X249" s="3"/>
      <c r="Y249" s="22"/>
      <c r="Z249" s="7"/>
    </row>
    <row r="250" spans="2:26" ht="28.8" x14ac:dyDescent="0.3">
      <c r="B250" s="2" t="s">
        <v>257</v>
      </c>
      <c r="E250" s="24"/>
      <c r="F250" s="24"/>
      <c r="G250" s="24"/>
      <c r="I250" t="str">
        <f>CONCATENATE("ALTER TABLE"," ",B250)</f>
        <v>ALTER TABLE CR_REL_USER_AND_RULE</v>
      </c>
      <c r="J250" t="str">
        <f t="shared" ref="J250:J256" si="98">LEFT(CONCATENATE(" ADD "," ",N250,";"),LEN(CONCATENATE(" ADD "," ",N250,";"))-2)</f>
        <v xml:space="preserve"> ADD  CREATE TABLE CR_REL_USER_AND_RULE </v>
      </c>
      <c r="K250" s="21" t="str">
        <f t="shared" ref="K250:K256" si="99">LEFT(CONCATENATE(" ALTER COLUMN  "," ",B250,";"),LEN(CONCATENATE(" ALTER COLUMN "," ",B250,";")))</f>
        <v xml:space="preserve"> ALTER COLUMN   CR_REL_USER_AND_RULE</v>
      </c>
      <c r="M250" s="19"/>
      <c r="N250" s="5" t="str">
        <f>CONCATENATE("CREATE TABLE ",B250," ","(")</f>
        <v>CREATE TABLE CR_REL_USER_AND_RULE (</v>
      </c>
      <c r="W250" s="16"/>
      <c r="X250" s="3" t="s">
        <v>32</v>
      </c>
      <c r="Y250" s="22"/>
      <c r="Z250" s="7"/>
    </row>
    <row r="251" spans="2:26" ht="19.2" x14ac:dyDescent="0.45">
      <c r="B251" s="1" t="s">
        <v>2</v>
      </c>
      <c r="C251" s="1" t="s">
        <v>1</v>
      </c>
      <c r="D251" s="4">
        <v>20</v>
      </c>
      <c r="E251" s="24" t="s">
        <v>163</v>
      </c>
      <c r="F251" s="24"/>
      <c r="G251" s="24"/>
      <c r="I251" t="str">
        <f>I250</f>
        <v>ALTER TABLE CR_REL_USER_AND_RULE</v>
      </c>
      <c r="J251" t="str">
        <f t="shared" si="98"/>
        <v xml:space="preserve"> ADD  ID VARCHAR(20) NOT NULL </v>
      </c>
      <c r="K251" s="21" t="str">
        <f t="shared" si="99"/>
        <v xml:space="preserve"> ALTER COLUMN   ID</v>
      </c>
      <c r="L251" s="12"/>
      <c r="M251" s="18"/>
      <c r="N251" s="5" t="str">
        <f t="shared" ref="N251:N256" si="100">CONCATENATE(B251," ",C251,"(",D251,")",E251,F251,G251,",")</f>
        <v>ID VARCHAR(20) NOT NULL ,</v>
      </c>
      <c r="O251" s="6" t="s">
        <v>2</v>
      </c>
      <c r="P251" s="6"/>
      <c r="Q251" s="6"/>
      <c r="R251" s="6"/>
      <c r="S251" s="6"/>
      <c r="T251" s="6"/>
      <c r="U251" s="6"/>
      <c r="V251" s="6"/>
      <c r="W251" s="17" t="str">
        <f t="shared" ref="W251:W256" si="101">CONCATENATE(,LOWER(O251),UPPER(LEFT(P251,1)),LOWER(RIGHT(P251,LEN(P251)-IF(LEN(P251)&gt;0,1,LEN(P251)))),UPPER(LEFT(Q251,1)),LOWER(RIGHT(Q251,LEN(Q251)-IF(LEN(Q251)&gt;0,1,LEN(Q251)))),UPPER(LEFT(R251,1)),LOWER(RIGHT(R251,LEN(R251)-IF(LEN(R251)&gt;0,1,LEN(R251)))),UPPER(LEFT(S251,1)),LOWER(RIGHT(S251,LEN(S251)-IF(LEN(S251)&gt;0,1,LEN(S251)))),UPPER(LEFT(T251,1)),LOWER(RIGHT(T251,LEN(T251)-IF(LEN(T251)&gt;0,1,LEN(T251)))),UPPER(LEFT(U251,1)),LOWER(RIGHT(U251,LEN(U251)-IF(LEN(U251)&gt;0,1,LEN(U251)))),UPPER(LEFT(V251,1)),LOWER(RIGHT(V251,LEN(V251)-IF(LEN(V251)&gt;0,1,LEN(V251)))))</f>
        <v>id</v>
      </c>
      <c r="X251" s="3" t="str">
        <f t="shared" ref="X251:X256" si="102">CONCATENATE("""",W251,"""",":","""","""",",")</f>
        <v>"id":"",</v>
      </c>
      <c r="Y251" s="22" t="str">
        <f t="shared" ref="Y251:Y256" si="103">CONCATENATE("public static String ",,B251,,"=","""",W251,""";")</f>
        <v>public static String ID="id";</v>
      </c>
      <c r="Z251" s="7" t="str">
        <f t="shared" ref="Z251:Z256" si="104">CONCATENATE("private String ",W251,"=","""""",";")</f>
        <v>private String id="";</v>
      </c>
    </row>
    <row r="252" spans="2:26" ht="19.2" x14ac:dyDescent="0.45">
      <c r="B252" s="1" t="s">
        <v>3</v>
      </c>
      <c r="C252" s="1" t="s">
        <v>1</v>
      </c>
      <c r="D252" s="4">
        <v>10</v>
      </c>
      <c r="E252" s="24"/>
      <c r="F252" s="24"/>
      <c r="G252" s="24"/>
      <c r="I252" t="str">
        <f>I251</f>
        <v>ALTER TABLE CR_REL_USER_AND_RULE</v>
      </c>
      <c r="J252" t="str">
        <f t="shared" si="98"/>
        <v xml:space="preserve"> ADD  STATUS VARCHAR(10)</v>
      </c>
      <c r="K252" s="21" t="str">
        <f t="shared" si="99"/>
        <v xml:space="preserve"> ALTER COLUMN   STATUS</v>
      </c>
      <c r="L252" s="12"/>
      <c r="M252" s="18"/>
      <c r="N252" s="5" t="str">
        <f t="shared" si="100"/>
        <v>STATUS VARCHAR(10),</v>
      </c>
      <c r="O252" s="6" t="s">
        <v>3</v>
      </c>
      <c r="W252" s="17" t="str">
        <f t="shared" si="101"/>
        <v>status</v>
      </c>
      <c r="X252" s="3" t="str">
        <f t="shared" si="102"/>
        <v>"status":"",</v>
      </c>
      <c r="Y252" s="22" t="str">
        <f t="shared" si="103"/>
        <v>public static String STATUS="status";</v>
      </c>
      <c r="Z252" s="7" t="str">
        <f t="shared" si="104"/>
        <v>private String status="";</v>
      </c>
    </row>
    <row r="253" spans="2:26" ht="19.2" x14ac:dyDescent="0.45">
      <c r="B253" s="1" t="s">
        <v>4</v>
      </c>
      <c r="C253" s="1" t="s">
        <v>1</v>
      </c>
      <c r="D253" s="4">
        <v>20</v>
      </c>
      <c r="E253" s="24"/>
      <c r="F253" s="24"/>
      <c r="G253" s="24"/>
      <c r="I253" t="str">
        <f>I252</f>
        <v>ALTER TABLE CR_REL_USER_AND_RULE</v>
      </c>
      <c r="J253" t="str">
        <f t="shared" si="98"/>
        <v xml:space="preserve"> ADD  INSERT_DATE VARCHAR(20)</v>
      </c>
      <c r="K253" s="21" t="str">
        <f t="shared" si="99"/>
        <v xml:space="preserve"> ALTER COLUMN   INSERT_DATE</v>
      </c>
      <c r="L253" s="12"/>
      <c r="M253" s="18"/>
      <c r="N253" s="5" t="str">
        <f t="shared" si="100"/>
        <v>INSERT_DATE VARCHAR(20),</v>
      </c>
      <c r="O253" s="6" t="s">
        <v>7</v>
      </c>
      <c r="P253" t="s">
        <v>8</v>
      </c>
      <c r="W253" s="17" t="str">
        <f t="shared" si="101"/>
        <v>insertDate</v>
      </c>
      <c r="X253" s="3" t="str">
        <f t="shared" si="102"/>
        <v>"insertDate":"",</v>
      </c>
      <c r="Y253" s="22" t="str">
        <f t="shared" si="103"/>
        <v>public static String INSERT_DATE="insertDate";</v>
      </c>
      <c r="Z253" s="7" t="str">
        <f t="shared" si="104"/>
        <v>private String insertDate="";</v>
      </c>
    </row>
    <row r="254" spans="2:26" ht="30.6" x14ac:dyDescent="0.45">
      <c r="B254" s="1" t="s">
        <v>5</v>
      </c>
      <c r="C254" s="1" t="s">
        <v>1</v>
      </c>
      <c r="D254" s="4">
        <v>20</v>
      </c>
      <c r="E254" s="24"/>
      <c r="F254" s="24"/>
      <c r="G254" s="24"/>
      <c r="I254" t="str">
        <f>I253</f>
        <v>ALTER TABLE CR_REL_USER_AND_RULE</v>
      </c>
      <c r="J254" t="str">
        <f t="shared" si="98"/>
        <v xml:space="preserve"> ADD  MODIFICATION_DATE VARCHAR(20)</v>
      </c>
      <c r="K254" s="21" t="str">
        <f t="shared" si="99"/>
        <v xml:space="preserve"> ALTER COLUMN   MODIFICATION_DATE</v>
      </c>
      <c r="L254" s="12"/>
      <c r="M254" s="18"/>
      <c r="N254" s="5" t="str">
        <f t="shared" si="100"/>
        <v>MODIFICATION_DATE VARCHAR(20),</v>
      </c>
      <c r="O254" s="6" t="s">
        <v>9</v>
      </c>
      <c r="P254" t="s">
        <v>8</v>
      </c>
      <c r="W254" s="17" t="str">
        <f t="shared" si="101"/>
        <v>modificationDate</v>
      </c>
      <c r="X254" s="3" t="str">
        <f t="shared" si="102"/>
        <v>"modificationDate":"",</v>
      </c>
      <c r="Y254" s="22" t="str">
        <f t="shared" si="103"/>
        <v>public static String MODIFICATION_DATE="modificationDate";</v>
      </c>
      <c r="Z254" s="7" t="str">
        <f t="shared" si="104"/>
        <v>private String modificationDate="";</v>
      </c>
    </row>
    <row r="255" spans="2:26" ht="19.2" x14ac:dyDescent="0.45">
      <c r="B255" s="1" t="s">
        <v>227</v>
      </c>
      <c r="C255" s="1" t="s">
        <v>1</v>
      </c>
      <c r="D255" s="4">
        <v>500</v>
      </c>
      <c r="E255" s="24"/>
      <c r="F255" s="24"/>
      <c r="G255" s="24"/>
      <c r="I255" t="str">
        <f>I254</f>
        <v>ALTER TABLE CR_REL_USER_AND_RULE</v>
      </c>
      <c r="J255" t="str">
        <f t="shared" si="98"/>
        <v xml:space="preserve"> ADD  FK_RULE_ID VARCHAR(500)</v>
      </c>
      <c r="K255" s="21" t="str">
        <f t="shared" si="99"/>
        <v xml:space="preserve"> ALTER COLUMN   FK_RULE_ID</v>
      </c>
      <c r="L255" s="12"/>
      <c r="M255" s="18"/>
      <c r="N255" s="5" t="str">
        <f t="shared" si="100"/>
        <v>FK_RULE_ID VARCHAR(500),</v>
      </c>
      <c r="O255" s="6" t="s">
        <v>10</v>
      </c>
      <c r="P255" t="s">
        <v>67</v>
      </c>
      <c r="Q255" t="s">
        <v>2</v>
      </c>
      <c r="W255" s="17" t="str">
        <f t="shared" si="101"/>
        <v>fkRuleId</v>
      </c>
      <c r="X255" s="3" t="str">
        <f t="shared" si="102"/>
        <v>"fkRuleId":"",</v>
      </c>
      <c r="Y255" s="22" t="str">
        <f t="shared" si="103"/>
        <v>public static String FK_RULE_ID="fkRuleId";</v>
      </c>
      <c r="Z255" s="7" t="str">
        <f t="shared" si="104"/>
        <v>private String fkRuleId="";</v>
      </c>
    </row>
    <row r="256" spans="2:26" ht="19.2" x14ac:dyDescent="0.45">
      <c r="B256" s="1" t="s">
        <v>11</v>
      </c>
      <c r="C256" s="1" t="s">
        <v>1</v>
      </c>
      <c r="D256" s="4">
        <v>500</v>
      </c>
      <c r="E256" s="24"/>
      <c r="F256" s="24"/>
      <c r="G256" s="24"/>
      <c r="I256" t="e">
        <f>#REF!</f>
        <v>#REF!</v>
      </c>
      <c r="J256" t="str">
        <f t="shared" si="98"/>
        <v xml:space="preserve"> ADD  FK_USER_ID VARCHAR(500)</v>
      </c>
      <c r="K256" s="21" t="str">
        <f t="shared" si="99"/>
        <v xml:space="preserve"> ALTER COLUMN   FK_USER_ID</v>
      </c>
      <c r="L256" s="12"/>
      <c r="M256" s="18"/>
      <c r="N256" s="5" t="str">
        <f t="shared" si="100"/>
        <v>FK_USER_ID VARCHAR(500),</v>
      </c>
      <c r="O256" s="6" t="s">
        <v>10</v>
      </c>
      <c r="P256" t="s">
        <v>12</v>
      </c>
      <c r="Q256" t="s">
        <v>2</v>
      </c>
      <c r="W256" s="17" t="str">
        <f t="shared" si="101"/>
        <v>fkUserId</v>
      </c>
      <c r="X256" s="3" t="str">
        <f t="shared" si="102"/>
        <v>"fkUserId":"",</v>
      </c>
      <c r="Y256" s="22" t="str">
        <f t="shared" si="103"/>
        <v>public static String FK_USER_ID="fkUserId";</v>
      </c>
      <c r="Z256" s="7" t="str">
        <f t="shared" si="104"/>
        <v>private String fkUserId="";</v>
      </c>
    </row>
    <row r="257" spans="2:26" ht="19.2" x14ac:dyDescent="0.45">
      <c r="B257" s="30"/>
      <c r="C257" s="14"/>
      <c r="D257" s="9"/>
      <c r="E257" s="24"/>
      <c r="F257" s="24"/>
      <c r="G257" s="24"/>
      <c r="K257" s="32"/>
      <c r="M257" s="20"/>
      <c r="N257" s="33" t="s">
        <v>130</v>
      </c>
      <c r="O257" s="14"/>
      <c r="P257" s="14"/>
      <c r="W257" s="17"/>
      <c r="X257" s="3"/>
      <c r="Y257" s="22"/>
      <c r="Z257" s="7"/>
    </row>
    <row r="258" spans="2:26" x14ac:dyDescent="0.3">
      <c r="E258" s="24"/>
      <c r="F258" s="24"/>
      <c r="G258" s="24"/>
      <c r="K258" s="21"/>
      <c r="M258" s="19"/>
      <c r="N258" s="31" t="s">
        <v>126</v>
      </c>
      <c r="W258" s="16"/>
      <c r="X258" s="3"/>
      <c r="Y258" s="22"/>
      <c r="Z258" s="7"/>
    </row>
    <row r="259" spans="2:26" x14ac:dyDescent="0.3">
      <c r="E259" s="24"/>
      <c r="F259" s="24"/>
      <c r="G259" s="24"/>
      <c r="K259" s="21"/>
      <c r="M259" s="19"/>
      <c r="N259" s="31"/>
      <c r="W259" s="16"/>
      <c r="X259" s="3"/>
      <c r="Y259" s="22"/>
      <c r="Z259" s="7"/>
    </row>
    <row r="260" spans="2:26" x14ac:dyDescent="0.3">
      <c r="E260" s="24"/>
      <c r="F260" s="24"/>
      <c r="G260" s="24"/>
      <c r="K260" s="21"/>
      <c r="M260" s="19"/>
      <c r="N260" s="31"/>
      <c r="W260" s="16"/>
      <c r="X260" s="3"/>
      <c r="Y260" s="22"/>
      <c r="Z260" s="7"/>
    </row>
    <row r="261" spans="2:26" x14ac:dyDescent="0.3">
      <c r="B261" s="2" t="s">
        <v>195</v>
      </c>
      <c r="E261" s="24"/>
      <c r="F261" s="24"/>
      <c r="G261" s="24"/>
      <c r="I261" t="str">
        <f>CONCATENATE("ALTER TABLE"," ",B261)</f>
        <v>ALTER TABLE CR_COMPANY</v>
      </c>
      <c r="J261" t="str">
        <f t="shared" ref="J261:J271" si="105">LEFT(CONCATENATE(" ADD "," ",N261,";"),LEN(CONCATENATE(" ADD "," ",N261,";"))-2)</f>
        <v xml:space="preserve"> ADD  CREATE TABLE CR_COMPANY </v>
      </c>
      <c r="K261" s="21" t="str">
        <f t="shared" ref="K261:K271" si="106">LEFT(CONCATENATE(" ALTER COLUMN  "," ",B261,";"),LEN(CONCATENATE(" ALTER COLUMN "," ",B261,";")))</f>
        <v xml:space="preserve"> ALTER COLUMN   CR_COMPANY</v>
      </c>
      <c r="M261" s="19"/>
      <c r="N261" s="5" t="str">
        <f>CONCATENATE("CREATE TABLE ",B261," ","(")</f>
        <v>CREATE TABLE CR_COMPANY (</v>
      </c>
      <c r="W261" s="16"/>
      <c r="X261" s="3" t="s">
        <v>32</v>
      </c>
      <c r="Y261" s="22"/>
      <c r="Z261" s="7"/>
    </row>
    <row r="262" spans="2:26" ht="19.2" x14ac:dyDescent="0.45">
      <c r="B262" s="1" t="s">
        <v>2</v>
      </c>
      <c r="C262" s="1" t="s">
        <v>1</v>
      </c>
      <c r="D262" s="4">
        <v>20</v>
      </c>
      <c r="E262" s="24" t="s">
        <v>163</v>
      </c>
      <c r="F262" s="24"/>
      <c r="G262" s="24"/>
      <c r="I262" t="str">
        <f>I261</f>
        <v>ALTER TABLE CR_COMPANY</v>
      </c>
      <c r="J262" t="str">
        <f t="shared" si="105"/>
        <v xml:space="preserve"> ADD  ID VARCHAR(20) NOT NULL </v>
      </c>
      <c r="K262" s="21" t="str">
        <f t="shared" si="106"/>
        <v xml:space="preserve"> ALTER COLUMN   ID</v>
      </c>
      <c r="L262" s="12"/>
      <c r="M262" s="18"/>
      <c r="N262" s="5" t="str">
        <f t="shared" ref="N262:N281" si="107">CONCATENATE(B262," ",C262,"(",D262,")",E262,F262,G262,",")</f>
        <v>ID VARCHAR(20) NOT NULL ,</v>
      </c>
      <c r="O262" s="6" t="s">
        <v>2</v>
      </c>
      <c r="P262" s="6"/>
      <c r="Q262" s="6"/>
      <c r="R262" s="6"/>
      <c r="S262" s="6"/>
      <c r="T262" s="6"/>
      <c r="U262" s="6"/>
      <c r="V262" s="6"/>
      <c r="W262" s="17" t="str">
        <f t="shared" ref="W262:W281" si="108">CONCATENATE(,LOWER(O262),UPPER(LEFT(P262,1)),LOWER(RIGHT(P262,LEN(P262)-IF(LEN(P262)&gt;0,1,LEN(P262)))),UPPER(LEFT(Q262,1)),LOWER(RIGHT(Q262,LEN(Q262)-IF(LEN(Q262)&gt;0,1,LEN(Q262)))),UPPER(LEFT(R262,1)),LOWER(RIGHT(R262,LEN(R262)-IF(LEN(R262)&gt;0,1,LEN(R262)))),UPPER(LEFT(S262,1)),LOWER(RIGHT(S262,LEN(S262)-IF(LEN(S262)&gt;0,1,LEN(S262)))),UPPER(LEFT(T262,1)),LOWER(RIGHT(T262,LEN(T262)-IF(LEN(T262)&gt;0,1,LEN(T262)))),UPPER(LEFT(U262,1)),LOWER(RIGHT(U262,LEN(U262)-IF(LEN(U262)&gt;0,1,LEN(U262)))),UPPER(LEFT(V262,1)),LOWER(RIGHT(V262,LEN(V262)-IF(LEN(V262)&gt;0,1,LEN(V262)))))</f>
        <v>id</v>
      </c>
      <c r="X262" s="3" t="str">
        <f t="shared" ref="X262:X281" si="109">CONCATENATE("""",W262,"""",":","""","""",",")</f>
        <v>"id":"",</v>
      </c>
      <c r="Y262" s="22" t="str">
        <f t="shared" ref="Y262:Y281" si="110">CONCATENATE("public static String ",,B262,,"=","""",W262,""";")</f>
        <v>public static String ID="id";</v>
      </c>
      <c r="Z262" s="7" t="str">
        <f t="shared" ref="Z262:Z281" si="111">CONCATENATE("private String ",W262,"=","""""",";")</f>
        <v>private String id="";</v>
      </c>
    </row>
    <row r="263" spans="2:26" ht="19.2" x14ac:dyDescent="0.45">
      <c r="B263" s="1" t="s">
        <v>3</v>
      </c>
      <c r="C263" s="1" t="s">
        <v>1</v>
      </c>
      <c r="D263" s="4">
        <v>10</v>
      </c>
      <c r="E263" s="24"/>
      <c r="F263" s="24"/>
      <c r="G263" s="24"/>
      <c r="I263" t="str">
        <f>I262</f>
        <v>ALTER TABLE CR_COMPANY</v>
      </c>
      <c r="J263" t="str">
        <f t="shared" si="105"/>
        <v xml:space="preserve"> ADD  STATUS VARCHAR(10)</v>
      </c>
      <c r="K263" s="21" t="str">
        <f t="shared" si="106"/>
        <v xml:space="preserve"> ALTER COLUMN   STATUS</v>
      </c>
      <c r="L263" s="12"/>
      <c r="M263" s="18"/>
      <c r="N263" s="5" t="str">
        <f t="shared" si="107"/>
        <v>STATUS VARCHAR(10),</v>
      </c>
      <c r="O263" s="6" t="s">
        <v>3</v>
      </c>
      <c r="W263" s="17" t="str">
        <f t="shared" si="108"/>
        <v>status</v>
      </c>
      <c r="X263" s="3" t="str">
        <f t="shared" si="109"/>
        <v>"status":"",</v>
      </c>
      <c r="Y263" s="22" t="str">
        <f t="shared" si="110"/>
        <v>public static String STATUS="status";</v>
      </c>
      <c r="Z263" s="7" t="str">
        <f t="shared" si="111"/>
        <v>private String status="";</v>
      </c>
    </row>
    <row r="264" spans="2:26" ht="19.2" x14ac:dyDescent="0.45">
      <c r="B264" s="1" t="s">
        <v>4</v>
      </c>
      <c r="C264" s="1" t="s">
        <v>1</v>
      </c>
      <c r="D264" s="4">
        <v>20</v>
      </c>
      <c r="E264" s="24"/>
      <c r="F264" s="24"/>
      <c r="G264" s="24"/>
      <c r="I264" t="str">
        <f>I263</f>
        <v>ALTER TABLE CR_COMPANY</v>
      </c>
      <c r="J264" t="str">
        <f t="shared" si="105"/>
        <v xml:space="preserve"> ADD  INSERT_DATE VARCHAR(20)</v>
      </c>
      <c r="K264" s="21" t="str">
        <f t="shared" si="106"/>
        <v xml:space="preserve"> ALTER COLUMN   INSERT_DATE</v>
      </c>
      <c r="L264" s="12"/>
      <c r="M264" s="18"/>
      <c r="N264" s="5" t="str">
        <f t="shared" si="107"/>
        <v>INSERT_DATE VARCHAR(20),</v>
      </c>
      <c r="O264" s="6" t="s">
        <v>7</v>
      </c>
      <c r="P264" t="s">
        <v>8</v>
      </c>
      <c r="W264" s="17" t="str">
        <f t="shared" si="108"/>
        <v>insertDate</v>
      </c>
      <c r="X264" s="3" t="str">
        <f t="shared" si="109"/>
        <v>"insertDate":"",</v>
      </c>
      <c r="Y264" s="22" t="str">
        <f t="shared" si="110"/>
        <v>public static String INSERT_DATE="insertDate";</v>
      </c>
      <c r="Z264" s="7" t="str">
        <f t="shared" si="111"/>
        <v>private String insertDate="";</v>
      </c>
    </row>
    <row r="265" spans="2:26" ht="30.6" x14ac:dyDescent="0.45">
      <c r="B265" s="1" t="s">
        <v>5</v>
      </c>
      <c r="C265" s="1" t="s">
        <v>1</v>
      </c>
      <c r="D265" s="4">
        <v>20</v>
      </c>
      <c r="E265" s="24"/>
      <c r="F265" s="24"/>
      <c r="G265" s="24"/>
      <c r="I265" t="str">
        <f>I264</f>
        <v>ALTER TABLE CR_COMPANY</v>
      </c>
      <c r="J265" t="str">
        <f t="shared" si="105"/>
        <v xml:space="preserve"> ADD  MODIFICATION_DATE VARCHAR(20)</v>
      </c>
      <c r="K265" s="21" t="str">
        <f t="shared" si="106"/>
        <v xml:space="preserve"> ALTER COLUMN   MODIFICATION_DATE</v>
      </c>
      <c r="L265" s="12"/>
      <c r="M265" s="18"/>
      <c r="N265" s="5" t="str">
        <f t="shared" si="107"/>
        <v>MODIFICATION_DATE VARCHAR(20),</v>
      </c>
      <c r="O265" s="6" t="s">
        <v>9</v>
      </c>
      <c r="P265" t="s">
        <v>8</v>
      </c>
      <c r="W265" s="17" t="str">
        <f t="shared" si="108"/>
        <v>modificationDate</v>
      </c>
      <c r="X265" s="3" t="str">
        <f t="shared" si="109"/>
        <v>"modificationDate":"",</v>
      </c>
      <c r="Y265" s="22" t="str">
        <f t="shared" si="110"/>
        <v>public static String MODIFICATION_DATE="modificationDate";</v>
      </c>
      <c r="Z265" s="7" t="str">
        <f t="shared" si="111"/>
        <v>private String modificationDate="";</v>
      </c>
    </row>
    <row r="266" spans="2:26" ht="30.6" x14ac:dyDescent="0.45">
      <c r="B266" s="1" t="s">
        <v>196</v>
      </c>
      <c r="C266" s="1" t="s">
        <v>1</v>
      </c>
      <c r="D266" s="4">
        <v>300</v>
      </c>
      <c r="E266" s="24"/>
      <c r="F266" s="24"/>
      <c r="G266" s="24"/>
      <c r="I266" t="str">
        <f>I265</f>
        <v>ALTER TABLE CR_COMPANY</v>
      </c>
      <c r="J266" t="str">
        <f t="shared" si="105"/>
        <v xml:space="preserve"> ADD  COMPANY_NAME VARCHAR(300)</v>
      </c>
      <c r="K266" s="21" t="str">
        <f t="shared" si="106"/>
        <v xml:space="preserve"> ALTER COLUMN   COMPANY_NAME</v>
      </c>
      <c r="L266" s="12"/>
      <c r="M266" s="18"/>
      <c r="N266" s="5" t="str">
        <f t="shared" si="107"/>
        <v>COMPANY_NAME VARCHAR(300),</v>
      </c>
      <c r="O266" s="6" t="s">
        <v>162</v>
      </c>
      <c r="P266" t="s">
        <v>0</v>
      </c>
      <c r="W266" s="17" t="str">
        <f t="shared" si="108"/>
        <v>companyName</v>
      </c>
      <c r="X266" s="3" t="str">
        <f t="shared" si="109"/>
        <v>"companyName":"",</v>
      </c>
      <c r="Y266" s="22" t="str">
        <f t="shared" si="110"/>
        <v>public static String COMPANY_NAME="companyName";</v>
      </c>
      <c r="Z266" s="7" t="str">
        <f t="shared" si="111"/>
        <v>private String companyName="";</v>
      </c>
    </row>
    <row r="267" spans="2:26" ht="30.6" x14ac:dyDescent="0.45">
      <c r="B267" s="1" t="s">
        <v>198</v>
      </c>
      <c r="C267" s="1" t="s">
        <v>1</v>
      </c>
      <c r="D267" s="4">
        <v>1000</v>
      </c>
      <c r="E267" s="24"/>
      <c r="F267" s="24"/>
      <c r="G267" s="24"/>
      <c r="I267" t="str">
        <f>I265</f>
        <v>ALTER TABLE CR_COMPANY</v>
      </c>
      <c r="J267" t="str">
        <f t="shared" si="105"/>
        <v xml:space="preserve"> ADD  COMPANY_DOMAIN VARCHAR(1000)</v>
      </c>
      <c r="K267" s="21" t="str">
        <f t="shared" si="106"/>
        <v xml:space="preserve"> ALTER COLUMN   COMPANY_DOMAIN</v>
      </c>
      <c r="L267" s="12"/>
      <c r="M267" s="18"/>
      <c r="N267" s="5" t="str">
        <f t="shared" si="107"/>
        <v>COMPANY_DOMAIN VARCHAR(1000),</v>
      </c>
      <c r="O267" s="6" t="s">
        <v>162</v>
      </c>
      <c r="P267" t="s">
        <v>206</v>
      </c>
      <c r="W267" s="17" t="str">
        <f t="shared" si="108"/>
        <v>companyDomain</v>
      </c>
      <c r="X267" s="3" t="str">
        <f t="shared" si="109"/>
        <v>"companyDomain":"",</v>
      </c>
      <c r="Y267" s="22" t="str">
        <f t="shared" si="110"/>
        <v>public static String COMPANY_DOMAIN="companyDomain";</v>
      </c>
      <c r="Z267" s="7" t="str">
        <f t="shared" si="111"/>
        <v>private String companyDomain="";</v>
      </c>
    </row>
    <row r="268" spans="2:26" ht="30.6" x14ac:dyDescent="0.45">
      <c r="B268" s="1" t="s">
        <v>211</v>
      </c>
      <c r="C268" s="1" t="s">
        <v>1</v>
      </c>
      <c r="D268" s="4">
        <v>100</v>
      </c>
      <c r="E268" s="24"/>
      <c r="F268" s="24"/>
      <c r="G268" s="24"/>
      <c r="I268" t="str">
        <f>I266</f>
        <v>ALTER TABLE CR_COMPANY</v>
      </c>
      <c r="J268" t="str">
        <f t="shared" si="105"/>
        <v xml:space="preserve"> ADD  COMPANY_LANG VARCHAR(100)</v>
      </c>
      <c r="K268" s="21" t="str">
        <f t="shared" si="106"/>
        <v xml:space="preserve"> ALTER COLUMN   COMPANY_LANG</v>
      </c>
      <c r="L268" s="12"/>
      <c r="M268" s="18"/>
      <c r="N268" s="5" t="str">
        <f t="shared" si="107"/>
        <v>COMPANY_LANG VARCHAR(100),</v>
      </c>
      <c r="O268" s="6" t="s">
        <v>162</v>
      </c>
      <c r="P268" t="s">
        <v>29</v>
      </c>
      <c r="W268" s="17" t="str">
        <f t="shared" si="108"/>
        <v>companyLang</v>
      </c>
      <c r="X268" s="3" t="str">
        <f t="shared" si="109"/>
        <v>"companyLang":"",</v>
      </c>
      <c r="Y268" s="22" t="str">
        <f t="shared" si="110"/>
        <v>public static String COMPANY_LANG="companyLang";</v>
      </c>
      <c r="Z268" s="7" t="str">
        <f t="shared" si="111"/>
        <v>private String companyLang="";</v>
      </c>
    </row>
    <row r="269" spans="2:26" ht="30.6" x14ac:dyDescent="0.45">
      <c r="B269" s="1" t="s">
        <v>197</v>
      </c>
      <c r="C269" s="1" t="s">
        <v>1</v>
      </c>
      <c r="D269" s="4">
        <v>50</v>
      </c>
      <c r="E269" s="24"/>
      <c r="F269" s="24"/>
      <c r="G269" s="24"/>
      <c r="I269" t="str">
        <f t="shared" ref="I269:I278" si="112">I268</f>
        <v>ALTER TABLE CR_COMPANY</v>
      </c>
      <c r="J269" t="str">
        <f t="shared" si="105"/>
        <v xml:space="preserve"> ADD  COMPANY_COUNTRY VARCHAR(50)</v>
      </c>
      <c r="K269" s="21" t="str">
        <f t="shared" si="106"/>
        <v xml:space="preserve"> ALTER COLUMN   COMPANY_COUNTRY</v>
      </c>
      <c r="L269" s="12"/>
      <c r="M269" s="18"/>
      <c r="N269" s="5" t="str">
        <f t="shared" si="107"/>
        <v>COMPANY_COUNTRY VARCHAR(50),</v>
      </c>
      <c r="O269" s="6" t="s">
        <v>162</v>
      </c>
      <c r="P269" t="s">
        <v>142</v>
      </c>
      <c r="W269" s="17" t="str">
        <f t="shared" si="108"/>
        <v>companyCountry</v>
      </c>
      <c r="X269" s="3" t="str">
        <f t="shared" si="109"/>
        <v>"companyCountry":"",</v>
      </c>
      <c r="Y269" s="22" t="str">
        <f t="shared" si="110"/>
        <v>public static String COMPANY_COUNTRY="companyCountry";</v>
      </c>
      <c r="Z269" s="7" t="str">
        <f t="shared" si="111"/>
        <v>private String companyCountry="";</v>
      </c>
    </row>
    <row r="270" spans="2:26" ht="30.6" x14ac:dyDescent="0.45">
      <c r="B270" s="1" t="s">
        <v>199</v>
      </c>
      <c r="C270" s="1" t="s">
        <v>1</v>
      </c>
      <c r="D270" s="4">
        <v>20</v>
      </c>
      <c r="E270" s="24"/>
      <c r="F270" s="24"/>
      <c r="G270" s="24"/>
      <c r="I270" t="str">
        <f t="shared" si="112"/>
        <v>ALTER TABLE CR_COMPANY</v>
      </c>
      <c r="J270" t="str">
        <f t="shared" si="105"/>
        <v xml:space="preserve"> ADD  COMPANY_TIME_ZONE VARCHAR(20)</v>
      </c>
      <c r="K270" s="21" t="str">
        <f t="shared" si="106"/>
        <v xml:space="preserve"> ALTER COLUMN   COMPANY_TIME_ZONE</v>
      </c>
      <c r="L270" s="12"/>
      <c r="M270" s="18"/>
      <c r="N270" s="5" t="str">
        <f t="shared" si="107"/>
        <v>COMPANY_TIME_ZONE VARCHAR(20),</v>
      </c>
      <c r="O270" s="1" t="s">
        <v>162</v>
      </c>
      <c r="P270" t="s">
        <v>133</v>
      </c>
      <c r="Q270" t="s">
        <v>207</v>
      </c>
      <c r="W270" s="17" t="str">
        <f t="shared" si="108"/>
        <v>companyTimeZone</v>
      </c>
      <c r="X270" s="3" t="str">
        <f t="shared" si="109"/>
        <v>"companyTimeZone":"",</v>
      </c>
      <c r="Y270" s="22" t="str">
        <f t="shared" si="110"/>
        <v>public static String COMPANY_TIME_ZONE="companyTimeZone";</v>
      </c>
      <c r="Z270" s="7" t="str">
        <f t="shared" si="111"/>
        <v>private String companyTimeZone="";</v>
      </c>
    </row>
    <row r="271" spans="2:26" ht="30.6" x14ac:dyDescent="0.45">
      <c r="B271" s="1" t="s">
        <v>200</v>
      </c>
      <c r="C271" s="1" t="s">
        <v>1</v>
      </c>
      <c r="D271" s="4">
        <v>500</v>
      </c>
      <c r="E271" s="24"/>
      <c r="F271" s="24"/>
      <c r="G271" s="24"/>
      <c r="I271" t="str">
        <f t="shared" si="112"/>
        <v>ALTER TABLE CR_COMPANY</v>
      </c>
      <c r="J271" t="str">
        <f t="shared" si="105"/>
        <v xml:space="preserve"> ADD  COMPANY_ADDRESS VARCHAR(500)</v>
      </c>
      <c r="K271" s="21" t="str">
        <f t="shared" si="106"/>
        <v xml:space="preserve"> ALTER COLUMN   COMPANY_ADDRESS</v>
      </c>
      <c r="L271" s="12"/>
      <c r="M271" s="18"/>
      <c r="N271" s="5" t="str">
        <f t="shared" si="107"/>
        <v>COMPANY_ADDRESS VARCHAR(500),</v>
      </c>
      <c r="O271" s="1" t="s">
        <v>162</v>
      </c>
      <c r="P271" t="s">
        <v>208</v>
      </c>
      <c r="W271" s="17" t="str">
        <f t="shared" si="108"/>
        <v>companyAddress</v>
      </c>
      <c r="X271" s="3" t="str">
        <f t="shared" si="109"/>
        <v>"companyAddress":"",</v>
      </c>
      <c r="Y271" s="22" t="str">
        <f t="shared" si="110"/>
        <v>public static String COMPANY_ADDRESS="companyAddress";</v>
      </c>
      <c r="Z271" s="7" t="str">
        <f t="shared" si="111"/>
        <v>private String companyAddress="";</v>
      </c>
    </row>
    <row r="272" spans="2:26" ht="45" x14ac:dyDescent="0.45">
      <c r="B272" s="8" t="s">
        <v>201</v>
      </c>
      <c r="C272" s="1" t="s">
        <v>1</v>
      </c>
      <c r="D272" s="12">
        <v>30</v>
      </c>
      <c r="E272" s="24"/>
      <c r="F272" s="24"/>
      <c r="G272" s="24"/>
      <c r="I272" t="str">
        <f t="shared" si="112"/>
        <v>ALTER TABLE CR_COMPANY</v>
      </c>
      <c r="J272" t="str">
        <f t="shared" ref="J272:J277" si="113">CONCATENATE(LEFT(CONCATENATE(" ADD "," ",N272,";"),LEN(CONCATENATE(" ADD "," ",N272,";"))-2),";")</f>
        <v xml:space="preserve"> ADD  COMPANY_CURRENCY VARCHAR(30);</v>
      </c>
      <c r="K272" s="21" t="str">
        <f t="shared" ref="K272:K277" si="114">CONCATENATE(LEFT(CONCATENATE("  ALTER COLUMN  "," ",N272,";"),LEN(CONCATENATE("  ALTER COLUMN  "," ",N272,";"))-2),";")</f>
        <v xml:space="preserve">  ALTER COLUMN   COMPANY_CURRENCY VARCHAR(30);</v>
      </c>
      <c r="L272" s="14"/>
      <c r="M272" s="18" t="str">
        <f t="shared" ref="M272:M277" si="115">CONCATENATE(B272,",")</f>
        <v>COMPANY_CURRENCY,</v>
      </c>
      <c r="N272" s="5" t="str">
        <f t="shared" si="107"/>
        <v>COMPANY_CURRENCY VARCHAR(30),</v>
      </c>
      <c r="O272" s="1" t="s">
        <v>162</v>
      </c>
      <c r="P272" t="s">
        <v>172</v>
      </c>
      <c r="W272" s="17" t="str">
        <f t="shared" si="108"/>
        <v>companyCurrency</v>
      </c>
      <c r="X272" s="3" t="str">
        <f t="shared" si="109"/>
        <v>"companyCurrency":"",</v>
      </c>
      <c r="Y272" s="22" t="str">
        <f t="shared" si="110"/>
        <v>public static String COMPANY_CURRENCY="companyCurrency";</v>
      </c>
      <c r="Z272" s="7" t="str">
        <f t="shared" si="111"/>
        <v>private String companyCurrency="";</v>
      </c>
    </row>
    <row r="273" spans="2:26" ht="30.6" x14ac:dyDescent="0.45">
      <c r="B273" s="8" t="s">
        <v>202</v>
      </c>
      <c r="C273" s="1" t="s">
        <v>1</v>
      </c>
      <c r="D273" s="12">
        <v>200</v>
      </c>
      <c r="E273" s="24"/>
      <c r="F273" s="24"/>
      <c r="G273" s="24"/>
      <c r="I273" t="str">
        <f t="shared" si="112"/>
        <v>ALTER TABLE CR_COMPANY</v>
      </c>
      <c r="J273" t="str">
        <f t="shared" si="113"/>
        <v xml:space="preserve"> ADD  ACTIVATION_ID VARCHAR(200);</v>
      </c>
      <c r="K273" s="21" t="str">
        <f t="shared" si="114"/>
        <v xml:space="preserve">  ALTER COLUMN   ACTIVATION_ID VARCHAR(200);</v>
      </c>
      <c r="L273" s="14"/>
      <c r="M273" s="18" t="str">
        <f t="shared" si="115"/>
        <v>ACTIVATION_ID,</v>
      </c>
      <c r="N273" s="5" t="str">
        <f t="shared" si="107"/>
        <v>ACTIVATION_ID VARCHAR(200),</v>
      </c>
      <c r="O273" s="1" t="s">
        <v>209</v>
      </c>
      <c r="P273" t="s">
        <v>2</v>
      </c>
      <c r="W273" s="17" t="str">
        <f t="shared" si="108"/>
        <v>activationId</v>
      </c>
      <c r="X273" s="3" t="str">
        <f t="shared" si="109"/>
        <v>"activationId":"",</v>
      </c>
      <c r="Y273" s="22" t="str">
        <f t="shared" si="110"/>
        <v>public static String ACTIVATION_ID="activationId";</v>
      </c>
      <c r="Z273" s="7" t="str">
        <f t="shared" si="111"/>
        <v>private String activationId="";</v>
      </c>
    </row>
    <row r="274" spans="2:26" ht="30.6" x14ac:dyDescent="0.45">
      <c r="B274" t="s">
        <v>203</v>
      </c>
      <c r="C274" s="1" t="s">
        <v>1</v>
      </c>
      <c r="D274" s="8">
        <v>50</v>
      </c>
      <c r="E274" s="24"/>
      <c r="F274" s="24"/>
      <c r="G274" s="24"/>
      <c r="I274" t="str">
        <f t="shared" si="112"/>
        <v>ALTER TABLE CR_COMPANY</v>
      </c>
      <c r="J274" t="str">
        <f t="shared" si="113"/>
        <v xml:space="preserve"> ADD  COMPANY_DB VARCHAR(50);</v>
      </c>
      <c r="K274" s="21" t="str">
        <f t="shared" si="114"/>
        <v xml:space="preserve">  ALTER COLUMN   COMPANY_DB VARCHAR(50);</v>
      </c>
      <c r="M274" s="18" t="str">
        <f t="shared" si="115"/>
        <v>COMPANY_DB,</v>
      </c>
      <c r="N274" s="5" t="str">
        <f t="shared" si="107"/>
        <v>COMPANY_DB VARCHAR(50),</v>
      </c>
      <c r="O274" s="1" t="s">
        <v>162</v>
      </c>
      <c r="P274" t="s">
        <v>210</v>
      </c>
      <c r="W274" s="17" t="str">
        <f t="shared" si="108"/>
        <v>companyDb</v>
      </c>
      <c r="X274" s="3" t="str">
        <f t="shared" si="109"/>
        <v>"companyDb":"",</v>
      </c>
      <c r="Y274" s="22" t="str">
        <f t="shared" si="110"/>
        <v>public static String COMPANY_DB="companyDb";</v>
      </c>
      <c r="Z274" s="7" t="str">
        <f t="shared" si="111"/>
        <v>private String companyDb="";</v>
      </c>
    </row>
    <row r="275" spans="2:26" ht="30.6" x14ac:dyDescent="0.45">
      <c r="B275" t="s">
        <v>204</v>
      </c>
      <c r="C275" s="1" t="s">
        <v>1</v>
      </c>
      <c r="D275" s="8">
        <v>50</v>
      </c>
      <c r="E275" s="24"/>
      <c r="F275" s="24"/>
      <c r="G275" s="24"/>
      <c r="I275" t="str">
        <f t="shared" si="112"/>
        <v>ALTER TABLE CR_COMPANY</v>
      </c>
      <c r="J275" t="str">
        <f t="shared" si="113"/>
        <v xml:space="preserve"> ADD  COMPANY_TYPE VARCHAR(50);</v>
      </c>
      <c r="K275" s="21" t="str">
        <f t="shared" si="114"/>
        <v xml:space="preserve">  ALTER COLUMN   COMPANY_TYPE VARCHAR(50);</v>
      </c>
      <c r="M275" s="18" t="str">
        <f t="shared" si="115"/>
        <v>COMPANY_TYPE,</v>
      </c>
      <c r="N275" s="5" t="str">
        <f t="shared" si="107"/>
        <v>COMPANY_TYPE VARCHAR(50),</v>
      </c>
      <c r="O275" s="1" t="s">
        <v>162</v>
      </c>
      <c r="P275" t="s">
        <v>51</v>
      </c>
      <c r="W275" s="17" t="str">
        <f t="shared" si="108"/>
        <v>companyType</v>
      </c>
      <c r="X275" s="3" t="str">
        <f t="shared" si="109"/>
        <v>"companyType":"",</v>
      </c>
      <c r="Y275" s="22" t="str">
        <f t="shared" si="110"/>
        <v>public static String COMPANY_TYPE="companyType";</v>
      </c>
      <c r="Z275" s="7" t="str">
        <f t="shared" si="111"/>
        <v>private String companyType="";</v>
      </c>
    </row>
    <row r="276" spans="2:26" ht="30.6" x14ac:dyDescent="0.45">
      <c r="B276" t="s">
        <v>11</v>
      </c>
      <c r="C276" s="1" t="s">
        <v>1</v>
      </c>
      <c r="D276" s="8">
        <v>50</v>
      </c>
      <c r="E276" s="24"/>
      <c r="F276" s="24"/>
      <c r="G276" s="24"/>
      <c r="I276" t="str">
        <f t="shared" si="112"/>
        <v>ALTER TABLE CR_COMPANY</v>
      </c>
      <c r="J276" t="str">
        <f t="shared" si="113"/>
        <v xml:space="preserve"> ADD  FK_USER_ID VARCHAR(50);</v>
      </c>
      <c r="K276" s="21" t="str">
        <f t="shared" si="114"/>
        <v xml:space="preserve">  ALTER COLUMN   FK_USER_ID VARCHAR(50);</v>
      </c>
      <c r="M276" s="18" t="str">
        <f t="shared" si="115"/>
        <v>FK_USER_ID,</v>
      </c>
      <c r="N276" s="5" t="str">
        <f t="shared" si="107"/>
        <v>FK_USER_ID VARCHAR(50),</v>
      </c>
      <c r="O276" s="1" t="s">
        <v>10</v>
      </c>
      <c r="P276" t="s">
        <v>12</v>
      </c>
      <c r="Q276" t="s">
        <v>2</v>
      </c>
      <c r="W276" s="17" t="str">
        <f t="shared" si="108"/>
        <v>fkUserId</v>
      </c>
      <c r="X276" s="3" t="str">
        <f t="shared" si="109"/>
        <v>"fkUserId":"",</v>
      </c>
      <c r="Y276" s="22" t="str">
        <f t="shared" si="110"/>
        <v>public static String FK_USER_ID="fkUserId";</v>
      </c>
      <c r="Z276" s="7" t="str">
        <f t="shared" si="111"/>
        <v>private String fkUserId="";</v>
      </c>
    </row>
    <row r="277" spans="2:26" ht="30.6" x14ac:dyDescent="0.45">
      <c r="B277" t="s">
        <v>205</v>
      </c>
      <c r="C277" s="1" t="s">
        <v>1</v>
      </c>
      <c r="D277" s="8">
        <v>20</v>
      </c>
      <c r="E277" s="24"/>
      <c r="F277" s="24"/>
      <c r="G277" s="24"/>
      <c r="I277" t="str">
        <f t="shared" si="112"/>
        <v>ALTER TABLE CR_COMPANY</v>
      </c>
      <c r="J277" t="str">
        <f t="shared" si="113"/>
        <v xml:space="preserve"> ADD  COMPANY_STATUS VARCHAR(20);</v>
      </c>
      <c r="K277" s="21" t="str">
        <f t="shared" si="114"/>
        <v xml:space="preserve">  ALTER COLUMN   COMPANY_STATUS VARCHAR(20);</v>
      </c>
      <c r="M277" s="18" t="str">
        <f t="shared" si="115"/>
        <v>COMPANY_STATUS,</v>
      </c>
      <c r="N277" s="5" t="str">
        <f t="shared" si="107"/>
        <v>COMPANY_STATUS VARCHAR(20),</v>
      </c>
      <c r="O277" s="1" t="s">
        <v>162</v>
      </c>
      <c r="P277" t="s">
        <v>3</v>
      </c>
      <c r="W277" s="17" t="str">
        <f t="shared" si="108"/>
        <v>companyStatus</v>
      </c>
      <c r="X277" s="3" t="str">
        <f t="shared" si="109"/>
        <v>"companyStatus":"",</v>
      </c>
      <c r="Y277" s="22" t="str">
        <f t="shared" si="110"/>
        <v>public static String COMPANY_STATUS="companyStatus";</v>
      </c>
      <c r="Z277" s="7" t="str">
        <f t="shared" si="111"/>
        <v>private String companyStatus="";</v>
      </c>
    </row>
    <row r="278" spans="2:26" ht="30.6" x14ac:dyDescent="0.45">
      <c r="B278" s="1" t="s">
        <v>213</v>
      </c>
      <c r="C278" s="1" t="s">
        <v>129</v>
      </c>
      <c r="D278" s="4"/>
      <c r="E278" s="24"/>
      <c r="F278" s="24"/>
      <c r="G278" s="24"/>
      <c r="I278" t="str">
        <f t="shared" si="112"/>
        <v>ALTER TABLE CR_COMPANY</v>
      </c>
      <c r="J278" t="str">
        <f>LEFT(CONCATENATE(" ADD "," ",N278,";"),LEN(CONCATENATE(" ADD "," ",N278,";"))-2)</f>
        <v xml:space="preserve"> ADD  ACTIVE_USER_COUNT INT()</v>
      </c>
      <c r="K278" s="21" t="str">
        <f>LEFT(CONCATENATE(" ALTER COLUMN  "," ",B278,";"),LEN(CONCATENATE(" ALTER COLUMN "," ",B278,";")))</f>
        <v xml:space="preserve"> ALTER COLUMN   ACTIVE_USER_COUNT</v>
      </c>
      <c r="L278" s="12"/>
      <c r="M278" s="18"/>
      <c r="N278" s="5" t="str">
        <f t="shared" si="107"/>
        <v>ACTIVE_USER_COUNT INT(),</v>
      </c>
      <c r="O278" s="13" t="s">
        <v>150</v>
      </c>
      <c r="P278" s="8" t="s">
        <v>12</v>
      </c>
      <c r="Q278" t="s">
        <v>214</v>
      </c>
      <c r="W278" s="17" t="str">
        <f t="shared" si="108"/>
        <v>activeUserCount</v>
      </c>
      <c r="X278" s="3" t="str">
        <f t="shared" si="109"/>
        <v>"activeUserCount":"",</v>
      </c>
      <c r="Y278" s="22" t="str">
        <f t="shared" si="110"/>
        <v>public static String ACTIVE_USER_COUNT="activeUserCount";</v>
      </c>
      <c r="Z278" s="7" t="str">
        <f t="shared" si="111"/>
        <v>private String activeUserCount="";</v>
      </c>
    </row>
    <row r="279" spans="2:26" ht="19.2" x14ac:dyDescent="0.45">
      <c r="B279" s="1" t="s">
        <v>668</v>
      </c>
      <c r="C279" s="1" t="s">
        <v>1</v>
      </c>
      <c r="D279" s="4">
        <v>1000</v>
      </c>
      <c r="E279" s="24"/>
      <c r="F279" s="24"/>
      <c r="G279" s="24"/>
      <c r="I279" t="str">
        <f>I276</f>
        <v>ALTER TABLE CR_COMPANY</v>
      </c>
      <c r="J279" t="str">
        <f>LEFT(CONCATENATE(" ADD "," ",N279,";"),LEN(CONCATENATE(" ADD "," ",N279,";"))-2)</f>
        <v xml:space="preserve"> ADD  LOGO_URL VARCHAR(1000)</v>
      </c>
      <c r="K279" s="21" t="str">
        <f>LEFT(CONCATENATE(" ALTER COLUMN  "," ",B279,";"),LEN(CONCATENATE(" ALTER COLUMN "," ",B279,";")))</f>
        <v xml:space="preserve"> ALTER COLUMN   LOGO_URL</v>
      </c>
      <c r="L279" s="12"/>
      <c r="M279" s="18"/>
      <c r="N279" s="5" t="str">
        <f>CONCATENATE(B279," ",C279,"(",D279,")",E279,F279,G279,",")</f>
        <v>LOGO_URL VARCHAR(1000),</v>
      </c>
      <c r="O279" s="13" t="s">
        <v>17</v>
      </c>
      <c r="P279" s="8" t="s">
        <v>21</v>
      </c>
      <c r="W279" s="17" t="str">
        <f>CONCATENATE(,LOWER(O279),UPPER(LEFT(P279,1)),LOWER(RIGHT(P279,LEN(P279)-IF(LEN(P279)&gt;0,1,LEN(P279)))),UPPER(LEFT(Q279,1)),LOWER(RIGHT(Q279,LEN(Q279)-IF(LEN(Q279)&gt;0,1,LEN(Q279)))),UPPER(LEFT(R279,1)),LOWER(RIGHT(R279,LEN(R279)-IF(LEN(R279)&gt;0,1,LEN(R279)))),UPPER(LEFT(S279,1)),LOWER(RIGHT(S279,LEN(S279)-IF(LEN(S279)&gt;0,1,LEN(S279)))),UPPER(LEFT(T279,1)),LOWER(RIGHT(T279,LEN(T279)-IF(LEN(T279)&gt;0,1,LEN(T279)))),UPPER(LEFT(U279,1)),LOWER(RIGHT(U279,LEN(U279)-IF(LEN(U279)&gt;0,1,LEN(U279)))),UPPER(LEFT(V279,1)),LOWER(RIGHT(V279,LEN(V279)-IF(LEN(V279)&gt;0,1,LEN(V279)))))</f>
        <v>personUsername</v>
      </c>
      <c r="X279" s="3" t="str">
        <f>CONCATENATE("""",W279,"""",":","""","""",",")</f>
        <v>"personUsername":"",</v>
      </c>
      <c r="Y279" s="22" t="str">
        <f>CONCATENATE("public static String ",,B279,,"=","""",W279,""";")</f>
        <v>public static String LOGO_URL="personUsername";</v>
      </c>
      <c r="Z279" s="7" t="str">
        <f>CONCATENATE("private String ",W279,"=","""""",";")</f>
        <v>private String personUsername="";</v>
      </c>
    </row>
    <row r="280" spans="2:26" ht="30.6" x14ac:dyDescent="0.45">
      <c r="B280" s="1" t="s">
        <v>221</v>
      </c>
      <c r="C280" s="1" t="s">
        <v>1</v>
      </c>
      <c r="D280" s="4">
        <v>100</v>
      </c>
      <c r="E280" s="24"/>
      <c r="F280" s="24"/>
      <c r="G280" s="24"/>
      <c r="I280" t="str">
        <f>I277</f>
        <v>ALTER TABLE CR_COMPANY</v>
      </c>
      <c r="J280" t="str">
        <f>LEFT(CONCATENATE(" ADD "," ",N280,";"),LEN(CONCATENATE(" ADD "," ",N280,";"))-2)</f>
        <v xml:space="preserve"> ADD  PERSON_USERNAME VARCHAR(100)</v>
      </c>
      <c r="K280" s="21" t="str">
        <f>LEFT(CONCATENATE(" ALTER COLUMN  "," ",B280,";"),LEN(CONCATENATE(" ALTER COLUMN "," ",B280,";")))</f>
        <v xml:space="preserve"> ALTER COLUMN   PERSON_USERNAME</v>
      </c>
      <c r="L280" s="12"/>
      <c r="M280" s="18"/>
      <c r="N280" s="5" t="str">
        <f t="shared" si="107"/>
        <v>PERSON_USERNAME VARCHAR(100),</v>
      </c>
      <c r="O280" s="13" t="s">
        <v>17</v>
      </c>
      <c r="P280" s="8" t="s">
        <v>21</v>
      </c>
      <c r="W280" s="17" t="str">
        <f t="shared" si="108"/>
        <v>personUsername</v>
      </c>
      <c r="X280" s="3" t="str">
        <f t="shared" si="109"/>
        <v>"personUsername":"",</v>
      </c>
      <c r="Y280" s="22" t="str">
        <f t="shared" si="110"/>
        <v>public static String PERSON_USERNAME="personUsername";</v>
      </c>
      <c r="Z280" s="7" t="str">
        <f t="shared" si="111"/>
        <v>private String personUsername="";</v>
      </c>
    </row>
    <row r="281" spans="2:26" ht="19.2" x14ac:dyDescent="0.45">
      <c r="B281" s="1" t="s">
        <v>23</v>
      </c>
      <c r="C281" s="1" t="s">
        <v>1</v>
      </c>
      <c r="D281" s="4">
        <v>100</v>
      </c>
      <c r="E281" s="24"/>
      <c r="F281" s="24"/>
      <c r="G281" s="24"/>
      <c r="I281" t="str">
        <f>I278</f>
        <v>ALTER TABLE CR_COMPANY</v>
      </c>
      <c r="J281" t="str">
        <f>LEFT(CONCATENATE(" ADD "," ",N281,";"),LEN(CONCATENATE(" ADD "," ",N281,";"))-2)</f>
        <v xml:space="preserve"> ADD  EXPIRE_DATE VARCHAR(100)</v>
      </c>
      <c r="K281" s="21" t="str">
        <f>LEFT(CONCATENATE(" ALTER COLUMN  "," ",B281,";"),LEN(CONCATENATE(" ALTER COLUMN "," ",B281,";")))</f>
        <v xml:space="preserve"> ALTER COLUMN   EXPIRE_DATE</v>
      </c>
      <c r="L281" s="12"/>
      <c r="M281" s="18"/>
      <c r="N281" s="5" t="str">
        <f t="shared" si="107"/>
        <v>EXPIRE_DATE VARCHAR(100),</v>
      </c>
      <c r="O281" s="13" t="s">
        <v>24</v>
      </c>
      <c r="P281" s="8" t="s">
        <v>8</v>
      </c>
      <c r="W281" s="17" t="str">
        <f t="shared" si="108"/>
        <v>expireDate</v>
      </c>
      <c r="X281" s="3" t="str">
        <f t="shared" si="109"/>
        <v>"expireDate":"",</v>
      </c>
      <c r="Y281" s="22" t="str">
        <f t="shared" si="110"/>
        <v>public static String EXPIRE_DATE="expireDate";</v>
      </c>
      <c r="Z281" s="7" t="str">
        <f t="shared" si="111"/>
        <v>private String expireDate="";</v>
      </c>
    </row>
    <row r="282" spans="2:26" ht="19.2" x14ac:dyDescent="0.45">
      <c r="B282" s="30"/>
      <c r="C282" s="14"/>
      <c r="D282" s="9"/>
      <c r="E282" s="24"/>
      <c r="F282" s="24"/>
      <c r="G282" s="24"/>
      <c r="K282" s="32"/>
      <c r="M282" s="20"/>
      <c r="N282" s="33" t="s">
        <v>130</v>
      </c>
      <c r="O282" s="14"/>
      <c r="P282" s="14"/>
      <c r="W282" s="17"/>
      <c r="X282" s="3"/>
      <c r="Y282" s="22"/>
      <c r="Z282" s="7"/>
    </row>
    <row r="283" spans="2:26" x14ac:dyDescent="0.3">
      <c r="E283" s="24"/>
      <c r="F283" s="24"/>
      <c r="G283" s="24"/>
      <c r="K283" s="21"/>
      <c r="M283" s="19"/>
      <c r="N283" s="31" t="s">
        <v>126</v>
      </c>
      <c r="W283" s="16"/>
      <c r="X283" s="3"/>
      <c r="Y283" s="22"/>
      <c r="Z283" s="7"/>
    </row>
    <row r="284" spans="2:26" x14ac:dyDescent="0.3">
      <c r="E284" s="24"/>
      <c r="F284" s="24"/>
      <c r="G284" s="24"/>
      <c r="K284" s="21"/>
      <c r="M284" s="19"/>
      <c r="N284" s="5"/>
      <c r="W284" s="16"/>
      <c r="X284" s="3"/>
      <c r="Y284" s="22"/>
      <c r="Z284" s="7"/>
    </row>
    <row r="285" spans="2:26" x14ac:dyDescent="0.3">
      <c r="B285" s="2" t="s">
        <v>26</v>
      </c>
      <c r="E285" s="24"/>
      <c r="F285" s="24"/>
      <c r="G285" s="24"/>
      <c r="K285" s="21"/>
      <c r="M285" s="19"/>
      <c r="N285" s="5" t="str">
        <f>CONCATENATE("CREATE TABLE ",B285," ","(")</f>
        <v>CREATE TABLE CR_ENTITY_LABEL (</v>
      </c>
      <c r="W285" s="16"/>
      <c r="X285" s="3" t="s">
        <v>32</v>
      </c>
      <c r="Y285" s="22"/>
      <c r="Z285" s="7"/>
    </row>
    <row r="286" spans="2:26" ht="19.2" x14ac:dyDescent="0.45">
      <c r="B286" s="1" t="s">
        <v>2</v>
      </c>
      <c r="C286" s="1" t="s">
        <v>1</v>
      </c>
      <c r="D286" s="4">
        <v>20</v>
      </c>
      <c r="E286" s="24"/>
      <c r="F286" s="24"/>
      <c r="G286" s="24"/>
      <c r="J286" s="12"/>
      <c r="K286" s="21"/>
      <c r="L286" s="12"/>
      <c r="M286" s="18"/>
      <c r="N286" s="5" t="str">
        <f t="shared" ref="N286:N294" si="116">CONCATENATE(B286," ",C286,"(",D286,")",",")</f>
        <v>ID VARCHAR(20),</v>
      </c>
      <c r="O286" s="1" t="s">
        <v>2</v>
      </c>
      <c r="P286" s="6"/>
      <c r="Q286" s="6"/>
      <c r="R286" s="6"/>
      <c r="S286" s="6"/>
      <c r="T286" s="6"/>
      <c r="U286" s="6"/>
      <c r="V286" s="6"/>
      <c r="W286" s="17" t="str">
        <f t="shared" ref="W286:W294" si="117">CONCATENATE(,LOWER(O286),UPPER(LEFT(P286,1)),LOWER(RIGHT(P286,LEN(P286)-IF(LEN(P286)&gt;0,1,LEN(P286)))),UPPER(LEFT(Q286,1)),LOWER(RIGHT(Q286,LEN(Q286)-IF(LEN(Q286)&gt;0,1,LEN(Q286)))),UPPER(LEFT(R286,1)),LOWER(RIGHT(R286,LEN(R286)-IF(LEN(R286)&gt;0,1,LEN(R286)))),UPPER(LEFT(S286,1)),LOWER(RIGHT(S286,LEN(S286)-IF(LEN(S286)&gt;0,1,LEN(S286)))),UPPER(LEFT(T286,1)),LOWER(RIGHT(T286,LEN(T286)-IF(LEN(T286)&gt;0,1,LEN(T286)))),UPPER(LEFT(U286,1)),LOWER(RIGHT(U286,LEN(U286)-IF(LEN(U286)&gt;0,1,LEN(U286)))),UPPER(LEFT(V286,1)),LOWER(RIGHT(V286,LEN(V286)-IF(LEN(V286)&gt;0,1,LEN(V286)))))</f>
        <v>id</v>
      </c>
      <c r="X286" s="3" t="str">
        <f t="shared" ref="X286:X294" si="118">CONCATENATE("""",W286,"""",":","""","""",",")</f>
        <v>"id":"",</v>
      </c>
      <c r="Y286" s="22" t="str">
        <f t="shared" ref="Y286:Y294" si="119">CONCATENATE("public static String ",,B286,,"=","""",W286,""";")</f>
        <v>public static String ID="id";</v>
      </c>
      <c r="Z286" s="7" t="str">
        <f t="shared" ref="Z286:Z294" si="120">CONCATENATE("private String ",W286,"=","""""",";")</f>
        <v>private String id="";</v>
      </c>
    </row>
    <row r="287" spans="2:26" ht="19.2" x14ac:dyDescent="0.45">
      <c r="B287" s="1" t="s">
        <v>3</v>
      </c>
      <c r="C287" s="1" t="s">
        <v>1</v>
      </c>
      <c r="D287" s="4">
        <v>10</v>
      </c>
      <c r="E287" s="24"/>
      <c r="F287" s="24"/>
      <c r="G287" s="24"/>
      <c r="J287" s="12"/>
      <c r="K287" s="21"/>
      <c r="L287" s="12"/>
      <c r="M287" s="18"/>
      <c r="N287" s="5" t="str">
        <f t="shared" si="116"/>
        <v>STATUS VARCHAR(10),</v>
      </c>
      <c r="O287" s="1" t="s">
        <v>3</v>
      </c>
      <c r="W287" s="17" t="str">
        <f t="shared" si="117"/>
        <v>status</v>
      </c>
      <c r="X287" s="3" t="str">
        <f t="shared" si="118"/>
        <v>"status":"",</v>
      </c>
      <c r="Y287" s="22" t="str">
        <f t="shared" si="119"/>
        <v>public static String STATUS="status";</v>
      </c>
      <c r="Z287" s="7" t="str">
        <f t="shared" si="120"/>
        <v>private String status="";</v>
      </c>
    </row>
    <row r="288" spans="2:26" ht="19.2" x14ac:dyDescent="0.45">
      <c r="B288" s="1" t="s">
        <v>4</v>
      </c>
      <c r="C288" s="1" t="s">
        <v>1</v>
      </c>
      <c r="D288" s="4">
        <v>20</v>
      </c>
      <c r="E288" s="24"/>
      <c r="F288" s="24"/>
      <c r="G288" s="24"/>
      <c r="J288" s="12"/>
      <c r="K288" s="21"/>
      <c r="L288" s="12"/>
      <c r="M288" s="18"/>
      <c r="N288" s="5" t="str">
        <f t="shared" si="116"/>
        <v>INSERT_DATE VARCHAR(20),</v>
      </c>
      <c r="O288" s="1" t="s">
        <v>7</v>
      </c>
      <c r="P288" t="s">
        <v>8</v>
      </c>
      <c r="W288" s="17" t="str">
        <f t="shared" si="117"/>
        <v>insertDate</v>
      </c>
      <c r="X288" s="3" t="str">
        <f t="shared" si="118"/>
        <v>"insertDate":"",</v>
      </c>
      <c r="Y288" s="22" t="str">
        <f t="shared" si="119"/>
        <v>public static String INSERT_DATE="insertDate";</v>
      </c>
      <c r="Z288" s="7" t="str">
        <f t="shared" si="120"/>
        <v>private String insertDate="";</v>
      </c>
    </row>
    <row r="289" spans="2:26" ht="19.2" x14ac:dyDescent="0.45">
      <c r="B289" s="1" t="s">
        <v>5</v>
      </c>
      <c r="C289" s="1" t="s">
        <v>1</v>
      </c>
      <c r="D289" s="4">
        <v>20</v>
      </c>
      <c r="E289" s="24"/>
      <c r="F289" s="24"/>
      <c r="G289" s="24"/>
      <c r="J289" s="12"/>
      <c r="K289" s="21"/>
      <c r="L289" s="12"/>
      <c r="M289" s="18"/>
      <c r="N289" s="5" t="str">
        <f t="shared" si="116"/>
        <v>MODIFICATION_DATE VARCHAR(20),</v>
      </c>
      <c r="O289" s="1" t="s">
        <v>9</v>
      </c>
      <c r="P289" t="s">
        <v>8</v>
      </c>
      <c r="W289" s="17" t="str">
        <f t="shared" si="117"/>
        <v>modificationDate</v>
      </c>
      <c r="X289" s="3" t="str">
        <f t="shared" si="118"/>
        <v>"modificationDate":"",</v>
      </c>
      <c r="Y289" s="22" t="str">
        <f t="shared" si="119"/>
        <v>public static String MODIFICATION_DATE="modificationDate";</v>
      </c>
      <c r="Z289" s="7" t="str">
        <f t="shared" si="120"/>
        <v>private String modificationDate="";</v>
      </c>
    </row>
    <row r="290" spans="2:26" ht="19.2" x14ac:dyDescent="0.45">
      <c r="B290" s="1" t="s">
        <v>27</v>
      </c>
      <c r="C290" s="1" t="s">
        <v>1</v>
      </c>
      <c r="D290" s="4">
        <v>1000</v>
      </c>
      <c r="E290" s="24"/>
      <c r="F290" s="24"/>
      <c r="G290" s="24"/>
      <c r="J290" s="12"/>
      <c r="K290" s="21"/>
      <c r="L290" s="12"/>
      <c r="M290" s="18"/>
      <c r="N290" s="5" t="str">
        <f t="shared" si="116"/>
        <v>ENTITY_NAME VARCHAR(1000),</v>
      </c>
      <c r="O290" s="1" t="s">
        <v>59</v>
      </c>
      <c r="P290" t="s">
        <v>0</v>
      </c>
      <c r="W290" s="17" t="str">
        <f t="shared" si="117"/>
        <v>entityName</v>
      </c>
      <c r="X290" s="3" t="str">
        <f t="shared" si="118"/>
        <v>"entityName":"",</v>
      </c>
      <c r="Y290" s="22" t="str">
        <f t="shared" si="119"/>
        <v>public static String ENTITY_NAME="entityName";</v>
      </c>
      <c r="Z290" s="7" t="str">
        <f t="shared" si="120"/>
        <v>private String entityName="";</v>
      </c>
    </row>
    <row r="291" spans="2:26" ht="19.2" x14ac:dyDescent="0.45">
      <c r="B291" s="1" t="s">
        <v>28</v>
      </c>
      <c r="C291" s="1" t="s">
        <v>1</v>
      </c>
      <c r="D291" s="4">
        <v>1000</v>
      </c>
      <c r="E291" s="24"/>
      <c r="F291" s="24"/>
      <c r="G291" s="24"/>
      <c r="K291" s="21"/>
      <c r="L291" s="12"/>
      <c r="M291" s="18"/>
      <c r="N291" s="5" t="str">
        <f t="shared" si="116"/>
        <v>FIELD_NAME VARCHAR(1000),</v>
      </c>
      <c r="O291" s="1" t="s">
        <v>60</v>
      </c>
      <c r="P291" t="s">
        <v>0</v>
      </c>
      <c r="W291" s="17" t="str">
        <f t="shared" si="117"/>
        <v>fieldName</v>
      </c>
      <c r="X291" s="3" t="str">
        <f t="shared" si="118"/>
        <v>"fieldName":"",</v>
      </c>
      <c r="Y291" s="22" t="str">
        <f t="shared" si="119"/>
        <v>public static String FIELD_NAME="fieldName";</v>
      </c>
      <c r="Z291" s="7" t="str">
        <f t="shared" si="120"/>
        <v>private String fieldName="";</v>
      </c>
    </row>
    <row r="292" spans="2:26" ht="19.2" x14ac:dyDescent="0.45">
      <c r="B292" s="1" t="s">
        <v>29</v>
      </c>
      <c r="C292" s="1" t="s">
        <v>1</v>
      </c>
      <c r="D292" s="4">
        <v>1000</v>
      </c>
      <c r="E292" s="24"/>
      <c r="F292" s="24"/>
      <c r="G292" s="24"/>
      <c r="J292" s="12"/>
      <c r="K292" s="21"/>
      <c r="L292" s="12"/>
      <c r="M292" s="18"/>
      <c r="N292" s="5" t="str">
        <f t="shared" si="116"/>
        <v>LANG VARCHAR(1000),</v>
      </c>
      <c r="O292" s="1" t="s">
        <v>29</v>
      </c>
      <c r="W292" s="17" t="str">
        <f t="shared" si="117"/>
        <v>lang</v>
      </c>
      <c r="X292" s="3" t="str">
        <f t="shared" si="118"/>
        <v>"lang":"",</v>
      </c>
      <c r="Y292" s="22" t="str">
        <f t="shared" si="119"/>
        <v>public static String LANG="lang";</v>
      </c>
      <c r="Z292" s="7" t="str">
        <f t="shared" si="120"/>
        <v>private String lang="";</v>
      </c>
    </row>
    <row r="293" spans="2:26" ht="19.2" x14ac:dyDescent="0.45">
      <c r="B293" s="11" t="s">
        <v>30</v>
      </c>
      <c r="C293" s="1" t="s">
        <v>1</v>
      </c>
      <c r="D293" s="4">
        <v>1000</v>
      </c>
      <c r="E293" s="24"/>
      <c r="F293" s="24"/>
      <c r="G293" s="24"/>
      <c r="J293" s="12"/>
      <c r="K293" s="21"/>
      <c r="L293" s="12"/>
      <c r="M293" s="18"/>
      <c r="N293" s="5" t="str">
        <f t="shared" si="116"/>
        <v>LABEL_TYPE VARCHAR(1000),</v>
      </c>
      <c r="O293" s="11" t="s">
        <v>61</v>
      </c>
      <c r="P293" s="10" t="s">
        <v>51</v>
      </c>
      <c r="W293" s="17" t="str">
        <f t="shared" si="117"/>
        <v>labelType</v>
      </c>
      <c r="X293" s="3" t="str">
        <f t="shared" si="118"/>
        <v>"labelType":"",</v>
      </c>
      <c r="Y293" s="22" t="str">
        <f t="shared" si="119"/>
        <v>public static String LABEL_TYPE="labelType";</v>
      </c>
      <c r="Z293" s="7" t="str">
        <f t="shared" si="120"/>
        <v>private String labelType="";</v>
      </c>
    </row>
    <row r="294" spans="2:26" ht="19.2" x14ac:dyDescent="0.45">
      <c r="B294" s="10" t="s">
        <v>14</v>
      </c>
      <c r="C294" s="1" t="s">
        <v>1</v>
      </c>
      <c r="D294" s="4">
        <v>1000</v>
      </c>
      <c r="E294" s="24"/>
      <c r="F294" s="24"/>
      <c r="G294" s="24"/>
      <c r="J294" s="12"/>
      <c r="K294" s="21"/>
      <c r="L294" s="12"/>
      <c r="M294" s="18"/>
      <c r="N294" s="5" t="str">
        <f t="shared" si="116"/>
        <v>DESCRIPTION VARCHAR(1000),</v>
      </c>
      <c r="O294" s="10" t="s">
        <v>14</v>
      </c>
      <c r="W294" s="17" t="str">
        <f t="shared" si="117"/>
        <v>description</v>
      </c>
      <c r="X294" s="3" t="str">
        <f t="shared" si="118"/>
        <v>"description":"",</v>
      </c>
      <c r="Y294" s="22" t="str">
        <f t="shared" si="119"/>
        <v>public static String DESCRIPTION="description";</v>
      </c>
      <c r="Z294" s="7" t="str">
        <f t="shared" si="120"/>
        <v>private String description="";</v>
      </c>
    </row>
    <row r="295" spans="2:26" x14ac:dyDescent="0.3">
      <c r="E295" s="24"/>
      <c r="F295" s="24"/>
      <c r="G295" s="24"/>
      <c r="J295" s="12"/>
      <c r="K295" s="21"/>
      <c r="M295" s="19"/>
      <c r="N295" s="5" t="s">
        <v>6</v>
      </c>
      <c r="W295" s="16"/>
      <c r="X295" s="3" t="s">
        <v>33</v>
      </c>
      <c r="Y295" s="22"/>
      <c r="Z295" s="7"/>
    </row>
    <row r="296" spans="2:26" x14ac:dyDescent="0.3">
      <c r="E296" s="24"/>
      <c r="F296" s="24"/>
      <c r="G296" s="24"/>
      <c r="J296" s="12"/>
      <c r="K296" s="27"/>
      <c r="M296" s="19"/>
      <c r="N296" s="5"/>
      <c r="W296" s="16"/>
      <c r="X296" s="3"/>
      <c r="Y296" s="22"/>
      <c r="Z296" s="7"/>
    </row>
    <row r="297" spans="2:26" x14ac:dyDescent="0.3">
      <c r="E297" s="24"/>
      <c r="F297" s="24"/>
      <c r="G297" s="24"/>
      <c r="J297" s="12"/>
      <c r="K297" s="27"/>
      <c r="M297" s="19"/>
      <c r="N297" s="5"/>
      <c r="W297" s="16"/>
      <c r="X297" s="3"/>
      <c r="Y297" s="22"/>
      <c r="Z297" s="7"/>
    </row>
    <row r="298" spans="2:26" x14ac:dyDescent="0.3">
      <c r="B298" s="2" t="s">
        <v>58</v>
      </c>
      <c r="E298" s="24"/>
      <c r="F298" s="24"/>
      <c r="G298" s="24"/>
      <c r="J298" t="s">
        <v>183</v>
      </c>
      <c r="K298" s="26"/>
      <c r="M298" s="18" t="str">
        <f t="shared" ref="M298:M309" si="121">CONCATENATE(B298,",")</f>
        <v>CR_ENTITY_LABEL_LIST,</v>
      </c>
      <c r="N298" s="5" t="str">
        <f>CONCATENATE("CREATE TABLE ",B298," ","(")</f>
        <v>CREATE TABLE CR_ENTITY_LABEL_LIST (</v>
      </c>
      <c r="W298" s="16"/>
      <c r="X298" s="3" t="s">
        <v>32</v>
      </c>
      <c r="Y298" s="22"/>
      <c r="Z298" s="7"/>
    </row>
    <row r="299" spans="2:26" ht="19.2" x14ac:dyDescent="0.45">
      <c r="B299" s="1" t="s">
        <v>2</v>
      </c>
      <c r="C299" s="1" t="s">
        <v>1</v>
      </c>
      <c r="D299" s="4">
        <v>20</v>
      </c>
      <c r="E299" s="24"/>
      <c r="F299" s="24"/>
      <c r="G299" s="24"/>
      <c r="J299" s="12"/>
      <c r="K299" s="27" t="s">
        <v>184</v>
      </c>
      <c r="L299" s="12"/>
      <c r="M299" s="18" t="str">
        <f t="shared" si="121"/>
        <v>ID,</v>
      </c>
      <c r="N299" s="5" t="str">
        <f t="shared" ref="N299:N309" si="122">CONCATENATE(B299," ",C299,"(",D299,")",",")</f>
        <v>ID VARCHAR(20),</v>
      </c>
      <c r="O299" s="1" t="s">
        <v>2</v>
      </c>
      <c r="P299" s="6"/>
      <c r="Q299" s="6"/>
      <c r="R299" s="6"/>
      <c r="S299" s="6"/>
      <c r="T299" s="6"/>
      <c r="U299" s="6"/>
      <c r="V299" s="6"/>
      <c r="W299" s="17" t="str">
        <f t="shared" ref="W299:W309" si="123">CONCATENATE(,LOWER(O299),UPPER(LEFT(P299,1)),LOWER(RIGHT(P299,LEN(P299)-IF(LEN(P299)&gt;0,1,LEN(P299)))),UPPER(LEFT(Q299,1)),LOWER(RIGHT(Q299,LEN(Q299)-IF(LEN(Q299)&gt;0,1,LEN(Q299)))),UPPER(LEFT(R299,1)),LOWER(RIGHT(R299,LEN(R299)-IF(LEN(R299)&gt;0,1,LEN(R299)))),UPPER(LEFT(S299,1)),LOWER(RIGHT(S299,LEN(S299)-IF(LEN(S299)&gt;0,1,LEN(S299)))),UPPER(LEFT(T299,1)),LOWER(RIGHT(T299,LEN(T299)-IF(LEN(T299)&gt;0,1,LEN(T299)))),UPPER(LEFT(U299,1)),LOWER(RIGHT(U299,LEN(U299)-IF(LEN(U299)&gt;0,1,LEN(U299)))),UPPER(LEFT(V299,1)),LOWER(RIGHT(V299,LEN(V299)-IF(LEN(V299)&gt;0,1,LEN(V299)))))</f>
        <v>id</v>
      </c>
      <c r="X299" s="3" t="str">
        <f t="shared" ref="X299:X309" si="124">CONCATENATE("""",W299,"""",":","""","""",",")</f>
        <v>"id":"",</v>
      </c>
      <c r="Y299" s="22" t="str">
        <f t="shared" ref="Y299:Y309" si="125">CONCATENATE("public static String ",,B299,,"=","""",W299,""";")</f>
        <v>public static String ID="id";</v>
      </c>
      <c r="Z299" s="7" t="str">
        <f t="shared" ref="Z299:Z309" si="126">CONCATENATE("private String ",W299,"=","""""",";")</f>
        <v>private String id="";</v>
      </c>
    </row>
    <row r="300" spans="2:26" ht="19.2" x14ac:dyDescent="0.45">
      <c r="B300" s="1" t="s">
        <v>3</v>
      </c>
      <c r="C300" s="1" t="s">
        <v>1</v>
      </c>
      <c r="D300" s="4">
        <v>10</v>
      </c>
      <c r="E300" s="24"/>
      <c r="F300" s="24"/>
      <c r="G300" s="24"/>
      <c r="J300" s="12"/>
      <c r="K300" s="27" t="s">
        <v>185</v>
      </c>
      <c r="L300" s="12"/>
      <c r="M300" s="18" t="str">
        <f t="shared" si="121"/>
        <v>STATUS,</v>
      </c>
      <c r="N300" s="5" t="str">
        <f t="shared" si="122"/>
        <v>STATUS VARCHAR(10),</v>
      </c>
      <c r="O300" s="1" t="s">
        <v>3</v>
      </c>
      <c r="W300" s="17" t="str">
        <f t="shared" si="123"/>
        <v>status</v>
      </c>
      <c r="X300" s="3" t="str">
        <f t="shared" si="124"/>
        <v>"status":"",</v>
      </c>
      <c r="Y300" s="22" t="str">
        <f t="shared" si="125"/>
        <v>public static String STATUS="status";</v>
      </c>
      <c r="Z300" s="7" t="str">
        <f t="shared" si="126"/>
        <v>private String status="";</v>
      </c>
    </row>
    <row r="301" spans="2:26" ht="19.2" x14ac:dyDescent="0.45">
      <c r="B301" s="1" t="s">
        <v>4</v>
      </c>
      <c r="C301" s="1" t="s">
        <v>1</v>
      </c>
      <c r="D301" s="4">
        <v>20</v>
      </c>
      <c r="E301" s="24"/>
      <c r="F301" s="24"/>
      <c r="G301" s="24"/>
      <c r="J301" s="12"/>
      <c r="K301" s="27" t="s">
        <v>186</v>
      </c>
      <c r="L301" s="12"/>
      <c r="M301" s="18" t="str">
        <f t="shared" si="121"/>
        <v>INSERT_DATE,</v>
      </c>
      <c r="N301" s="5" t="str">
        <f t="shared" si="122"/>
        <v>INSERT_DATE VARCHAR(20),</v>
      </c>
      <c r="O301" s="1" t="s">
        <v>7</v>
      </c>
      <c r="P301" t="s">
        <v>8</v>
      </c>
      <c r="W301" s="17" t="str">
        <f t="shared" si="123"/>
        <v>insertDate</v>
      </c>
      <c r="X301" s="3" t="str">
        <f t="shared" si="124"/>
        <v>"insertDate":"",</v>
      </c>
      <c r="Y301" s="22" t="str">
        <f t="shared" si="125"/>
        <v>public static String INSERT_DATE="insertDate";</v>
      </c>
      <c r="Z301" s="7" t="str">
        <f t="shared" si="126"/>
        <v>private String insertDate="";</v>
      </c>
    </row>
    <row r="302" spans="2:26" ht="19.2" x14ac:dyDescent="0.45">
      <c r="B302" s="1" t="s">
        <v>5</v>
      </c>
      <c r="C302" s="1" t="s">
        <v>1</v>
      </c>
      <c r="D302" s="4">
        <v>20</v>
      </c>
      <c r="E302" s="24"/>
      <c r="F302" s="24"/>
      <c r="G302" s="24"/>
      <c r="J302" s="12"/>
      <c r="K302" s="27" t="s">
        <v>187</v>
      </c>
      <c r="L302" s="12"/>
      <c r="M302" s="18" t="str">
        <f t="shared" si="121"/>
        <v>MODIFICATION_DATE,</v>
      </c>
      <c r="N302" s="5" t="str">
        <f t="shared" si="122"/>
        <v>MODIFICATION_DATE VARCHAR(20),</v>
      </c>
      <c r="O302" s="1" t="s">
        <v>9</v>
      </c>
      <c r="P302" t="s">
        <v>8</v>
      </c>
      <c r="W302" s="17" t="str">
        <f t="shared" si="123"/>
        <v>modificationDate</v>
      </c>
      <c r="X302" s="3" t="str">
        <f t="shared" si="124"/>
        <v>"modificationDate":"",</v>
      </c>
      <c r="Y302" s="22" t="str">
        <f t="shared" si="125"/>
        <v>public static String MODIFICATION_DATE="modificationDate";</v>
      </c>
      <c r="Z302" s="7" t="str">
        <f t="shared" si="126"/>
        <v>private String modificationDate="";</v>
      </c>
    </row>
    <row r="303" spans="2:26" ht="19.2" x14ac:dyDescent="0.45">
      <c r="B303" s="1" t="s">
        <v>27</v>
      </c>
      <c r="C303" s="1" t="s">
        <v>1</v>
      </c>
      <c r="D303" s="4">
        <v>20</v>
      </c>
      <c r="E303" s="24"/>
      <c r="F303" s="24"/>
      <c r="G303" s="24"/>
      <c r="J303" s="12"/>
      <c r="K303" s="27" t="s">
        <v>188</v>
      </c>
      <c r="L303" s="12"/>
      <c r="M303" s="18" t="str">
        <f t="shared" si="121"/>
        <v>ENTITY_NAME,</v>
      </c>
      <c r="N303" s="5" t="str">
        <f t="shared" si="122"/>
        <v>ENTITY_NAME VARCHAR(20),</v>
      </c>
      <c r="O303" s="1" t="s">
        <v>59</v>
      </c>
      <c r="P303" t="s">
        <v>0</v>
      </c>
      <c r="W303" s="17" t="str">
        <f t="shared" si="123"/>
        <v>entityName</v>
      </c>
      <c r="X303" s="3" t="str">
        <f t="shared" si="124"/>
        <v>"entityName":"",</v>
      </c>
      <c r="Y303" s="22" t="str">
        <f t="shared" si="125"/>
        <v>public static String ENTITY_NAME="entityName";</v>
      </c>
      <c r="Z303" s="7" t="str">
        <f t="shared" si="126"/>
        <v>private String entityName="";</v>
      </c>
    </row>
    <row r="304" spans="2:26" ht="30.6" x14ac:dyDescent="0.45">
      <c r="B304" s="15" t="s">
        <v>62</v>
      </c>
      <c r="C304" s="1" t="s">
        <v>1</v>
      </c>
      <c r="D304" s="4"/>
      <c r="E304" s="24"/>
      <c r="F304" s="24"/>
      <c r="G304" s="24"/>
      <c r="K304" s="27" t="s">
        <v>189</v>
      </c>
      <c r="L304" s="12"/>
      <c r="M304" s="18" t="str">
        <f t="shared" si="121"/>
        <v>ENTITY_FULLNAME,</v>
      </c>
      <c r="N304" s="5" t="str">
        <f t="shared" si="122"/>
        <v>ENTITY_FULLNAME VARCHAR(),</v>
      </c>
      <c r="O304" s="1" t="s">
        <v>59</v>
      </c>
      <c r="P304" t="s">
        <v>25</v>
      </c>
      <c r="W304" s="17" t="str">
        <f t="shared" si="123"/>
        <v>entityFullname</v>
      </c>
      <c r="X304" s="3" t="str">
        <f t="shared" si="124"/>
        <v>"entityFullname":"",</v>
      </c>
      <c r="Y304" s="22" t="str">
        <f t="shared" si="125"/>
        <v>public static String ENTITY_FULLNAME="entityFullname";</v>
      </c>
      <c r="Z304" s="7" t="str">
        <f t="shared" si="126"/>
        <v>private String entityFullname="";</v>
      </c>
    </row>
    <row r="305" spans="2:26" ht="19.2" x14ac:dyDescent="0.45">
      <c r="B305" s="1" t="s">
        <v>28</v>
      </c>
      <c r="C305" s="1" t="s">
        <v>1</v>
      </c>
      <c r="D305" s="4">
        <v>20</v>
      </c>
      <c r="E305" s="24"/>
      <c r="F305" s="24"/>
      <c r="G305" s="24"/>
      <c r="J305" s="12"/>
      <c r="K305" s="27" t="s">
        <v>190</v>
      </c>
      <c r="L305" s="12"/>
      <c r="M305" s="18" t="str">
        <f t="shared" si="121"/>
        <v>FIELD_NAME,</v>
      </c>
      <c r="N305" s="5" t="str">
        <f t="shared" si="122"/>
        <v>FIELD_NAME VARCHAR(20),</v>
      </c>
      <c r="O305" s="1" t="s">
        <v>60</v>
      </c>
      <c r="P305" t="s">
        <v>0</v>
      </c>
      <c r="W305" s="17" t="str">
        <f t="shared" si="123"/>
        <v>fieldName</v>
      </c>
      <c r="X305" s="3" t="str">
        <f t="shared" si="124"/>
        <v>"fieldName":"",</v>
      </c>
      <c r="Y305" s="22" t="str">
        <f t="shared" si="125"/>
        <v>public static String FIELD_NAME="fieldName";</v>
      </c>
      <c r="Z305" s="7" t="str">
        <f t="shared" si="126"/>
        <v>private String fieldName="";</v>
      </c>
    </row>
    <row r="306" spans="2:26" ht="19.2" x14ac:dyDescent="0.45">
      <c r="B306" s="1" t="s">
        <v>29</v>
      </c>
      <c r="C306" s="1" t="s">
        <v>1</v>
      </c>
      <c r="D306" s="4">
        <v>100</v>
      </c>
      <c r="E306" s="24"/>
      <c r="F306" s="24"/>
      <c r="G306" s="24"/>
      <c r="J306" s="12"/>
      <c r="K306" s="27" t="s">
        <v>191</v>
      </c>
      <c r="L306" s="12"/>
      <c r="M306" s="18" t="str">
        <f t="shared" si="121"/>
        <v>LANG,</v>
      </c>
      <c r="N306" s="5" t="str">
        <f t="shared" si="122"/>
        <v>LANG VARCHAR(100),</v>
      </c>
      <c r="O306" s="1" t="s">
        <v>29</v>
      </c>
      <c r="W306" s="17" t="str">
        <f t="shared" si="123"/>
        <v>lang</v>
      </c>
      <c r="X306" s="3" t="str">
        <f t="shared" si="124"/>
        <v>"lang":"",</v>
      </c>
      <c r="Y306" s="22" t="str">
        <f t="shared" si="125"/>
        <v>public static String LANG="lang";</v>
      </c>
      <c r="Z306" s="7" t="str">
        <f t="shared" si="126"/>
        <v>private String lang="";</v>
      </c>
    </row>
    <row r="307" spans="2:26" ht="19.2" x14ac:dyDescent="0.45">
      <c r="B307" s="11" t="s">
        <v>56</v>
      </c>
      <c r="C307" s="1" t="s">
        <v>1</v>
      </c>
      <c r="D307" s="4">
        <v>100</v>
      </c>
      <c r="E307" s="24"/>
      <c r="F307" s="24"/>
      <c r="G307" s="24"/>
      <c r="J307" s="12"/>
      <c r="K307" s="27" t="s">
        <v>192</v>
      </c>
      <c r="L307" s="12"/>
      <c r="M307" s="18" t="str">
        <f t="shared" si="121"/>
        <v>LANGUAGE_NAME,</v>
      </c>
      <c r="N307" s="5" t="str">
        <f t="shared" si="122"/>
        <v>LANGUAGE_NAME VARCHAR(100),</v>
      </c>
      <c r="O307" s="11" t="s">
        <v>57</v>
      </c>
      <c r="P307" t="s">
        <v>0</v>
      </c>
      <c r="W307" s="17" t="str">
        <f t="shared" si="123"/>
        <v>languageName</v>
      </c>
      <c r="X307" s="3" t="str">
        <f t="shared" si="124"/>
        <v>"languageName":"",</v>
      </c>
      <c r="Y307" s="22" t="str">
        <f t="shared" si="125"/>
        <v>public static String LANGUAGE_NAME="languageName";</v>
      </c>
      <c r="Z307" s="7" t="str">
        <f t="shared" si="126"/>
        <v>private String languageName="";</v>
      </c>
    </row>
    <row r="308" spans="2:26" ht="19.2" x14ac:dyDescent="0.45">
      <c r="B308" s="11" t="s">
        <v>30</v>
      </c>
      <c r="C308" s="1" t="s">
        <v>1</v>
      </c>
      <c r="D308" s="4">
        <v>100</v>
      </c>
      <c r="E308" s="24"/>
      <c r="F308" s="24"/>
      <c r="G308" s="24"/>
      <c r="J308" s="12"/>
      <c r="K308" s="27" t="s">
        <v>193</v>
      </c>
      <c r="L308" s="12"/>
      <c r="M308" s="18" t="str">
        <f t="shared" si="121"/>
        <v>LABEL_TYPE,</v>
      </c>
      <c r="N308" s="5" t="str">
        <f t="shared" si="122"/>
        <v>LABEL_TYPE VARCHAR(100),</v>
      </c>
      <c r="O308" s="11" t="s">
        <v>61</v>
      </c>
      <c r="P308" s="10" t="s">
        <v>51</v>
      </c>
      <c r="W308" s="17" t="str">
        <f t="shared" si="123"/>
        <v>labelType</v>
      </c>
      <c r="X308" s="3" t="str">
        <f t="shared" si="124"/>
        <v>"labelType":"",</v>
      </c>
      <c r="Y308" s="22" t="str">
        <f t="shared" si="125"/>
        <v>public static String LABEL_TYPE="labelType";</v>
      </c>
      <c r="Z308" s="7" t="str">
        <f t="shared" si="126"/>
        <v>private String labelType="";</v>
      </c>
    </row>
    <row r="309" spans="2:26" ht="19.2" x14ac:dyDescent="0.45">
      <c r="B309" s="10" t="s">
        <v>14</v>
      </c>
      <c r="C309" s="1" t="s">
        <v>1</v>
      </c>
      <c r="D309" s="4">
        <v>500</v>
      </c>
      <c r="E309" s="24"/>
      <c r="F309" s="24"/>
      <c r="G309" s="24"/>
      <c r="J309" s="12"/>
      <c r="K309" s="27" t="s">
        <v>14</v>
      </c>
      <c r="L309" s="12"/>
      <c r="M309" s="18" t="str">
        <f t="shared" si="121"/>
        <v>DESCRIPTION,</v>
      </c>
      <c r="N309" s="5" t="str">
        <f t="shared" si="122"/>
        <v>DESCRIPTION VARCHAR(500),</v>
      </c>
      <c r="O309" s="10" t="s">
        <v>14</v>
      </c>
      <c r="W309" s="17" t="str">
        <f t="shared" si="123"/>
        <v>description</v>
      </c>
      <c r="X309" s="3" t="str">
        <f t="shared" si="124"/>
        <v>"description":"",</v>
      </c>
      <c r="Y309" s="22" t="str">
        <f t="shared" si="125"/>
        <v>public static String DESCRIPTION="description";</v>
      </c>
      <c r="Z309" s="7" t="str">
        <f t="shared" si="126"/>
        <v>private String description="";</v>
      </c>
    </row>
    <row r="310" spans="2:26" ht="28.8" x14ac:dyDescent="0.3">
      <c r="E310" s="24"/>
      <c r="F310" s="24"/>
      <c r="G310" s="24"/>
      <c r="K310" s="26" t="s">
        <v>194</v>
      </c>
      <c r="M310" s="19"/>
      <c r="N310" s="5"/>
      <c r="W310" s="16"/>
      <c r="X310" s="3"/>
      <c r="Y310" s="22"/>
      <c r="Z310" s="7"/>
    </row>
    <row r="311" spans="2:26" x14ac:dyDescent="0.3">
      <c r="E311" s="24"/>
      <c r="F311" s="24"/>
      <c r="G311" s="24"/>
      <c r="K311" s="21"/>
      <c r="M311" s="19"/>
      <c r="N311" s="5"/>
      <c r="W311" s="16"/>
      <c r="X311" s="3"/>
      <c r="Y311" s="22"/>
      <c r="Z311" s="7"/>
    </row>
    <row r="312" spans="2:26" x14ac:dyDescent="0.3">
      <c r="E312" s="24"/>
      <c r="F312" s="24"/>
      <c r="G312" s="24"/>
      <c r="K312" s="29" t="e">
        <f>CONCATENATE(" FROM ",LEFT(#REF!,LEN(#REF!)-5)," T")</f>
        <v>#REF!</v>
      </c>
      <c r="M312" s="18"/>
      <c r="N312" s="5" t="s">
        <v>6</v>
      </c>
      <c r="W312" s="16"/>
      <c r="X312" s="3" t="s">
        <v>33</v>
      </c>
      <c r="Y312" s="22"/>
      <c r="Z312" s="7"/>
    </row>
    <row r="313" spans="2:26" x14ac:dyDescent="0.3">
      <c r="B313" s="2" t="s">
        <v>34</v>
      </c>
      <c r="E313" s="24"/>
      <c r="F313" s="24"/>
      <c r="G313" s="24"/>
      <c r="I313" t="str">
        <f>CONCATENATE("ALTER TABLE"," ",B313)</f>
        <v>ALTER TABLE CR_USER_CONTROLLER</v>
      </c>
      <c r="K313" s="21"/>
      <c r="M313" s="19"/>
      <c r="N313" s="5" t="str">
        <f>CONCATENATE("CREATE TABLE ",B313," ","(")</f>
        <v>CREATE TABLE CR_USER_CONTROLLER (</v>
      </c>
      <c r="W313" s="16"/>
      <c r="X313" s="3" t="s">
        <v>32</v>
      </c>
      <c r="Y313" s="22"/>
      <c r="Z313" s="7"/>
    </row>
    <row r="314" spans="2:26" ht="30.6" x14ac:dyDescent="0.45">
      <c r="B314" s="1" t="s">
        <v>2</v>
      </c>
      <c r="C314" s="1" t="s">
        <v>1</v>
      </c>
      <c r="D314" s="4">
        <v>20</v>
      </c>
      <c r="E314" s="24"/>
      <c r="F314" s="24"/>
      <c r="G314" s="24"/>
      <c r="I314" t="str">
        <f t="shared" ref="I314:I320" si="127">I313</f>
        <v>ALTER TABLE CR_USER_CONTROLLER</v>
      </c>
      <c r="J314" t="str">
        <f t="shared" ref="J314:J324" si="128">LEFT(CONCATENATE(" ADD "," ",N314,";"),LEN(CONCATENATE(" ADD "," ",N314,";"))-2)</f>
        <v xml:space="preserve"> ADD  ID VARCHAR(20)</v>
      </c>
      <c r="K314" s="21" t="str">
        <f t="shared" ref="K314:K324" si="129">LEFT(CONCATENATE("  ALTER COLUMN  "," ",N314,";"),LEN(CONCATENATE("  ALTER COLUMN  "," ",N314,";"))-2)</f>
        <v xml:space="preserve">  ALTER COLUMN   ID VARCHAR(20)</v>
      </c>
      <c r="L314" s="12"/>
      <c r="M314" s="18"/>
      <c r="N314" s="5" t="str">
        <f t="shared" ref="N314:N324" si="130">CONCATENATE(B314," ",C314,"(",D314,")",",")</f>
        <v>ID VARCHAR(20),</v>
      </c>
      <c r="O314" s="1" t="s">
        <v>2</v>
      </c>
      <c r="P314" s="6"/>
      <c r="Q314" s="6"/>
      <c r="R314" s="6"/>
      <c r="S314" s="6"/>
      <c r="T314" s="6"/>
      <c r="U314" s="6"/>
      <c r="V314" s="6"/>
      <c r="W314" s="17" t="str">
        <f t="shared" ref="W314:W324" si="131">CONCATENATE(,LOWER(O314),UPPER(LEFT(P314,1)),LOWER(RIGHT(P314,LEN(P314)-IF(LEN(P314)&gt;0,1,LEN(P314)))),UPPER(LEFT(Q314,1)),LOWER(RIGHT(Q314,LEN(Q314)-IF(LEN(Q314)&gt;0,1,LEN(Q314)))),UPPER(LEFT(R314,1)),LOWER(RIGHT(R314,LEN(R314)-IF(LEN(R314)&gt;0,1,LEN(R314)))),UPPER(LEFT(S314,1)),LOWER(RIGHT(S314,LEN(S314)-IF(LEN(S314)&gt;0,1,LEN(S314)))),UPPER(LEFT(T314,1)),LOWER(RIGHT(T314,LEN(T314)-IF(LEN(T314)&gt;0,1,LEN(T314)))),UPPER(LEFT(U314,1)),LOWER(RIGHT(U314,LEN(U314)-IF(LEN(U314)&gt;0,1,LEN(U314)))),UPPER(LEFT(V314,1)),LOWER(RIGHT(V314,LEN(V314)-IF(LEN(V314)&gt;0,1,LEN(V314)))))</f>
        <v>id</v>
      </c>
      <c r="X314" s="3" t="str">
        <f t="shared" ref="X314:X324" si="132">CONCATENATE("""",W314,"""",":","""","""",",")</f>
        <v>"id":"",</v>
      </c>
      <c r="Y314" s="22" t="str">
        <f t="shared" ref="Y314:Y324" si="133">CONCATENATE("public static String ",,B314,,"=","""",W314,""";")</f>
        <v>public static String ID="id";</v>
      </c>
      <c r="Z314" s="7" t="str">
        <f t="shared" ref="Z314:Z324" si="134">CONCATENATE("private String ",W314,"=","""""",";")</f>
        <v>private String id="";</v>
      </c>
    </row>
    <row r="315" spans="2:26" ht="30.6" x14ac:dyDescent="0.45">
      <c r="B315" s="1" t="s">
        <v>3</v>
      </c>
      <c r="C315" s="1" t="s">
        <v>1</v>
      </c>
      <c r="D315" s="4">
        <v>10</v>
      </c>
      <c r="E315" s="24"/>
      <c r="F315" s="24"/>
      <c r="G315" s="24"/>
      <c r="I315" t="str">
        <f t="shared" si="127"/>
        <v>ALTER TABLE CR_USER_CONTROLLER</v>
      </c>
      <c r="J315" t="str">
        <f t="shared" si="128"/>
        <v xml:space="preserve"> ADD  STATUS VARCHAR(10)</v>
      </c>
      <c r="K315" s="21" t="str">
        <f t="shared" si="129"/>
        <v xml:space="preserve">  ALTER COLUMN   STATUS VARCHAR(10)</v>
      </c>
      <c r="L315" s="12"/>
      <c r="M315" s="18"/>
      <c r="N315" s="5" t="str">
        <f t="shared" si="130"/>
        <v>STATUS VARCHAR(10),</v>
      </c>
      <c r="O315" s="1" t="s">
        <v>3</v>
      </c>
      <c r="W315" s="17" t="str">
        <f t="shared" si="131"/>
        <v>status</v>
      </c>
      <c r="X315" s="3" t="str">
        <f t="shared" si="132"/>
        <v>"status":"",</v>
      </c>
      <c r="Y315" s="22" t="str">
        <f t="shared" si="133"/>
        <v>public static String STATUS="status";</v>
      </c>
      <c r="Z315" s="7" t="str">
        <f t="shared" si="134"/>
        <v>private String status="";</v>
      </c>
    </row>
    <row r="316" spans="2:26" ht="30.6" x14ac:dyDescent="0.45">
      <c r="B316" s="1" t="s">
        <v>11</v>
      </c>
      <c r="C316" s="1" t="s">
        <v>1</v>
      </c>
      <c r="D316" s="4">
        <v>20</v>
      </c>
      <c r="E316" s="24"/>
      <c r="F316" s="24"/>
      <c r="G316" s="24"/>
      <c r="I316" t="str">
        <f t="shared" si="127"/>
        <v>ALTER TABLE CR_USER_CONTROLLER</v>
      </c>
      <c r="J316" t="str">
        <f t="shared" si="128"/>
        <v xml:space="preserve"> ADD  FK_USER_ID VARCHAR(20)</v>
      </c>
      <c r="K316" s="21" t="str">
        <f t="shared" si="129"/>
        <v xml:space="preserve">  ALTER COLUMN   FK_USER_ID VARCHAR(20)</v>
      </c>
      <c r="L316" s="12"/>
      <c r="M316" s="18"/>
      <c r="N316" s="5" t="str">
        <f t="shared" si="130"/>
        <v>FK_USER_ID VARCHAR(20),</v>
      </c>
      <c r="O316" s="1" t="s">
        <v>10</v>
      </c>
      <c r="P316" t="s">
        <v>12</v>
      </c>
      <c r="Q316" t="s">
        <v>2</v>
      </c>
      <c r="W316" s="17" t="str">
        <f t="shared" si="131"/>
        <v>fkUserId</v>
      </c>
      <c r="X316" s="3" t="str">
        <f t="shared" si="132"/>
        <v>"fkUserId":"",</v>
      </c>
      <c r="Y316" s="22" t="str">
        <f t="shared" si="133"/>
        <v>public static String FK_USER_ID="fkUserId";</v>
      </c>
      <c r="Z316" s="7" t="str">
        <f t="shared" si="134"/>
        <v>private String fkUserId="";</v>
      </c>
    </row>
    <row r="317" spans="2:26" ht="45" x14ac:dyDescent="0.45">
      <c r="B317" s="1" t="s">
        <v>35</v>
      </c>
      <c r="C317" s="1" t="s">
        <v>1</v>
      </c>
      <c r="D317" s="4">
        <v>500</v>
      </c>
      <c r="E317" s="24"/>
      <c r="F317" s="24"/>
      <c r="G317" s="24"/>
      <c r="I317" t="str">
        <f t="shared" si="127"/>
        <v>ALTER TABLE CR_USER_CONTROLLER</v>
      </c>
      <c r="J317" t="str">
        <f t="shared" si="128"/>
        <v xml:space="preserve"> ADD  FK_COMPONENT_ID VARCHAR(500)</v>
      </c>
      <c r="K317" s="21" t="str">
        <f t="shared" si="129"/>
        <v xml:space="preserve">  ALTER COLUMN   FK_COMPONENT_ID VARCHAR(500)</v>
      </c>
      <c r="L317" s="12"/>
      <c r="M317" s="18"/>
      <c r="N317" s="5" t="str">
        <f t="shared" si="130"/>
        <v>FK_COMPONENT_ID VARCHAR(500),</v>
      </c>
      <c r="O317" s="1" t="s">
        <v>10</v>
      </c>
      <c r="P317" t="s">
        <v>49</v>
      </c>
      <c r="Q317" t="s">
        <v>2</v>
      </c>
      <c r="W317" s="17" t="str">
        <f t="shared" si="131"/>
        <v>fkComponentId</v>
      </c>
      <c r="X317" s="3" t="str">
        <f t="shared" si="132"/>
        <v>"fkComponentId":"",</v>
      </c>
      <c r="Y317" s="22" t="str">
        <f t="shared" si="133"/>
        <v>public static String FK_COMPONENT_ID="fkComponentId";</v>
      </c>
      <c r="Z317" s="7" t="str">
        <f t="shared" si="134"/>
        <v>private String fkComponentId="";</v>
      </c>
    </row>
    <row r="318" spans="2:26" ht="30.6" x14ac:dyDescent="0.45">
      <c r="B318" s="1" t="s">
        <v>36</v>
      </c>
      <c r="C318" s="1" t="s">
        <v>1</v>
      </c>
      <c r="D318" s="4">
        <v>20</v>
      </c>
      <c r="E318" s="24"/>
      <c r="F318" s="24"/>
      <c r="G318" s="24"/>
      <c r="I318" t="str">
        <f t="shared" si="127"/>
        <v>ALTER TABLE CR_USER_CONTROLLER</v>
      </c>
      <c r="J318" t="str">
        <f t="shared" si="128"/>
        <v xml:space="preserve"> ADD  PERMISSION_TYPE VARCHAR(20)</v>
      </c>
      <c r="K318" s="21" t="str">
        <f t="shared" si="129"/>
        <v xml:space="preserve">  ALTER COLUMN   PERMISSION_TYPE VARCHAR(20)</v>
      </c>
      <c r="L318" s="12"/>
      <c r="M318" s="18"/>
      <c r="N318" s="5" t="str">
        <f t="shared" si="130"/>
        <v>PERMISSION_TYPE VARCHAR(20),</v>
      </c>
      <c r="O318" s="1" t="s">
        <v>50</v>
      </c>
      <c r="P318" t="s">
        <v>51</v>
      </c>
      <c r="W318" s="17" t="str">
        <f t="shared" si="131"/>
        <v>permissionType</v>
      </c>
      <c r="X318" s="3" t="str">
        <f t="shared" si="132"/>
        <v>"permissionType":"",</v>
      </c>
      <c r="Y318" s="22" t="str">
        <f t="shared" si="133"/>
        <v>public static String PERMISSION_TYPE="permissionType";</v>
      </c>
      <c r="Z318" s="7" t="str">
        <f t="shared" si="134"/>
        <v>private String permissionType="";</v>
      </c>
    </row>
    <row r="319" spans="2:26" ht="45" x14ac:dyDescent="0.45">
      <c r="B319" s="1" t="s">
        <v>46</v>
      </c>
      <c r="C319" s="1" t="s">
        <v>1</v>
      </c>
      <c r="D319" s="4">
        <v>500</v>
      </c>
      <c r="E319" s="24"/>
      <c r="F319" s="24"/>
      <c r="G319" s="24"/>
      <c r="I319" t="str">
        <f t="shared" si="127"/>
        <v>ALTER TABLE CR_USER_CONTROLLER</v>
      </c>
      <c r="J319" t="str">
        <f t="shared" si="128"/>
        <v xml:space="preserve"> ADD  COMPONENT_TYPE VARCHAR(500)</v>
      </c>
      <c r="K319" s="21" t="str">
        <f t="shared" si="129"/>
        <v xml:space="preserve">  ALTER COLUMN   COMPONENT_TYPE VARCHAR(500)</v>
      </c>
      <c r="L319" s="12"/>
      <c r="M319" s="18"/>
      <c r="N319" s="5" t="str">
        <f t="shared" si="130"/>
        <v>COMPONENT_TYPE VARCHAR(500),</v>
      </c>
      <c r="O319" s="1" t="s">
        <v>49</v>
      </c>
      <c r="P319" t="s">
        <v>51</v>
      </c>
      <c r="W319" s="17" t="str">
        <f t="shared" si="131"/>
        <v>componentType</v>
      </c>
      <c r="X319" s="3" t="str">
        <f t="shared" si="132"/>
        <v>"componentType":"",</v>
      </c>
      <c r="Y319" s="22" t="str">
        <f t="shared" si="133"/>
        <v>public static String COMPONENT_TYPE="componentType";</v>
      </c>
      <c r="Z319" s="7" t="str">
        <f t="shared" si="134"/>
        <v>private String componentType="";</v>
      </c>
    </row>
    <row r="320" spans="2:26" ht="45" x14ac:dyDescent="0.45">
      <c r="B320" s="1" t="s">
        <v>118</v>
      </c>
      <c r="C320" s="1" t="s">
        <v>1</v>
      </c>
      <c r="D320" s="4">
        <v>500</v>
      </c>
      <c r="E320" s="24"/>
      <c r="F320" s="24"/>
      <c r="G320" s="24"/>
      <c r="I320" t="str">
        <f t="shared" si="127"/>
        <v>ALTER TABLE CR_USER_CONTROLLER</v>
      </c>
      <c r="J320" t="str">
        <f t="shared" si="128"/>
        <v xml:space="preserve"> ADD  CONTROLLER_TYPE VARCHAR(500)</v>
      </c>
      <c r="K320" s="21" t="str">
        <f t="shared" si="129"/>
        <v xml:space="preserve">  ALTER COLUMN   CONTROLLER_TYPE VARCHAR(500)</v>
      </c>
      <c r="L320" s="12"/>
      <c r="M320" s="18"/>
      <c r="N320" s="5" t="str">
        <f t="shared" si="130"/>
        <v>CONTROLLER_TYPE VARCHAR(500),</v>
      </c>
      <c r="O320" s="1" t="s">
        <v>119</v>
      </c>
      <c r="P320" t="s">
        <v>51</v>
      </c>
      <c r="W320" s="17" t="str">
        <f t="shared" si="131"/>
        <v>controllerType</v>
      </c>
      <c r="X320" s="3" t="str">
        <f t="shared" si="132"/>
        <v>"controllerType":"",</v>
      </c>
      <c r="Y320" s="22" t="str">
        <f t="shared" si="133"/>
        <v>public static String CONTROLLER_TYPE="controllerType";</v>
      </c>
      <c r="Z320" s="7" t="str">
        <f t="shared" si="134"/>
        <v>private String controllerType="";</v>
      </c>
    </row>
    <row r="321" spans="2:26" ht="30.6" x14ac:dyDescent="0.45">
      <c r="B321" s="1" t="s">
        <v>47</v>
      </c>
      <c r="C321" s="1" t="s">
        <v>1</v>
      </c>
      <c r="D321" s="4">
        <v>4000</v>
      </c>
      <c r="E321" s="24"/>
      <c r="F321" s="24"/>
      <c r="G321" s="24"/>
      <c r="I321" t="str">
        <f>I319</f>
        <v>ALTER TABLE CR_USER_CONTROLLER</v>
      </c>
      <c r="J321" t="str">
        <f t="shared" si="128"/>
        <v xml:space="preserve"> ADD  INPUT_KEY VARCHAR(4000)</v>
      </c>
      <c r="K321" s="21" t="str">
        <f t="shared" si="129"/>
        <v xml:space="preserve">  ALTER COLUMN   INPUT_KEY VARCHAR(4000)</v>
      </c>
      <c r="L321" s="12"/>
      <c r="M321" s="18"/>
      <c r="N321" s="5" t="str">
        <f t="shared" si="130"/>
        <v>INPUT_KEY VARCHAR(4000),</v>
      </c>
      <c r="O321" s="1" t="s">
        <v>13</v>
      </c>
      <c r="P321" t="s">
        <v>43</v>
      </c>
      <c r="W321" s="17" t="str">
        <f t="shared" si="131"/>
        <v>inputKey</v>
      </c>
      <c r="X321" s="3" t="str">
        <f t="shared" si="132"/>
        <v>"inputKey":"",</v>
      </c>
      <c r="Y321" s="22" t="str">
        <f t="shared" si="133"/>
        <v>public static String INPUT_KEY="inputKey";</v>
      </c>
      <c r="Z321" s="7" t="str">
        <f t="shared" si="134"/>
        <v>private String inputKey="";</v>
      </c>
    </row>
    <row r="322" spans="2:26" ht="30.6" x14ac:dyDescent="0.45">
      <c r="B322" s="1" t="s">
        <v>48</v>
      </c>
      <c r="C322" s="1" t="s">
        <v>1</v>
      </c>
      <c r="D322" s="4">
        <v>4000</v>
      </c>
      <c r="E322" s="24"/>
      <c r="F322" s="24"/>
      <c r="G322" s="24"/>
      <c r="I322" t="str">
        <f>I321</f>
        <v>ALTER TABLE CR_USER_CONTROLLER</v>
      </c>
      <c r="J322" t="str">
        <f t="shared" si="128"/>
        <v xml:space="preserve"> ADD  INPUT_VALUE VARCHAR(4000)</v>
      </c>
      <c r="K322" s="21" t="str">
        <f t="shared" si="129"/>
        <v xml:space="preserve">  ALTER COLUMN   INPUT_VALUE VARCHAR(4000)</v>
      </c>
      <c r="L322" s="12"/>
      <c r="M322" s="18"/>
      <c r="N322" s="5" t="str">
        <f t="shared" si="130"/>
        <v>INPUT_VALUE VARCHAR(4000),</v>
      </c>
      <c r="O322" s="1" t="s">
        <v>13</v>
      </c>
      <c r="P322" t="s">
        <v>44</v>
      </c>
      <c r="W322" s="17" t="str">
        <f t="shared" si="131"/>
        <v>inputValue</v>
      </c>
      <c r="X322" s="3" t="str">
        <f t="shared" si="132"/>
        <v>"inputValue":"",</v>
      </c>
      <c r="Y322" s="22" t="str">
        <f t="shared" si="133"/>
        <v>public static String INPUT_VALUE="inputValue";</v>
      </c>
      <c r="Z322" s="7" t="str">
        <f t="shared" si="134"/>
        <v>private String inputValue="";</v>
      </c>
    </row>
    <row r="323" spans="2:26" ht="30.6" x14ac:dyDescent="0.45">
      <c r="B323" s="1" t="s">
        <v>4</v>
      </c>
      <c r="C323" s="1" t="s">
        <v>1</v>
      </c>
      <c r="D323" s="4">
        <v>20</v>
      </c>
      <c r="E323" s="24"/>
      <c r="F323" s="24"/>
      <c r="G323" s="24"/>
      <c r="I323" t="str">
        <f>I322</f>
        <v>ALTER TABLE CR_USER_CONTROLLER</v>
      </c>
      <c r="J323" t="str">
        <f t="shared" si="128"/>
        <v xml:space="preserve"> ADD  INSERT_DATE VARCHAR(20)</v>
      </c>
      <c r="K323" s="21" t="str">
        <f t="shared" si="129"/>
        <v xml:space="preserve">  ALTER COLUMN   INSERT_DATE VARCHAR(20)</v>
      </c>
      <c r="L323" s="12"/>
      <c r="M323" s="18"/>
      <c r="N323" s="5" t="str">
        <f t="shared" si="130"/>
        <v>INSERT_DATE VARCHAR(20),</v>
      </c>
      <c r="O323" s="1" t="s">
        <v>7</v>
      </c>
      <c r="P323" t="s">
        <v>8</v>
      </c>
      <c r="W323" s="17" t="str">
        <f t="shared" si="131"/>
        <v>insertDate</v>
      </c>
      <c r="X323" s="3" t="str">
        <f t="shared" si="132"/>
        <v>"insertDate":"",</v>
      </c>
      <c r="Y323" s="22" t="str">
        <f t="shared" si="133"/>
        <v>public static String INSERT_DATE="insertDate";</v>
      </c>
      <c r="Z323" s="7" t="str">
        <f t="shared" si="134"/>
        <v>private String insertDate="";</v>
      </c>
    </row>
    <row r="324" spans="2:26" ht="45" x14ac:dyDescent="0.45">
      <c r="B324" s="1" t="s">
        <v>5</v>
      </c>
      <c r="C324" s="1" t="s">
        <v>1</v>
      </c>
      <c r="D324" s="4">
        <v>20</v>
      </c>
      <c r="E324" s="24"/>
      <c r="F324" s="24"/>
      <c r="G324" s="24"/>
      <c r="I324" t="str">
        <f>I323</f>
        <v>ALTER TABLE CR_USER_CONTROLLER</v>
      </c>
      <c r="J324" t="str">
        <f t="shared" si="128"/>
        <v xml:space="preserve"> ADD  MODIFICATION_DATE VARCHAR(20)</v>
      </c>
      <c r="K324" s="21" t="str">
        <f t="shared" si="129"/>
        <v xml:space="preserve">  ALTER COLUMN   MODIFICATION_DATE VARCHAR(20)</v>
      </c>
      <c r="L324" s="12"/>
      <c r="M324" s="18"/>
      <c r="N324" s="5" t="str">
        <f t="shared" si="130"/>
        <v>MODIFICATION_DATE VARCHAR(20),</v>
      </c>
      <c r="O324" s="1" t="s">
        <v>9</v>
      </c>
      <c r="P324" t="s">
        <v>8</v>
      </c>
      <c r="W324" s="17" t="str">
        <f t="shared" si="131"/>
        <v>modificationDate</v>
      </c>
      <c r="X324" s="3" t="str">
        <f t="shared" si="132"/>
        <v>"modificationDate":"",</v>
      </c>
      <c r="Y324" s="22" t="str">
        <f t="shared" si="133"/>
        <v>public static String MODIFICATION_DATE="modificationDate";</v>
      </c>
      <c r="Z324" s="7" t="str">
        <f t="shared" si="134"/>
        <v>private String modificationDate="";</v>
      </c>
    </row>
    <row r="325" spans="2:26" x14ac:dyDescent="0.3">
      <c r="E325" s="24"/>
      <c r="F325" s="24"/>
      <c r="G325" s="24"/>
      <c r="K325" s="21"/>
      <c r="M325" s="19"/>
      <c r="N325" s="5" t="s">
        <v>6</v>
      </c>
      <c r="W325" s="16"/>
      <c r="X325" s="3" t="s">
        <v>33</v>
      </c>
      <c r="Y325" s="22"/>
      <c r="Z325" s="7"/>
    </row>
    <row r="326" spans="2:26" x14ac:dyDescent="0.3">
      <c r="E326" s="24"/>
      <c r="F326" s="24"/>
      <c r="G326" s="24"/>
      <c r="K326" s="21"/>
      <c r="M326" s="19"/>
      <c r="N326" s="5"/>
      <c r="W326" s="16"/>
      <c r="X326" s="3"/>
      <c r="Y326" s="22"/>
      <c r="Z326" s="7"/>
    </row>
    <row r="327" spans="2:26" ht="43.2" x14ac:dyDescent="0.3">
      <c r="B327" s="2" t="s">
        <v>52</v>
      </c>
      <c r="E327" s="24"/>
      <c r="F327" s="24"/>
      <c r="G327" s="24"/>
      <c r="J327" t="s">
        <v>105</v>
      </c>
      <c r="K327" s="26" t="str">
        <f>CONCATENATE(J327," VIEW ",B327," AS SELECT")</f>
        <v>alter VIEW CR_USER_CONTROLLER_LIST AS SELECT</v>
      </c>
      <c r="M327" s="18" t="str">
        <f t="shared" ref="M327:M338" si="135">CONCATENATE(B327,",")</f>
        <v>CR_USER_CONTROLLER_LIST,</v>
      </c>
      <c r="N327" s="5" t="str">
        <f>CONCATENATE("CREATE TABLE ",B327," ","(")</f>
        <v>CREATE TABLE CR_USER_CONTROLLER_LIST (</v>
      </c>
      <c r="W327" s="16"/>
      <c r="X327" s="3" t="s">
        <v>32</v>
      </c>
      <c r="Y327" s="22"/>
      <c r="Z327" s="7"/>
    </row>
    <row r="328" spans="2:26" ht="19.2" x14ac:dyDescent="0.45">
      <c r="B328" s="1" t="s">
        <v>2</v>
      </c>
      <c r="C328" s="1" t="s">
        <v>1</v>
      </c>
      <c r="D328" s="4">
        <v>20</v>
      </c>
      <c r="E328" s="24"/>
      <c r="F328" s="24"/>
      <c r="G328" s="24"/>
      <c r="K328" s="25" t="str">
        <f>CONCATENATE(B328,",")</f>
        <v>ID,</v>
      </c>
      <c r="M328" s="18" t="str">
        <f t="shared" si="135"/>
        <v>ID,</v>
      </c>
      <c r="N328" s="5" t="str">
        <f t="shared" ref="N328:N334" si="136">CONCATENATE(B328," ",C328,"(",D328,")",",")</f>
        <v>ID VARCHAR(20),</v>
      </c>
      <c r="O328" s="1" t="s">
        <v>2</v>
      </c>
      <c r="P328" s="6"/>
      <c r="Q328" s="6"/>
      <c r="R328" s="6"/>
      <c r="S328" s="6"/>
      <c r="T328" s="6"/>
      <c r="U328" s="6"/>
      <c r="V328" s="6"/>
      <c r="W328" s="17" t="str">
        <f t="shared" ref="W328:W344" si="137">CONCATENATE(,LOWER(O328),UPPER(LEFT(P328,1)),LOWER(RIGHT(P328,LEN(P328)-IF(LEN(P328)&gt;0,1,LEN(P328)))),UPPER(LEFT(Q328,1)),LOWER(RIGHT(Q328,LEN(Q328)-IF(LEN(Q328)&gt;0,1,LEN(Q328)))),UPPER(LEFT(R328,1)),LOWER(RIGHT(R328,LEN(R328)-IF(LEN(R328)&gt;0,1,LEN(R328)))),UPPER(LEFT(S328,1)),LOWER(RIGHT(S328,LEN(S328)-IF(LEN(S328)&gt;0,1,LEN(S328)))),UPPER(LEFT(T328,1)),LOWER(RIGHT(T328,LEN(T328)-IF(LEN(T328)&gt;0,1,LEN(T328)))),UPPER(LEFT(U328,1)),LOWER(RIGHT(U328,LEN(U328)-IF(LEN(U328)&gt;0,1,LEN(U328)))),UPPER(LEFT(V328,1)),LOWER(RIGHT(V328,LEN(V328)-IF(LEN(V328)&gt;0,1,LEN(V328)))))</f>
        <v>id</v>
      </c>
      <c r="X328" s="3" t="str">
        <f t="shared" ref="X328:X344" si="138">CONCATENATE("""",W328,"""",":","""","""",",")</f>
        <v>"id":"",</v>
      </c>
      <c r="Y328" s="22" t="str">
        <f t="shared" ref="Y328:Y344" si="139">CONCATENATE("public static String ",,B328,,"=","""",W328,""";")</f>
        <v>public static String ID="id";</v>
      </c>
      <c r="Z328" s="7" t="str">
        <f t="shared" ref="Z328:Z344" si="140">CONCATENATE("private String ",W328,"=","""""",";")</f>
        <v>private String id="";</v>
      </c>
    </row>
    <row r="329" spans="2:26" ht="19.2" x14ac:dyDescent="0.45">
      <c r="B329" s="1" t="s">
        <v>3</v>
      </c>
      <c r="C329" s="1" t="s">
        <v>1</v>
      </c>
      <c r="D329" s="4">
        <v>10</v>
      </c>
      <c r="E329" s="24"/>
      <c r="F329" s="24"/>
      <c r="G329" s="24"/>
      <c r="K329" s="25" t="str">
        <f>CONCATENATE(B329,",")</f>
        <v>STATUS,</v>
      </c>
      <c r="L329" s="12"/>
      <c r="M329" s="18" t="str">
        <f t="shared" si="135"/>
        <v>STATUS,</v>
      </c>
      <c r="N329" s="5" t="str">
        <f t="shared" si="136"/>
        <v>STATUS VARCHAR(10),</v>
      </c>
      <c r="O329" s="1" t="s">
        <v>3</v>
      </c>
      <c r="W329" s="17" t="str">
        <f t="shared" si="137"/>
        <v>status</v>
      </c>
      <c r="X329" s="3" t="str">
        <f t="shared" si="138"/>
        <v>"status":"",</v>
      </c>
      <c r="Y329" s="22" t="str">
        <f t="shared" si="139"/>
        <v>public static String STATUS="status";</v>
      </c>
      <c r="Z329" s="7" t="str">
        <f t="shared" si="140"/>
        <v>private String status="";</v>
      </c>
    </row>
    <row r="330" spans="2:26" ht="19.2" x14ac:dyDescent="0.45">
      <c r="B330" s="1" t="s">
        <v>11</v>
      </c>
      <c r="C330" s="1" t="s">
        <v>1</v>
      </c>
      <c r="D330" s="4">
        <v>20</v>
      </c>
      <c r="E330" s="24"/>
      <c r="F330" s="24"/>
      <c r="G330" s="24"/>
      <c r="K330" s="25" t="str">
        <f>CONCATENATE(B330,",")</f>
        <v>FK_USER_ID,</v>
      </c>
      <c r="L330" s="12"/>
      <c r="M330" s="18" t="str">
        <f t="shared" si="135"/>
        <v>FK_USER_ID,</v>
      </c>
      <c r="N330" s="5" t="str">
        <f t="shared" si="136"/>
        <v>FK_USER_ID VARCHAR(20),</v>
      </c>
      <c r="O330" s="1" t="s">
        <v>10</v>
      </c>
      <c r="P330" t="s">
        <v>12</v>
      </c>
      <c r="Q330" t="s">
        <v>2</v>
      </c>
      <c r="W330" s="17" t="str">
        <f t="shared" si="137"/>
        <v>fkUserId</v>
      </c>
      <c r="X330" s="3" t="str">
        <f t="shared" si="138"/>
        <v>"fkUserId":"",</v>
      </c>
      <c r="Y330" s="22" t="str">
        <f t="shared" si="139"/>
        <v>public static String FK_USER_ID="fkUserId";</v>
      </c>
      <c r="Z330" s="7" t="str">
        <f t="shared" si="140"/>
        <v>private String fkUserId="";</v>
      </c>
    </row>
    <row r="331" spans="2:26" ht="19.2" x14ac:dyDescent="0.45">
      <c r="B331" s="1" t="s">
        <v>35</v>
      </c>
      <c r="C331" s="1" t="s">
        <v>1</v>
      </c>
      <c r="D331" s="4">
        <v>20</v>
      </c>
      <c r="E331" s="24"/>
      <c r="F331" s="24"/>
      <c r="G331" s="24"/>
      <c r="K331" s="25" t="str">
        <f>CONCATENATE(B331,",")</f>
        <v>FK_COMPONENT_ID,</v>
      </c>
      <c r="L331" s="12"/>
      <c r="M331" s="18" t="str">
        <f t="shared" si="135"/>
        <v>FK_COMPONENT_ID,</v>
      </c>
      <c r="N331" s="5" t="str">
        <f t="shared" si="136"/>
        <v>FK_COMPONENT_ID VARCHAR(20),</v>
      </c>
      <c r="O331" s="1" t="s">
        <v>10</v>
      </c>
      <c r="P331" t="s">
        <v>49</v>
      </c>
      <c r="Q331" t="s">
        <v>2</v>
      </c>
      <c r="W331" s="17" t="str">
        <f t="shared" si="137"/>
        <v>fkComponentId</v>
      </c>
      <c r="X331" s="3" t="str">
        <f t="shared" si="138"/>
        <v>"fkComponentId":"",</v>
      </c>
      <c r="Y331" s="22" t="str">
        <f t="shared" si="139"/>
        <v>public static String FK_COMPONENT_ID="fkComponentId";</v>
      </c>
      <c r="Z331" s="7" t="str">
        <f t="shared" si="140"/>
        <v>private String fkComponentId="";</v>
      </c>
    </row>
    <row r="332" spans="2:26" ht="62.4" x14ac:dyDescent="0.45">
      <c r="B332" s="1" t="s">
        <v>69</v>
      </c>
      <c r="C332" s="1" t="s">
        <v>1</v>
      </c>
      <c r="D332" s="4">
        <v>20</v>
      </c>
      <c r="E332" s="24"/>
      <c r="F332" s="24"/>
      <c r="G332" s="24"/>
      <c r="J332" s="23" t="str">
        <f>CONCATENATE(" T.",B336)</f>
        <v xml:space="preserve"> T.COMPONENT_TYPE</v>
      </c>
      <c r="K332" s="25" t="str">
        <f>CONCATENATE("ifnull((SELECT   ITEM_VALUE FROM CR_LIST_ITEM I WHERE I.ITEM_KEY=T.",B331," AND I.ITEM_CODE=",J332," AND I.STATUS='A'),'' ) AS ",B332,",")</f>
        <v>ifnull((SELECT   ITEM_VALUE FROM CR_LIST_ITEM I WHERE I.ITEM_KEY=T.FK_COMPONENT_ID AND I.ITEM_CODE= T.COMPONENT_TYPE AND I.STATUS='A'),'' ) AS COMPONENT_NAME,</v>
      </c>
      <c r="L332" s="12"/>
      <c r="M332" s="18" t="str">
        <f t="shared" si="135"/>
        <v>COMPONENT_NAME,</v>
      </c>
      <c r="N332" s="5" t="str">
        <f t="shared" si="136"/>
        <v>COMPONENT_NAME VARCHAR(20),</v>
      </c>
      <c r="O332" s="1" t="s">
        <v>49</v>
      </c>
      <c r="P332" t="s">
        <v>0</v>
      </c>
      <c r="W332" s="17" t="str">
        <f t="shared" si="137"/>
        <v>componentName</v>
      </c>
      <c r="X332" s="3" t="str">
        <f t="shared" si="138"/>
        <v>"componentName":"",</v>
      </c>
      <c r="Y332" s="22" t="str">
        <f t="shared" si="139"/>
        <v>public static String COMPONENT_NAME="componentName";</v>
      </c>
      <c r="Z332" s="7" t="str">
        <f t="shared" si="140"/>
        <v>private String componentName="";</v>
      </c>
    </row>
    <row r="333" spans="2:26" ht="19.2" x14ac:dyDescent="0.45">
      <c r="B333" s="1" t="s">
        <v>36</v>
      </c>
      <c r="C333" s="1" t="s">
        <v>1</v>
      </c>
      <c r="D333" s="4">
        <v>20</v>
      </c>
      <c r="E333" s="24"/>
      <c r="F333" s="24"/>
      <c r="G333" s="24"/>
      <c r="K333" s="25" t="str">
        <f>CONCATENATE(B333,",")</f>
        <v>PERMISSION_TYPE,</v>
      </c>
      <c r="L333" s="12"/>
      <c r="M333" s="18" t="str">
        <f t="shared" si="135"/>
        <v>PERMISSION_TYPE,</v>
      </c>
      <c r="N333" s="5" t="str">
        <f t="shared" si="136"/>
        <v>PERMISSION_TYPE VARCHAR(20),</v>
      </c>
      <c r="O333" s="1" t="s">
        <v>50</v>
      </c>
      <c r="P333" t="s">
        <v>51</v>
      </c>
      <c r="W333" s="17" t="str">
        <f t="shared" si="137"/>
        <v>permissionType</v>
      </c>
      <c r="X333" s="3" t="str">
        <f t="shared" si="138"/>
        <v>"permissionType":"",</v>
      </c>
      <c r="Y333" s="22" t="str">
        <f t="shared" si="139"/>
        <v>public static String PERMISSION_TYPE="permissionType";</v>
      </c>
      <c r="Z333" s="7" t="str">
        <f t="shared" si="140"/>
        <v>private String permissionType="";</v>
      </c>
    </row>
    <row r="334" spans="2:26" ht="74.400000000000006" x14ac:dyDescent="0.45">
      <c r="B334" s="1" t="s">
        <v>63</v>
      </c>
      <c r="C334" s="1" t="s">
        <v>1</v>
      </c>
      <c r="D334" s="4">
        <v>30</v>
      </c>
      <c r="E334" s="24"/>
      <c r="F334" s="24"/>
      <c r="G334" s="24"/>
      <c r="J334" s="23" t="s">
        <v>93</v>
      </c>
      <c r="K334" s="25" t="str">
        <f>CONCATENATE("ifnull((SELECT   ITEM_VALUE FROM CR_LIST_ITEM I WHERE I.ITEM_KEY=T.",B333," AND I.ITEM_CODE='",J334,"' AND I.STATUS='A'),'' ) AS ",B334,",")</f>
        <v>ifnull((SELECT   ITEM_VALUE FROM CR_LIST_ITEM I WHERE I.ITEM_KEY=T.PERMISSION_TYPE AND I.ITEM_CODE='userControllerPermissionType' AND I.STATUS='A'),'' ) AS PERMISSION_TYPE_NAME,</v>
      </c>
      <c r="L334" s="12"/>
      <c r="M334" s="18" t="str">
        <f t="shared" si="135"/>
        <v>PERMISSION_TYPE_NAME,</v>
      </c>
      <c r="N334" s="5" t="str">
        <f t="shared" si="136"/>
        <v>PERMISSION_TYPE_NAME VARCHAR(30),</v>
      </c>
      <c r="O334" s="1"/>
      <c r="P334" t="s">
        <v>50</v>
      </c>
      <c r="Q334" t="s">
        <v>51</v>
      </c>
      <c r="R334" t="s">
        <v>0</v>
      </c>
      <c r="W334" s="17" t="str">
        <f t="shared" si="137"/>
        <v>PermissionTypeName</v>
      </c>
      <c r="X334" s="3" t="str">
        <f t="shared" si="138"/>
        <v>"PermissionTypeName":"",</v>
      </c>
      <c r="Y334" s="22" t="str">
        <f t="shared" si="139"/>
        <v>public static String PERMISSION_TYPE_NAME="PermissionTypeName";</v>
      </c>
      <c r="Z334" s="7" t="str">
        <f t="shared" si="140"/>
        <v>private String PermissionTypeName="";</v>
      </c>
    </row>
    <row r="335" spans="2:26" ht="26.4" x14ac:dyDescent="0.45">
      <c r="B335" s="1" t="s">
        <v>106</v>
      </c>
      <c r="C335" s="1"/>
      <c r="D335" s="4"/>
      <c r="E335" s="24"/>
      <c r="F335" s="24"/>
      <c r="G335" s="24"/>
      <c r="J335" s="23"/>
      <c r="K335" s="25" t="str">
        <f>CONCATENATE(B336," AS ", B335,",")</f>
        <v>COMPONENT_TYPE AS LI_COMPONENT_CODE,</v>
      </c>
      <c r="L335" s="12"/>
      <c r="M335" s="18" t="str">
        <f t="shared" si="135"/>
        <v>LI_COMPONENT_CODE,</v>
      </c>
      <c r="N335" s="5"/>
      <c r="O335" s="1" t="s">
        <v>66</v>
      </c>
      <c r="P335" t="s">
        <v>49</v>
      </c>
      <c r="Q335" t="s">
        <v>18</v>
      </c>
      <c r="W335" s="17" t="str">
        <f t="shared" si="137"/>
        <v>liComponentCode</v>
      </c>
      <c r="X335" s="3" t="str">
        <f t="shared" si="138"/>
        <v>"liComponentCode":"",</v>
      </c>
      <c r="Y335" s="22" t="str">
        <f t="shared" si="139"/>
        <v>public static String LI_COMPONENT_CODE="liComponentCode";</v>
      </c>
      <c r="Z335" s="7" t="str">
        <f t="shared" si="140"/>
        <v>private String liComponentCode="";</v>
      </c>
    </row>
    <row r="336" spans="2:26" ht="19.2" x14ac:dyDescent="0.45">
      <c r="B336" s="1" t="s">
        <v>46</v>
      </c>
      <c r="C336" s="1" t="s">
        <v>1</v>
      </c>
      <c r="D336" s="4">
        <v>500</v>
      </c>
      <c r="E336" s="24"/>
      <c r="F336" s="24"/>
      <c r="G336" s="24"/>
      <c r="K336" s="25" t="str">
        <f>CONCATENATE(B336,",")</f>
        <v>COMPONENT_TYPE,</v>
      </c>
      <c r="L336" s="12"/>
      <c r="M336" s="18" t="str">
        <f t="shared" si="135"/>
        <v>COMPONENT_TYPE,</v>
      </c>
      <c r="N336" s="5" t="str">
        <f t="shared" ref="N336:N344" si="141">CONCATENATE(B336," ",C336,"(",D336,")",",")</f>
        <v>COMPONENT_TYPE VARCHAR(500),</v>
      </c>
      <c r="O336" s="1" t="s">
        <v>49</v>
      </c>
      <c r="P336" t="s">
        <v>51</v>
      </c>
      <c r="W336" s="17" t="str">
        <f t="shared" si="137"/>
        <v>componentType</v>
      </c>
      <c r="X336" s="3" t="str">
        <f t="shared" si="138"/>
        <v>"componentType":"",</v>
      </c>
      <c r="Y336" s="22" t="str">
        <f t="shared" si="139"/>
        <v>public static String COMPONENT_TYPE="componentType";</v>
      </c>
      <c r="Z336" s="7" t="str">
        <f t="shared" si="140"/>
        <v>private String componentType="";</v>
      </c>
    </row>
    <row r="337" spans="2:26" ht="74.400000000000006" x14ac:dyDescent="0.45">
      <c r="B337" s="1" t="s">
        <v>64</v>
      </c>
      <c r="C337" s="1" t="s">
        <v>1</v>
      </c>
      <c r="D337" s="4">
        <v>300</v>
      </c>
      <c r="E337" s="24"/>
      <c r="F337" s="24"/>
      <c r="G337" s="24"/>
      <c r="J337" s="23" t="s">
        <v>94</v>
      </c>
      <c r="K337" s="25" t="str">
        <f>CONCATENATE("ifnull((SELECT   ITEM_VALUE FROM CR_LIST_ITEM I WHERE I.ITEM_KEY=T.",B336," AND I.ITEM_CODE='",J337,"' AND I.STATUS='A'),'' ) AS ",B337,",")</f>
        <v>ifnull((SELECT   ITEM_VALUE FROM CR_LIST_ITEM I WHERE I.ITEM_KEY=T.COMPONENT_TYPE AND I.ITEM_CODE='userPermissionComponentType' AND I.STATUS='A'),'' ) AS COMPONENT_TYPE_NAME,</v>
      </c>
      <c r="L337" s="12"/>
      <c r="M337" s="18" t="str">
        <f t="shared" si="135"/>
        <v>COMPONENT_TYPE_NAME,</v>
      </c>
      <c r="N337" s="5" t="str">
        <f t="shared" si="141"/>
        <v>COMPONENT_TYPE_NAME VARCHAR(300),</v>
      </c>
      <c r="O337" s="1" t="s">
        <v>49</v>
      </c>
      <c r="P337" t="s">
        <v>51</v>
      </c>
      <c r="Q337" t="s">
        <v>0</v>
      </c>
      <c r="W337" s="17" t="str">
        <f t="shared" si="137"/>
        <v>componentTypeName</v>
      </c>
      <c r="X337" s="3" t="str">
        <f t="shared" si="138"/>
        <v>"componentTypeName":"",</v>
      </c>
      <c r="Y337" s="22" t="str">
        <f t="shared" si="139"/>
        <v>public static String COMPONENT_TYPE_NAME="componentTypeName";</v>
      </c>
      <c r="Z337" s="7" t="str">
        <f t="shared" si="140"/>
        <v>private String componentTypeName="";</v>
      </c>
    </row>
    <row r="338" spans="2:26" ht="62.4" x14ac:dyDescent="0.45">
      <c r="B338" s="1" t="s">
        <v>115</v>
      </c>
      <c r="C338" s="1" t="s">
        <v>1</v>
      </c>
      <c r="D338" s="4">
        <v>300</v>
      </c>
      <c r="E338" s="24"/>
      <c r="F338" s="24"/>
      <c r="G338" s="24"/>
      <c r="J338" s="23" t="s">
        <v>116</v>
      </c>
      <c r="K338" s="25" t="str">
        <f>CONCATENATE("ifnull((SELECT   ITEM_VALUE FROM CR_LIST_ITEM I WHERE I.ITEM_KEY=T.",B336," AND I.ITEM_CODE='",J338,"' AND I.STATUS='A'),'' ) AS ",B338,",")</f>
        <v>ifnull((SELECT   ITEM_VALUE FROM CR_LIST_ITEM I WHERE I.ITEM_KEY=T.COMPONENT_TYPE AND I.ITEM_CODE='enum-core' AND I.STATUS='A'),'' ) AS ENUM_TYPE_NAME,</v>
      </c>
      <c r="L338" s="12"/>
      <c r="M338" s="18" t="str">
        <f t="shared" si="135"/>
        <v>ENUM_TYPE_NAME,</v>
      </c>
      <c r="N338" s="5" t="str">
        <f t="shared" si="141"/>
        <v>ENUM_TYPE_NAME VARCHAR(300),</v>
      </c>
      <c r="O338" s="1" t="s">
        <v>117</v>
      </c>
      <c r="P338" t="s">
        <v>51</v>
      </c>
      <c r="Q338" t="s">
        <v>0</v>
      </c>
      <c r="W338" s="17" t="str">
        <f t="shared" si="137"/>
        <v>enumTypeName</v>
      </c>
      <c r="X338" s="3" t="str">
        <f t="shared" si="138"/>
        <v>"enumTypeName":"",</v>
      </c>
      <c r="Y338" s="22" t="str">
        <f t="shared" si="139"/>
        <v>public static String ENUM_TYPE_NAME="enumTypeName";</v>
      </c>
      <c r="Z338" s="7" t="str">
        <f t="shared" si="140"/>
        <v>private String enumTypeName="";</v>
      </c>
    </row>
    <row r="339" spans="2:26" ht="19.2" x14ac:dyDescent="0.45">
      <c r="B339" s="1" t="s">
        <v>118</v>
      </c>
      <c r="C339" s="1" t="s">
        <v>1</v>
      </c>
      <c r="D339" s="4">
        <v>500</v>
      </c>
      <c r="E339" s="24"/>
      <c r="F339" s="24"/>
      <c r="G339" s="24"/>
      <c r="I339">
        <f>I338</f>
        <v>0</v>
      </c>
      <c r="K339" s="25" t="str">
        <f>CONCATENATE(B339,",")</f>
        <v>CONTROLLER_TYPE,</v>
      </c>
      <c r="L339" s="12"/>
      <c r="M339" s="18"/>
      <c r="N339" s="5" t="str">
        <f t="shared" si="141"/>
        <v>CONTROLLER_TYPE VARCHAR(500),</v>
      </c>
      <c r="O339" s="1" t="s">
        <v>119</v>
      </c>
      <c r="P339" t="s">
        <v>51</v>
      </c>
      <c r="W339" s="17" t="str">
        <f t="shared" si="137"/>
        <v>controllerType</v>
      </c>
      <c r="X339" s="3" t="str">
        <f t="shared" si="138"/>
        <v>"controllerType":"",</v>
      </c>
      <c r="Y339" s="22" t="str">
        <f t="shared" si="139"/>
        <v>public static String CONTROLLER_TYPE="controllerType";</v>
      </c>
      <c r="Z339" s="7" t="str">
        <f t="shared" si="140"/>
        <v>private String controllerType="";</v>
      </c>
    </row>
    <row r="340" spans="2:26" ht="19.2" x14ac:dyDescent="0.45">
      <c r="B340" s="1" t="s">
        <v>47</v>
      </c>
      <c r="C340" s="1" t="s">
        <v>1</v>
      </c>
      <c r="D340" s="4">
        <v>4000</v>
      </c>
      <c r="E340" s="24"/>
      <c r="F340" s="24"/>
      <c r="G340" s="24"/>
      <c r="K340" s="25" t="str">
        <f>CONCATENATE(B340,",")</f>
        <v>INPUT_KEY,</v>
      </c>
      <c r="L340" s="12"/>
      <c r="M340" s="18" t="str">
        <f>CONCATENATE(B340,",")</f>
        <v>INPUT_KEY,</v>
      </c>
      <c r="N340" s="5" t="str">
        <f t="shared" si="141"/>
        <v>INPUT_KEY VARCHAR(4000),</v>
      </c>
      <c r="O340" s="1" t="s">
        <v>13</v>
      </c>
      <c r="P340" t="s">
        <v>43</v>
      </c>
      <c r="W340" s="17" t="str">
        <f t="shared" si="137"/>
        <v>inputKey</v>
      </c>
      <c r="X340" s="3" t="str">
        <f t="shared" si="138"/>
        <v>"inputKey":"",</v>
      </c>
      <c r="Y340" s="22" t="str">
        <f t="shared" si="139"/>
        <v>public static String INPUT_KEY="inputKey";</v>
      </c>
      <c r="Z340" s="7" t="str">
        <f t="shared" si="140"/>
        <v>private String inputKey="";</v>
      </c>
    </row>
    <row r="341" spans="2:26" ht="19.2" x14ac:dyDescent="0.45">
      <c r="B341" s="1" t="s">
        <v>48</v>
      </c>
      <c r="C341" s="1" t="s">
        <v>1</v>
      </c>
      <c r="D341" s="4">
        <v>4000</v>
      </c>
      <c r="E341" s="24"/>
      <c r="F341" s="24"/>
      <c r="G341" s="24"/>
      <c r="K341" s="25" t="str">
        <f>CONCATENATE(B341,",")</f>
        <v>INPUT_VALUE,</v>
      </c>
      <c r="L341" s="12"/>
      <c r="M341" s="18" t="str">
        <f>CONCATENATE(B341,",")</f>
        <v>INPUT_VALUE,</v>
      </c>
      <c r="N341" s="5" t="str">
        <f t="shared" si="141"/>
        <v>INPUT_VALUE VARCHAR(4000),</v>
      </c>
      <c r="O341" s="1" t="s">
        <v>13</v>
      </c>
      <c r="P341" t="s">
        <v>44</v>
      </c>
      <c r="W341" s="17" t="str">
        <f t="shared" si="137"/>
        <v>inputValue</v>
      </c>
      <c r="X341" s="3" t="str">
        <f t="shared" si="138"/>
        <v>"inputValue":"",</v>
      </c>
      <c r="Y341" s="22" t="str">
        <f t="shared" si="139"/>
        <v>public static String INPUT_VALUE="inputValue";</v>
      </c>
      <c r="Z341" s="7" t="str">
        <f t="shared" si="140"/>
        <v>private String inputValue="";</v>
      </c>
    </row>
    <row r="342" spans="2:26" ht="19.2" x14ac:dyDescent="0.45">
      <c r="B342" s="1" t="s">
        <v>4</v>
      </c>
      <c r="C342" s="1" t="s">
        <v>1</v>
      </c>
      <c r="D342" s="4">
        <v>20</v>
      </c>
      <c r="E342" s="24"/>
      <c r="F342" s="24"/>
      <c r="G342" s="24"/>
      <c r="K342" s="25" t="str">
        <f>CONCATENATE(B342,",")</f>
        <v>INSERT_DATE,</v>
      </c>
      <c r="L342" s="12"/>
      <c r="M342" s="18" t="str">
        <f>CONCATENATE(B342,",")</f>
        <v>INSERT_DATE,</v>
      </c>
      <c r="N342" s="5" t="str">
        <f t="shared" si="141"/>
        <v>INSERT_DATE VARCHAR(20),</v>
      </c>
      <c r="O342" s="1" t="s">
        <v>7</v>
      </c>
      <c r="P342" t="s">
        <v>8</v>
      </c>
      <c r="W342" s="17" t="str">
        <f t="shared" si="137"/>
        <v>insertDate</v>
      </c>
      <c r="X342" s="3" t="str">
        <f t="shared" si="138"/>
        <v>"insertDate":"",</v>
      </c>
      <c r="Y342" s="22" t="str">
        <f t="shared" si="139"/>
        <v>public static String INSERT_DATE="insertDate";</v>
      </c>
      <c r="Z342" s="7" t="str">
        <f t="shared" si="140"/>
        <v>private String insertDate="";</v>
      </c>
    </row>
    <row r="343" spans="2:26" ht="19.2" x14ac:dyDescent="0.45">
      <c r="B343" s="1" t="s">
        <v>5</v>
      </c>
      <c r="C343" s="1" t="s">
        <v>1</v>
      </c>
      <c r="D343" s="4">
        <v>20</v>
      </c>
      <c r="E343" s="24"/>
      <c r="F343" s="24"/>
      <c r="G343" s="24"/>
      <c r="K343" s="25" t="str">
        <f>CONCATENATE(B343,",")</f>
        <v>MODIFICATION_DATE,</v>
      </c>
      <c r="L343" s="12"/>
      <c r="M343" s="18" t="str">
        <f>CONCATENATE(B343,",")</f>
        <v>MODIFICATION_DATE,</v>
      </c>
      <c r="N343" s="5" t="str">
        <f t="shared" si="141"/>
        <v>MODIFICATION_DATE VARCHAR(20),</v>
      </c>
      <c r="O343" s="1" t="s">
        <v>9</v>
      </c>
      <c r="P343" t="s">
        <v>8</v>
      </c>
      <c r="W343" s="17" t="str">
        <f t="shared" si="137"/>
        <v>modificationDate</v>
      </c>
      <c r="X343" s="3" t="str">
        <f t="shared" si="138"/>
        <v>"modificationDate":"",</v>
      </c>
      <c r="Y343" s="22" t="str">
        <f t="shared" si="139"/>
        <v>public static String MODIFICATION_DATE="modificationDate";</v>
      </c>
      <c r="Z343" s="7" t="str">
        <f t="shared" si="140"/>
        <v>private String modificationDate="";</v>
      </c>
    </row>
    <row r="344" spans="2:26" ht="65.400000000000006" x14ac:dyDescent="0.45">
      <c r="B344" s="10" t="s">
        <v>21</v>
      </c>
      <c r="C344" s="1" t="s">
        <v>1</v>
      </c>
      <c r="D344" s="4">
        <v>21</v>
      </c>
      <c r="E344" s="24"/>
      <c r="F344" s="24"/>
      <c r="G344" s="24"/>
      <c r="K344" s="28" t="s">
        <v>124</v>
      </c>
      <c r="L344" s="12"/>
      <c r="M344" s="18" t="str">
        <f>CONCATENATE(B344,",")</f>
        <v>USERNAME,</v>
      </c>
      <c r="N344" s="5" t="str">
        <f t="shared" si="141"/>
        <v>USERNAME VARCHAR(21),</v>
      </c>
      <c r="O344" s="1" t="s">
        <v>21</v>
      </c>
      <c r="W344" s="17" t="str">
        <f t="shared" si="137"/>
        <v>username</v>
      </c>
      <c r="X344" s="3" t="str">
        <f t="shared" si="138"/>
        <v>"username":"",</v>
      </c>
      <c r="Y344" s="22" t="str">
        <f t="shared" si="139"/>
        <v>public static String USERNAME="username";</v>
      </c>
      <c r="Z344" s="7" t="str">
        <f t="shared" si="140"/>
        <v>private String username="";</v>
      </c>
    </row>
    <row r="345" spans="2:26" x14ac:dyDescent="0.3">
      <c r="E345" s="24"/>
      <c r="F345" s="24"/>
      <c r="G345" s="24"/>
      <c r="K345" s="29" t="str">
        <f>CONCATENATE(" FROM ",LEFT(B327,LEN(B327)-5)," T")</f>
        <v xml:space="preserve"> FROM CR_USER_CONTROLLER T</v>
      </c>
      <c r="M345" s="19"/>
      <c r="N345" s="5" t="s">
        <v>6</v>
      </c>
      <c r="W345" s="16"/>
      <c r="X345" s="3" t="s">
        <v>33</v>
      </c>
      <c r="Y345" s="22"/>
      <c r="Z345" s="7"/>
    </row>
    <row r="346" spans="2:26" x14ac:dyDescent="0.3">
      <c r="E346" s="24"/>
      <c r="F346" s="24"/>
      <c r="G346" s="24"/>
      <c r="K346" s="29"/>
      <c r="M346" s="19"/>
      <c r="N346" s="5"/>
      <c r="W346" s="16"/>
      <c r="X346" s="3"/>
      <c r="Y346" s="22"/>
      <c r="Z346" s="7"/>
    </row>
    <row r="347" spans="2:26" ht="19.2" x14ac:dyDescent="0.45">
      <c r="B347" s="9"/>
      <c r="C347" s="14"/>
      <c r="D347" s="14"/>
      <c r="E347" s="24"/>
      <c r="F347" s="24"/>
      <c r="G347" s="24"/>
      <c r="K347" s="29" t="e">
        <f>CONCATENATE(" FROM ",LEFT(#REF!,LEN(#REF!)-5)," T")</f>
        <v>#REF!</v>
      </c>
      <c r="L347" s="14"/>
      <c r="M347" s="20"/>
      <c r="N347" s="5" t="s">
        <v>96</v>
      </c>
      <c r="O347" s="14"/>
      <c r="W347" s="17"/>
      <c r="X347" s="3"/>
      <c r="Y347" s="22"/>
      <c r="Z347" s="7"/>
    </row>
    <row r="348" spans="2:26" x14ac:dyDescent="0.3">
      <c r="E348" s="24"/>
      <c r="F348" s="24"/>
      <c r="G348" s="24"/>
      <c r="K348" s="21"/>
      <c r="M348" s="19"/>
      <c r="N348" s="5"/>
      <c r="W348" s="16"/>
      <c r="X348" s="3"/>
      <c r="Y348" s="22"/>
      <c r="Z348" s="7"/>
    </row>
    <row r="349" spans="2:26" x14ac:dyDescent="0.3">
      <c r="B349" s="2" t="s">
        <v>37</v>
      </c>
      <c r="E349" s="24"/>
      <c r="F349" s="24"/>
      <c r="G349" s="24"/>
      <c r="I349" t="str">
        <f>CONCATENATE("ALTER TABLE"," ",B349)</f>
        <v>ALTER TABLE CR_LIST_ITEM</v>
      </c>
      <c r="K349" s="21"/>
      <c r="M349" s="19"/>
      <c r="N349" s="5" t="str">
        <f>CONCATENATE("CREATE TABLE ",B349," ","(")</f>
        <v>CREATE TABLE CR_LIST_ITEM (</v>
      </c>
      <c r="W349" s="16"/>
      <c r="X349" s="3" t="s">
        <v>32</v>
      </c>
      <c r="Y349" s="22"/>
      <c r="Z349" s="7"/>
    </row>
    <row r="350" spans="2:26" ht="30.6" x14ac:dyDescent="0.45">
      <c r="B350" s="1" t="s">
        <v>2</v>
      </c>
      <c r="C350" s="1" t="s">
        <v>1</v>
      </c>
      <c r="D350" s="4">
        <v>20</v>
      </c>
      <c r="E350" s="24"/>
      <c r="F350" s="24"/>
      <c r="G350" s="24"/>
      <c r="I350" t="str">
        <f t="shared" ref="I350:I362" si="142">I349</f>
        <v>ALTER TABLE CR_LIST_ITEM</v>
      </c>
      <c r="J350" t="str">
        <f t="shared" ref="J350:J362" si="143">CONCATENATE(LEFT(CONCATENATE(" ADD "," ",N350,";"),LEN(CONCATENATE(" ADD "," ",N350,";"))-2),";")</f>
        <v xml:space="preserve"> ADD  ID VARCHAR(20);</v>
      </c>
      <c r="K350" s="21" t="str">
        <f t="shared" ref="K350:K362" si="144">CONCATENATE(LEFT(CONCATENATE("  ALTER COLUMN  "," ",N350,";"),LEN(CONCATENATE("  ALTER COLUMN  "," ",N350,";"))-2),";")</f>
        <v xml:space="preserve">  ALTER COLUMN   ID VARCHAR(20);</v>
      </c>
      <c r="L350" s="12"/>
      <c r="M350" s="18"/>
      <c r="N350" s="5" t="str">
        <f t="shared" ref="N350:N361" si="145">CONCATENATE(B350," ",C350,"(",D350,")",",")</f>
        <v>ID VARCHAR(20),</v>
      </c>
      <c r="O350" s="1" t="s">
        <v>2</v>
      </c>
      <c r="P350" s="6"/>
      <c r="Q350" s="6"/>
      <c r="R350" s="6"/>
      <c r="S350" s="6"/>
      <c r="T350" s="6"/>
      <c r="U350" s="6"/>
      <c r="V350" s="6"/>
      <c r="W350" s="17" t="str">
        <f t="shared" ref="W350:W362" si="146">CONCATENATE(,LOWER(O350),UPPER(LEFT(P350,1)),LOWER(RIGHT(P350,LEN(P350)-IF(LEN(P350)&gt;0,1,LEN(P350)))),UPPER(LEFT(Q350,1)),LOWER(RIGHT(Q350,LEN(Q350)-IF(LEN(Q350)&gt;0,1,LEN(Q350)))),UPPER(LEFT(R350,1)),LOWER(RIGHT(R350,LEN(R350)-IF(LEN(R350)&gt;0,1,LEN(R350)))),UPPER(LEFT(S350,1)),LOWER(RIGHT(S350,LEN(S350)-IF(LEN(S350)&gt;0,1,LEN(S350)))),UPPER(LEFT(T350,1)),LOWER(RIGHT(T350,LEN(T350)-IF(LEN(T350)&gt;0,1,LEN(T350)))),UPPER(LEFT(U350,1)),LOWER(RIGHT(U350,LEN(U350)-IF(LEN(U350)&gt;0,1,LEN(U350)))),UPPER(LEFT(V350,1)),LOWER(RIGHT(V350,LEN(V350)-IF(LEN(V350)&gt;0,1,LEN(V350)))))</f>
        <v>id</v>
      </c>
      <c r="X350" s="3" t="str">
        <f t="shared" ref="X350:X362" si="147">CONCATENATE("""",W350,"""",":","""","""",",")</f>
        <v>"id":"",</v>
      </c>
      <c r="Y350" s="22" t="str">
        <f t="shared" ref="Y350:Y362" si="148">CONCATENATE("public static String ",,B350,,"=","""",W350,""";")</f>
        <v>public static String ID="id";</v>
      </c>
      <c r="Z350" s="7" t="str">
        <f t="shared" ref="Z350:Z362" si="149">CONCATENATE("private String ",W350,"=","""""",";")</f>
        <v>private String id="";</v>
      </c>
    </row>
    <row r="351" spans="2:26" ht="30.6" x14ac:dyDescent="0.45">
      <c r="B351" s="1" t="s">
        <v>3</v>
      </c>
      <c r="C351" s="1" t="s">
        <v>1</v>
      </c>
      <c r="D351" s="4">
        <v>10</v>
      </c>
      <c r="E351" s="24"/>
      <c r="F351" s="24"/>
      <c r="G351" s="24"/>
      <c r="I351" t="str">
        <f t="shared" si="142"/>
        <v>ALTER TABLE CR_LIST_ITEM</v>
      </c>
      <c r="J351" t="str">
        <f t="shared" si="143"/>
        <v xml:space="preserve"> ADD  STATUS VARCHAR(10);</v>
      </c>
      <c r="K351" s="21" t="str">
        <f t="shared" si="144"/>
        <v xml:space="preserve">  ALTER COLUMN   STATUS VARCHAR(10);</v>
      </c>
      <c r="L351" s="12"/>
      <c r="M351" s="18"/>
      <c r="N351" s="5" t="str">
        <f t="shared" si="145"/>
        <v>STATUS VARCHAR(10),</v>
      </c>
      <c r="O351" s="1" t="s">
        <v>3</v>
      </c>
      <c r="W351" s="17" t="str">
        <f t="shared" si="146"/>
        <v>status</v>
      </c>
      <c r="X351" s="3" t="str">
        <f t="shared" si="147"/>
        <v>"status":"",</v>
      </c>
      <c r="Y351" s="22" t="str">
        <f t="shared" si="148"/>
        <v>public static String STATUS="status";</v>
      </c>
      <c r="Z351" s="7" t="str">
        <f t="shared" si="149"/>
        <v>private String status="";</v>
      </c>
    </row>
    <row r="352" spans="2:26" ht="30.6" x14ac:dyDescent="0.45">
      <c r="B352" s="1" t="s">
        <v>4</v>
      </c>
      <c r="C352" s="1" t="s">
        <v>1</v>
      </c>
      <c r="D352" s="4">
        <v>20</v>
      </c>
      <c r="E352" s="24"/>
      <c r="F352" s="24"/>
      <c r="G352" s="24"/>
      <c r="I352" t="str">
        <f t="shared" si="142"/>
        <v>ALTER TABLE CR_LIST_ITEM</v>
      </c>
      <c r="J352" t="str">
        <f t="shared" si="143"/>
        <v xml:space="preserve"> ADD  INSERT_DATE VARCHAR(20);</v>
      </c>
      <c r="K352" s="21" t="str">
        <f t="shared" si="144"/>
        <v xml:space="preserve">  ALTER COLUMN   INSERT_DATE VARCHAR(20);</v>
      </c>
      <c r="L352" s="12"/>
      <c r="M352" s="18"/>
      <c r="N352" s="5" t="str">
        <f t="shared" si="145"/>
        <v>INSERT_DATE VARCHAR(20),</v>
      </c>
      <c r="O352" s="1" t="s">
        <v>7</v>
      </c>
      <c r="P352" t="s">
        <v>8</v>
      </c>
      <c r="W352" s="17" t="str">
        <f t="shared" si="146"/>
        <v>insertDate</v>
      </c>
      <c r="X352" s="3" t="str">
        <f t="shared" si="147"/>
        <v>"insertDate":"",</v>
      </c>
      <c r="Y352" s="22" t="str">
        <f t="shared" si="148"/>
        <v>public static String INSERT_DATE="insertDate";</v>
      </c>
      <c r="Z352" s="7" t="str">
        <f t="shared" si="149"/>
        <v>private String insertDate="";</v>
      </c>
    </row>
    <row r="353" spans="2:26" ht="45" x14ac:dyDescent="0.45">
      <c r="B353" s="1" t="s">
        <v>5</v>
      </c>
      <c r="C353" s="1" t="s">
        <v>1</v>
      </c>
      <c r="D353" s="4">
        <v>20</v>
      </c>
      <c r="E353" s="24"/>
      <c r="F353" s="24"/>
      <c r="G353" s="24"/>
      <c r="I353" t="str">
        <f t="shared" si="142"/>
        <v>ALTER TABLE CR_LIST_ITEM</v>
      </c>
      <c r="J353" t="str">
        <f t="shared" si="143"/>
        <v xml:space="preserve"> ADD  MODIFICATION_DATE VARCHAR(20);</v>
      </c>
      <c r="K353" s="21" t="str">
        <f t="shared" si="144"/>
        <v xml:space="preserve">  ALTER COLUMN   MODIFICATION_DATE VARCHAR(20);</v>
      </c>
      <c r="L353" s="12"/>
      <c r="M353" s="18"/>
      <c r="N353" s="5" t="str">
        <f t="shared" si="145"/>
        <v>MODIFICATION_DATE VARCHAR(20),</v>
      </c>
      <c r="O353" s="1" t="s">
        <v>9</v>
      </c>
      <c r="P353" t="s">
        <v>8</v>
      </c>
      <c r="W353" s="17" t="str">
        <f t="shared" si="146"/>
        <v>modificationDate</v>
      </c>
      <c r="X353" s="3" t="str">
        <f t="shared" si="147"/>
        <v>"modificationDate":"",</v>
      </c>
      <c r="Y353" s="22" t="str">
        <f t="shared" si="148"/>
        <v>public static String MODIFICATION_DATE="modificationDate";</v>
      </c>
      <c r="Z353" s="7" t="str">
        <f t="shared" si="149"/>
        <v>private String modificationDate="";</v>
      </c>
    </row>
    <row r="354" spans="2:26" ht="30.6" x14ac:dyDescent="0.45">
      <c r="B354" s="1" t="s">
        <v>38</v>
      </c>
      <c r="C354" s="1" t="s">
        <v>1</v>
      </c>
      <c r="D354" s="4">
        <v>256</v>
      </c>
      <c r="E354" s="24"/>
      <c r="F354" s="24"/>
      <c r="G354" s="24"/>
      <c r="I354" t="str">
        <f t="shared" si="142"/>
        <v>ALTER TABLE CR_LIST_ITEM</v>
      </c>
      <c r="J354" t="str">
        <f t="shared" si="143"/>
        <v xml:space="preserve"> ADD  ITEM_CODE VARCHAR(256);</v>
      </c>
      <c r="K354" s="21" t="str">
        <f t="shared" si="144"/>
        <v xml:space="preserve">  ALTER COLUMN   ITEM_CODE VARCHAR(256);</v>
      </c>
      <c r="L354" s="12"/>
      <c r="M354" s="18"/>
      <c r="N354" s="5" t="str">
        <f t="shared" si="145"/>
        <v>ITEM_CODE VARCHAR(256),</v>
      </c>
      <c r="O354" s="1" t="s">
        <v>54</v>
      </c>
      <c r="P354" t="s">
        <v>18</v>
      </c>
      <c r="W354" s="17" t="str">
        <f t="shared" si="146"/>
        <v>itemCode</v>
      </c>
      <c r="X354" s="3" t="str">
        <f t="shared" si="147"/>
        <v>"itemCode":"",</v>
      </c>
      <c r="Y354" s="22" t="str">
        <f t="shared" si="148"/>
        <v>public static String ITEM_CODE="itemCode";</v>
      </c>
      <c r="Z354" s="7" t="str">
        <f t="shared" si="149"/>
        <v>private String itemCode="";</v>
      </c>
    </row>
    <row r="355" spans="2:26" ht="30.6" x14ac:dyDescent="0.45">
      <c r="B355" s="10" t="s">
        <v>39</v>
      </c>
      <c r="C355" s="1" t="s">
        <v>1</v>
      </c>
      <c r="D355" s="8">
        <v>256</v>
      </c>
      <c r="E355" s="24"/>
      <c r="F355" s="24"/>
      <c r="G355" s="24"/>
      <c r="I355" t="str">
        <f t="shared" si="142"/>
        <v>ALTER TABLE CR_LIST_ITEM</v>
      </c>
      <c r="J355" t="str">
        <f t="shared" si="143"/>
        <v xml:space="preserve"> ADD  ITEM_KEY VARCHAR(256);</v>
      </c>
      <c r="K355" s="21" t="str">
        <f t="shared" si="144"/>
        <v xml:space="preserve">  ALTER COLUMN   ITEM_KEY VARCHAR(256);</v>
      </c>
      <c r="M355" s="19"/>
      <c r="N355" s="5" t="str">
        <f t="shared" si="145"/>
        <v>ITEM_KEY VARCHAR(256),</v>
      </c>
      <c r="O355" t="s">
        <v>54</v>
      </c>
      <c r="P355" t="s">
        <v>43</v>
      </c>
      <c r="W355" s="17" t="str">
        <f t="shared" si="146"/>
        <v>itemKey</v>
      </c>
      <c r="X355" s="3" t="str">
        <f t="shared" si="147"/>
        <v>"itemKey":"",</v>
      </c>
      <c r="Y355" s="22" t="str">
        <f t="shared" si="148"/>
        <v>public static String ITEM_KEY="itemKey";</v>
      </c>
      <c r="Z355" s="7" t="str">
        <f t="shared" si="149"/>
        <v>private String itemKey="";</v>
      </c>
    </row>
    <row r="356" spans="2:26" ht="30.6" x14ac:dyDescent="0.45">
      <c r="B356" s="10" t="s">
        <v>40</v>
      </c>
      <c r="C356" s="1" t="s">
        <v>1</v>
      </c>
      <c r="D356" s="8">
        <v>600</v>
      </c>
      <c r="E356" s="24"/>
      <c r="F356" s="24"/>
      <c r="G356" s="24"/>
      <c r="I356" t="str">
        <f t="shared" si="142"/>
        <v>ALTER TABLE CR_LIST_ITEM</v>
      </c>
      <c r="J356" t="str">
        <f t="shared" si="143"/>
        <v xml:space="preserve"> ADD  ITEM_VALUE VARCHAR(600);</v>
      </c>
      <c r="K356" s="21" t="str">
        <f t="shared" si="144"/>
        <v xml:space="preserve">  ALTER COLUMN   ITEM_VALUE VARCHAR(600);</v>
      </c>
      <c r="M356" s="19"/>
      <c r="N356" s="5" t="str">
        <f t="shared" si="145"/>
        <v>ITEM_VALUE VARCHAR(600),</v>
      </c>
      <c r="O356" t="s">
        <v>54</v>
      </c>
      <c r="P356" t="s">
        <v>44</v>
      </c>
      <c r="W356" s="17" t="str">
        <f t="shared" si="146"/>
        <v>itemValue</v>
      </c>
      <c r="X356" s="3" t="str">
        <f t="shared" si="147"/>
        <v>"itemValue":"",</v>
      </c>
      <c r="Y356" s="22" t="str">
        <f t="shared" si="148"/>
        <v>public static String ITEM_VALUE="itemValue";</v>
      </c>
      <c r="Z356" s="7" t="str">
        <f t="shared" si="149"/>
        <v>private String itemValue="";</v>
      </c>
    </row>
    <row r="357" spans="2:26" ht="30.6" x14ac:dyDescent="0.45">
      <c r="B357" s="10" t="s">
        <v>97</v>
      </c>
      <c r="C357" s="1" t="s">
        <v>1</v>
      </c>
      <c r="D357" s="8">
        <v>3000</v>
      </c>
      <c r="E357" s="24"/>
      <c r="F357" s="24"/>
      <c r="G357" s="24"/>
      <c r="I357" t="str">
        <f t="shared" si="142"/>
        <v>ALTER TABLE CR_LIST_ITEM</v>
      </c>
      <c r="J357" t="str">
        <f t="shared" si="143"/>
        <v xml:space="preserve"> ADD  PARAM_1 VARCHAR(3000);</v>
      </c>
      <c r="K357" s="21" t="str">
        <f t="shared" si="144"/>
        <v xml:space="preserve">  ALTER COLUMN   PARAM_1 VARCHAR(3000);</v>
      </c>
      <c r="M357" s="19"/>
      <c r="N357" s="5" t="str">
        <f t="shared" si="145"/>
        <v>PARAM_1 VARCHAR(3000),</v>
      </c>
      <c r="O357" t="s">
        <v>102</v>
      </c>
      <c r="P357">
        <v>1</v>
      </c>
      <c r="W357" s="17" t="str">
        <f t="shared" si="146"/>
        <v>param1</v>
      </c>
      <c r="X357" s="3" t="str">
        <f t="shared" si="147"/>
        <v>"param1":"",</v>
      </c>
      <c r="Y357" s="22" t="str">
        <f t="shared" si="148"/>
        <v>public static String PARAM_1="param1";</v>
      </c>
      <c r="Z357" s="7" t="str">
        <f t="shared" si="149"/>
        <v>private String param1="";</v>
      </c>
    </row>
    <row r="358" spans="2:26" ht="30.6" x14ac:dyDescent="0.45">
      <c r="B358" s="10" t="s">
        <v>98</v>
      </c>
      <c r="C358" s="1" t="s">
        <v>1</v>
      </c>
      <c r="D358" s="8">
        <v>3000</v>
      </c>
      <c r="E358" s="24"/>
      <c r="F358" s="24"/>
      <c r="G358" s="24"/>
      <c r="I358" t="str">
        <f t="shared" si="142"/>
        <v>ALTER TABLE CR_LIST_ITEM</v>
      </c>
      <c r="J358" t="str">
        <f t="shared" si="143"/>
        <v xml:space="preserve"> ADD  PARAM_2 VARCHAR(3000);</v>
      </c>
      <c r="K358" s="21" t="str">
        <f t="shared" si="144"/>
        <v xml:space="preserve">  ALTER COLUMN   PARAM_2 VARCHAR(3000);</v>
      </c>
      <c r="M358" s="19"/>
      <c r="N358" s="5" t="str">
        <f t="shared" si="145"/>
        <v>PARAM_2 VARCHAR(3000),</v>
      </c>
      <c r="O358" t="s">
        <v>102</v>
      </c>
      <c r="P358">
        <v>2</v>
      </c>
      <c r="W358" s="17" t="str">
        <f t="shared" si="146"/>
        <v>param2</v>
      </c>
      <c r="X358" s="3" t="str">
        <f t="shared" si="147"/>
        <v>"param2":"",</v>
      </c>
      <c r="Y358" s="22" t="str">
        <f t="shared" si="148"/>
        <v>public static String PARAM_2="param2";</v>
      </c>
      <c r="Z358" s="7" t="str">
        <f t="shared" si="149"/>
        <v>private String param2="";</v>
      </c>
    </row>
    <row r="359" spans="2:26" ht="30.6" x14ac:dyDescent="0.45">
      <c r="B359" s="10" t="s">
        <v>99</v>
      </c>
      <c r="C359" s="1" t="s">
        <v>1</v>
      </c>
      <c r="D359" s="8">
        <v>3000</v>
      </c>
      <c r="E359" s="24"/>
      <c r="F359" s="24"/>
      <c r="G359" s="24"/>
      <c r="I359" t="str">
        <f t="shared" si="142"/>
        <v>ALTER TABLE CR_LIST_ITEM</v>
      </c>
      <c r="J359" t="str">
        <f t="shared" si="143"/>
        <v xml:space="preserve"> ADD  PARAM_3 VARCHAR(3000);</v>
      </c>
      <c r="K359" s="21" t="str">
        <f t="shared" si="144"/>
        <v xml:space="preserve">  ALTER COLUMN   PARAM_3 VARCHAR(3000);</v>
      </c>
      <c r="M359" s="19"/>
      <c r="N359" s="5" t="str">
        <f t="shared" si="145"/>
        <v>PARAM_3 VARCHAR(3000),</v>
      </c>
      <c r="O359" t="s">
        <v>102</v>
      </c>
      <c r="P359">
        <v>3</v>
      </c>
      <c r="W359" s="17" t="str">
        <f t="shared" si="146"/>
        <v>param3</v>
      </c>
      <c r="X359" s="3" t="str">
        <f t="shared" si="147"/>
        <v>"param3":"",</v>
      </c>
      <c r="Y359" s="22" t="str">
        <f t="shared" si="148"/>
        <v>public static String PARAM_3="param3";</v>
      </c>
      <c r="Z359" s="7" t="str">
        <f t="shared" si="149"/>
        <v>private String param3="";</v>
      </c>
    </row>
    <row r="360" spans="2:26" ht="30.6" x14ac:dyDescent="0.45">
      <c r="B360" s="10" t="s">
        <v>101</v>
      </c>
      <c r="C360" s="1" t="s">
        <v>1</v>
      </c>
      <c r="D360" s="8">
        <v>3000</v>
      </c>
      <c r="E360" s="24"/>
      <c r="F360" s="24"/>
      <c r="G360" s="24"/>
      <c r="I360" t="str">
        <f t="shared" si="142"/>
        <v>ALTER TABLE CR_LIST_ITEM</v>
      </c>
      <c r="J360" t="str">
        <f t="shared" si="143"/>
        <v xml:space="preserve"> ADD  PARAM_4 VARCHAR(3000);</v>
      </c>
      <c r="K360" s="21" t="str">
        <f t="shared" si="144"/>
        <v xml:space="preserve">  ALTER COLUMN   PARAM_4 VARCHAR(3000);</v>
      </c>
      <c r="M360" s="19"/>
      <c r="N360" s="5" t="str">
        <f t="shared" si="145"/>
        <v>PARAM_4 VARCHAR(3000),</v>
      </c>
      <c r="O360" t="s">
        <v>102</v>
      </c>
      <c r="P360">
        <v>4</v>
      </c>
      <c r="W360" s="17" t="str">
        <f t="shared" si="146"/>
        <v>param4</v>
      </c>
      <c r="X360" s="3" t="str">
        <f t="shared" si="147"/>
        <v>"param4":"",</v>
      </c>
      <c r="Y360" s="22" t="str">
        <f t="shared" si="148"/>
        <v>public static String PARAM_4="param4";</v>
      </c>
      <c r="Z360" s="7" t="str">
        <f t="shared" si="149"/>
        <v>private String param4="";</v>
      </c>
    </row>
    <row r="361" spans="2:26" ht="30.6" x14ac:dyDescent="0.45">
      <c r="B361" s="10" t="s">
        <v>100</v>
      </c>
      <c r="C361" s="1" t="s">
        <v>1</v>
      </c>
      <c r="D361" s="8">
        <v>3000</v>
      </c>
      <c r="E361" s="24"/>
      <c r="F361" s="24"/>
      <c r="G361" s="24"/>
      <c r="I361" t="str">
        <f t="shared" si="142"/>
        <v>ALTER TABLE CR_LIST_ITEM</v>
      </c>
      <c r="J361" t="str">
        <f t="shared" si="143"/>
        <v xml:space="preserve"> ADD  PARAM_5 VARCHAR(3000);</v>
      </c>
      <c r="K361" s="21" t="str">
        <f t="shared" si="144"/>
        <v xml:space="preserve">  ALTER COLUMN   PARAM_5 VARCHAR(3000);</v>
      </c>
      <c r="M361" s="19"/>
      <c r="N361" s="5" t="str">
        <f t="shared" si="145"/>
        <v>PARAM_5 VARCHAR(3000),</v>
      </c>
      <c r="O361" t="s">
        <v>102</v>
      </c>
      <c r="P361">
        <v>5</v>
      </c>
      <c r="W361" s="17" t="str">
        <f t="shared" si="146"/>
        <v>param5</v>
      </c>
      <c r="X361" s="3" t="str">
        <f t="shared" si="147"/>
        <v>"param5":"",</v>
      </c>
      <c r="Y361" s="22" t="str">
        <f t="shared" si="148"/>
        <v>public static String PARAM_5="param5";</v>
      </c>
      <c r="Z361" s="7" t="str">
        <f t="shared" si="149"/>
        <v>private String param5="";</v>
      </c>
    </row>
    <row r="362" spans="2:26" ht="30.6" x14ac:dyDescent="0.45">
      <c r="B362" s="10" t="s">
        <v>29</v>
      </c>
      <c r="C362" s="1" t="s">
        <v>1</v>
      </c>
      <c r="D362" s="8">
        <v>10</v>
      </c>
      <c r="E362" s="24"/>
      <c r="F362" s="24"/>
      <c r="G362" s="24"/>
      <c r="I362" t="str">
        <f t="shared" si="142"/>
        <v>ALTER TABLE CR_LIST_ITEM</v>
      </c>
      <c r="J362" t="str">
        <f t="shared" si="143"/>
        <v xml:space="preserve"> ADD  LANG VARCHAR(10;</v>
      </c>
      <c r="K362" s="21" t="str">
        <f t="shared" si="144"/>
        <v xml:space="preserve">  ALTER COLUMN   LANG VARCHAR(10;</v>
      </c>
      <c r="M362" s="19"/>
      <c r="N362" s="5" t="str">
        <f>CONCATENATE(B362," ",C362,"(",D362,")","")</f>
        <v>LANG VARCHAR(10)</v>
      </c>
      <c r="O362" t="s">
        <v>29</v>
      </c>
      <c r="W362" s="17" t="str">
        <f t="shared" si="146"/>
        <v>lang</v>
      </c>
      <c r="X362" s="3" t="str">
        <f t="shared" si="147"/>
        <v>"lang":"",</v>
      </c>
      <c r="Y362" s="22" t="str">
        <f t="shared" si="148"/>
        <v>public static String LANG="lang";</v>
      </c>
      <c r="Z362" s="7" t="str">
        <f t="shared" si="149"/>
        <v>private String lang="";</v>
      </c>
    </row>
    <row r="363" spans="2:26" x14ac:dyDescent="0.3">
      <c r="E363" s="24"/>
      <c r="F363" s="24"/>
      <c r="G363" s="24"/>
      <c r="K363" s="21"/>
      <c r="M363" s="19"/>
      <c r="N363" s="5" t="s">
        <v>6</v>
      </c>
      <c r="W363" s="16"/>
      <c r="X363" s="3" t="s">
        <v>33</v>
      </c>
      <c r="Y363" s="22"/>
      <c r="Z363" s="7"/>
    </row>
    <row r="364" spans="2:26" x14ac:dyDescent="0.3">
      <c r="E364" s="24"/>
      <c r="F364" s="24"/>
      <c r="G364" s="24"/>
      <c r="K364" s="21"/>
      <c r="M364" s="19"/>
      <c r="N364" s="5"/>
      <c r="W364" s="16"/>
      <c r="X364" s="3"/>
      <c r="Y364" s="22"/>
      <c r="Z364" s="7"/>
    </row>
    <row r="365" spans="2:26" ht="28.8" x14ac:dyDescent="0.3">
      <c r="B365" s="2" t="s">
        <v>55</v>
      </c>
      <c r="E365" s="24"/>
      <c r="F365" s="24"/>
      <c r="G365" s="24"/>
      <c r="J365" t="s">
        <v>114</v>
      </c>
      <c r="K365" s="26" t="str">
        <f>CONCATENATE(J365," VIEW ",B365," AS SELECT")</f>
        <v>create VIEW CR_LIST_ITEM_LIST AS SELECT</v>
      </c>
      <c r="M365" s="18" t="str">
        <f t="shared" ref="M365:M373" si="150">CONCATENATE(B365,",")</f>
        <v>CR_LIST_ITEM_LIST,</v>
      </c>
      <c r="N365" s="5" t="str">
        <f>CONCATENATE("CREATE TABLE ",B365," ","(")</f>
        <v>CREATE TABLE CR_LIST_ITEM_LIST (</v>
      </c>
      <c r="W365" s="16"/>
      <c r="X365" s="3" t="s">
        <v>32</v>
      </c>
      <c r="Y365" s="22"/>
      <c r="Z365" s="7"/>
    </row>
    <row r="366" spans="2:26" ht="19.2" x14ac:dyDescent="0.45">
      <c r="B366" s="1" t="s">
        <v>2</v>
      </c>
      <c r="C366" s="1" t="s">
        <v>1</v>
      </c>
      <c r="D366" s="4">
        <v>20</v>
      </c>
      <c r="E366" s="24"/>
      <c r="F366" s="24"/>
      <c r="G366" s="24"/>
      <c r="K366" s="25" t="str">
        <f>CONCATENATE(B366,",")</f>
        <v>ID,</v>
      </c>
      <c r="L366" s="12"/>
      <c r="M366" s="18" t="str">
        <f t="shared" si="150"/>
        <v>ID,</v>
      </c>
      <c r="N366" s="5" t="str">
        <f t="shared" ref="N366:N380" si="151">CONCATENATE(B366," ",C366,"(",D366,")",",")</f>
        <v>ID VARCHAR(20),</v>
      </c>
      <c r="O366" s="1" t="s">
        <v>2</v>
      </c>
      <c r="P366" s="6"/>
      <c r="Q366" s="6"/>
      <c r="R366" s="6"/>
      <c r="S366" s="6"/>
      <c r="T366" s="6"/>
      <c r="U366" s="6"/>
      <c r="V366" s="6"/>
      <c r="W366" s="17" t="str">
        <f t="shared" ref="W366:W380" si="152">CONCATENATE(,LOWER(O366),UPPER(LEFT(P366,1)),LOWER(RIGHT(P366,LEN(P366)-IF(LEN(P366)&gt;0,1,LEN(P366)))),UPPER(LEFT(Q366,1)),LOWER(RIGHT(Q366,LEN(Q366)-IF(LEN(Q366)&gt;0,1,LEN(Q366)))),UPPER(LEFT(R366,1)),LOWER(RIGHT(R366,LEN(R366)-IF(LEN(R366)&gt;0,1,LEN(R366)))),UPPER(LEFT(S366,1)),LOWER(RIGHT(S366,LEN(S366)-IF(LEN(S366)&gt;0,1,LEN(S366)))),UPPER(LEFT(T366,1)),LOWER(RIGHT(T366,LEN(T366)-IF(LEN(T366)&gt;0,1,LEN(T366)))),UPPER(LEFT(U366,1)),LOWER(RIGHT(U366,LEN(U366)-IF(LEN(U366)&gt;0,1,LEN(U366)))),UPPER(LEFT(V366,1)),LOWER(RIGHT(V366,LEN(V366)-IF(LEN(V366)&gt;0,1,LEN(V366)))))</f>
        <v>id</v>
      </c>
      <c r="X366" s="3" t="str">
        <f t="shared" ref="X366:X380" si="153">CONCATENATE("""",W366,"""",":","""","""",",")</f>
        <v>"id":"",</v>
      </c>
      <c r="Y366" s="22" t="str">
        <f t="shared" ref="Y366:Y380" si="154">CONCATENATE("public static String ",,B366,,"=","""",W366,""";")</f>
        <v>public static String ID="id";</v>
      </c>
      <c r="Z366" s="7" t="str">
        <f t="shared" ref="Z366:Z380" si="155">CONCATENATE("private String ",W366,"=","""""",";")</f>
        <v>private String id="";</v>
      </c>
    </row>
    <row r="367" spans="2:26" ht="19.2" x14ac:dyDescent="0.45">
      <c r="B367" s="1" t="s">
        <v>3</v>
      </c>
      <c r="C367" s="1" t="s">
        <v>1</v>
      </c>
      <c r="D367" s="4">
        <v>10</v>
      </c>
      <c r="E367" s="24"/>
      <c r="F367" s="24"/>
      <c r="G367" s="24"/>
      <c r="K367" s="25" t="str">
        <f>CONCATENATE(B367,",")</f>
        <v>STATUS,</v>
      </c>
      <c r="L367" s="12"/>
      <c r="M367" s="18" t="str">
        <f t="shared" si="150"/>
        <v>STATUS,</v>
      </c>
      <c r="N367" s="5" t="str">
        <f t="shared" si="151"/>
        <v>STATUS VARCHAR(10),</v>
      </c>
      <c r="O367" s="1" t="s">
        <v>3</v>
      </c>
      <c r="W367" s="17" t="str">
        <f t="shared" si="152"/>
        <v>status</v>
      </c>
      <c r="X367" s="3" t="str">
        <f t="shared" si="153"/>
        <v>"status":"",</v>
      </c>
      <c r="Y367" s="22" t="str">
        <f t="shared" si="154"/>
        <v>public static String STATUS="status";</v>
      </c>
      <c r="Z367" s="7" t="str">
        <f t="shared" si="155"/>
        <v>private String status="";</v>
      </c>
    </row>
    <row r="368" spans="2:26" ht="19.2" x14ac:dyDescent="0.45">
      <c r="B368" s="1" t="s">
        <v>4</v>
      </c>
      <c r="C368" s="1" t="s">
        <v>1</v>
      </c>
      <c r="D368" s="4">
        <v>20</v>
      </c>
      <c r="E368" s="24"/>
      <c r="F368" s="24"/>
      <c r="G368" s="24"/>
      <c r="K368" s="25" t="str">
        <f>CONCATENATE(B368,",")</f>
        <v>INSERT_DATE,</v>
      </c>
      <c r="L368" s="12"/>
      <c r="M368" s="18" t="str">
        <f t="shared" si="150"/>
        <v>INSERT_DATE,</v>
      </c>
      <c r="N368" s="5" t="str">
        <f t="shared" si="151"/>
        <v>INSERT_DATE VARCHAR(20),</v>
      </c>
      <c r="O368" s="1" t="s">
        <v>7</v>
      </c>
      <c r="P368" t="s">
        <v>8</v>
      </c>
      <c r="W368" s="17" t="str">
        <f t="shared" si="152"/>
        <v>insertDate</v>
      </c>
      <c r="X368" s="3" t="str">
        <f t="shared" si="153"/>
        <v>"insertDate":"",</v>
      </c>
      <c r="Y368" s="22" t="str">
        <f t="shared" si="154"/>
        <v>public static String INSERT_DATE="insertDate";</v>
      </c>
      <c r="Z368" s="7" t="str">
        <f t="shared" si="155"/>
        <v>private String insertDate="";</v>
      </c>
    </row>
    <row r="369" spans="2:26" ht="19.2" x14ac:dyDescent="0.45">
      <c r="B369" s="1" t="s">
        <v>5</v>
      </c>
      <c r="C369" s="1" t="s">
        <v>1</v>
      </c>
      <c r="D369" s="4">
        <v>20</v>
      </c>
      <c r="E369" s="24"/>
      <c r="F369" s="24"/>
      <c r="G369" s="24"/>
      <c r="K369" s="25" t="str">
        <f>CONCATENATE(B369,",")</f>
        <v>MODIFICATION_DATE,</v>
      </c>
      <c r="L369" s="12"/>
      <c r="M369" s="18" t="str">
        <f t="shared" si="150"/>
        <v>MODIFICATION_DATE,</v>
      </c>
      <c r="N369" s="5" t="str">
        <f t="shared" si="151"/>
        <v>MODIFICATION_DATE VARCHAR(20),</v>
      </c>
      <c r="O369" s="1" t="s">
        <v>9</v>
      </c>
      <c r="P369" t="s">
        <v>8</v>
      </c>
      <c r="W369" s="17" t="str">
        <f t="shared" si="152"/>
        <v>modificationDate</v>
      </c>
      <c r="X369" s="3" t="str">
        <f t="shared" si="153"/>
        <v>"modificationDate":"",</v>
      </c>
      <c r="Y369" s="22" t="str">
        <f t="shared" si="154"/>
        <v>public static String MODIFICATION_DATE="modificationDate";</v>
      </c>
      <c r="Z369" s="7" t="str">
        <f t="shared" si="155"/>
        <v>private String modificationDate="";</v>
      </c>
    </row>
    <row r="370" spans="2:26" ht="19.2" x14ac:dyDescent="0.45">
      <c r="B370" s="1" t="s">
        <v>38</v>
      </c>
      <c r="C370" s="1" t="s">
        <v>1</v>
      </c>
      <c r="D370" s="4">
        <v>256</v>
      </c>
      <c r="E370" s="24"/>
      <c r="F370" s="24"/>
      <c r="G370" s="24"/>
      <c r="K370" s="25" t="str">
        <f>CONCATENATE(B370,",")</f>
        <v>ITEM_CODE,</v>
      </c>
      <c r="L370" s="12"/>
      <c r="M370" s="18" t="str">
        <f t="shared" si="150"/>
        <v>ITEM_CODE,</v>
      </c>
      <c r="N370" s="5" t="str">
        <f t="shared" si="151"/>
        <v>ITEM_CODE VARCHAR(256),</v>
      </c>
      <c r="O370" s="1" t="s">
        <v>54</v>
      </c>
      <c r="P370" t="s">
        <v>18</v>
      </c>
      <c r="W370" s="17" t="str">
        <f t="shared" si="152"/>
        <v>itemCode</v>
      </c>
      <c r="X370" s="3" t="str">
        <f t="shared" si="153"/>
        <v>"itemCode":"",</v>
      </c>
      <c r="Y370" s="22" t="str">
        <f t="shared" si="154"/>
        <v>public static String ITEM_CODE="itemCode";</v>
      </c>
      <c r="Z370" s="7" t="str">
        <f t="shared" si="155"/>
        <v>private String itemCode="";</v>
      </c>
    </row>
    <row r="371" spans="2:26" ht="74.400000000000006" x14ac:dyDescent="0.45">
      <c r="B371" s="11" t="s">
        <v>53</v>
      </c>
      <c r="C371" s="1" t="s">
        <v>1</v>
      </c>
      <c r="D371" s="12">
        <v>400</v>
      </c>
      <c r="E371" s="24"/>
      <c r="F371" s="24"/>
      <c r="G371" s="24"/>
      <c r="J371" s="23" t="s">
        <v>104</v>
      </c>
      <c r="K371" s="25" t="str">
        <f>CONCATENATE("ifnull((SELECT   ITEM_VALUE FROM CR_LIST_ITEM I WHERE I.ITEM_KEY=T.",B370," AND I.ITEM_CODE='",J371,"' AND I.STATUS='A' limit 1),'' ) AS ",B371,",")</f>
        <v>ifnull((SELECT   ITEM_VALUE FROM CR_LIST_ITEM I WHERE I.ITEM_KEY=T.ITEM_CODE AND I.ITEM_CODE='coreListItem' AND I.STATUS='A' limit 1),'' ) AS ITEM_CODE_NAME,</v>
      </c>
      <c r="L371" s="14"/>
      <c r="M371" s="18" t="str">
        <f t="shared" si="150"/>
        <v>ITEM_CODE_NAME,</v>
      </c>
      <c r="N371" s="5" t="str">
        <f t="shared" si="151"/>
        <v>ITEM_CODE_NAME VARCHAR(400),</v>
      </c>
      <c r="O371" s="14" t="s">
        <v>54</v>
      </c>
      <c r="P371" t="s">
        <v>18</v>
      </c>
      <c r="Q371" t="s">
        <v>0</v>
      </c>
      <c r="W371" s="17" t="str">
        <f t="shared" si="152"/>
        <v>itemCodeName</v>
      </c>
      <c r="X371" s="3" t="str">
        <f t="shared" si="153"/>
        <v>"itemCodeName":"",</v>
      </c>
      <c r="Y371" s="22" t="str">
        <f t="shared" si="154"/>
        <v>public static String ITEM_CODE_NAME="itemCodeName";</v>
      </c>
      <c r="Z371" s="7" t="str">
        <f t="shared" si="155"/>
        <v>private String itemCodeName="";</v>
      </c>
    </row>
    <row r="372" spans="2:26" ht="19.2" x14ac:dyDescent="0.45">
      <c r="B372" s="10" t="s">
        <v>39</v>
      </c>
      <c r="C372" s="1" t="s">
        <v>1</v>
      </c>
      <c r="D372" s="8">
        <v>256</v>
      </c>
      <c r="E372" s="24"/>
      <c r="F372" s="24"/>
      <c r="G372" s="24"/>
      <c r="K372" s="25" t="str">
        <f t="shared" ref="K372:K379" si="156">CONCATENATE(B372,",")</f>
        <v>ITEM_KEY,</v>
      </c>
      <c r="M372" s="18" t="str">
        <f t="shared" si="150"/>
        <v>ITEM_KEY,</v>
      </c>
      <c r="N372" s="5" t="str">
        <f t="shared" si="151"/>
        <v>ITEM_KEY VARCHAR(256),</v>
      </c>
      <c r="O372" t="s">
        <v>54</v>
      </c>
      <c r="P372" t="s">
        <v>43</v>
      </c>
      <c r="W372" s="17" t="str">
        <f t="shared" si="152"/>
        <v>itemKey</v>
      </c>
      <c r="X372" s="3" t="str">
        <f t="shared" si="153"/>
        <v>"itemKey":"",</v>
      </c>
      <c r="Y372" s="22" t="str">
        <f t="shared" si="154"/>
        <v>public static String ITEM_KEY="itemKey";</v>
      </c>
      <c r="Z372" s="7" t="str">
        <f t="shared" si="155"/>
        <v>private String itemKey="";</v>
      </c>
    </row>
    <row r="373" spans="2:26" ht="19.2" x14ac:dyDescent="0.45">
      <c r="B373" s="10" t="s">
        <v>40</v>
      </c>
      <c r="C373" s="1" t="s">
        <v>1</v>
      </c>
      <c r="D373" s="8">
        <v>600</v>
      </c>
      <c r="E373" s="24"/>
      <c r="F373" s="24"/>
      <c r="G373" s="24"/>
      <c r="K373" s="25" t="str">
        <f t="shared" si="156"/>
        <v>ITEM_VALUE,</v>
      </c>
      <c r="M373" s="18" t="str">
        <f t="shared" si="150"/>
        <v>ITEM_VALUE,</v>
      </c>
      <c r="N373" s="5" t="str">
        <f t="shared" si="151"/>
        <v>ITEM_VALUE VARCHAR(600),</v>
      </c>
      <c r="O373" t="s">
        <v>54</v>
      </c>
      <c r="P373" t="s">
        <v>44</v>
      </c>
      <c r="W373" s="17" t="str">
        <f t="shared" si="152"/>
        <v>itemValue</v>
      </c>
      <c r="X373" s="3" t="str">
        <f t="shared" si="153"/>
        <v>"itemValue":"",</v>
      </c>
      <c r="Y373" s="22" t="str">
        <f t="shared" si="154"/>
        <v>public static String ITEM_VALUE="itemValue";</v>
      </c>
      <c r="Z373" s="7" t="str">
        <f t="shared" si="155"/>
        <v>private String itemValue="";</v>
      </c>
    </row>
    <row r="374" spans="2:26" ht="19.2" x14ac:dyDescent="0.45">
      <c r="B374" s="10" t="s">
        <v>97</v>
      </c>
      <c r="C374" s="1" t="s">
        <v>1</v>
      </c>
      <c r="D374" s="8">
        <v>3000</v>
      </c>
      <c r="E374" s="24"/>
      <c r="F374" s="24"/>
      <c r="G374" s="24"/>
      <c r="K374" s="25" t="str">
        <f t="shared" si="156"/>
        <v>PARAM_1,</v>
      </c>
      <c r="M374" s="19"/>
      <c r="N374" s="5" t="str">
        <f t="shared" si="151"/>
        <v>PARAM_1 VARCHAR(3000),</v>
      </c>
      <c r="O374" t="s">
        <v>102</v>
      </c>
      <c r="P374">
        <v>1</v>
      </c>
      <c r="W374" s="17" t="str">
        <f t="shared" si="152"/>
        <v>param1</v>
      </c>
      <c r="X374" s="3" t="str">
        <f t="shared" si="153"/>
        <v>"param1":"",</v>
      </c>
      <c r="Y374" s="22" t="str">
        <f t="shared" si="154"/>
        <v>public static String PARAM_1="param1";</v>
      </c>
      <c r="Z374" s="7" t="str">
        <f t="shared" si="155"/>
        <v>private String param1="";</v>
      </c>
    </row>
    <row r="375" spans="2:26" ht="19.2" x14ac:dyDescent="0.45">
      <c r="B375" s="10" t="s">
        <v>98</v>
      </c>
      <c r="C375" s="1" t="s">
        <v>1</v>
      </c>
      <c r="D375" s="8">
        <v>3000</v>
      </c>
      <c r="E375" s="24"/>
      <c r="F375" s="24"/>
      <c r="G375" s="24"/>
      <c r="K375" s="25" t="str">
        <f t="shared" si="156"/>
        <v>PARAM_2,</v>
      </c>
      <c r="M375" s="19"/>
      <c r="N375" s="5" t="str">
        <f t="shared" si="151"/>
        <v>PARAM_2 VARCHAR(3000),</v>
      </c>
      <c r="O375" t="s">
        <v>102</v>
      </c>
      <c r="P375">
        <v>2</v>
      </c>
      <c r="W375" s="17" t="str">
        <f t="shared" si="152"/>
        <v>param2</v>
      </c>
      <c r="X375" s="3" t="str">
        <f t="shared" si="153"/>
        <v>"param2":"",</v>
      </c>
      <c r="Y375" s="22" t="str">
        <f t="shared" si="154"/>
        <v>public static String PARAM_2="param2";</v>
      </c>
      <c r="Z375" s="7" t="str">
        <f t="shared" si="155"/>
        <v>private String param2="";</v>
      </c>
    </row>
    <row r="376" spans="2:26" ht="19.2" x14ac:dyDescent="0.45">
      <c r="B376" s="10" t="s">
        <v>99</v>
      </c>
      <c r="C376" s="1" t="s">
        <v>1</v>
      </c>
      <c r="D376" s="8">
        <v>3000</v>
      </c>
      <c r="E376" s="24"/>
      <c r="F376" s="24"/>
      <c r="G376" s="24"/>
      <c r="K376" s="25" t="str">
        <f t="shared" si="156"/>
        <v>PARAM_3,</v>
      </c>
      <c r="M376" s="19"/>
      <c r="N376" s="5" t="str">
        <f t="shared" si="151"/>
        <v>PARAM_3 VARCHAR(3000),</v>
      </c>
      <c r="O376" t="s">
        <v>102</v>
      </c>
      <c r="P376">
        <v>3</v>
      </c>
      <c r="W376" s="17" t="str">
        <f t="shared" si="152"/>
        <v>param3</v>
      </c>
      <c r="X376" s="3" t="str">
        <f t="shared" si="153"/>
        <v>"param3":"",</v>
      </c>
      <c r="Y376" s="22" t="str">
        <f t="shared" si="154"/>
        <v>public static String PARAM_3="param3";</v>
      </c>
      <c r="Z376" s="7" t="str">
        <f t="shared" si="155"/>
        <v>private String param3="";</v>
      </c>
    </row>
    <row r="377" spans="2:26" ht="19.2" x14ac:dyDescent="0.45">
      <c r="B377" s="10" t="s">
        <v>101</v>
      </c>
      <c r="C377" s="1" t="s">
        <v>1</v>
      </c>
      <c r="D377" s="8">
        <v>3000</v>
      </c>
      <c r="E377" s="24"/>
      <c r="F377" s="24"/>
      <c r="G377" s="24"/>
      <c r="K377" s="25" t="str">
        <f t="shared" si="156"/>
        <v>PARAM_4,</v>
      </c>
      <c r="M377" s="19"/>
      <c r="N377" s="5" t="str">
        <f t="shared" si="151"/>
        <v>PARAM_4 VARCHAR(3000),</v>
      </c>
      <c r="O377" t="s">
        <v>102</v>
      </c>
      <c r="P377">
        <v>4</v>
      </c>
      <c r="W377" s="17" t="str">
        <f t="shared" si="152"/>
        <v>param4</v>
      </c>
      <c r="X377" s="3" t="str">
        <f t="shared" si="153"/>
        <v>"param4":"",</v>
      </c>
      <c r="Y377" s="22" t="str">
        <f t="shared" si="154"/>
        <v>public static String PARAM_4="param4";</v>
      </c>
      <c r="Z377" s="7" t="str">
        <f t="shared" si="155"/>
        <v>private String param4="";</v>
      </c>
    </row>
    <row r="378" spans="2:26" ht="19.2" x14ac:dyDescent="0.45">
      <c r="B378" s="10" t="s">
        <v>100</v>
      </c>
      <c r="C378" s="1" t="s">
        <v>1</v>
      </c>
      <c r="D378" s="8">
        <v>3000</v>
      </c>
      <c r="E378" s="24"/>
      <c r="F378" s="24"/>
      <c r="G378" s="24"/>
      <c r="K378" s="25" t="str">
        <f t="shared" si="156"/>
        <v>PARAM_5,</v>
      </c>
      <c r="M378" s="19"/>
      <c r="N378" s="5" t="str">
        <f t="shared" si="151"/>
        <v>PARAM_5 VARCHAR(3000),</v>
      </c>
      <c r="O378" t="s">
        <v>102</v>
      </c>
      <c r="P378">
        <v>5</v>
      </c>
      <c r="W378" s="17" t="str">
        <f t="shared" si="152"/>
        <v>param5</v>
      </c>
      <c r="X378" s="3" t="str">
        <f t="shared" si="153"/>
        <v>"param5":"",</v>
      </c>
      <c r="Y378" s="22" t="str">
        <f t="shared" si="154"/>
        <v>public static String PARAM_5="param5";</v>
      </c>
      <c r="Z378" s="7" t="str">
        <f t="shared" si="155"/>
        <v>private String param5="";</v>
      </c>
    </row>
    <row r="379" spans="2:26" ht="19.2" x14ac:dyDescent="0.45">
      <c r="B379" s="10" t="s">
        <v>29</v>
      </c>
      <c r="C379" s="1" t="s">
        <v>1</v>
      </c>
      <c r="D379" s="8">
        <v>10</v>
      </c>
      <c r="E379" s="24"/>
      <c r="F379" s="24"/>
      <c r="G379" s="24"/>
      <c r="J379" s="23"/>
      <c r="K379" s="25" t="str">
        <f t="shared" si="156"/>
        <v>LANG,</v>
      </c>
      <c r="M379" s="18" t="str">
        <f>CONCATENATE(B379,",")</f>
        <v>LANG,</v>
      </c>
      <c r="N379" s="5" t="str">
        <f t="shared" si="151"/>
        <v>LANG VARCHAR(10),</v>
      </c>
      <c r="O379" t="s">
        <v>29</v>
      </c>
      <c r="W379" s="17" t="str">
        <f t="shared" si="152"/>
        <v>lang</v>
      </c>
      <c r="X379" s="3" t="str">
        <f t="shared" si="153"/>
        <v>"lang":"",</v>
      </c>
      <c r="Y379" s="22" t="str">
        <f t="shared" si="154"/>
        <v>public static String LANG="lang";</v>
      </c>
      <c r="Z379" s="7" t="str">
        <f t="shared" si="155"/>
        <v>private String lang="";</v>
      </c>
    </row>
    <row r="380" spans="2:26" ht="62.4" x14ac:dyDescent="0.45">
      <c r="B380" s="10" t="s">
        <v>56</v>
      </c>
      <c r="C380" s="10" t="s">
        <v>1</v>
      </c>
      <c r="D380" s="8">
        <v>300</v>
      </c>
      <c r="E380" s="24"/>
      <c r="F380" s="24"/>
      <c r="G380" s="24"/>
      <c r="J380" s="23" t="s">
        <v>103</v>
      </c>
      <c r="K380" s="25" t="str">
        <f>CONCATENATE("ifnull((SELECT   ITEM_VALUE FROM CR_LIST_ITEM I WHERE I.ITEM_KEY=T.",B379," AND I.ITEM_CODE='",J380,"' AND I.STATUS='A' limit 1),'' ) AS ",B380,"")</f>
        <v>ifnull((SELECT   ITEM_VALUE FROM CR_LIST_ITEM I WHERE I.ITEM_KEY=T.LANG AND I.ITEM_CODE='language' AND I.STATUS='A' limit 1),'' ) AS LANGUAGE_NAME</v>
      </c>
      <c r="M380" s="20" t="str">
        <f>CONCATENATE(B380,",")</f>
        <v>LANGUAGE_NAME,</v>
      </c>
      <c r="N380" s="5" t="str">
        <f t="shared" si="151"/>
        <v>LANGUAGE_NAME VARCHAR(300),</v>
      </c>
      <c r="O380" t="s">
        <v>57</v>
      </c>
      <c r="P380" t="s">
        <v>0</v>
      </c>
      <c r="W380" s="17" t="str">
        <f t="shared" si="152"/>
        <v>languageName</v>
      </c>
      <c r="X380" s="3" t="str">
        <f t="shared" si="153"/>
        <v>"languageName":"",</v>
      </c>
      <c r="Y380" s="22" t="str">
        <f t="shared" si="154"/>
        <v>public static String LANGUAGE_NAME="languageName";</v>
      </c>
      <c r="Z380" s="7" t="str">
        <f t="shared" si="155"/>
        <v>private String languageName="";</v>
      </c>
    </row>
    <row r="381" spans="2:26" x14ac:dyDescent="0.3">
      <c r="E381" s="24"/>
      <c r="F381" s="24"/>
      <c r="G381" s="24"/>
      <c r="K381" s="29" t="str">
        <f>CONCATENATE(" FROM ",LEFT(B365,LEN(B365)-5)," T")</f>
        <v xml:space="preserve"> FROM CR_LIST_ITEM T</v>
      </c>
      <c r="M381" s="19"/>
      <c r="N381" s="5" t="s">
        <v>6</v>
      </c>
      <c r="W381" s="16"/>
      <c r="X381" s="3" t="s">
        <v>33</v>
      </c>
      <c r="Y381" s="22"/>
      <c r="Z381" s="7"/>
    </row>
    <row r="382" spans="2:26" x14ac:dyDescent="0.3">
      <c r="E382" s="24"/>
      <c r="F382" s="24"/>
      <c r="G382" s="24"/>
      <c r="K382" s="21"/>
      <c r="M382" s="19"/>
      <c r="N382" s="5"/>
      <c r="W382" s="16"/>
      <c r="X382" s="3"/>
      <c r="Y382" s="22"/>
      <c r="Z382" s="7"/>
    </row>
    <row r="383" spans="2:26" x14ac:dyDescent="0.3">
      <c r="E383" s="24"/>
      <c r="F383" s="24"/>
      <c r="G383" s="24"/>
      <c r="K383" s="21"/>
      <c r="M383" s="19"/>
      <c r="N383" s="5"/>
      <c r="W383" s="16"/>
      <c r="X383" s="3"/>
      <c r="Y383" s="22"/>
      <c r="Z383" s="7"/>
    </row>
    <row r="384" spans="2:26" x14ac:dyDescent="0.3">
      <c r="E384" s="24"/>
      <c r="F384" s="24"/>
      <c r="G384" s="24"/>
      <c r="K384" s="21"/>
      <c r="M384" s="19"/>
      <c r="N384" s="5"/>
      <c r="W384" s="16"/>
      <c r="X384" s="3"/>
      <c r="Y384" s="22"/>
      <c r="Z384" s="7"/>
    </row>
    <row r="385" spans="2:26" x14ac:dyDescent="0.3">
      <c r="B385" s="2" t="s">
        <v>65</v>
      </c>
      <c r="E385" s="24"/>
      <c r="F385" s="24"/>
      <c r="G385" s="24"/>
      <c r="I385" t="str">
        <f>CONCATENATE("ALTER TABLE"," ",B385)</f>
        <v>ALTER TABLE CR_REL_RULE_AND_COMPONENT</v>
      </c>
      <c r="K385" s="21"/>
      <c r="M385" s="19" t="str">
        <f>CONCATENATE("CREATE VIEW ",B385," AS SELECT ")</f>
        <v xml:space="preserve">CREATE VIEW CR_REL_RULE_AND_COMPONENT AS SELECT </v>
      </c>
      <c r="N385" s="5" t="str">
        <f>CONCATENATE("CREATE TABLE ",B385," ","(")</f>
        <v>CREATE TABLE CR_REL_RULE_AND_COMPONENT (</v>
      </c>
      <c r="W385" s="16"/>
      <c r="X385" s="3" t="s">
        <v>32</v>
      </c>
      <c r="Y385" s="22"/>
      <c r="Z385" s="7"/>
    </row>
    <row r="386" spans="2:26" ht="30.6" x14ac:dyDescent="0.45">
      <c r="B386" s="1" t="s">
        <v>2</v>
      </c>
      <c r="C386" s="1" t="s">
        <v>1</v>
      </c>
      <c r="D386" s="4">
        <v>20</v>
      </c>
      <c r="E386" s="24"/>
      <c r="F386" s="24"/>
      <c r="G386" s="24"/>
      <c r="I386" t="str">
        <f t="shared" ref="I386:I396" si="157">I385</f>
        <v>ALTER TABLE CR_REL_RULE_AND_COMPONENT</v>
      </c>
      <c r="J386" t="str">
        <f t="shared" ref="J386:J396" si="158">CONCATENATE(LEFT(CONCATENATE(" ADD "," ",N386,";"),LEN(CONCATENATE(" ADD "," ",N386,";"))-2),";")</f>
        <v xml:space="preserve"> ADD  ID VARCHAR(20);</v>
      </c>
      <c r="K386" s="21" t="str">
        <f t="shared" ref="K386:K396" si="159">CONCATENATE(LEFT(CONCATENATE("  ALTER COLUMN  "," ",N386,";"),LEN(CONCATENATE("  ALTER COLUMN  "," ",N386,";"))-2),";")</f>
        <v xml:space="preserve">  ALTER COLUMN   ID VARCHAR(20);</v>
      </c>
      <c r="L386" s="12"/>
      <c r="M386" s="18" t="str">
        <f t="shared" ref="M386:M396" si="160">CONCATENATE(B386,",")</f>
        <v>ID,</v>
      </c>
      <c r="N386" s="5" t="str">
        <f t="shared" ref="N386:N392" si="161">CONCATENATE(B386," ",C386,"(",D386,")",",")</f>
        <v>ID VARCHAR(20),</v>
      </c>
      <c r="O386" s="1" t="s">
        <v>2</v>
      </c>
      <c r="P386" s="6"/>
      <c r="Q386" s="6"/>
      <c r="R386" s="6"/>
      <c r="S386" s="6"/>
      <c r="T386" s="6"/>
      <c r="U386" s="6"/>
      <c r="V386" s="6"/>
      <c r="W386" s="17" t="str">
        <f t="shared" ref="W386:W396" si="162">CONCATENATE(,LOWER(O386),UPPER(LEFT(P386,1)),LOWER(RIGHT(P386,LEN(P386)-IF(LEN(P386)&gt;0,1,LEN(P386)))),UPPER(LEFT(Q386,1)),LOWER(RIGHT(Q386,LEN(Q386)-IF(LEN(Q386)&gt;0,1,LEN(Q386)))),UPPER(LEFT(R386,1)),LOWER(RIGHT(R386,LEN(R386)-IF(LEN(R386)&gt;0,1,LEN(R386)))),UPPER(LEFT(S386,1)),LOWER(RIGHT(S386,LEN(S386)-IF(LEN(S386)&gt;0,1,LEN(S386)))),UPPER(LEFT(T386,1)),LOWER(RIGHT(T386,LEN(T386)-IF(LEN(T386)&gt;0,1,LEN(T386)))),UPPER(LEFT(U386,1)),LOWER(RIGHT(U386,LEN(U386)-IF(LEN(U386)&gt;0,1,LEN(U386)))),UPPER(LEFT(V386,1)),LOWER(RIGHT(V386,LEN(V386)-IF(LEN(V386)&gt;0,1,LEN(V386)))))</f>
        <v>id</v>
      </c>
      <c r="X386" s="3" t="str">
        <f t="shared" ref="X386:X396" si="163">CONCATENATE("""",W386,"""",":","""","""",",")</f>
        <v>"id":"",</v>
      </c>
      <c r="Y386" s="22" t="str">
        <f t="shared" ref="Y386:Y396" si="164">CONCATENATE("public static String ",,B386,,"=","""",W386,""";")</f>
        <v>public static String ID="id";</v>
      </c>
      <c r="Z386" s="7" t="str">
        <f t="shared" ref="Z386:Z396" si="165">CONCATENATE("private String ",W386,"=","""""",";")</f>
        <v>private String id="";</v>
      </c>
    </row>
    <row r="387" spans="2:26" ht="30.6" x14ac:dyDescent="0.45">
      <c r="B387" s="1" t="s">
        <v>3</v>
      </c>
      <c r="C387" s="1" t="s">
        <v>1</v>
      </c>
      <c r="D387" s="4">
        <v>10</v>
      </c>
      <c r="E387" s="24"/>
      <c r="F387" s="24"/>
      <c r="G387" s="24"/>
      <c r="I387" t="str">
        <f t="shared" si="157"/>
        <v>ALTER TABLE CR_REL_RULE_AND_COMPONENT</v>
      </c>
      <c r="J387" t="str">
        <f t="shared" si="158"/>
        <v xml:space="preserve"> ADD  STATUS VARCHAR(10);</v>
      </c>
      <c r="K387" s="21" t="str">
        <f t="shared" si="159"/>
        <v xml:space="preserve">  ALTER COLUMN   STATUS VARCHAR(10);</v>
      </c>
      <c r="L387" s="12"/>
      <c r="M387" s="18" t="str">
        <f t="shared" si="160"/>
        <v>STATUS,</v>
      </c>
      <c r="N387" s="5" t="str">
        <f t="shared" si="161"/>
        <v>STATUS VARCHAR(10),</v>
      </c>
      <c r="O387" s="1" t="s">
        <v>3</v>
      </c>
      <c r="W387" s="17" t="str">
        <f t="shared" si="162"/>
        <v>status</v>
      </c>
      <c r="X387" s="3" t="str">
        <f t="shared" si="163"/>
        <v>"status":"",</v>
      </c>
      <c r="Y387" s="22" t="str">
        <f t="shared" si="164"/>
        <v>public static String STATUS="status";</v>
      </c>
      <c r="Z387" s="7" t="str">
        <f t="shared" si="165"/>
        <v>private String status="";</v>
      </c>
    </row>
    <row r="388" spans="2:26" ht="30.6" x14ac:dyDescent="0.45">
      <c r="B388" s="1" t="s">
        <v>4</v>
      </c>
      <c r="C388" s="1" t="s">
        <v>1</v>
      </c>
      <c r="D388" s="4">
        <v>20</v>
      </c>
      <c r="E388" s="24"/>
      <c r="F388" s="24"/>
      <c r="G388" s="24"/>
      <c r="I388" t="str">
        <f t="shared" si="157"/>
        <v>ALTER TABLE CR_REL_RULE_AND_COMPONENT</v>
      </c>
      <c r="J388" t="str">
        <f t="shared" si="158"/>
        <v xml:space="preserve"> ADD  INSERT_DATE VARCHAR(20);</v>
      </c>
      <c r="K388" s="21" t="str">
        <f t="shared" si="159"/>
        <v xml:space="preserve">  ALTER COLUMN   INSERT_DATE VARCHAR(20);</v>
      </c>
      <c r="L388" s="12"/>
      <c r="M388" s="18" t="str">
        <f t="shared" si="160"/>
        <v>INSERT_DATE,</v>
      </c>
      <c r="N388" s="5" t="str">
        <f t="shared" si="161"/>
        <v>INSERT_DATE VARCHAR(20),</v>
      </c>
      <c r="O388" s="1" t="s">
        <v>7</v>
      </c>
      <c r="P388" t="s">
        <v>8</v>
      </c>
      <c r="W388" s="17" t="str">
        <f t="shared" si="162"/>
        <v>insertDate</v>
      </c>
      <c r="X388" s="3" t="str">
        <f t="shared" si="163"/>
        <v>"insertDate":"",</v>
      </c>
      <c r="Y388" s="22" t="str">
        <f t="shared" si="164"/>
        <v>public static String INSERT_DATE="insertDate";</v>
      </c>
      <c r="Z388" s="7" t="str">
        <f t="shared" si="165"/>
        <v>private String insertDate="";</v>
      </c>
    </row>
    <row r="389" spans="2:26" ht="45" x14ac:dyDescent="0.45">
      <c r="B389" s="1" t="s">
        <v>5</v>
      </c>
      <c r="C389" s="1" t="s">
        <v>1</v>
      </c>
      <c r="D389" s="4">
        <v>20</v>
      </c>
      <c r="E389" s="24"/>
      <c r="F389" s="24"/>
      <c r="G389" s="24"/>
      <c r="I389" t="str">
        <f t="shared" si="157"/>
        <v>ALTER TABLE CR_REL_RULE_AND_COMPONENT</v>
      </c>
      <c r="J389" t="str">
        <f t="shared" si="158"/>
        <v xml:space="preserve"> ADD  MODIFICATION_DATE VARCHAR(20);</v>
      </c>
      <c r="K389" s="21" t="str">
        <f t="shared" si="159"/>
        <v xml:space="preserve">  ALTER COLUMN   MODIFICATION_DATE VARCHAR(20);</v>
      </c>
      <c r="L389" s="12"/>
      <c r="M389" s="18" t="str">
        <f t="shared" si="160"/>
        <v>MODIFICATION_DATE,</v>
      </c>
      <c r="N389" s="5" t="str">
        <f t="shared" si="161"/>
        <v>MODIFICATION_DATE VARCHAR(20),</v>
      </c>
      <c r="O389" s="1" t="s">
        <v>9</v>
      </c>
      <c r="P389" t="s">
        <v>8</v>
      </c>
      <c r="W389" s="17" t="str">
        <f t="shared" si="162"/>
        <v>modificationDate</v>
      </c>
      <c r="X389" s="3" t="str">
        <f t="shared" si="163"/>
        <v>"modificationDate":"",</v>
      </c>
      <c r="Y389" s="22" t="str">
        <f t="shared" si="164"/>
        <v>public static String MODIFICATION_DATE="modificationDate";</v>
      </c>
      <c r="Z389" s="7" t="str">
        <f t="shared" si="165"/>
        <v>private String modificationDate="";</v>
      </c>
    </row>
    <row r="390" spans="2:26" ht="30.6" x14ac:dyDescent="0.45">
      <c r="B390" s="1" t="s">
        <v>110</v>
      </c>
      <c r="C390" s="1" t="s">
        <v>1</v>
      </c>
      <c r="D390" s="8">
        <v>500</v>
      </c>
      <c r="E390" s="24"/>
      <c r="F390" s="24"/>
      <c r="G390" s="24"/>
      <c r="I390" t="str">
        <f t="shared" si="157"/>
        <v>ALTER TABLE CR_REL_RULE_AND_COMPONENT</v>
      </c>
      <c r="J390" t="str">
        <f t="shared" si="158"/>
        <v xml:space="preserve"> ADD  LI_RULE_KEY VARCHAR(500);</v>
      </c>
      <c r="K390" s="21" t="str">
        <f t="shared" si="159"/>
        <v xml:space="preserve">  ALTER COLUMN   LI_RULE_KEY VARCHAR(500);</v>
      </c>
      <c r="M390" s="18" t="str">
        <f t="shared" si="160"/>
        <v>LI_RULE_KEY,</v>
      </c>
      <c r="N390" s="5" t="str">
        <f t="shared" si="161"/>
        <v>LI_RULE_KEY VARCHAR(500),</v>
      </c>
      <c r="O390" s="1" t="s">
        <v>66</v>
      </c>
      <c r="P390" t="s">
        <v>67</v>
      </c>
      <c r="Q390" t="s">
        <v>43</v>
      </c>
      <c r="W390" s="17" t="str">
        <f t="shared" si="162"/>
        <v>liRuleKey</v>
      </c>
      <c r="X390" s="3" t="str">
        <f t="shared" si="163"/>
        <v>"liRuleKey":"",</v>
      </c>
      <c r="Y390" s="22" t="str">
        <f t="shared" si="164"/>
        <v>public static String LI_RULE_KEY="liRuleKey";</v>
      </c>
      <c r="Z390" s="7" t="str">
        <f t="shared" si="165"/>
        <v>private String liRuleKey="";</v>
      </c>
    </row>
    <row r="391" spans="2:26" ht="45" x14ac:dyDescent="0.45">
      <c r="B391" s="1" t="s">
        <v>106</v>
      </c>
      <c r="C391" s="1" t="s">
        <v>1</v>
      </c>
      <c r="D391" s="8">
        <v>500</v>
      </c>
      <c r="E391" s="24"/>
      <c r="F391" s="24"/>
      <c r="G391" s="24"/>
      <c r="I391" t="str">
        <f t="shared" si="157"/>
        <v>ALTER TABLE CR_REL_RULE_AND_COMPONENT</v>
      </c>
      <c r="J391" t="str">
        <f t="shared" si="158"/>
        <v xml:space="preserve"> ADD  LI_COMPONENT_CODE VARCHAR(500);</v>
      </c>
      <c r="K391" s="21" t="str">
        <f t="shared" si="159"/>
        <v xml:space="preserve">  ALTER COLUMN   LI_COMPONENT_CODE VARCHAR(500);</v>
      </c>
      <c r="M391" s="18" t="str">
        <f t="shared" si="160"/>
        <v>LI_COMPONENT_CODE,</v>
      </c>
      <c r="N391" s="5" t="str">
        <f t="shared" si="161"/>
        <v>LI_COMPONENT_CODE VARCHAR(500),</v>
      </c>
      <c r="O391" s="1" t="s">
        <v>66</v>
      </c>
      <c r="P391" t="s">
        <v>49</v>
      </c>
      <c r="Q391" t="s">
        <v>18</v>
      </c>
      <c r="W391" s="17" t="str">
        <f t="shared" si="162"/>
        <v>liComponentCode</v>
      </c>
      <c r="X391" s="3" t="str">
        <f t="shared" si="163"/>
        <v>"liComponentCode":"",</v>
      </c>
      <c r="Y391" s="22" t="str">
        <f t="shared" si="164"/>
        <v>public static String LI_COMPONENT_CODE="liComponentCode";</v>
      </c>
      <c r="Z391" s="7" t="str">
        <f t="shared" si="165"/>
        <v>private String liComponentCode="";</v>
      </c>
    </row>
    <row r="392" spans="2:26" ht="45" x14ac:dyDescent="0.45">
      <c r="B392" s="1" t="s">
        <v>109</v>
      </c>
      <c r="C392" s="1" t="s">
        <v>1</v>
      </c>
      <c r="D392" s="8">
        <v>500</v>
      </c>
      <c r="E392" s="24"/>
      <c r="F392" s="24"/>
      <c r="G392" s="24"/>
      <c r="I392" t="str">
        <f t="shared" si="157"/>
        <v>ALTER TABLE CR_REL_RULE_AND_COMPONENT</v>
      </c>
      <c r="J392" t="str">
        <f t="shared" si="158"/>
        <v xml:space="preserve"> ADD  LI_COMPONENT_KEY VARCHAR(500);</v>
      </c>
      <c r="K392" s="21" t="str">
        <f t="shared" si="159"/>
        <v xml:space="preserve">  ALTER COLUMN   LI_COMPONENT_KEY VARCHAR(500);</v>
      </c>
      <c r="M392" s="18" t="str">
        <f t="shared" si="160"/>
        <v>LI_COMPONENT_KEY,</v>
      </c>
      <c r="N392" s="5" t="str">
        <f t="shared" si="161"/>
        <v>LI_COMPONENT_KEY VARCHAR(500),</v>
      </c>
      <c r="O392" s="1" t="s">
        <v>66</v>
      </c>
      <c r="P392" t="s">
        <v>49</v>
      </c>
      <c r="Q392" t="s">
        <v>43</v>
      </c>
      <c r="W392" s="17" t="str">
        <f t="shared" si="162"/>
        <v>liComponentKey</v>
      </c>
      <c r="X392" s="3" t="str">
        <f t="shared" si="163"/>
        <v>"liComponentKey":"",</v>
      </c>
      <c r="Y392" s="22" t="str">
        <f t="shared" si="164"/>
        <v>public static String LI_COMPONENT_KEY="liComponentKey";</v>
      </c>
      <c r="Z392" s="7" t="str">
        <f t="shared" si="165"/>
        <v>private String liComponentKey="";</v>
      </c>
    </row>
    <row r="393" spans="2:26" ht="30.6" x14ac:dyDescent="0.45">
      <c r="B393" s="1" t="s">
        <v>36</v>
      </c>
      <c r="C393" s="1" t="s">
        <v>1</v>
      </c>
      <c r="D393" s="4">
        <v>20</v>
      </c>
      <c r="E393" s="24"/>
      <c r="F393" s="24"/>
      <c r="G393" s="24"/>
      <c r="I393" t="str">
        <f t="shared" si="157"/>
        <v>ALTER TABLE CR_REL_RULE_AND_COMPONENT</v>
      </c>
      <c r="J393" t="str">
        <f t="shared" si="158"/>
        <v xml:space="preserve"> ADD  PERMISSION_TYPE VARCHAR(20);</v>
      </c>
      <c r="K393" s="21" t="str">
        <f t="shared" si="159"/>
        <v xml:space="preserve">  ALTER COLUMN   PERMISSION_TYPE VARCHAR(20);</v>
      </c>
      <c r="L393" s="12"/>
      <c r="M393" s="18" t="str">
        <f t="shared" si="160"/>
        <v>PERMISSION_TYPE,</v>
      </c>
      <c r="N393" s="5" t="s">
        <v>120</v>
      </c>
      <c r="O393" s="1" t="s">
        <v>50</v>
      </c>
      <c r="P393" t="s">
        <v>51</v>
      </c>
      <c r="W393" s="17" t="str">
        <f t="shared" si="162"/>
        <v>permissionType</v>
      </c>
      <c r="X393" s="3" t="str">
        <f t="shared" si="163"/>
        <v>"permissionType":"",</v>
      </c>
      <c r="Y393" s="22" t="str">
        <f t="shared" si="164"/>
        <v>public static String PERMISSION_TYPE="permissionType";</v>
      </c>
      <c r="Z393" s="7" t="str">
        <f t="shared" si="165"/>
        <v>private String permissionType="";</v>
      </c>
    </row>
    <row r="394" spans="2:26" ht="30.6" x14ac:dyDescent="0.45">
      <c r="B394" s="1" t="s">
        <v>47</v>
      </c>
      <c r="C394" s="1" t="s">
        <v>1</v>
      </c>
      <c r="D394" s="4">
        <v>4000</v>
      </c>
      <c r="E394" s="24"/>
      <c r="F394" s="24"/>
      <c r="G394" s="24"/>
      <c r="I394" t="str">
        <f t="shared" si="157"/>
        <v>ALTER TABLE CR_REL_RULE_AND_COMPONENT</v>
      </c>
      <c r="J394" t="str">
        <f t="shared" si="158"/>
        <v xml:space="preserve"> ADD  INPUT_KEY VARCHAR(4000);</v>
      </c>
      <c r="K394" s="21" t="str">
        <f t="shared" si="159"/>
        <v xml:space="preserve">  ALTER COLUMN   INPUT_KEY VARCHAR(4000);</v>
      </c>
      <c r="L394" s="12"/>
      <c r="M394" s="18" t="str">
        <f t="shared" si="160"/>
        <v>INPUT_KEY,</v>
      </c>
      <c r="N394" s="5" t="s">
        <v>121</v>
      </c>
      <c r="O394" s="1" t="s">
        <v>13</v>
      </c>
      <c r="P394" t="s">
        <v>43</v>
      </c>
      <c r="W394" s="17" t="str">
        <f t="shared" si="162"/>
        <v>inputKey</v>
      </c>
      <c r="X394" s="3" t="str">
        <f t="shared" si="163"/>
        <v>"inputKey":"",</v>
      </c>
      <c r="Y394" s="22" t="str">
        <f t="shared" si="164"/>
        <v>public static String INPUT_KEY="inputKey";</v>
      </c>
      <c r="Z394" s="7" t="str">
        <f t="shared" si="165"/>
        <v>private String inputKey="";</v>
      </c>
    </row>
    <row r="395" spans="2:26" ht="30.6" x14ac:dyDescent="0.45">
      <c r="B395" s="1" t="s">
        <v>48</v>
      </c>
      <c r="C395" s="1" t="s">
        <v>1</v>
      </c>
      <c r="D395" s="4">
        <v>4000</v>
      </c>
      <c r="E395" s="24"/>
      <c r="F395" s="24"/>
      <c r="G395" s="24"/>
      <c r="I395" t="str">
        <f t="shared" si="157"/>
        <v>ALTER TABLE CR_REL_RULE_AND_COMPONENT</v>
      </c>
      <c r="J395" t="str">
        <f t="shared" si="158"/>
        <v xml:space="preserve"> ADD  INPUT_VALUE VARCHAR(4000);</v>
      </c>
      <c r="K395" s="21" t="str">
        <f t="shared" si="159"/>
        <v xml:space="preserve">  ALTER COLUMN   INPUT_VALUE VARCHAR(4000);</v>
      </c>
      <c r="L395" s="12"/>
      <c r="M395" s="18" t="str">
        <f t="shared" si="160"/>
        <v>INPUT_VALUE,</v>
      </c>
      <c r="N395" s="5" t="s">
        <v>122</v>
      </c>
      <c r="O395" s="1" t="s">
        <v>13</v>
      </c>
      <c r="P395" t="s">
        <v>44</v>
      </c>
      <c r="W395" s="17" t="str">
        <f t="shared" si="162"/>
        <v>inputValue</v>
      </c>
      <c r="X395" s="3" t="str">
        <f t="shared" si="163"/>
        <v>"inputValue":"",</v>
      </c>
      <c r="Y395" s="22" t="str">
        <f t="shared" si="164"/>
        <v>public static String INPUT_VALUE="inputValue";</v>
      </c>
      <c r="Z395" s="7" t="str">
        <f t="shared" si="165"/>
        <v>private String inputValue="";</v>
      </c>
    </row>
    <row r="396" spans="2:26" ht="30.6" x14ac:dyDescent="0.45">
      <c r="B396" s="1" t="s">
        <v>14</v>
      </c>
      <c r="C396" s="1" t="s">
        <v>1</v>
      </c>
      <c r="D396" s="8">
        <v>4000</v>
      </c>
      <c r="E396" s="24"/>
      <c r="F396" s="24"/>
      <c r="G396" s="24"/>
      <c r="I396" t="str">
        <f t="shared" si="157"/>
        <v>ALTER TABLE CR_REL_RULE_AND_COMPONENT</v>
      </c>
      <c r="J396" t="str">
        <f t="shared" si="158"/>
        <v xml:space="preserve"> ADD  DESCRIPTION VARCHAR(4000);</v>
      </c>
      <c r="K396" s="21" t="str">
        <f t="shared" si="159"/>
        <v xml:space="preserve">  ALTER COLUMN   DESCRIPTION VARCHAR(4000);</v>
      </c>
      <c r="M396" s="18" t="str">
        <f t="shared" si="160"/>
        <v>DESCRIPTION,</v>
      </c>
      <c r="N396" s="5" t="str">
        <f>CONCATENATE(B396," ",C396,"(",D396,")",",")</f>
        <v>DESCRIPTION VARCHAR(4000),</v>
      </c>
      <c r="O396" s="1" t="s">
        <v>14</v>
      </c>
      <c r="W396" s="17" t="str">
        <f t="shared" si="162"/>
        <v>description</v>
      </c>
      <c r="X396" s="3" t="str">
        <f t="shared" si="163"/>
        <v>"description":"",</v>
      </c>
      <c r="Y396" s="22" t="str">
        <f t="shared" si="164"/>
        <v>public static String DESCRIPTION="description";</v>
      </c>
      <c r="Z396" s="7" t="str">
        <f t="shared" si="165"/>
        <v>private String description="";</v>
      </c>
    </row>
    <row r="397" spans="2:26" x14ac:dyDescent="0.3">
      <c r="E397" s="24"/>
      <c r="F397" s="24"/>
      <c r="G397" s="24"/>
      <c r="K397" s="21"/>
      <c r="M397" s="19"/>
      <c r="N397" s="5" t="s">
        <v>6</v>
      </c>
      <c r="W397" s="16"/>
      <c r="X397" s="3" t="s">
        <v>33</v>
      </c>
      <c r="Y397" s="22"/>
      <c r="Z397" s="7"/>
    </row>
    <row r="398" spans="2:26" x14ac:dyDescent="0.3">
      <c r="E398" s="24"/>
      <c r="F398" s="24"/>
      <c r="G398" s="24"/>
      <c r="K398" s="21"/>
      <c r="M398" s="19"/>
      <c r="N398" s="5"/>
      <c r="W398" s="16"/>
      <c r="X398" s="3"/>
      <c r="Y398" s="22"/>
      <c r="Z398" s="7"/>
    </row>
    <row r="399" spans="2:26" ht="43.2" x14ac:dyDescent="0.3">
      <c r="B399" s="2" t="s">
        <v>70</v>
      </c>
      <c r="E399" s="24"/>
      <c r="F399" s="24"/>
      <c r="G399" s="24"/>
      <c r="J399" t="s">
        <v>114</v>
      </c>
      <c r="K399" s="26" t="str">
        <f>CONCATENATE(J399," VIEW ",B399," AS SELECT")</f>
        <v>create VIEW CR_REL_RULE_AND_COMPONENT_LIST AS SELECT</v>
      </c>
      <c r="M399" s="19" t="str">
        <f>CONCATENATE("CREATE VIEW ",B399," AS SELECT ")</f>
        <v xml:space="preserve">CREATE VIEW CR_REL_RULE_AND_COMPONENT_LIST AS SELECT </v>
      </c>
      <c r="N399" s="5" t="str">
        <f>CONCATENATE("CREATE TABLE ",B399," ","(")</f>
        <v>CREATE TABLE CR_REL_RULE_AND_COMPONENT_LIST (</v>
      </c>
      <c r="W399" s="16"/>
      <c r="X399" s="3" t="s">
        <v>32</v>
      </c>
      <c r="Y399" s="22"/>
      <c r="Z399" s="7"/>
    </row>
    <row r="400" spans="2:26" ht="19.2" x14ac:dyDescent="0.45">
      <c r="B400" s="1" t="s">
        <v>2</v>
      </c>
      <c r="C400" s="1" t="s">
        <v>1</v>
      </c>
      <c r="D400" s="4">
        <v>20</v>
      </c>
      <c r="E400" s="24"/>
      <c r="F400" s="24"/>
      <c r="G400" s="24"/>
      <c r="K400" s="25" t="str">
        <f>CONCATENATE(B400,",")</f>
        <v>ID,</v>
      </c>
      <c r="L400" s="12"/>
      <c r="M400" s="18" t="str">
        <f t="shared" ref="M400:M410" si="166">CONCATENATE(B400,",")</f>
        <v>ID,</v>
      </c>
      <c r="N400" s="5" t="str">
        <f t="shared" ref="N400:N410" si="167">CONCATENATE(B400," ",C400,"(",D400,")",",")</f>
        <v>ID VARCHAR(20),</v>
      </c>
      <c r="O400" s="1" t="s">
        <v>2</v>
      </c>
      <c r="P400" s="6"/>
      <c r="Q400" s="6"/>
      <c r="R400" s="6"/>
      <c r="S400" s="6"/>
      <c r="T400" s="6"/>
      <c r="U400" s="6"/>
      <c r="V400" s="6"/>
      <c r="W400" s="17" t="str">
        <f t="shared" ref="W400:W410" si="168">CONCATENATE(,LOWER(O400),UPPER(LEFT(P400,1)),LOWER(RIGHT(P400,LEN(P400)-IF(LEN(P400)&gt;0,1,LEN(P400)))),UPPER(LEFT(Q400,1)),LOWER(RIGHT(Q400,LEN(Q400)-IF(LEN(Q400)&gt;0,1,LEN(Q400)))),UPPER(LEFT(R400,1)),LOWER(RIGHT(R400,LEN(R400)-IF(LEN(R400)&gt;0,1,LEN(R400)))),UPPER(LEFT(S400,1)),LOWER(RIGHT(S400,LEN(S400)-IF(LEN(S400)&gt;0,1,LEN(S400)))),UPPER(LEFT(T400,1)),LOWER(RIGHT(T400,LEN(T400)-IF(LEN(T400)&gt;0,1,LEN(T400)))),UPPER(LEFT(U400,1)),LOWER(RIGHT(U400,LEN(U400)-IF(LEN(U400)&gt;0,1,LEN(U400)))),UPPER(LEFT(V400,1)),LOWER(RIGHT(V400,LEN(V400)-IF(LEN(V400)&gt;0,1,LEN(V400)))))</f>
        <v>id</v>
      </c>
      <c r="X400" s="3" t="str">
        <f t="shared" ref="X400:X410" si="169">CONCATENATE("""",W400,"""",":","""","""",",")</f>
        <v>"id":"",</v>
      </c>
      <c r="Y400" s="22" t="str">
        <f t="shared" ref="Y400:Y410" si="170">CONCATENATE("public static String ",,B400,,"=","""",W400,""";")</f>
        <v>public static String ID="id";</v>
      </c>
      <c r="Z400" s="7" t="str">
        <f t="shared" ref="Z400:Z410" si="171">CONCATENATE("private String ",W400,"=","""""",";")</f>
        <v>private String id="";</v>
      </c>
    </row>
    <row r="401" spans="2:26" ht="19.2" x14ac:dyDescent="0.45">
      <c r="B401" s="1" t="s">
        <v>3</v>
      </c>
      <c r="C401" s="1" t="s">
        <v>1</v>
      </c>
      <c r="D401" s="4">
        <v>10</v>
      </c>
      <c r="E401" s="24"/>
      <c r="F401" s="24"/>
      <c r="G401" s="24"/>
      <c r="K401" s="25" t="str">
        <f>CONCATENATE(B401,",")</f>
        <v>STATUS,</v>
      </c>
      <c r="L401" s="12"/>
      <c r="M401" s="18" t="str">
        <f t="shared" si="166"/>
        <v>STATUS,</v>
      </c>
      <c r="N401" s="5" t="str">
        <f t="shared" si="167"/>
        <v>STATUS VARCHAR(10),</v>
      </c>
      <c r="O401" s="1" t="s">
        <v>3</v>
      </c>
      <c r="W401" s="17" t="str">
        <f t="shared" si="168"/>
        <v>status</v>
      </c>
      <c r="X401" s="3" t="str">
        <f t="shared" si="169"/>
        <v>"status":"",</v>
      </c>
      <c r="Y401" s="22" t="str">
        <f t="shared" si="170"/>
        <v>public static String STATUS="status";</v>
      </c>
      <c r="Z401" s="7" t="str">
        <f t="shared" si="171"/>
        <v>private String status="";</v>
      </c>
    </row>
    <row r="402" spans="2:26" ht="19.2" x14ac:dyDescent="0.45">
      <c r="B402" s="1" t="s">
        <v>4</v>
      </c>
      <c r="C402" s="1" t="s">
        <v>1</v>
      </c>
      <c r="D402" s="4">
        <v>20</v>
      </c>
      <c r="E402" s="24"/>
      <c r="F402" s="24"/>
      <c r="G402" s="24"/>
      <c r="K402" s="25" t="str">
        <f>CONCATENATE(B402,",")</f>
        <v>INSERT_DATE,</v>
      </c>
      <c r="L402" s="12"/>
      <c r="M402" s="18" t="str">
        <f t="shared" si="166"/>
        <v>INSERT_DATE,</v>
      </c>
      <c r="N402" s="5" t="str">
        <f t="shared" si="167"/>
        <v>INSERT_DATE VARCHAR(20),</v>
      </c>
      <c r="O402" s="1" t="s">
        <v>7</v>
      </c>
      <c r="P402" t="s">
        <v>8</v>
      </c>
      <c r="W402" s="17" t="str">
        <f t="shared" si="168"/>
        <v>insertDate</v>
      </c>
      <c r="X402" s="3" t="str">
        <f t="shared" si="169"/>
        <v>"insertDate":"",</v>
      </c>
      <c r="Y402" s="22" t="str">
        <f t="shared" si="170"/>
        <v>public static String INSERT_DATE="insertDate";</v>
      </c>
      <c r="Z402" s="7" t="str">
        <f t="shared" si="171"/>
        <v>private String insertDate="";</v>
      </c>
    </row>
    <row r="403" spans="2:26" ht="19.2" x14ac:dyDescent="0.45">
      <c r="B403" s="1" t="s">
        <v>5</v>
      </c>
      <c r="C403" s="1" t="s">
        <v>1</v>
      </c>
      <c r="D403" s="4">
        <v>20</v>
      </c>
      <c r="E403" s="24"/>
      <c r="F403" s="24"/>
      <c r="G403" s="24"/>
      <c r="K403" s="25" t="str">
        <f>CONCATENATE(B403,",")</f>
        <v>MODIFICATION_DATE,</v>
      </c>
      <c r="L403" s="12"/>
      <c r="M403" s="18" t="str">
        <f t="shared" si="166"/>
        <v>MODIFICATION_DATE,</v>
      </c>
      <c r="N403" s="5" t="str">
        <f t="shared" si="167"/>
        <v>MODIFICATION_DATE VARCHAR(20),</v>
      </c>
      <c r="O403" s="1" t="s">
        <v>9</v>
      </c>
      <c r="P403" t="s">
        <v>8</v>
      </c>
      <c r="W403" s="17" t="str">
        <f t="shared" si="168"/>
        <v>modificationDate</v>
      </c>
      <c r="X403" s="3" t="str">
        <f t="shared" si="169"/>
        <v>"modificationDate":"",</v>
      </c>
      <c r="Y403" s="22" t="str">
        <f t="shared" si="170"/>
        <v>public static String MODIFICATION_DATE="modificationDate";</v>
      </c>
      <c r="Z403" s="7" t="str">
        <f t="shared" si="171"/>
        <v>private String modificationDate="";</v>
      </c>
    </row>
    <row r="404" spans="2:26" ht="19.2" x14ac:dyDescent="0.45">
      <c r="B404" s="1" t="s">
        <v>110</v>
      </c>
      <c r="C404" s="1" t="s">
        <v>1</v>
      </c>
      <c r="D404" s="8">
        <v>500</v>
      </c>
      <c r="E404" s="24"/>
      <c r="F404" s="24"/>
      <c r="G404" s="24"/>
      <c r="K404" s="25" t="str">
        <f>CONCATENATE(B404,",")</f>
        <v>LI_RULE_KEY,</v>
      </c>
      <c r="M404" s="18" t="str">
        <f t="shared" si="166"/>
        <v>LI_RULE_KEY,</v>
      </c>
      <c r="N404" s="5" t="str">
        <f t="shared" si="167"/>
        <v>LI_RULE_KEY VARCHAR(500),</v>
      </c>
      <c r="O404" s="1" t="s">
        <v>66</v>
      </c>
      <c r="P404" t="s">
        <v>67</v>
      </c>
      <c r="Q404" t="s">
        <v>43</v>
      </c>
      <c r="W404" s="17" t="str">
        <f t="shared" si="168"/>
        <v>liRuleKey</v>
      </c>
      <c r="X404" s="3" t="str">
        <f t="shared" si="169"/>
        <v>"liRuleKey":"",</v>
      </c>
      <c r="Y404" s="22" t="str">
        <f t="shared" si="170"/>
        <v>public static String LI_RULE_KEY="liRuleKey";</v>
      </c>
      <c r="Z404" s="7" t="str">
        <f t="shared" si="171"/>
        <v>private String liRuleKey="";</v>
      </c>
    </row>
    <row r="405" spans="2:26" ht="62.4" x14ac:dyDescent="0.45">
      <c r="B405" s="1" t="s">
        <v>68</v>
      </c>
      <c r="C405" s="1" t="s">
        <v>1</v>
      </c>
      <c r="D405" s="8">
        <v>500</v>
      </c>
      <c r="E405" s="24"/>
      <c r="F405" s="24"/>
      <c r="G405" s="24"/>
      <c r="J405" s="23" t="s">
        <v>107</v>
      </c>
      <c r="K405" s="25" t="str">
        <f>CONCATENATE("ifnull((SELECT   ITEM_VALUE FROM CR_LIST_ITEM I WHERE I.ITEM_KEY=T.",B404," AND I.ITEM_CODE='",J405,"' AND I.STATUS='A'),'' ) AS ",B405,",")</f>
        <v>ifnull((SELECT   ITEM_VALUE FROM CR_LIST_ITEM I WHERE I.ITEM_KEY=T.LI_RULE_KEY AND I.ITEM_CODE='userCtrlPermissionRule' AND I.STATUS='A'),'' ) AS RULE_NAME,</v>
      </c>
      <c r="M405" s="18" t="str">
        <f t="shared" si="166"/>
        <v>RULE_NAME,</v>
      </c>
      <c r="N405" s="5" t="str">
        <f t="shared" si="167"/>
        <v>RULE_NAME VARCHAR(500),</v>
      </c>
      <c r="O405" s="1" t="s">
        <v>67</v>
      </c>
      <c r="P405" t="s">
        <v>0</v>
      </c>
      <c r="W405" s="17" t="str">
        <f t="shared" si="168"/>
        <v>ruleName</v>
      </c>
      <c r="X405" s="3" t="str">
        <f t="shared" si="169"/>
        <v>"ruleName":"",</v>
      </c>
      <c r="Y405" s="22" t="str">
        <f t="shared" si="170"/>
        <v>public static String RULE_NAME="ruleName";</v>
      </c>
      <c r="Z405" s="7" t="str">
        <f t="shared" si="171"/>
        <v>private String ruleName="";</v>
      </c>
    </row>
    <row r="406" spans="2:26" ht="19.2" x14ac:dyDescent="0.45">
      <c r="B406" s="1" t="s">
        <v>106</v>
      </c>
      <c r="C406" s="1" t="s">
        <v>1</v>
      </c>
      <c r="D406" s="8">
        <v>500</v>
      </c>
      <c r="E406" s="24"/>
      <c r="F406" s="24"/>
      <c r="G406" s="24"/>
      <c r="K406" s="25" t="str">
        <f>CONCATENATE(B406,",")</f>
        <v>LI_COMPONENT_CODE,</v>
      </c>
      <c r="M406" s="18" t="str">
        <f t="shared" si="166"/>
        <v>LI_COMPONENT_CODE,</v>
      </c>
      <c r="N406" s="5" t="str">
        <f t="shared" si="167"/>
        <v>LI_COMPONENT_CODE VARCHAR(500),</v>
      </c>
      <c r="O406" s="1" t="s">
        <v>66</v>
      </c>
      <c r="P406" t="s">
        <v>49</v>
      </c>
      <c r="Q406" t="s">
        <v>18</v>
      </c>
      <c r="W406" s="17" t="str">
        <f t="shared" si="168"/>
        <v>liComponentCode</v>
      </c>
      <c r="X406" s="3" t="str">
        <f t="shared" si="169"/>
        <v>"liComponentCode":"",</v>
      </c>
      <c r="Y406" s="22" t="str">
        <f t="shared" si="170"/>
        <v>public static String LI_COMPONENT_CODE="liComponentCode";</v>
      </c>
      <c r="Z406" s="7" t="str">
        <f t="shared" si="171"/>
        <v>private String liComponentCode="";</v>
      </c>
    </row>
    <row r="407" spans="2:26" ht="74.400000000000006" x14ac:dyDescent="0.45">
      <c r="B407" s="1" t="s">
        <v>108</v>
      </c>
      <c r="C407" s="1" t="s">
        <v>1</v>
      </c>
      <c r="D407" s="8">
        <v>500</v>
      </c>
      <c r="E407" s="24"/>
      <c r="F407" s="24"/>
      <c r="G407" s="24"/>
      <c r="J407" s="23" t="s">
        <v>94</v>
      </c>
      <c r="K407" s="25" t="str">
        <f>CONCATENATE("ifnull((SELECT   ITEM_VALUE FROM CR_LIST_ITEM I WHERE I.ITEM_KEY=T.",B406," AND I.ITEM_CODE='",J407,"' AND I.STATUS='A'),'' ) AS ",B407,",")</f>
        <v>ifnull((SELECT   ITEM_VALUE FROM CR_LIST_ITEM I WHERE I.ITEM_KEY=T.LI_COMPONENT_CODE AND I.ITEM_CODE='userPermissionComponentType' AND I.STATUS='A'),'' ) AS COMPONENT_CODE_NAME,</v>
      </c>
      <c r="M407" s="18" t="str">
        <f t="shared" si="166"/>
        <v>COMPONENT_CODE_NAME,</v>
      </c>
      <c r="N407" s="5" t="str">
        <f t="shared" si="167"/>
        <v>COMPONENT_CODE_NAME VARCHAR(500),</v>
      </c>
      <c r="O407" s="1" t="s">
        <v>49</v>
      </c>
      <c r="P407" t="s">
        <v>18</v>
      </c>
      <c r="Q407" t="s">
        <v>0</v>
      </c>
      <c r="W407" s="17" t="str">
        <f t="shared" si="168"/>
        <v>componentCodeName</v>
      </c>
      <c r="X407" s="3" t="str">
        <f t="shared" si="169"/>
        <v>"componentCodeName":"",</v>
      </c>
      <c r="Y407" s="22" t="str">
        <f t="shared" si="170"/>
        <v>public static String COMPONENT_CODE_NAME="componentCodeName";</v>
      </c>
      <c r="Z407" s="7" t="str">
        <f t="shared" si="171"/>
        <v>private String componentCodeName="";</v>
      </c>
    </row>
    <row r="408" spans="2:26" ht="19.2" x14ac:dyDescent="0.45">
      <c r="B408" s="1" t="s">
        <v>109</v>
      </c>
      <c r="C408" s="1" t="s">
        <v>1</v>
      </c>
      <c r="D408" s="8">
        <v>500</v>
      </c>
      <c r="E408" s="24"/>
      <c r="F408" s="24"/>
      <c r="G408" s="24"/>
      <c r="K408" s="25" t="str">
        <f>CONCATENATE(B408,",")</f>
        <v>LI_COMPONENT_KEY,</v>
      </c>
      <c r="M408" s="18" t="str">
        <f t="shared" si="166"/>
        <v>LI_COMPONENT_KEY,</v>
      </c>
      <c r="N408" s="5" t="str">
        <f t="shared" si="167"/>
        <v>LI_COMPONENT_KEY VARCHAR(500),</v>
      </c>
      <c r="O408" s="1" t="s">
        <v>66</v>
      </c>
      <c r="P408" t="s">
        <v>49</v>
      </c>
      <c r="Q408" t="s">
        <v>43</v>
      </c>
      <c r="W408" s="17" t="str">
        <f t="shared" si="168"/>
        <v>liComponentKey</v>
      </c>
      <c r="X408" s="3" t="str">
        <f t="shared" si="169"/>
        <v>"liComponentKey":"",</v>
      </c>
      <c r="Y408" s="22" t="str">
        <f t="shared" si="170"/>
        <v>public static String LI_COMPONENT_KEY="liComponentKey";</v>
      </c>
      <c r="Z408" s="7" t="str">
        <f t="shared" si="171"/>
        <v>private String liComponentKey="";</v>
      </c>
    </row>
    <row r="409" spans="2:26" ht="74.400000000000006" x14ac:dyDescent="0.45">
      <c r="B409" s="1" t="s">
        <v>111</v>
      </c>
      <c r="C409" s="1" t="s">
        <v>1</v>
      </c>
      <c r="D409" s="8">
        <v>500</v>
      </c>
      <c r="E409" s="24"/>
      <c r="F409" s="24"/>
      <c r="G409" s="24"/>
      <c r="J409" s="23" t="str">
        <f>CONCATENATE(" T.",B406)</f>
        <v xml:space="preserve"> T.LI_COMPONENT_CODE</v>
      </c>
      <c r="K409" s="25" t="str">
        <f>CONCATENATE("ifnull((SELECT   ITEM_VALUE FROM CR_LIST_ITEM I WHERE I.ITEM_KEY=T.",B408," AND I.ITEM_CODE=",J409," AND I.STATUS='A'),'' ) AS ",B409,",")</f>
        <v>ifnull((SELECT   ITEM_VALUE FROM CR_LIST_ITEM I WHERE I.ITEM_KEY=T.LI_COMPONENT_KEY AND I.ITEM_CODE= T.LI_COMPONENT_CODE AND I.STATUS='A'),'' ) AS COMPONENT_KEY_NAME,</v>
      </c>
      <c r="M409" s="18" t="str">
        <f t="shared" si="166"/>
        <v>COMPONENT_KEY_NAME,</v>
      </c>
      <c r="N409" s="5" t="str">
        <f t="shared" si="167"/>
        <v>COMPONENT_KEY_NAME VARCHAR(500),</v>
      </c>
      <c r="O409" s="1" t="s">
        <v>49</v>
      </c>
      <c r="P409" t="s">
        <v>43</v>
      </c>
      <c r="Q409" t="s">
        <v>0</v>
      </c>
      <c r="W409" s="17" t="str">
        <f t="shared" si="168"/>
        <v>componentKeyName</v>
      </c>
      <c r="X409" s="3" t="str">
        <f t="shared" si="169"/>
        <v>"componentKeyName":"",</v>
      </c>
      <c r="Y409" s="22" t="str">
        <f t="shared" si="170"/>
        <v>public static String COMPONENT_KEY_NAME="componentKeyName";</v>
      </c>
      <c r="Z409" s="7" t="str">
        <f t="shared" si="171"/>
        <v>private String componentKeyName="";</v>
      </c>
    </row>
    <row r="410" spans="2:26" ht="19.2" x14ac:dyDescent="0.45">
      <c r="B410" s="1" t="s">
        <v>14</v>
      </c>
      <c r="C410" s="1" t="s">
        <v>1</v>
      </c>
      <c r="D410" s="8">
        <v>4000</v>
      </c>
      <c r="E410" s="24"/>
      <c r="F410" s="24"/>
      <c r="G410" s="24"/>
      <c r="K410" s="25" t="str">
        <f>CONCATENATE(B410,",")</f>
        <v>DESCRIPTION,</v>
      </c>
      <c r="M410" s="18" t="str">
        <f t="shared" si="166"/>
        <v>DESCRIPTION,</v>
      </c>
      <c r="N410" s="5" t="str">
        <f t="shared" si="167"/>
        <v>DESCRIPTION VARCHAR(4000),</v>
      </c>
      <c r="O410" s="1" t="s">
        <v>14</v>
      </c>
      <c r="W410" s="17" t="str">
        <f t="shared" si="168"/>
        <v>description</v>
      </c>
      <c r="X410" s="3" t="str">
        <f t="shared" si="169"/>
        <v>"description":"",</v>
      </c>
      <c r="Y410" s="22" t="str">
        <f t="shared" si="170"/>
        <v>public static String DESCRIPTION="description";</v>
      </c>
      <c r="Z410" s="7" t="str">
        <f t="shared" si="171"/>
        <v>private String description="";</v>
      </c>
    </row>
    <row r="411" spans="2:26" ht="19.2" x14ac:dyDescent="0.45">
      <c r="B411" s="1" t="s">
        <v>36</v>
      </c>
      <c r="C411" s="1" t="s">
        <v>1</v>
      </c>
      <c r="D411" s="4">
        <v>20</v>
      </c>
      <c r="E411" s="24"/>
      <c r="F411" s="24"/>
      <c r="G411" s="24"/>
      <c r="K411" s="25" t="str">
        <f>CONCATENATE(B411,",")</f>
        <v>PERMISSION_TYPE,</v>
      </c>
      <c r="L411" s="12"/>
      <c r="M411" s="18" t="s">
        <v>83</v>
      </c>
      <c r="N411" s="5" t="s">
        <v>120</v>
      </c>
      <c r="O411" s="1" t="s">
        <v>50</v>
      </c>
      <c r="P411" t="s">
        <v>51</v>
      </c>
      <c r="W411" s="17" t="s">
        <v>71</v>
      </c>
      <c r="X411" s="3" t="s">
        <v>73</v>
      </c>
      <c r="Y411" s="22" t="s">
        <v>74</v>
      </c>
      <c r="Z411" s="7" t="s">
        <v>72</v>
      </c>
    </row>
    <row r="412" spans="2:26" ht="74.400000000000006" x14ac:dyDescent="0.45">
      <c r="B412" s="1" t="s">
        <v>63</v>
      </c>
      <c r="C412" s="1" t="s">
        <v>1</v>
      </c>
      <c r="D412" s="4">
        <v>30</v>
      </c>
      <c r="E412" s="24"/>
      <c r="F412" s="24"/>
      <c r="G412" s="24"/>
      <c r="J412" s="23" t="s">
        <v>93</v>
      </c>
      <c r="K412" s="25" t="str">
        <f>CONCATENATE("ifnull((SELECT   ITEM_VALUE FROM CR_LIST_ITEM I WHERE I.ITEM_KEY=T.",B411," AND I.ITEM_CODE='",J412,"' AND I.STATUS='A'),'' ) AS ",B412,",")</f>
        <v>ifnull((SELECT   ITEM_VALUE FROM CR_LIST_ITEM I WHERE I.ITEM_KEY=T.PERMISSION_TYPE AND I.ITEM_CODE='userControllerPermissionType' AND I.STATUS='A'),'' ) AS PERMISSION_TYPE_NAME,</v>
      </c>
      <c r="L412" s="12"/>
      <c r="M412" s="18" t="s">
        <v>84</v>
      </c>
      <c r="N412" s="5" t="s">
        <v>123</v>
      </c>
      <c r="O412" s="1" t="s">
        <v>50</v>
      </c>
      <c r="P412" t="s">
        <v>51</v>
      </c>
      <c r="Q412" t="s">
        <v>0</v>
      </c>
      <c r="R412" t="s">
        <v>0</v>
      </c>
      <c r="W412" s="17" t="s">
        <v>85</v>
      </c>
      <c r="X412" s="3" t="s">
        <v>87</v>
      </c>
      <c r="Y412" s="22" t="s">
        <v>88</v>
      </c>
      <c r="Z412" s="7" t="s">
        <v>86</v>
      </c>
    </row>
    <row r="413" spans="2:26" ht="19.2" x14ac:dyDescent="0.45">
      <c r="B413" s="1" t="s">
        <v>47</v>
      </c>
      <c r="C413" s="1" t="s">
        <v>1</v>
      </c>
      <c r="D413" s="4">
        <v>4000</v>
      </c>
      <c r="E413" s="24"/>
      <c r="F413" s="24"/>
      <c r="G413" s="24"/>
      <c r="K413" s="25" t="str">
        <f>CONCATENATE(B413,",")</f>
        <v>INPUT_KEY,</v>
      </c>
      <c r="L413" s="12"/>
      <c r="M413" s="18" t="s">
        <v>89</v>
      </c>
      <c r="N413" s="5" t="s">
        <v>121</v>
      </c>
      <c r="O413" s="1" t="s">
        <v>13</v>
      </c>
      <c r="P413" t="s">
        <v>43</v>
      </c>
      <c r="W413" s="17" t="s">
        <v>75</v>
      </c>
      <c r="X413" s="3" t="s">
        <v>77</v>
      </c>
      <c r="Y413" s="22" t="s">
        <v>78</v>
      </c>
      <c r="Z413" s="7" t="s">
        <v>76</v>
      </c>
    </row>
    <row r="414" spans="2:26" ht="19.2" x14ac:dyDescent="0.45">
      <c r="B414" s="1" t="s">
        <v>48</v>
      </c>
      <c r="C414" s="1" t="s">
        <v>1</v>
      </c>
      <c r="D414" s="4">
        <v>4000</v>
      </c>
      <c r="E414" s="24"/>
      <c r="F414" s="24"/>
      <c r="G414" s="24"/>
      <c r="K414" s="25" t="str">
        <f>CONCATENATE(B414,",")</f>
        <v>INPUT_VALUE,</v>
      </c>
      <c r="L414" s="12"/>
      <c r="M414" s="18" t="s">
        <v>90</v>
      </c>
      <c r="N414" s="5" t="s">
        <v>122</v>
      </c>
      <c r="O414" s="1" t="s">
        <v>13</v>
      </c>
      <c r="P414" t="s">
        <v>44</v>
      </c>
      <c r="W414" s="17" t="s">
        <v>79</v>
      </c>
      <c r="X414" s="3" t="s">
        <v>81</v>
      </c>
      <c r="Y414" s="22" t="s">
        <v>82</v>
      </c>
      <c r="Z414" s="7" t="s">
        <v>80</v>
      </c>
    </row>
    <row r="415" spans="2:26" x14ac:dyDescent="0.3">
      <c r="E415" s="24"/>
      <c r="F415" s="24"/>
      <c r="G415" s="24"/>
      <c r="K415" s="29" t="str">
        <f>CONCATENATE(" FROM ",LEFT(B399,LEN(B399)-5)," T")</f>
        <v xml:space="preserve"> FROM CR_REL_RULE_AND_COMPONENT T</v>
      </c>
      <c r="M415" s="19"/>
      <c r="N415" s="5"/>
      <c r="W415" s="16"/>
      <c r="X415" s="3"/>
      <c r="Y415" s="22"/>
      <c r="Z415" s="7"/>
    </row>
    <row r="416" spans="2:26" x14ac:dyDescent="0.3">
      <c r="B416" s="2" t="s">
        <v>174</v>
      </c>
      <c r="E416" s="24"/>
      <c r="F416" s="24"/>
      <c r="G416" s="24"/>
      <c r="I416" t="str">
        <f>CONCATENATE("ALTER TABLE"," ",B416)</f>
        <v>ALTER TABLE CR_LANG_REL</v>
      </c>
      <c r="K416" s="21"/>
      <c r="M416" s="19"/>
      <c r="N416" s="5" t="str">
        <f>CONCATENATE("CREATE TABLE ",B416," ","(")</f>
        <v>CREATE TABLE CR_LANG_REL (</v>
      </c>
      <c r="W416" s="16"/>
      <c r="X416" s="3"/>
      <c r="Y416" s="22"/>
      <c r="Z416" s="7"/>
    </row>
    <row r="417" spans="2:26" ht="30.6" x14ac:dyDescent="0.45">
      <c r="B417" s="1" t="s">
        <v>2</v>
      </c>
      <c r="C417" s="1" t="s">
        <v>1</v>
      </c>
      <c r="D417" s="4">
        <v>20</v>
      </c>
      <c r="E417" s="24" t="s">
        <v>113</v>
      </c>
      <c r="F417" s="24"/>
      <c r="G417" s="24"/>
      <c r="I417" t="str">
        <f>I416</f>
        <v>ALTER TABLE CR_LANG_REL</v>
      </c>
      <c r="J417" t="str">
        <f t="shared" ref="J417:J425" si="172">CONCATENATE(LEFT(CONCATENATE(" ADD "," ",N417,";"),LEN(CONCATENATE(" ADD "," ",N417,";"))-2),";")</f>
        <v xml:space="preserve"> ADD  ID VARCHAR(20) NOT NULL ;</v>
      </c>
      <c r="K417" s="21" t="str">
        <f t="shared" ref="K417:K425" si="173">CONCATENATE(LEFT(CONCATENATE("  ALTER COLUMN  "," ",N417,";"),LEN(CONCATENATE("  ALTER COLUMN  "," ",N417,";"))-2),";")</f>
        <v xml:space="preserve">  ALTER COLUMN   ID VARCHAR(20) NOT NULL ;</v>
      </c>
      <c r="L417" s="12"/>
      <c r="M417" s="18" t="str">
        <f t="shared" ref="M417:M424" si="174">CONCATENATE(B417,",")</f>
        <v>ID,</v>
      </c>
      <c r="N417" s="5" t="str">
        <f>CONCATENATE(B417," ",C417,"(",D417,") ",E417," ,")</f>
        <v>ID VARCHAR(20) NOT NULL ,</v>
      </c>
      <c r="O417" s="1" t="s">
        <v>2</v>
      </c>
      <c r="P417" s="6"/>
      <c r="Q417" s="6"/>
      <c r="R417" s="6"/>
      <c r="S417" s="6"/>
      <c r="T417" s="6"/>
      <c r="U417" s="6"/>
      <c r="V417" s="6"/>
      <c r="W417" s="17" t="str">
        <f t="shared" ref="W417:W424" si="175">CONCATENATE(,LOWER(O417),UPPER(LEFT(P417,1)),LOWER(RIGHT(P417,LEN(P417)-IF(LEN(P417)&gt;0,1,LEN(P417)))),UPPER(LEFT(Q417,1)),LOWER(RIGHT(Q417,LEN(Q417)-IF(LEN(Q417)&gt;0,1,LEN(Q417)))),UPPER(LEFT(R417,1)),LOWER(RIGHT(R417,LEN(R417)-IF(LEN(R417)&gt;0,1,LEN(R417)))),UPPER(LEFT(S417,1)),LOWER(RIGHT(S417,LEN(S417)-IF(LEN(S417)&gt;0,1,LEN(S417)))),UPPER(LEFT(T417,1)),LOWER(RIGHT(T417,LEN(T417)-IF(LEN(T417)&gt;0,1,LEN(T417)))),UPPER(LEFT(U417,1)),LOWER(RIGHT(U417,LEN(U417)-IF(LEN(U417)&gt;0,1,LEN(U417)))),UPPER(LEFT(V417,1)),LOWER(RIGHT(V417,LEN(V417)-IF(LEN(V417)&gt;0,1,LEN(V417)))))</f>
        <v>id</v>
      </c>
      <c r="X417" s="3" t="str">
        <f t="shared" ref="X417:X425" si="176">CONCATENATE("""",W417,"""",":","""","""",",")</f>
        <v>"id":"",</v>
      </c>
      <c r="Y417" s="22" t="str">
        <f t="shared" ref="Y417:Y425" si="177">CONCATENATE("public static String ",,B417,,"=","""",W417,""";")</f>
        <v>public static String ID="id";</v>
      </c>
      <c r="Z417" s="7" t="str">
        <f t="shared" ref="Z417:Z425" si="178">CONCATENATE("private String ",W417,"=","""""",";")</f>
        <v>private String id="";</v>
      </c>
    </row>
    <row r="418" spans="2:26" ht="30.6" x14ac:dyDescent="0.45">
      <c r="B418" s="1" t="s">
        <v>3</v>
      </c>
      <c r="C418" s="1" t="s">
        <v>1</v>
      </c>
      <c r="D418" s="4">
        <v>10</v>
      </c>
      <c r="E418" s="24"/>
      <c r="F418" s="24"/>
      <c r="G418" s="24"/>
      <c r="I418" t="str">
        <f>I417</f>
        <v>ALTER TABLE CR_LANG_REL</v>
      </c>
      <c r="J418" t="str">
        <f t="shared" si="172"/>
        <v xml:space="preserve"> ADD  STATUS VARCHAR(10);</v>
      </c>
      <c r="K418" s="21" t="str">
        <f t="shared" si="173"/>
        <v xml:space="preserve">  ALTER COLUMN   STATUS VARCHAR(10);</v>
      </c>
      <c r="L418" s="12"/>
      <c r="M418" s="18" t="str">
        <f t="shared" si="174"/>
        <v>STATUS,</v>
      </c>
      <c r="N418" s="5" t="str">
        <f t="shared" ref="N418:N425" si="179">CONCATENATE(B418," ",C418,"(",D418,")",",")</f>
        <v>STATUS VARCHAR(10),</v>
      </c>
      <c r="O418" s="1" t="s">
        <v>3</v>
      </c>
      <c r="W418" s="17" t="str">
        <f t="shared" si="175"/>
        <v>status</v>
      </c>
      <c r="X418" s="3" t="str">
        <f t="shared" si="176"/>
        <v>"status":"",</v>
      </c>
      <c r="Y418" s="22" t="str">
        <f t="shared" si="177"/>
        <v>public static String STATUS="status";</v>
      </c>
      <c r="Z418" s="7" t="str">
        <f t="shared" si="178"/>
        <v>private String status="";</v>
      </c>
    </row>
    <row r="419" spans="2:26" ht="30.6" x14ac:dyDescent="0.45">
      <c r="B419" s="1" t="s">
        <v>4</v>
      </c>
      <c r="C419" s="1" t="s">
        <v>1</v>
      </c>
      <c r="D419" s="4">
        <v>20</v>
      </c>
      <c r="E419" s="24"/>
      <c r="F419" s="24"/>
      <c r="G419" s="24"/>
      <c r="I419" t="str">
        <f>I418</f>
        <v>ALTER TABLE CR_LANG_REL</v>
      </c>
      <c r="J419" t="str">
        <f t="shared" si="172"/>
        <v xml:space="preserve"> ADD  INSERT_DATE VARCHAR(20);</v>
      </c>
      <c r="K419" s="21" t="str">
        <f t="shared" si="173"/>
        <v xml:space="preserve">  ALTER COLUMN   INSERT_DATE VARCHAR(20);</v>
      </c>
      <c r="L419" s="12"/>
      <c r="M419" s="18" t="str">
        <f t="shared" si="174"/>
        <v>INSERT_DATE,</v>
      </c>
      <c r="N419" s="5" t="str">
        <f t="shared" si="179"/>
        <v>INSERT_DATE VARCHAR(20),</v>
      </c>
      <c r="O419" s="1" t="s">
        <v>7</v>
      </c>
      <c r="P419" t="s">
        <v>8</v>
      </c>
      <c r="W419" s="17" t="str">
        <f t="shared" si="175"/>
        <v>insertDate</v>
      </c>
      <c r="X419" s="3" t="str">
        <f t="shared" si="176"/>
        <v>"insertDate":"",</v>
      </c>
      <c r="Y419" s="22" t="str">
        <f t="shared" si="177"/>
        <v>public static String INSERT_DATE="insertDate";</v>
      </c>
      <c r="Z419" s="7" t="str">
        <f t="shared" si="178"/>
        <v>private String insertDate="";</v>
      </c>
    </row>
    <row r="420" spans="2:26" ht="45" x14ac:dyDescent="0.45">
      <c r="B420" s="1" t="s">
        <v>5</v>
      </c>
      <c r="C420" s="1" t="s">
        <v>1</v>
      </c>
      <c r="D420" s="4">
        <v>20</v>
      </c>
      <c r="E420" s="24"/>
      <c r="F420" s="24"/>
      <c r="G420" s="24"/>
      <c r="I420" t="str">
        <f>I419</f>
        <v>ALTER TABLE CR_LANG_REL</v>
      </c>
      <c r="J420" t="str">
        <f t="shared" si="172"/>
        <v xml:space="preserve"> ADD  MODIFICATION_DATE VARCHAR(20);</v>
      </c>
      <c r="K420" s="21" t="str">
        <f t="shared" si="173"/>
        <v xml:space="preserve">  ALTER COLUMN   MODIFICATION_DATE VARCHAR(20);</v>
      </c>
      <c r="L420" s="12"/>
      <c r="M420" s="18" t="str">
        <f t="shared" si="174"/>
        <v>MODIFICATION_DATE,</v>
      </c>
      <c r="N420" s="5" t="str">
        <f t="shared" si="179"/>
        <v>MODIFICATION_DATE VARCHAR(20),</v>
      </c>
      <c r="O420" s="1" t="s">
        <v>9</v>
      </c>
      <c r="P420" t="s">
        <v>8</v>
      </c>
      <c r="W420" s="17" t="str">
        <f t="shared" si="175"/>
        <v>modificationDate</v>
      </c>
      <c r="X420" s="3" t="str">
        <f t="shared" si="176"/>
        <v>"modificationDate":"",</v>
      </c>
      <c r="Y420" s="22" t="str">
        <f t="shared" si="177"/>
        <v>public static String MODIFICATION_DATE="modificationDate";</v>
      </c>
      <c r="Z420" s="7" t="str">
        <f t="shared" si="178"/>
        <v>private String modificationDate="";</v>
      </c>
    </row>
    <row r="421" spans="2:26" ht="30.6" x14ac:dyDescent="0.45">
      <c r="B421" s="30" t="s">
        <v>175</v>
      </c>
      <c r="C421" s="1" t="s">
        <v>1</v>
      </c>
      <c r="D421" s="8">
        <v>30</v>
      </c>
      <c r="E421" s="24"/>
      <c r="F421" s="24"/>
      <c r="G421" s="24"/>
      <c r="I421" t="str">
        <f>I419</f>
        <v>ALTER TABLE CR_LANG_REL</v>
      </c>
      <c r="J421" t="str">
        <f t="shared" si="172"/>
        <v xml:space="preserve"> ADD  REL_ID VARCHAR(30);</v>
      </c>
      <c r="K421" s="21" t="str">
        <f t="shared" si="173"/>
        <v xml:space="preserve">  ALTER COLUMN   REL_ID VARCHAR(30);</v>
      </c>
      <c r="M421" s="18" t="str">
        <f t="shared" si="174"/>
        <v>REL_ID,</v>
      </c>
      <c r="N421" s="5" t="str">
        <f t="shared" si="179"/>
        <v>REL_ID VARCHAR(30),</v>
      </c>
      <c r="O421" s="1" t="s">
        <v>178</v>
      </c>
      <c r="P421" t="s">
        <v>2</v>
      </c>
      <c r="W421" s="17" t="str">
        <f t="shared" si="175"/>
        <v>relId</v>
      </c>
      <c r="X421" s="3" t="str">
        <f t="shared" si="176"/>
        <v>"relId":"",</v>
      </c>
      <c r="Y421" s="22" t="str">
        <f t="shared" si="177"/>
        <v>public static String REL_ID="relId";</v>
      </c>
      <c r="Z421" s="7" t="str">
        <f t="shared" si="178"/>
        <v>private String relId="";</v>
      </c>
    </row>
    <row r="422" spans="2:26" ht="30.6" x14ac:dyDescent="0.45">
      <c r="B422" s="30" t="s">
        <v>177</v>
      </c>
      <c r="C422" s="1" t="s">
        <v>1</v>
      </c>
      <c r="D422" s="8">
        <v>30</v>
      </c>
      <c r="E422" s="24"/>
      <c r="F422" s="24"/>
      <c r="G422" s="24"/>
      <c r="I422" t="e">
        <f>#REF!</f>
        <v>#REF!</v>
      </c>
      <c r="J422" t="str">
        <f t="shared" si="172"/>
        <v xml:space="preserve"> ADD  LANG_TYPE VARCHAR(30);</v>
      </c>
      <c r="K422" s="21" t="str">
        <f t="shared" si="173"/>
        <v xml:space="preserve">  ALTER COLUMN   LANG_TYPE VARCHAR(30);</v>
      </c>
      <c r="M422" s="18" t="str">
        <f t="shared" si="174"/>
        <v>LANG_TYPE,</v>
      </c>
      <c r="N422" s="5" t="str">
        <f t="shared" si="179"/>
        <v>LANG_TYPE VARCHAR(30),</v>
      </c>
      <c r="O422" s="1" t="s">
        <v>29</v>
      </c>
      <c r="P422" t="s">
        <v>51</v>
      </c>
      <c r="W422" s="17" t="str">
        <f t="shared" si="175"/>
        <v>langType</v>
      </c>
      <c r="X422" s="3" t="str">
        <f t="shared" si="176"/>
        <v>"langType":"",</v>
      </c>
      <c r="Y422" s="22" t="str">
        <f t="shared" si="177"/>
        <v>public static String LANG_TYPE="langType";</v>
      </c>
      <c r="Z422" s="7" t="str">
        <f t="shared" si="178"/>
        <v>private String langType="";</v>
      </c>
    </row>
    <row r="423" spans="2:26" ht="30.6" x14ac:dyDescent="0.45">
      <c r="B423" s="30" t="s">
        <v>180</v>
      </c>
      <c r="C423" s="1" t="s">
        <v>1</v>
      </c>
      <c r="D423" s="8">
        <v>40</v>
      </c>
      <c r="E423" s="24"/>
      <c r="F423" s="24"/>
      <c r="G423" s="24"/>
      <c r="I423" t="e">
        <f>I422</f>
        <v>#REF!</v>
      </c>
      <c r="J423" t="str">
        <f t="shared" si="172"/>
        <v xml:space="preserve"> ADD  LANG_FIELD VARCHAR(40);</v>
      </c>
      <c r="K423" s="21" t="str">
        <f t="shared" si="173"/>
        <v xml:space="preserve">  ALTER COLUMN   LANG_FIELD VARCHAR(40);</v>
      </c>
      <c r="M423" s="18" t="str">
        <f t="shared" si="174"/>
        <v>LANG_FIELD,</v>
      </c>
      <c r="N423" s="5" t="str">
        <f t="shared" si="179"/>
        <v>LANG_FIELD VARCHAR(40),</v>
      </c>
      <c r="O423" s="1" t="s">
        <v>29</v>
      </c>
      <c r="P423" t="s">
        <v>60</v>
      </c>
      <c r="W423" s="17" t="str">
        <f t="shared" si="175"/>
        <v>langField</v>
      </c>
      <c r="X423" s="3" t="str">
        <f t="shared" si="176"/>
        <v>"langField":"",</v>
      </c>
      <c r="Y423" s="22" t="str">
        <f t="shared" si="177"/>
        <v>public static String LANG_FIELD="langField";</v>
      </c>
      <c r="Z423" s="7" t="str">
        <f t="shared" si="178"/>
        <v>private String langField="";</v>
      </c>
    </row>
    <row r="424" spans="2:26" ht="30.6" x14ac:dyDescent="0.45">
      <c r="B424" s="30" t="s">
        <v>176</v>
      </c>
      <c r="C424" s="1" t="s">
        <v>1</v>
      </c>
      <c r="D424" s="8">
        <v>500</v>
      </c>
      <c r="E424" s="24"/>
      <c r="F424" s="24"/>
      <c r="G424" s="24"/>
      <c r="I424" t="e">
        <f>#REF!</f>
        <v>#REF!</v>
      </c>
      <c r="J424" t="str">
        <f t="shared" si="172"/>
        <v xml:space="preserve"> ADD  LANG_DEF VARCHAR(500);</v>
      </c>
      <c r="K424" s="21" t="str">
        <f t="shared" si="173"/>
        <v xml:space="preserve">  ALTER COLUMN   LANG_DEF VARCHAR(500);</v>
      </c>
      <c r="M424" s="18" t="str">
        <f t="shared" si="174"/>
        <v>LANG_DEF,</v>
      </c>
      <c r="N424" s="5" t="str">
        <f t="shared" si="179"/>
        <v>LANG_DEF VARCHAR(500),</v>
      </c>
      <c r="O424" s="1" t="s">
        <v>29</v>
      </c>
      <c r="P424" t="s">
        <v>179</v>
      </c>
      <c r="W424" s="17" t="str">
        <f t="shared" si="175"/>
        <v>langDef</v>
      </c>
      <c r="X424" s="3" t="str">
        <f t="shared" si="176"/>
        <v>"langDef":"",</v>
      </c>
      <c r="Y424" s="22" t="str">
        <f t="shared" si="177"/>
        <v>public static String LANG_DEF="langDef";</v>
      </c>
      <c r="Z424" s="7" t="str">
        <f t="shared" si="178"/>
        <v>private String langDef="";</v>
      </c>
    </row>
    <row r="425" spans="2:26" ht="28.8" x14ac:dyDescent="0.3">
      <c r="B425" s="30" t="s">
        <v>29</v>
      </c>
      <c r="C425" s="1" t="s">
        <v>1</v>
      </c>
      <c r="D425" s="8">
        <v>5</v>
      </c>
      <c r="E425" s="24"/>
      <c r="F425" s="24"/>
      <c r="G425" s="24"/>
      <c r="I425" t="e">
        <f>#REF!</f>
        <v>#REF!</v>
      </c>
      <c r="J425" t="str">
        <f t="shared" si="172"/>
        <v xml:space="preserve"> ADD  LANG VARCHAR(5);</v>
      </c>
      <c r="K425" s="21" t="str">
        <f t="shared" si="173"/>
        <v xml:space="preserve">  ALTER COLUMN   LANG VARCHAR(5);</v>
      </c>
      <c r="M425" s="19"/>
      <c r="N425" s="5" t="str">
        <f t="shared" si="179"/>
        <v>LANG VARCHAR(5),</v>
      </c>
      <c r="O425" t="s">
        <v>29</v>
      </c>
      <c r="W425" s="16" t="s">
        <v>125</v>
      </c>
      <c r="X425" s="3" t="str">
        <f t="shared" si="176"/>
        <v>"lang":"",</v>
      </c>
      <c r="Y425" s="22" t="str">
        <f t="shared" si="177"/>
        <v>public static String LANG="lang";</v>
      </c>
      <c r="Z425" s="7" t="str">
        <f t="shared" si="178"/>
        <v>private String lang="";</v>
      </c>
    </row>
    <row r="426" spans="2:26" ht="15.6" x14ac:dyDescent="0.3">
      <c r="E426" s="24"/>
      <c r="F426" s="24"/>
      <c r="G426" s="24"/>
      <c r="K426" s="21"/>
      <c r="M426" s="19"/>
      <c r="N426" s="33" t="s">
        <v>130</v>
      </c>
      <c r="W426" s="16"/>
      <c r="X426" s="3"/>
      <c r="Y426" s="22"/>
      <c r="Z426" s="7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2020-11-07T03:04:27Z</dcterms:modified>
</cp:coreProperties>
</file>