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6" windowHeight="9816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4" r:id="rId38"/>
    <pivotCache cacheId="15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<sst xmlns="http://schemas.openxmlformats.org/spreadsheetml/2006/main" count="12834" uniqueCount="772">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</sst>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134954.48699999999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140942.00222999998</c:v>
                </c:pt>
                <c:pt idx="6">
                  <c:v>53032.807296999999</c:v>
                </c:pt>
                <c:pt idx="7">
                  <c:v>490</c:v>
                </c:pt>
                <c:pt idx="8">
                  <c:v>62901.442266999999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34474.3655</c:v>
                </c:pt>
                <c:pt idx="1">
                  <c:v>5097.9754000000103</c:v>
                </c:pt>
                <c:pt idx="2">
                  <c:v>145.62809999998717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13498.076959999999</c:v>
                </c:pt>
                <c:pt idx="1">
                  <c:v>2022.0556199999999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39505.422900000005</c:v>
                </c:pt>
                <c:pt idx="1">
                  <c:v>54480.956199999993</c:v>
                </c:pt>
                <c:pt idx="2">
                  <c:v>40399.463129999989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7904.4615750000003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7775.5879398999996</c:v>
                </c:pt>
                <c:pt idx="1">
                  <c:v>24895.7463871</c:v>
                </c:pt>
                <c:pt idx="2">
                  <c:v>30230.107939999998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379504"/>
        <c:axId val="1619374608"/>
      </c:barChart>
      <c:catAx>
        <c:axId val="161937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4608"/>
        <c:crosses val="autoZero"/>
        <c:auto val="1"/>
        <c:lblAlgn val="ctr"/>
        <c:lblOffset val="100"/>
        <c:noMultiLvlLbl val="0"/>
      </c:catAx>
      <c:valAx>
        <c:axId val="16193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71763.260920000001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64095.987133999995</c:v>
                </c:pt>
                <c:pt idx="6">
                  <c:v>14919.489514000001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48825.636173999999</c:v>
                </c:pt>
                <c:pt idx="1">
                  <c:v>66412.032909000001</c:v>
                </c:pt>
                <c:pt idx="2">
                  <c:v>72215.240361999997</c:v>
                </c:pt>
                <c:pt idx="3">
                  <c:v>71763.260920000001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20889.354909499998</c:v>
                </c:pt>
                <c:pt idx="2">
                  <c:v>45658.722749419998</c:v>
                </c:pt>
                <c:pt idx="3">
                  <c:v>64095.987133999995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2834.2785400000002</c:v>
                </c:pt>
                <c:pt idx="3">
                  <c:v>14919.489514000001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382224"/>
        <c:axId val="161937297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1938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2976"/>
        <c:crosses val="autoZero"/>
        <c:auto val="1"/>
        <c:lblAlgn val="ctr"/>
        <c:lblOffset val="100"/>
        <c:noMultiLvlLbl val="0"/>
      </c:catAx>
      <c:valAx>
        <c:axId val="161937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8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88903.212220000001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62887.717679999994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59977.770566000007</c:v>
                </c:pt>
                <c:pt idx="1">
                  <c:v>90500.93061000001</c:v>
                </c:pt>
                <c:pt idx="2">
                  <c:v>92707.52154999999</c:v>
                </c:pt>
                <c:pt idx="3">
                  <c:v>88903.212220000001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7775.5879399999994</c:v>
                </c:pt>
                <c:pt idx="2">
                  <c:v>32671.334319999998</c:v>
                </c:pt>
                <c:pt idx="3">
                  <c:v>62887.717679999994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373520"/>
        <c:axId val="161937732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19373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7328"/>
        <c:crosses val="autoZero"/>
        <c:auto val="1"/>
        <c:lblAlgn val="ctr"/>
        <c:lblOffset val="100"/>
        <c:noMultiLvlLbl val="0"/>
      </c:catAx>
      <c:valAx>
        <c:axId val="161937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17.39513372</c:v>
                </c:pt>
                <c:pt idx="2">
                  <c:v>18.403490909999999</c:v>
                </c:pt>
                <c:pt idx="3">
                  <c:v>28.402993070000001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27.006418320000002</c:v>
                </c:pt>
                <c:pt idx="2">
                  <c:v>32.26638251</c:v>
                </c:pt>
                <c:pt idx="3">
                  <c:v>44.054006979999997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381680"/>
        <c:axId val="161937896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1938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8960"/>
        <c:crosses val="autoZero"/>
        <c:auto val="1"/>
        <c:lblAlgn val="ctr"/>
        <c:lblOffset val="100"/>
        <c:noMultiLvlLbl val="0"/>
      </c:catAx>
      <c:valAx>
        <c:axId val="161937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8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16.475329767123288</c:v>
                </c:pt>
                <c:pt idx="2">
                  <c:v>20.763836583561641</c:v>
                </c:pt>
                <c:pt idx="3">
                  <c:v>37.165270794520545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24.684936827397262</c:v>
                </c:pt>
                <c:pt idx="2">
                  <c:v>38.903407972602736</c:v>
                </c:pt>
                <c:pt idx="3">
                  <c:v>61.123283068493144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375696"/>
        <c:axId val="16193811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1937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81136"/>
        <c:crosses val="autoZero"/>
        <c:auto val="1"/>
        <c:lblAlgn val="ctr"/>
        <c:lblOffset val="100"/>
        <c:noMultiLvlLbl val="0"/>
      </c:catAx>
      <c:valAx>
        <c:axId val="161938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134954.48699999999</c:v>
                </c:pt>
                <c:pt idx="1">
                  <c:v>25801.6709787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140942.00222999998</c:v>
                </c:pt>
                <c:pt idx="6">
                  <c:v>53032.807296999999</c:v>
                </c:pt>
                <c:pt idx="7">
                  <c:v>490</c:v>
                </c:pt>
                <c:pt idx="8">
                  <c:v>62901.442266999999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34474.3655</c:v>
                </c:pt>
                <c:pt idx="2">
                  <c:v>5097.9754000000103</c:v>
                </c:pt>
                <c:pt idx="3">
                  <c:v>145.62809999998717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3290.3690189999979</c:v>
                </c:pt>
                <c:pt idx="2">
                  <c:v>7400.7999999999993</c:v>
                </c:pt>
                <c:pt idx="3">
                  <c:v>3868.301959700002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13498.076959999999</c:v>
                </c:pt>
                <c:pt idx="2">
                  <c:v>2022.0556199999999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39505.422900000005</c:v>
                </c:pt>
                <c:pt idx="2">
                  <c:v>54480.956199999993</c:v>
                </c:pt>
                <c:pt idx="3">
                  <c:v>40399.463129999989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7904.4615750000003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7775.5879398999996</c:v>
                </c:pt>
                <c:pt idx="2">
                  <c:v>24895.7463871</c:v>
                </c:pt>
                <c:pt idx="3">
                  <c:v>30230.107939999998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378416"/>
        <c:axId val="1619382768"/>
      </c:barChart>
      <c:catAx>
        <c:axId val="161937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82768"/>
        <c:crosses val="autoZero"/>
        <c:auto val="1"/>
        <c:lblAlgn val="ctr"/>
        <c:lblOffset val="100"/>
        <c:noMultiLvlLbl val="0"/>
      </c:catAx>
      <c:valAx>
        <c:axId val="161938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71763.260920000001</c:v>
                </c:pt>
                <c:pt idx="1">
                  <c:v>8712.951946000001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64095.987133999995</c:v>
                </c:pt>
                <c:pt idx="6">
                  <c:v>14919.489514000001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48825.636173999999</c:v>
                </c:pt>
                <c:pt idx="1">
                  <c:v>66412.032909000001</c:v>
                </c:pt>
                <c:pt idx="2">
                  <c:v>72215.240361999997</c:v>
                </c:pt>
                <c:pt idx="3">
                  <c:v>71763.260920000001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20889.354909499998</c:v>
                </c:pt>
                <c:pt idx="2">
                  <c:v>45658.722749419998</c:v>
                </c:pt>
                <c:pt idx="3">
                  <c:v>64095.987133999995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2834.2785400000002</c:v>
                </c:pt>
                <c:pt idx="3">
                  <c:v>14919.489514000001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3684.2497607</c:v>
                </c:pt>
                <c:pt idx="2">
                  <c:v>4914.2417042999996</c:v>
                </c:pt>
                <c:pt idx="3">
                  <c:v>8712.951946000001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374064"/>
        <c:axId val="161936808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1937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68080"/>
        <c:crosses val="autoZero"/>
        <c:auto val="1"/>
        <c:lblAlgn val="ctr"/>
        <c:lblOffset val="100"/>
        <c:noMultiLvlLbl val="0"/>
      </c:catAx>
      <c:valAx>
        <c:axId val="161936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4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88903.212220000001</c:v>
                </c:pt>
                <c:pt idx="1">
                  <c:v>23728.166010000001</c:v>
                </c:pt>
                <c:pt idx="2">
                  <c:v>0</c:v>
                </c:pt>
                <c:pt idx="3">
                  <c:v>2983.193585</c:v>
                </c:pt>
                <c:pt idx="4">
                  <c:v>20267.66</c:v>
                </c:pt>
                <c:pt idx="5">
                  <c:v>41477.67641</c:v>
                </c:pt>
                <c:pt idx="6">
                  <c:v>62887.717679999994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59977.770566000007</c:v>
                </c:pt>
                <c:pt idx="1">
                  <c:v>90500.93061000001</c:v>
                </c:pt>
                <c:pt idx="2">
                  <c:v>92707.52154999999</c:v>
                </c:pt>
                <c:pt idx="3">
                  <c:v>88903.212220000001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7775.5879399999994</c:v>
                </c:pt>
                <c:pt idx="2">
                  <c:v>32671.334319999998</c:v>
                </c:pt>
                <c:pt idx="3">
                  <c:v>62887.717679999994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10342.22056</c:v>
                </c:pt>
                <c:pt idx="1">
                  <c:v>13769.19584</c:v>
                </c:pt>
                <c:pt idx="2">
                  <c:v>20781.24336</c:v>
                </c:pt>
                <c:pt idx="3">
                  <c:v>23728.166010000001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8316.9610670000002</c:v>
                </c:pt>
                <c:pt idx="1">
                  <c:v>18236.99351</c:v>
                </c:pt>
                <c:pt idx="2">
                  <c:v>19613.324499999999</c:v>
                </c:pt>
                <c:pt idx="3">
                  <c:v>20267.66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1093.0661789999999</c:v>
                </c:pt>
                <c:pt idx="1">
                  <c:v>13349.083360000001</c:v>
                </c:pt>
                <c:pt idx="2">
                  <c:v>29357.837469999999</c:v>
                </c:pt>
                <c:pt idx="3">
                  <c:v>41477.67641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2.9405999999999999</c:v>
                </c:pt>
                <c:pt idx="1">
                  <c:v>434.05259999999998</c:v>
                </c:pt>
                <c:pt idx="2">
                  <c:v>2014.944915</c:v>
                </c:pt>
                <c:pt idx="3">
                  <c:v>10606.561460000001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368624"/>
        <c:axId val="161936916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1936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69168"/>
        <c:crosses val="autoZero"/>
        <c:auto val="1"/>
        <c:lblAlgn val="ctr"/>
        <c:lblOffset val="100"/>
        <c:noMultiLvlLbl val="0"/>
      </c:catAx>
      <c:valAx>
        <c:axId val="161936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6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17.39513372</c:v>
                </c:pt>
                <c:pt idx="2">
                  <c:v>18.403490909999999</c:v>
                </c:pt>
                <c:pt idx="3">
                  <c:v>28.402993070000001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27.006418320000002</c:v>
                </c:pt>
                <c:pt idx="2">
                  <c:v>32.26638251</c:v>
                </c:pt>
                <c:pt idx="3">
                  <c:v>44.054006979999997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369712"/>
        <c:axId val="161937025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1936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0256"/>
        <c:crosses val="autoZero"/>
        <c:auto val="1"/>
        <c:lblAlgn val="ctr"/>
        <c:lblOffset val="100"/>
        <c:noMultiLvlLbl val="0"/>
      </c:catAx>
      <c:valAx>
        <c:axId val="16193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6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16.475329767123288</c:v>
                </c:pt>
                <c:pt idx="2">
                  <c:v>20.763836583561641</c:v>
                </c:pt>
                <c:pt idx="3">
                  <c:v>37.165270794520545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24.684936827397262</c:v>
                </c:pt>
                <c:pt idx="2">
                  <c:v>38.903407972602736</c:v>
                </c:pt>
                <c:pt idx="3">
                  <c:v>61.123283068493144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9459952"/>
        <c:axId val="119946702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19945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7024"/>
        <c:crosses val="autoZero"/>
        <c:auto val="1"/>
        <c:lblAlgn val="ctr"/>
        <c:lblOffset val="100"/>
        <c:noMultiLvlLbl val="0"/>
      </c:catAx>
      <c:valAx>
        <c:axId val="119946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109377.77099999999</c:v>
                </c:pt>
                <c:pt idx="10">
                  <c:v>109486.86810000001</c:v>
                </c:pt>
                <c:pt idx="11">
                  <c:v>109919.63649999999</c:v>
                </c:pt>
                <c:pt idx="12">
                  <c:v>110334.5675</c:v>
                </c:pt>
                <c:pt idx="13">
                  <c:v>111799.7175</c:v>
                </c:pt>
                <c:pt idx="14">
                  <c:v>115637.5575</c:v>
                </c:pt>
                <c:pt idx="15">
                  <c:v>115637.5575</c:v>
                </c:pt>
                <c:pt idx="16">
                  <c:v>115637.5575</c:v>
                </c:pt>
                <c:pt idx="17">
                  <c:v>115637.5575</c:v>
                </c:pt>
                <c:pt idx="18">
                  <c:v>115637.5575</c:v>
                </c:pt>
                <c:pt idx="19">
                  <c:v>115691.2668</c:v>
                </c:pt>
                <c:pt idx="20">
                  <c:v>115862.0698</c:v>
                </c:pt>
                <c:pt idx="21">
                  <c:v>116590.95299999999</c:v>
                </c:pt>
                <c:pt idx="22">
                  <c:v>118195.1648</c:v>
                </c:pt>
                <c:pt idx="23">
                  <c:v>118269.1329</c:v>
                </c:pt>
                <c:pt idx="24">
                  <c:v>118627.03290000001</c:v>
                </c:pt>
                <c:pt idx="25">
                  <c:v>118627.03290000001</c:v>
                </c:pt>
                <c:pt idx="26">
                  <c:v>118627.03290000001</c:v>
                </c:pt>
                <c:pt idx="27">
                  <c:v>118627.03290000001</c:v>
                </c:pt>
                <c:pt idx="28">
                  <c:v>118627.03290000001</c:v>
                </c:pt>
                <c:pt idx="29">
                  <c:v>118627.03290000001</c:v>
                </c:pt>
                <c:pt idx="30">
                  <c:v>118627.03290000001</c:v>
                </c:pt>
                <c:pt idx="31">
                  <c:v>118627.03290000001</c:v>
                </c:pt>
                <c:pt idx="32">
                  <c:v>118627.03290000001</c:v>
                </c:pt>
                <c:pt idx="33">
                  <c:v>118739.861</c:v>
                </c:pt>
                <c:pt idx="34">
                  <c:v>118739.861</c:v>
                </c:pt>
                <c:pt idx="35">
                  <c:v>118772.66099999999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13594</c:v>
                </c:pt>
                <c:pt idx="9">
                  <c:v>13571.7</c:v>
                </c:pt>
                <c:pt idx="10">
                  <c:v>12672.807993999999</c:v>
                </c:pt>
                <c:pt idx="11">
                  <c:v>13279.001187</c:v>
                </c:pt>
                <c:pt idx="12">
                  <c:v>14022.188065</c:v>
                </c:pt>
                <c:pt idx="13">
                  <c:v>14147.382461000001</c:v>
                </c:pt>
                <c:pt idx="14">
                  <c:v>14532.569018999999</c:v>
                </c:pt>
                <c:pt idx="15">
                  <c:v>14532.569018999999</c:v>
                </c:pt>
                <c:pt idx="16">
                  <c:v>14332.969019</c:v>
                </c:pt>
                <c:pt idx="17">
                  <c:v>15257.969019</c:v>
                </c:pt>
                <c:pt idx="18">
                  <c:v>16182.969019</c:v>
                </c:pt>
                <c:pt idx="19">
                  <c:v>17108.169019000001</c:v>
                </c:pt>
                <c:pt idx="20">
                  <c:v>18033.169019000001</c:v>
                </c:pt>
                <c:pt idx="21">
                  <c:v>18958.169019000001</c:v>
                </c:pt>
                <c:pt idx="22">
                  <c:v>19883.369018999998</c:v>
                </c:pt>
                <c:pt idx="23">
                  <c:v>20808.369018999998</c:v>
                </c:pt>
                <c:pt idx="24">
                  <c:v>21733.369018999998</c:v>
                </c:pt>
                <c:pt idx="25">
                  <c:v>21933.369018999998</c:v>
                </c:pt>
                <c:pt idx="26">
                  <c:v>22133.669018699999</c:v>
                </c:pt>
                <c:pt idx="27">
                  <c:v>22333.669018699999</c:v>
                </c:pt>
                <c:pt idx="28">
                  <c:v>22533.669018699999</c:v>
                </c:pt>
                <c:pt idx="29">
                  <c:v>22733.669018699999</c:v>
                </c:pt>
                <c:pt idx="30">
                  <c:v>22570.469018700001</c:v>
                </c:pt>
                <c:pt idx="31">
                  <c:v>22770.469018700001</c:v>
                </c:pt>
                <c:pt idx="32">
                  <c:v>23830.217073300002</c:v>
                </c:pt>
                <c:pt idx="33">
                  <c:v>25071.3918037</c:v>
                </c:pt>
                <c:pt idx="34">
                  <c:v>25742.651651699998</c:v>
                </c:pt>
                <c:pt idx="35">
                  <c:v>25801.6709787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14171.29221</c:v>
                </c:pt>
                <c:pt idx="8">
                  <c:v>14171.29221</c:v>
                </c:pt>
                <c:pt idx="9">
                  <c:v>14201.671646999999</c:v>
                </c:pt>
                <c:pt idx="10">
                  <c:v>19985.496359999997</c:v>
                </c:pt>
                <c:pt idx="11">
                  <c:v>23183.74438</c:v>
                </c:pt>
                <c:pt idx="12">
                  <c:v>23581.74438</c:v>
                </c:pt>
                <c:pt idx="13">
                  <c:v>23993.74438</c:v>
                </c:pt>
                <c:pt idx="14">
                  <c:v>24401.74438</c:v>
                </c:pt>
                <c:pt idx="15">
                  <c:v>24803.74438</c:v>
                </c:pt>
                <c:pt idx="16">
                  <c:v>25380.838380000001</c:v>
                </c:pt>
                <c:pt idx="17">
                  <c:v>25702.838380000001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17463.846522999997</c:v>
                </c:pt>
                <c:pt idx="8">
                  <c:v>24407.118863999996</c:v>
                </c:pt>
                <c:pt idx="9">
                  <c:v>27271.006689999998</c:v>
                </c:pt>
                <c:pt idx="10">
                  <c:v>27266.206689999999</c:v>
                </c:pt>
                <c:pt idx="11">
                  <c:v>27266.206689999999</c:v>
                </c:pt>
                <c:pt idx="12">
                  <c:v>31586.96933</c:v>
                </c:pt>
                <c:pt idx="13">
                  <c:v>35036.404519999996</c:v>
                </c:pt>
                <c:pt idx="14">
                  <c:v>35036.043340000004</c:v>
                </c:pt>
                <c:pt idx="15">
                  <c:v>46061.582900000001</c:v>
                </c:pt>
                <c:pt idx="16">
                  <c:v>50122.184860000001</c:v>
                </c:pt>
                <c:pt idx="17">
                  <c:v>54714.771350000003</c:v>
                </c:pt>
                <c:pt idx="18">
                  <c:v>59368.501700000001</c:v>
                </c:pt>
                <c:pt idx="19">
                  <c:v>64559.05128</c:v>
                </c:pt>
                <c:pt idx="20">
                  <c:v>68694.33223</c:v>
                </c:pt>
                <c:pt idx="21">
                  <c:v>72752.662360000002</c:v>
                </c:pt>
                <c:pt idx="22">
                  <c:v>80745.484819999998</c:v>
                </c:pt>
                <c:pt idx="23">
                  <c:v>83783.829983999996</c:v>
                </c:pt>
                <c:pt idx="24">
                  <c:v>83548.273000000001</c:v>
                </c:pt>
                <c:pt idx="25">
                  <c:v>100542.53909999999</c:v>
                </c:pt>
                <c:pt idx="26">
                  <c:v>107690.3253</c:v>
                </c:pt>
                <c:pt idx="27">
                  <c:v>111768.95279</c:v>
                </c:pt>
                <c:pt idx="28">
                  <c:v>116188.8585</c:v>
                </c:pt>
                <c:pt idx="29">
                  <c:v>119870.50805999999</c:v>
                </c:pt>
                <c:pt idx="30">
                  <c:v>124361.13190000001</c:v>
                </c:pt>
                <c:pt idx="31">
                  <c:v>126000.16984</c:v>
                </c:pt>
                <c:pt idx="32">
                  <c:v>127096.22435999999</c:v>
                </c:pt>
                <c:pt idx="33">
                  <c:v>130737.01409000001</c:v>
                </c:pt>
                <c:pt idx="34">
                  <c:v>135645.70313000001</c:v>
                </c:pt>
                <c:pt idx="35">
                  <c:v>140942.00222999998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3704.6834739999999</c:v>
                </c:pt>
                <c:pt idx="21">
                  <c:v>7506.7458969999998</c:v>
                </c:pt>
                <c:pt idx="22">
                  <c:v>7506.7458969999998</c:v>
                </c:pt>
                <c:pt idx="23">
                  <c:v>6567.0758969999997</c:v>
                </c:pt>
                <c:pt idx="24">
                  <c:v>5612.603897</c:v>
                </c:pt>
                <c:pt idx="25">
                  <c:v>10074.724575</c:v>
                </c:pt>
                <c:pt idx="26">
                  <c:v>14210.824702000002</c:v>
                </c:pt>
                <c:pt idx="27">
                  <c:v>18367.355517</c:v>
                </c:pt>
                <c:pt idx="28">
                  <c:v>22510.578627000003</c:v>
                </c:pt>
                <c:pt idx="29">
                  <c:v>26720.209137000002</c:v>
                </c:pt>
                <c:pt idx="30">
                  <c:v>30991.030717000001</c:v>
                </c:pt>
                <c:pt idx="31">
                  <c:v>35269.252146999999</c:v>
                </c:pt>
                <c:pt idx="32">
                  <c:v>39497.072997000003</c:v>
                </c:pt>
                <c:pt idx="33">
                  <c:v>44190.223236999998</c:v>
                </c:pt>
                <c:pt idx="34">
                  <c:v>48666.575397000001</c:v>
                </c:pt>
                <c:pt idx="35">
                  <c:v>53032.807296999999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3461.2072400000002</c:v>
                </c:pt>
                <c:pt idx="13">
                  <c:v>5303.6437900000001</c:v>
                </c:pt>
                <c:pt idx="14">
                  <c:v>6775.8772769999996</c:v>
                </c:pt>
                <c:pt idx="15">
                  <c:v>7775.5879398999996</c:v>
                </c:pt>
                <c:pt idx="16">
                  <c:v>12816.151576</c:v>
                </c:pt>
                <c:pt idx="17">
                  <c:v>15088.007517</c:v>
                </c:pt>
                <c:pt idx="18">
                  <c:v>17365.289776999998</c:v>
                </c:pt>
                <c:pt idx="19">
                  <c:v>19577.642587000002</c:v>
                </c:pt>
                <c:pt idx="20">
                  <c:v>21898.462067</c:v>
                </c:pt>
                <c:pt idx="21">
                  <c:v>23880.996327000001</c:v>
                </c:pt>
                <c:pt idx="22">
                  <c:v>25129.860776999998</c:v>
                </c:pt>
                <c:pt idx="23">
                  <c:v>29543.300836999999</c:v>
                </c:pt>
                <c:pt idx="24">
                  <c:v>32465.339596999998</c:v>
                </c:pt>
                <c:pt idx="25">
                  <c:v>32671.334327</c:v>
                </c:pt>
                <c:pt idx="26">
                  <c:v>34552.731027000002</c:v>
                </c:pt>
                <c:pt idx="27">
                  <c:v>37102.494406999998</c:v>
                </c:pt>
                <c:pt idx="28">
                  <c:v>39647.604587000002</c:v>
                </c:pt>
                <c:pt idx="29">
                  <c:v>42458.034927000001</c:v>
                </c:pt>
                <c:pt idx="30">
                  <c:v>45805.186306999996</c:v>
                </c:pt>
                <c:pt idx="31">
                  <c:v>49717.096776999999</c:v>
                </c:pt>
                <c:pt idx="32">
                  <c:v>53310.688846999998</c:v>
                </c:pt>
                <c:pt idx="33">
                  <c:v>56555.699266999996</c:v>
                </c:pt>
                <c:pt idx="34">
                  <c:v>59834.390986999999</c:v>
                </c:pt>
                <c:pt idx="35">
                  <c:v>62901.442266999999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454512"/>
        <c:axId val="1199462672"/>
      </c:lineChart>
      <c:catAx>
        <c:axId val="119945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2672"/>
        <c:crosses val="autoZero"/>
        <c:auto val="1"/>
        <c:lblAlgn val="ctr"/>
        <c:lblOffset val="100"/>
        <c:noMultiLvlLbl val="0"/>
      </c:catAx>
      <c:valAx>
        <c:axId val="11994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20.845266778082191</c:v>
                </c:pt>
                <c:pt idx="2">
                  <c:v>21.579298134246574</c:v>
                </c:pt>
                <c:pt idx="3">
                  <c:v>19.561547424657537</c:v>
                </c:pt>
                <c:pt idx="4">
                  <c:v>20.685992221917807</c:v>
                </c:pt>
                <c:pt idx="5">
                  <c:v>23.848990309589041</c:v>
                </c:pt>
                <c:pt idx="6">
                  <c:v>26.924726301369866</c:v>
                </c:pt>
                <c:pt idx="7">
                  <c:v>27.195777232876711</c:v>
                </c:pt>
                <c:pt idx="8">
                  <c:v>26.712519115068492</c:v>
                </c:pt>
                <c:pt idx="9">
                  <c:v>26.284396301369863</c:v>
                </c:pt>
                <c:pt idx="10">
                  <c:v>18.610046852054793</c:v>
                </c:pt>
                <c:pt idx="11">
                  <c:v>17.619655276712329</c:v>
                </c:pt>
                <c:pt idx="12">
                  <c:v>18.130249271232877</c:v>
                </c:pt>
                <c:pt idx="13">
                  <c:v>17.883375369863014</c:v>
                </c:pt>
                <c:pt idx="14">
                  <c:v>21.178260958904108</c:v>
                </c:pt>
                <c:pt idx="15">
                  <c:v>16.475329767123288</c:v>
                </c:pt>
                <c:pt idx="16">
                  <c:v>16.810929539726025</c:v>
                </c:pt>
                <c:pt idx="17">
                  <c:v>18.475171553424655</c:v>
                </c:pt>
                <c:pt idx="18">
                  <c:v>20.144065098630136</c:v>
                </c:pt>
                <c:pt idx="19">
                  <c:v>20.264165638356165</c:v>
                </c:pt>
                <c:pt idx="20">
                  <c:v>22.497831013698629</c:v>
                </c:pt>
                <c:pt idx="21">
                  <c:v>22.94143712876712</c:v>
                </c:pt>
                <c:pt idx="22">
                  <c:v>20.367647654794521</c:v>
                </c:pt>
                <c:pt idx="23">
                  <c:v>29.073098767123284</c:v>
                </c:pt>
                <c:pt idx="24">
                  <c:v>39.444630383561645</c:v>
                </c:pt>
                <c:pt idx="25">
                  <c:v>20.763836583561641</c:v>
                </c:pt>
                <c:pt idx="26">
                  <c:v>16.275462350684929</c:v>
                </c:pt>
                <c:pt idx="27">
                  <c:v>16.720708868493151</c:v>
                </c:pt>
                <c:pt idx="28">
                  <c:v>16.751596654794522</c:v>
                </c:pt>
                <c:pt idx="29">
                  <c:v>17.993379383561646</c:v>
                </c:pt>
                <c:pt idx="30">
                  <c:v>19.199944893150686</c:v>
                </c:pt>
                <c:pt idx="31">
                  <c:v>24.149401454794521</c:v>
                </c:pt>
                <c:pt idx="32">
                  <c:v>29.504880136986301</c:v>
                </c:pt>
                <c:pt idx="33">
                  <c:v>33.053417232876711</c:v>
                </c:pt>
                <c:pt idx="34">
                  <c:v>35.305195232876713</c:v>
                </c:pt>
                <c:pt idx="35">
                  <c:v>37.165270794520545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24.187802613698629</c:v>
                </c:pt>
                <c:pt idx="5">
                  <c:v>26.736499983561643</c:v>
                </c:pt>
                <c:pt idx="6">
                  <c:v>30.153062904109589</c:v>
                </c:pt>
                <c:pt idx="7">
                  <c:v>31.292919589041098</c:v>
                </c:pt>
                <c:pt idx="8">
                  <c:v>32.037177260273971</c:v>
                </c:pt>
                <c:pt idx="9">
                  <c:v>30.061380602739728</c:v>
                </c:pt>
                <c:pt idx="10">
                  <c:v>23.88765266849315</c:v>
                </c:pt>
                <c:pt idx="11">
                  <c:v>22.486230991780822</c:v>
                </c:pt>
                <c:pt idx="12">
                  <c:v>24.119528084931506</c:v>
                </c:pt>
                <c:pt idx="13">
                  <c:v>24.80897408493151</c:v>
                </c:pt>
                <c:pt idx="14">
                  <c:v>31.173595369863015</c:v>
                </c:pt>
                <c:pt idx="15">
                  <c:v>24.684936827397262</c:v>
                </c:pt>
                <c:pt idx="16">
                  <c:v>27.307020720547943</c:v>
                </c:pt>
                <c:pt idx="17">
                  <c:v>30.800445150684933</c:v>
                </c:pt>
                <c:pt idx="18">
                  <c:v>34.410955999999999</c:v>
                </c:pt>
                <c:pt idx="19">
                  <c:v>37.016960219178081</c:v>
                </c:pt>
                <c:pt idx="20">
                  <c:v>41.324075013698632</c:v>
                </c:pt>
                <c:pt idx="21">
                  <c:v>41.744410465753425</c:v>
                </c:pt>
                <c:pt idx="22">
                  <c:v>38.414679452054799</c:v>
                </c:pt>
                <c:pt idx="23">
                  <c:v>49.787910876712324</c:v>
                </c:pt>
                <c:pt idx="24">
                  <c:v>63.134630986301367</c:v>
                </c:pt>
                <c:pt idx="25">
                  <c:v>38.903407972602736</c:v>
                </c:pt>
                <c:pt idx="26">
                  <c:v>34.408519561643836</c:v>
                </c:pt>
                <c:pt idx="27">
                  <c:v>34.850107753424659</c:v>
                </c:pt>
                <c:pt idx="28">
                  <c:v>34.877031369863012</c:v>
                </c:pt>
                <c:pt idx="29">
                  <c:v>36.507974191780818</c:v>
                </c:pt>
                <c:pt idx="30">
                  <c:v>38.322231424657538</c:v>
                </c:pt>
                <c:pt idx="31">
                  <c:v>45.336904712328767</c:v>
                </c:pt>
                <c:pt idx="32">
                  <c:v>52.905762027397259</c:v>
                </c:pt>
                <c:pt idx="33">
                  <c:v>56.994336136986306</c:v>
                </c:pt>
                <c:pt idx="34">
                  <c:v>59.220209890410956</c:v>
                </c:pt>
                <c:pt idx="35">
                  <c:v>61.123283068493144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453968"/>
        <c:axId val="11994588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19945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8864"/>
        <c:crosses val="autoZero"/>
        <c:auto val="1"/>
        <c:lblAlgn val="ctr"/>
        <c:lblOffset val="100"/>
        <c:noMultiLvlLbl val="0"/>
      </c:catAx>
      <c:valAx>
        <c:axId val="119945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8.5636242027439594E-2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9.3283815359717512E-2</c:v>
                </c:pt>
                <c:pt idx="36">
                  <c:v>0</c:v>
                </c:pt>
                <c:pt idx="37">
                  <c:v>0</c:v>
                </c:pt>
                <c:pt idx="38">
                  <c:v>6.0610498316349464E-3</c:v>
                </c:pt>
                <c:pt idx="39">
                  <c:v>6.8669257631689462E-2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3.2611309205952455E-2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3.1122586268355304E-2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2.947306497989121E-2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2.9212249060154957E-2</c:v>
                </c:pt>
                <c:pt idx="56">
                  <c:v>0</c:v>
                </c:pt>
                <c:pt idx="57">
                  <c:v>0</c:v>
                </c:pt>
                <c:pt idx="58">
                  <c:v>2.8437976758250966E-2</c:v>
                </c:pt>
                <c:pt idx="59">
                  <c:v>2.8437976758250966E-2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2.8437976758250966E-2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0.35481481688122152</c:v>
                </c:pt>
                <c:pt idx="29">
                  <c:v>0.42117530855604862</c:v>
                </c:pt>
                <c:pt idx="30">
                  <c:v>0.55499824221056016</c:v>
                </c:pt>
                <c:pt idx="31">
                  <c:v>0.46170156390694717</c:v>
                </c:pt>
                <c:pt idx="32">
                  <c:v>0.35462721065641967</c:v>
                </c:pt>
                <c:pt idx="33">
                  <c:v>0.42372963957061999</c:v>
                </c:pt>
                <c:pt idx="34">
                  <c:v>0.5596961687005616</c:v>
                </c:pt>
                <c:pt idx="35">
                  <c:v>0.46396949015571448</c:v>
                </c:pt>
                <c:pt idx="36">
                  <c:v>0.35457765677002961</c:v>
                </c:pt>
                <c:pt idx="37">
                  <c:v>0.4244043349321624</c:v>
                </c:pt>
                <c:pt idx="38">
                  <c:v>0.5609370686271502</c:v>
                </c:pt>
                <c:pt idx="39">
                  <c:v>0.46456853516689889</c:v>
                </c:pt>
                <c:pt idx="40">
                  <c:v>0.35457676896235696</c:v>
                </c:pt>
                <c:pt idx="41">
                  <c:v>0.42441642274516189</c:v>
                </c:pt>
                <c:pt idx="42">
                  <c:v>0.56095930053627863</c:v>
                </c:pt>
                <c:pt idx="43">
                  <c:v>0.4645792676340928</c:v>
                </c:pt>
                <c:pt idx="44">
                  <c:v>0.35457676896235696</c:v>
                </c:pt>
                <c:pt idx="45">
                  <c:v>0.42441642274516189</c:v>
                </c:pt>
                <c:pt idx="46">
                  <c:v>0.56095930053627863</c:v>
                </c:pt>
                <c:pt idx="47">
                  <c:v>0.4645792676340928</c:v>
                </c:pt>
                <c:pt idx="48">
                  <c:v>0.35449161031619619</c:v>
                </c:pt>
                <c:pt idx="49">
                  <c:v>0.42557589000577922</c:v>
                </c:pt>
                <c:pt idx="50">
                  <c:v>0.56309179319736902</c:v>
                </c:pt>
                <c:pt idx="51">
                  <c:v>0.46560872946527787</c:v>
                </c:pt>
                <c:pt idx="52">
                  <c:v>0.35445817614392588</c:v>
                </c:pt>
                <c:pt idx="53">
                  <c:v>0.42603110982405112</c:v>
                </c:pt>
                <c:pt idx="54">
                  <c:v>0.56392903344067236</c:v>
                </c:pt>
                <c:pt idx="55">
                  <c:v>0.46601290765951009</c:v>
                </c:pt>
                <c:pt idx="56">
                  <c:v>0.35445817926083195</c:v>
                </c:pt>
                <c:pt idx="57">
                  <c:v>0.42603106726548529</c:v>
                </c:pt>
                <c:pt idx="58">
                  <c:v>0.56392895534647436</c:v>
                </c:pt>
                <c:pt idx="59">
                  <c:v>0.46601286991386626</c:v>
                </c:pt>
                <c:pt idx="60">
                  <c:v>0.35438569004974418</c:v>
                </c:pt>
                <c:pt idx="61">
                  <c:v>0.42701803523777726</c:v>
                </c:pt>
                <c:pt idx="62">
                  <c:v>0.56574418714125441</c:v>
                </c:pt>
                <c:pt idx="63">
                  <c:v>0.46688917391286605</c:v>
                </c:pt>
                <c:pt idx="64">
                  <c:v>0.35436305168680943</c:v>
                </c:pt>
                <c:pt idx="65">
                  <c:v>0.42732626552345387</c:v>
                </c:pt>
                <c:pt idx="66">
                  <c:v>0.56631108443463818</c:v>
                </c:pt>
                <c:pt idx="67">
                  <c:v>0.46716284383856771</c:v>
                </c:pt>
                <c:pt idx="68">
                  <c:v>0.35431674879876834</c:v>
                </c:pt>
                <c:pt idx="69">
                  <c:v>0.42795669712873619</c:v>
                </c:pt>
                <c:pt idx="70">
                  <c:v>0.56747057439544613</c:v>
                </c:pt>
                <c:pt idx="71">
                  <c:v>0.46772258820377943</c:v>
                </c:pt>
                <c:pt idx="72">
                  <c:v>0.35428595137175245</c:v>
                </c:pt>
                <c:pt idx="73">
                  <c:v>0.42837601549408816</c:v>
                </c:pt>
                <c:pt idx="74">
                  <c:v>0.56824178496490507</c:v>
                </c:pt>
                <c:pt idx="75">
                  <c:v>0.4680948903583329</c:v>
                </c:pt>
                <c:pt idx="76">
                  <c:v>0.35425470046033797</c:v>
                </c:pt>
                <c:pt idx="77">
                  <c:v>0.42880150869992772</c:v>
                </c:pt>
                <c:pt idx="78">
                  <c:v>0.56902435217756198</c:v>
                </c:pt>
                <c:pt idx="79">
                  <c:v>0.46847267518736685</c:v>
                </c:pt>
                <c:pt idx="80">
                  <c:v>0.35420356174703294</c:v>
                </c:pt>
                <c:pt idx="81">
                  <c:v>0.42949778236165842</c:v>
                </c:pt>
                <c:pt idx="82">
                  <c:v>0.57030493898579371</c:v>
                </c:pt>
                <c:pt idx="83">
                  <c:v>0.46909087907877323</c:v>
                </c:pt>
                <c:pt idx="84">
                  <c:v>0.35419763393247178</c:v>
                </c:pt>
                <c:pt idx="85">
                  <c:v>0.42957849129907777</c:v>
                </c:pt>
                <c:pt idx="86">
                  <c:v>0.57045337879096136</c:v>
                </c:pt>
                <c:pt idx="87">
                  <c:v>0.46916253840583161</c:v>
                </c:pt>
                <c:pt idx="88">
                  <c:v>0.3541755853228401</c:v>
                </c:pt>
                <c:pt idx="89">
                  <c:v>0.42987869209502133</c:v>
                </c:pt>
                <c:pt idx="90">
                  <c:v>0.57100550814922957</c:v>
                </c:pt>
                <c:pt idx="91">
                  <c:v>0.46942907914414328</c:v>
                </c:pt>
                <c:pt idx="92">
                  <c:v>0.35427639896228691</c:v>
                </c:pt>
                <c:pt idx="93">
                  <c:v>0.42850607580312455</c:v>
                </c:pt>
                <c:pt idx="94">
                  <c:v>0.56848099193359503</c:v>
                </c:pt>
                <c:pt idx="95">
                  <c:v>0.4682103676758555</c:v>
                </c:pt>
                <c:pt idx="96">
                  <c:v>0.3543742932579827</c:v>
                </c:pt>
                <c:pt idx="97">
                  <c:v>0.4271732072774263</c:v>
                </c:pt>
                <c:pt idx="98">
                  <c:v>0.56602957964912104</c:v>
                </c:pt>
                <c:pt idx="99">
                  <c:v>0.46702694727513994</c:v>
                </c:pt>
                <c:pt idx="100">
                  <c:v>0.35433630605515515</c:v>
                </c:pt>
                <c:pt idx="101">
                  <c:v>0.42769041739965374</c:v>
                </c:pt>
                <c:pt idx="102">
                  <c:v>0.56698083267523125</c:v>
                </c:pt>
                <c:pt idx="103">
                  <c:v>0.46748616512013275</c:v>
                </c:pt>
                <c:pt idx="104">
                  <c:v>0.35432429471916543</c:v>
                </c:pt>
                <c:pt idx="105">
                  <c:v>0.42785395668221643</c:v>
                </c:pt>
                <c:pt idx="106">
                  <c:v>0.56728161413586153</c:v>
                </c:pt>
                <c:pt idx="107">
                  <c:v>0.46763136755052592</c:v>
                </c:pt>
                <c:pt idx="108">
                  <c:v>0.35431812927877032</c:v>
                </c:pt>
                <c:pt idx="109">
                  <c:v>0.42793790128701442</c:v>
                </c:pt>
                <c:pt idx="110">
                  <c:v>0.56743600516828285</c:v>
                </c:pt>
                <c:pt idx="111">
                  <c:v>0.46770589986843886</c:v>
                </c:pt>
                <c:pt idx="112">
                  <c:v>0.35431193666473626</c:v>
                </c:pt>
                <c:pt idx="113">
                  <c:v>0.42802221614045716</c:v>
                </c:pt>
                <c:pt idx="114">
                  <c:v>0.56759107709970313</c:v>
                </c:pt>
                <c:pt idx="115">
                  <c:v>0.46778076094103294</c:v>
                </c:pt>
                <c:pt idx="116">
                  <c:v>0.3543071270102699</c:v>
                </c:pt>
                <c:pt idx="117">
                  <c:v>0.42808770127440132</c:v>
                </c:pt>
                <c:pt idx="118">
                  <c:v>0.56771151732282066</c:v>
                </c:pt>
                <c:pt idx="119">
                  <c:v>0.4678389034935071</c:v>
                </c:pt>
                <c:pt idx="120">
                  <c:v>0.35430164602739517</c:v>
                </c:pt>
                <c:pt idx="121">
                  <c:v>0.42816232662481896</c:v>
                </c:pt>
                <c:pt idx="122">
                  <c:v>0.56784876837390696</c:v>
                </c:pt>
                <c:pt idx="123">
                  <c:v>0.46790516146789751</c:v>
                </c:pt>
                <c:pt idx="124">
                  <c:v>0.35429974285501326</c:v>
                </c:pt>
                <c:pt idx="125">
                  <c:v>0.42818823922626542</c:v>
                </c:pt>
                <c:pt idx="126">
                  <c:v>0.56789642675770535</c:v>
                </c:pt>
                <c:pt idx="127">
                  <c:v>0.46792816856412578</c:v>
                </c:pt>
                <c:pt idx="128">
                  <c:v>0.35429849762061028</c:v>
                </c:pt>
                <c:pt idx="129">
                  <c:v>0.42820519452919487</c:v>
                </c:pt>
                <c:pt idx="130">
                  <c:v>0.56792761096148747</c:v>
                </c:pt>
                <c:pt idx="131">
                  <c:v>0.46794322279425427</c:v>
                </c:pt>
                <c:pt idx="132">
                  <c:v>0.35429451090349584</c:v>
                </c:pt>
                <c:pt idx="133">
                  <c:v>0.42825947468447334</c:v>
                </c:pt>
                <c:pt idx="134">
                  <c:v>0.56802744303061359</c:v>
                </c:pt>
                <c:pt idx="135">
                  <c:v>0.46799141679861811</c:v>
                </c:pt>
                <c:pt idx="136">
                  <c:v>0.35428947467611532</c:v>
                </c:pt>
                <c:pt idx="137">
                  <c:v>0.42832804530724683</c:v>
                </c:pt>
                <c:pt idx="138">
                  <c:v>0.56815355809052082</c:v>
                </c:pt>
                <c:pt idx="139">
                  <c:v>0.46805229887122335</c:v>
                </c:pt>
                <c:pt idx="140">
                  <c:v>0.35428443419240341</c:v>
                </c:pt>
                <c:pt idx="141">
                  <c:v>0.42839667353007205</c:v>
                </c:pt>
                <c:pt idx="142">
                  <c:v>0.56827977924065287</c:v>
                </c:pt>
                <c:pt idx="143">
                  <c:v>0.46811323216718581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453424"/>
        <c:axId val="1199461040"/>
      </c:lineChart>
      <c:catAx>
        <c:axId val="119945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1040"/>
        <c:crosses val="autoZero"/>
        <c:auto val="1"/>
        <c:lblAlgn val="ctr"/>
        <c:lblOffset val="100"/>
        <c:noMultiLvlLbl val="0"/>
      </c:catAx>
      <c:valAx>
        <c:axId val="11994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15.56675828</c:v>
                </c:pt>
                <c:pt idx="1">
                  <c:v>16.69261577</c:v>
                </c:pt>
                <c:pt idx="2">
                  <c:v>15.511656459999999</c:v>
                </c:pt>
                <c:pt idx="3">
                  <c:v>14.71064786</c:v>
                </c:pt>
                <c:pt idx="4">
                  <c:v>17.763523809999999</c:v>
                </c:pt>
                <c:pt idx="5">
                  <c:v>15.76154052</c:v>
                </c:pt>
                <c:pt idx="6">
                  <c:v>16.40651862</c:v>
                </c:pt>
                <c:pt idx="7">
                  <c:v>16.34597428</c:v>
                </c:pt>
                <c:pt idx="8">
                  <c:v>15.9805963</c:v>
                </c:pt>
                <c:pt idx="9">
                  <c:v>16.117978709999999</c:v>
                </c:pt>
                <c:pt idx="10">
                  <c:v>13.37172356</c:v>
                </c:pt>
                <c:pt idx="11">
                  <c:v>12.117067580000001</c:v>
                </c:pt>
                <c:pt idx="12">
                  <c:v>12.29298535</c:v>
                </c:pt>
                <c:pt idx="13">
                  <c:v>12.45039287</c:v>
                </c:pt>
                <c:pt idx="14">
                  <c:v>12.285769820000001</c:v>
                </c:pt>
                <c:pt idx="15">
                  <c:v>12.44392749</c:v>
                </c:pt>
                <c:pt idx="16">
                  <c:v>12.384730360000001</c:v>
                </c:pt>
                <c:pt idx="17">
                  <c:v>11.45711272</c:v>
                </c:pt>
                <c:pt idx="18">
                  <c:v>13.2183516</c:v>
                </c:pt>
                <c:pt idx="19">
                  <c:v>15.2984391</c:v>
                </c:pt>
                <c:pt idx="20">
                  <c:v>10.549369390000001</c:v>
                </c:pt>
                <c:pt idx="21">
                  <c:v>9.9556690890000006</c:v>
                </c:pt>
                <c:pt idx="22">
                  <c:v>9.8537819889999998</c:v>
                </c:pt>
                <c:pt idx="23">
                  <c:v>9.6724784859999993</c:v>
                </c:pt>
                <c:pt idx="24">
                  <c:v>9.7354466229999996</c:v>
                </c:pt>
                <c:pt idx="25">
                  <c:v>9.4143387050000005</c:v>
                </c:pt>
                <c:pt idx="26">
                  <c:v>10.2343289</c:v>
                </c:pt>
                <c:pt idx="27">
                  <c:v>10.970385459999999</c:v>
                </c:pt>
                <c:pt idx="28">
                  <c:v>11.300322469999999</c:v>
                </c:pt>
                <c:pt idx="29">
                  <c:v>11.3967648</c:v>
                </c:pt>
                <c:pt idx="30">
                  <c:v>11.477316630000001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9463760"/>
        <c:axId val="1199460496"/>
      </c:barChart>
      <c:catAx>
        <c:axId val="119946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0496"/>
        <c:crosses val="autoZero"/>
        <c:auto val="1"/>
        <c:lblAlgn val="ctr"/>
        <c:lblOffset val="100"/>
        <c:noMultiLvlLbl val="0"/>
      </c:catAx>
      <c:valAx>
        <c:axId val="119946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77.126181470000006</c:v>
                </c:pt>
                <c:pt idx="3">
                  <c:v>146.9712462</c:v>
                </c:pt>
                <c:pt idx="4">
                  <c:v>122.7689622</c:v>
                </c:pt>
                <c:pt idx="5">
                  <c:v>181.0628313</c:v>
                </c:pt>
                <c:pt idx="6">
                  <c:v>87.719358439999993</c:v>
                </c:pt>
                <c:pt idx="7">
                  <c:v>202.38220129999999</c:v>
                </c:pt>
                <c:pt idx="8">
                  <c:v>163.27465480000001</c:v>
                </c:pt>
                <c:pt idx="9">
                  <c:v>182.70986429999999</c:v>
                </c:pt>
                <c:pt idx="10">
                  <c:v>231.72838719999999</c:v>
                </c:pt>
                <c:pt idx="11">
                  <c:v>238.9189791</c:v>
                </c:pt>
                <c:pt idx="12">
                  <c:v>151.28569289999999</c:v>
                </c:pt>
                <c:pt idx="13">
                  <c:v>176.09645929999999</c:v>
                </c:pt>
                <c:pt idx="14">
                  <c:v>187.50863630000001</c:v>
                </c:pt>
                <c:pt idx="15">
                  <c:v>175.3531658</c:v>
                </c:pt>
                <c:pt idx="16">
                  <c:v>188.97570709999999</c:v>
                </c:pt>
                <c:pt idx="17">
                  <c:v>268.39477149999999</c:v>
                </c:pt>
                <c:pt idx="18">
                  <c:v>124.0432897</c:v>
                </c:pt>
                <c:pt idx="19">
                  <c:v>207.20183019999999</c:v>
                </c:pt>
                <c:pt idx="20">
                  <c:v>350.21131009999999</c:v>
                </c:pt>
                <c:pt idx="21">
                  <c:v>224.99180079999999</c:v>
                </c:pt>
                <c:pt idx="22">
                  <c:v>166.23057489999999</c:v>
                </c:pt>
                <c:pt idx="23">
                  <c:v>171.56913950000001</c:v>
                </c:pt>
                <c:pt idx="24">
                  <c:v>159.47915459999999</c:v>
                </c:pt>
                <c:pt idx="25">
                  <c:v>179.69135249999999</c:v>
                </c:pt>
                <c:pt idx="26">
                  <c:v>136.6648563</c:v>
                </c:pt>
                <c:pt idx="27">
                  <c:v>138.10052210000001</c:v>
                </c:pt>
                <c:pt idx="28">
                  <c:v>168.33791669999999</c:v>
                </c:pt>
                <c:pt idx="29">
                  <c:v>181.53612480000001</c:v>
                </c:pt>
                <c:pt idx="30">
                  <c:v>173.499968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9468656"/>
        <c:axId val="1199461584"/>
      </c:barChart>
      <c:catAx>
        <c:axId val="119946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1584"/>
        <c:crosses val="autoZero"/>
        <c:auto val="1"/>
        <c:lblAlgn val="ctr"/>
        <c:lblOffset val="100"/>
        <c:noMultiLvlLbl val="0"/>
      </c:catAx>
      <c:valAx>
        <c:axId val="119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21.109471167999999</c:v>
                </c:pt>
                <c:pt idx="1">
                  <c:v>46.266563059999996</c:v>
                </c:pt>
                <c:pt idx="2">
                  <c:v>92.637837930000003</c:v>
                </c:pt>
                <c:pt idx="3">
                  <c:v>161.68189405999999</c:v>
                </c:pt>
                <c:pt idx="4">
                  <c:v>140.53248601000001</c:v>
                </c:pt>
                <c:pt idx="5">
                  <c:v>196.82437182000001</c:v>
                </c:pt>
                <c:pt idx="6">
                  <c:v>104.12587705999999</c:v>
                </c:pt>
                <c:pt idx="7">
                  <c:v>218.72817558</c:v>
                </c:pt>
                <c:pt idx="8">
                  <c:v>179.25525110000001</c:v>
                </c:pt>
                <c:pt idx="9">
                  <c:v>198.82784300999998</c:v>
                </c:pt>
                <c:pt idx="10">
                  <c:v>245.10011075999998</c:v>
                </c:pt>
                <c:pt idx="11">
                  <c:v>251.03604668</c:v>
                </c:pt>
                <c:pt idx="12">
                  <c:v>163.57867825</c:v>
                </c:pt>
                <c:pt idx="13">
                  <c:v>188.54685216999999</c:v>
                </c:pt>
                <c:pt idx="14">
                  <c:v>199.79440612000002</c:v>
                </c:pt>
                <c:pt idx="15">
                  <c:v>187.79709328999999</c:v>
                </c:pt>
                <c:pt idx="16">
                  <c:v>201.36043745999999</c:v>
                </c:pt>
                <c:pt idx="17">
                  <c:v>279.85188421999999</c:v>
                </c:pt>
                <c:pt idx="18">
                  <c:v>137.26164130000001</c:v>
                </c:pt>
                <c:pt idx="19">
                  <c:v>222.50026929999999</c:v>
                </c:pt>
                <c:pt idx="20">
                  <c:v>360.76067948999997</c:v>
                </c:pt>
                <c:pt idx="21">
                  <c:v>234.94746988899999</c:v>
                </c:pt>
                <c:pt idx="22">
                  <c:v>176.08435688899999</c:v>
                </c:pt>
                <c:pt idx="23">
                  <c:v>181.24161798599999</c:v>
                </c:pt>
                <c:pt idx="24">
                  <c:v>169.21460122299999</c:v>
                </c:pt>
                <c:pt idx="25">
                  <c:v>189.105691205</c:v>
                </c:pt>
                <c:pt idx="26">
                  <c:v>146.89918520000001</c:v>
                </c:pt>
                <c:pt idx="27">
                  <c:v>149.07090755999999</c:v>
                </c:pt>
                <c:pt idx="28">
                  <c:v>179.63823916999999</c:v>
                </c:pt>
                <c:pt idx="29">
                  <c:v>192.93288960000001</c:v>
                </c:pt>
                <c:pt idx="30">
                  <c:v>184.97728462999999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9463216"/>
        <c:axId val="1199464304"/>
      </c:barChart>
      <c:catAx>
        <c:axId val="119946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4304"/>
        <c:crosses val="autoZero"/>
        <c:auto val="1"/>
        <c:lblAlgn val="ctr"/>
        <c:lblOffset val="100"/>
        <c:noMultiLvlLbl val="0"/>
      </c:catAx>
      <c:valAx>
        <c:axId val="11994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15.644558290000001</c:v>
                </c:pt>
                <c:pt idx="1">
                  <c:v>12.581600630000001</c:v>
                </c:pt>
                <c:pt idx="2">
                  <c:v>11.07582365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173.56289319999999</c:v>
                </c:pt>
                <c:pt idx="1">
                  <c:v>227.76538170000001</c:v>
                </c:pt>
                <c:pt idx="2">
                  <c:v>159.62787760000001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9465936"/>
        <c:axId val="1199455600"/>
      </c:barChart>
      <c:catAx>
        <c:axId val="119946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5600"/>
        <c:crosses val="autoZero"/>
        <c:auto val="1"/>
        <c:lblAlgn val="ctr"/>
        <c:lblOffset val="100"/>
        <c:noMultiLvlLbl val="0"/>
      </c:catAx>
      <c:valAx>
        <c:axId val="119945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16.087996879999999</c:v>
                </c:pt>
                <c:pt idx="2">
                  <c:v>15.644558290000001</c:v>
                </c:pt>
                <c:pt idx="3">
                  <c:v>12.31802862</c:v>
                </c:pt>
                <c:pt idx="4">
                  <c:v>12.581600630000001</c:v>
                </c:pt>
                <c:pt idx="5">
                  <c:v>9.7263429779999999</c:v>
                </c:pt>
                <c:pt idx="6">
                  <c:v>11.07582365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111.50063369999999</c:v>
                </c:pt>
                <c:pt idx="2">
                  <c:v>173.56289319999999</c:v>
                </c:pt>
                <c:pt idx="3">
                  <c:v>185.83258670000001</c:v>
                </c:pt>
                <c:pt idx="4">
                  <c:v>227.76538170000001</c:v>
                </c:pt>
                <c:pt idx="5">
                  <c:v>180.3924045</c:v>
                </c:pt>
                <c:pt idx="6">
                  <c:v>159.62787760000001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9457776"/>
        <c:axId val="1199466480"/>
      </c:barChart>
      <c:catAx>
        <c:axId val="119945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6480"/>
        <c:crosses val="autoZero"/>
        <c:auto val="1"/>
        <c:lblAlgn val="ctr"/>
        <c:lblOffset val="100"/>
        <c:noMultiLvlLbl val="0"/>
      </c:catAx>
      <c:valAx>
        <c:axId val="119946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68466.142796100001</c:v>
                </c:pt>
                <c:pt idx="1">
                  <c:v>86460.619060800003</c:v>
                </c:pt>
                <c:pt idx="2">
                  <c:v>101975.26344910002</c:v>
                </c:pt>
                <c:pt idx="3">
                  <c:v>117998.0253597</c:v>
                </c:pt>
                <c:pt idx="4">
                  <c:v>137288.68485111999</c:v>
                </c:pt>
                <c:pt idx="5">
                  <c:v>154468.47730869998</c:v>
                </c:pt>
                <c:pt idx="6">
                  <c:v>167855.93446600001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67568"/>
        <c:axId val="119946811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16.087996879999999</c:v>
                </c:pt>
                <c:pt idx="2">
                  <c:v>15.644558290000001</c:v>
                </c:pt>
                <c:pt idx="3">
                  <c:v>12.31802862</c:v>
                </c:pt>
                <c:pt idx="4">
                  <c:v>12.581600630000001</c:v>
                </c:pt>
                <c:pt idx="5">
                  <c:v>9.7263429779999999</c:v>
                </c:pt>
                <c:pt idx="6">
                  <c:v>11.07582365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9459408"/>
        <c:axId val="1199455056"/>
      </c:lineChart>
      <c:catAx>
        <c:axId val="119946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8112"/>
        <c:crosses val="autoZero"/>
        <c:auto val="1"/>
        <c:lblAlgn val="ctr"/>
        <c:lblOffset val="100"/>
        <c:noMultiLvlLbl val="0"/>
      </c:catAx>
      <c:valAx>
        <c:axId val="119946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67568"/>
        <c:crosses val="autoZero"/>
        <c:crossBetween val="between"/>
      </c:valAx>
      <c:valAx>
        <c:axId val="119945505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9408"/>
        <c:crosses val="max"/>
        <c:crossBetween val="between"/>
      </c:valAx>
      <c:catAx>
        <c:axId val="119945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99455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456144"/>
        <c:axId val="1199457232"/>
      </c:lineChart>
      <c:catAx>
        <c:axId val="1199456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7232"/>
        <c:crosses val="autoZero"/>
        <c:auto val="1"/>
        <c:lblAlgn val="ctr"/>
        <c:lblOffset val="100"/>
        <c:noMultiLvlLbl val="0"/>
      </c:catAx>
      <c:valAx>
        <c:axId val="119945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5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24.119077099999998</c:v>
                </c:pt>
                <c:pt idx="2">
                  <c:v>24.990414090000002</c:v>
                </c:pt>
                <c:pt idx="3">
                  <c:v>20.697279949999999</c:v>
                </c:pt>
                <c:pt idx="4">
                  <c:v>25.10109873</c:v>
                </c:pt>
                <c:pt idx="5">
                  <c:v>28.259276379999999</c:v>
                </c:pt>
                <c:pt idx="6">
                  <c:v>31.047149099999999</c:v>
                </c:pt>
                <c:pt idx="7">
                  <c:v>32.375115630000003</c:v>
                </c:pt>
                <c:pt idx="8">
                  <c:v>31.462169630000002</c:v>
                </c:pt>
                <c:pt idx="9">
                  <c:v>33.386460069999998</c:v>
                </c:pt>
                <c:pt idx="10">
                  <c:v>27.63438378</c:v>
                </c:pt>
                <c:pt idx="11">
                  <c:v>26.981636479999999</c:v>
                </c:pt>
                <c:pt idx="12">
                  <c:v>27.371853059999999</c:v>
                </c:pt>
                <c:pt idx="13">
                  <c:v>27.267346679999999</c:v>
                </c:pt>
                <c:pt idx="14">
                  <c:v>23.434007640000001</c:v>
                </c:pt>
                <c:pt idx="15">
                  <c:v>17.39513372</c:v>
                </c:pt>
                <c:pt idx="16">
                  <c:v>14.97082005</c:v>
                </c:pt>
                <c:pt idx="17">
                  <c:v>16.242691700000002</c:v>
                </c:pt>
                <c:pt idx="18">
                  <c:v>17.518118220000002</c:v>
                </c:pt>
                <c:pt idx="19">
                  <c:v>17.639876080000001</c:v>
                </c:pt>
                <c:pt idx="20">
                  <c:v>19.372711410000001</c:v>
                </c:pt>
                <c:pt idx="21">
                  <c:v>20.032926339999999</c:v>
                </c:pt>
                <c:pt idx="22">
                  <c:v>18.10048596</c:v>
                </c:pt>
                <c:pt idx="23">
                  <c:v>24.7534946</c:v>
                </c:pt>
                <c:pt idx="24">
                  <c:v>33.026989739999998</c:v>
                </c:pt>
                <c:pt idx="25">
                  <c:v>18.403490909999999</c:v>
                </c:pt>
                <c:pt idx="26">
                  <c:v>14.818518729999999</c:v>
                </c:pt>
                <c:pt idx="27">
                  <c:v>15.15879161</c:v>
                </c:pt>
                <c:pt idx="28">
                  <c:v>15.18239713</c:v>
                </c:pt>
                <c:pt idx="29">
                  <c:v>16.1314107</c:v>
                </c:pt>
                <c:pt idx="30">
                  <c:v>14.67326594</c:v>
                </c:pt>
                <c:pt idx="31">
                  <c:v>18.455812850000001</c:v>
                </c:pt>
                <c:pt idx="32">
                  <c:v>22.548656000000001</c:v>
                </c:pt>
                <c:pt idx="33">
                  <c:v>25.260571519999999</c:v>
                </c:pt>
                <c:pt idx="34">
                  <c:v>26.981458610000001</c:v>
                </c:pt>
                <c:pt idx="35">
                  <c:v>28.402993070000001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31.026787500000001</c:v>
                </c:pt>
                <c:pt idx="5">
                  <c:v>30.905426200000001</c:v>
                </c:pt>
                <c:pt idx="6">
                  <c:v>37.5854176</c:v>
                </c:pt>
                <c:pt idx="7">
                  <c:v>41.130205369999999</c:v>
                </c:pt>
                <c:pt idx="8">
                  <c:v>41.220109800000003</c:v>
                </c:pt>
                <c:pt idx="9">
                  <c:v>41.256535710000001</c:v>
                </c:pt>
                <c:pt idx="10">
                  <c:v>34.446769420000003</c:v>
                </c:pt>
                <c:pt idx="11">
                  <c:v>33.292813809999998</c:v>
                </c:pt>
                <c:pt idx="12">
                  <c:v>34.545375819999997</c:v>
                </c:pt>
                <c:pt idx="13">
                  <c:v>35.0529224</c:v>
                </c:pt>
                <c:pt idx="14">
                  <c:v>31.139395749999998</c:v>
                </c:pt>
                <c:pt idx="15">
                  <c:v>27.006418320000002</c:v>
                </c:pt>
                <c:pt idx="16">
                  <c:v>23.306499580000001</c:v>
                </c:pt>
                <c:pt idx="17">
                  <c:v>25.976296090000002</c:v>
                </c:pt>
                <c:pt idx="18">
                  <c:v>28.49673602</c:v>
                </c:pt>
                <c:pt idx="19">
                  <c:v>30.53298908</c:v>
                </c:pt>
                <c:pt idx="20">
                  <c:v>33.944520590000003</c:v>
                </c:pt>
                <c:pt idx="21">
                  <c:v>34.712925920000004</c:v>
                </c:pt>
                <c:pt idx="22">
                  <c:v>31.88940595</c:v>
                </c:pt>
                <c:pt idx="23">
                  <c:v>40.810988010000003</c:v>
                </c:pt>
                <c:pt idx="24">
                  <c:v>47.160702350000001</c:v>
                </c:pt>
                <c:pt idx="25">
                  <c:v>32.26638251</c:v>
                </c:pt>
                <c:pt idx="26">
                  <c:v>28.67643198</c:v>
                </c:pt>
                <c:pt idx="27">
                  <c:v>29.299562030000001</c:v>
                </c:pt>
                <c:pt idx="28">
                  <c:v>29.355680700000001</c:v>
                </c:pt>
                <c:pt idx="29">
                  <c:v>30.602103970000002</c:v>
                </c:pt>
                <c:pt idx="30">
                  <c:v>29.287182649999998</c:v>
                </c:pt>
                <c:pt idx="31">
                  <c:v>33.55529069</c:v>
                </c:pt>
                <c:pt idx="32">
                  <c:v>38.200391940000003</c:v>
                </c:pt>
                <c:pt idx="33">
                  <c:v>41.420197520000002</c:v>
                </c:pt>
                <c:pt idx="34">
                  <c:v>43.131249429999997</c:v>
                </c:pt>
                <c:pt idx="35">
                  <c:v>44.054006979999997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53856"/>
        <c:axId val="13665614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3665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1472"/>
        <c:crosses val="autoZero"/>
        <c:auto val="1"/>
        <c:lblAlgn val="ctr"/>
        <c:lblOffset val="100"/>
        <c:noMultiLvlLbl val="0"/>
      </c:catAx>
      <c:valAx>
        <c:axId val="136656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55488"/>
        <c:axId val="1366566368"/>
      </c:lineChart>
      <c:catAx>
        <c:axId val="136655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6368"/>
        <c:crosses val="autoZero"/>
        <c:auto val="1"/>
        <c:lblAlgn val="ctr"/>
        <c:lblOffset val="100"/>
        <c:noMultiLvlLbl val="0"/>
      </c:catAx>
      <c:valAx>
        <c:axId val="136656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</xdr:row>
          <xdr:rowOff>76200</xdr:rowOff>
        </xdr:from>
        <xdr:to>
          <xdr:col>0</xdr:col>
          <xdr:colOff>1059180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. Oliveira" refreshedDate="43894.19101782407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Nordeste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8">
        <m/>
        <n v="2048"/>
        <n v="2046"/>
        <n v="2045"/>
        <n v="2044"/>
        <n v="2043"/>
        <n v="2042"/>
        <n v="2041"/>
        <n v="2040"/>
        <n v="2037"/>
        <n v="2036"/>
        <n v="2035"/>
        <n v="2034"/>
        <n v="2033"/>
        <n v="2032"/>
        <n v="2031"/>
        <n v="2030"/>
        <n v="2024"/>
        <n v="2019"/>
        <n v="2027" u="1"/>
        <n v="2039" u="1"/>
        <n v="2025" u="1"/>
        <n v="2018" u="1"/>
        <n v="2050" u="1"/>
        <n v="2023" u="1"/>
        <n v="2028" u="1"/>
        <n v="2047" u="1"/>
        <n v="203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. Oliveira" refreshedDate="43894.191018055557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41119999997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5060000001"/>
    </cacheField>
    <cacheField name="20124" numFmtId="0">
      <sharedItems containsBlank="1" containsMixedTypes="1" containsNumber="1" minValue="0" maxValue="80887.371799999994"/>
    </cacheField>
    <cacheField name="2013" numFmtId="0">
      <sharedItems containsBlank="1" containsMixedTypes="1" containsNumber="1" minValue="0" maxValue="83998.108170000007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78.085179999995"/>
    </cacheField>
    <cacheField name="2014" numFmtId="0">
      <sharedItems containsBlank="1" containsMixedTypes="1" containsNumber="1" minValue="0" maxValue="88771.655140000003"/>
    </cacheField>
    <cacheField name="20142" numFmtId="0">
      <sharedItems containsBlank="1" containsMixedTypes="1" containsNumber="1" minValue="0" maxValue="84926.549910000002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79.994229999997"/>
    </cacheField>
    <cacheField name="2015" numFmtId="0">
      <sharedItems containsBlank="1" containsMixedTypes="1" containsNumber="1" minValue="0" maxValue="88575.197310000003"/>
    </cacheField>
    <cacheField name="20152" numFmtId="0">
      <sharedItems containsBlank="1" containsMixedTypes="1" containsNumber="1" minValue="0" maxValue="84766.325729999997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332.361399999994"/>
    </cacheField>
    <cacheField name="2016" numFmtId="0">
      <sharedItems containsBlank="1" containsMixedTypes="1" containsNumber="1" minValue="0" maxValue="87345.732099999994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18050000002"/>
    </cacheField>
    <cacheField name="2017" numFmtId="0">
      <sharedItems containsBlank="1" containsMixedTypes="1" containsNumber="1" minValue="0" maxValue="91283.281289999999"/>
    </cacheField>
    <cacheField name="20172" numFmtId="0">
      <sharedItems containsBlank="1" containsMixedTypes="1" containsNumber="1" minValue="0" maxValue="87387.737160000004"/>
    </cacheField>
    <cacheField name="20173" numFmtId="0">
      <sharedItems containsBlank="1" containsMixedTypes="1" containsNumber="1" minValue="0" maxValue="86981.448520000005"/>
    </cacheField>
    <cacheField name="20174" numFmtId="0">
      <sharedItems containsBlank="1" containsMixedTypes="1" containsNumber="1" minValue="0" maxValue="90710.285109999997"/>
    </cacheField>
    <cacheField name="2018" numFmtId="0">
      <sharedItems containsBlank="1" containsMixedTypes="1" containsNumber="1" minValue="0" maxValue="93429.269929999995"/>
    </cacheField>
    <cacheField name="20182" numFmtId="0">
      <sharedItems containsBlank="1" containsMixedTypes="1" containsNumber="1" minValue="0" maxValue="89500.515629999994"/>
    </cacheField>
    <cacheField name="20183" numFmtId="0">
      <sharedItems containsBlank="1" containsMixedTypes="1" containsNumber="1" minValue="0" maxValue="89101.90724"/>
    </cacheField>
    <cacheField name="20184" numFmtId="0">
      <sharedItems containsBlank="1" containsMixedTypes="1" containsNumber="1" minValue="0" maxValue="92836.015480000002"/>
    </cacheField>
    <cacheField name="2019" numFmtId="0">
      <sharedItems containsBlank="1" containsMixedTypes="1" containsNumber="1" minValue="0" maxValue="98476.063989999995"/>
    </cacheField>
    <cacheField name="20192" numFmtId="0">
      <sharedItems containsBlank="1" containsMixedTypes="1" containsNumber="1" minValue="0" maxValue="94359.611529999995"/>
    </cacheField>
    <cacheField name="20193" numFmtId="0">
      <sharedItems containsBlank="1" containsMixedTypes="1" containsNumber="1" minValue="0" maxValue="93935.813920000001"/>
    </cacheField>
    <cacheField name="20194" numFmtId="0">
      <sharedItems containsBlank="1" containsMixedTypes="1" containsNumber="1" minValue="0" maxValue="97878.489199999996"/>
    </cacheField>
    <cacheField name="2020" numFmtId="0">
      <sharedItems containsBlank="1" containsMixedTypes="1" containsNumber="1" minValue="0" maxValue="103588.10980000001"/>
    </cacheField>
    <cacheField name="20202" numFmtId="0">
      <sharedItems containsBlank="1" containsMixedTypes="1" containsNumber="1" minValue="0" maxValue="99290.360910000003"/>
    </cacheField>
    <cacheField name="20203" numFmtId="0">
      <sharedItems containsBlank="1" containsMixedTypes="1" containsNumber="1" minValue="0" maxValue="98849.919129999995"/>
    </cacheField>
    <cacheField name="20204" numFmtId="0">
      <sharedItems containsBlank="1" containsMixedTypes="1" containsNumber="1" minValue="0" maxValue="102968.9218"/>
    </cacheField>
    <cacheField name="2021" numFmtId="0">
      <sharedItems containsBlank="1" containsMixedTypes="1" containsNumber="1" minValue="0" maxValue="108662.20450000001"/>
    </cacheField>
    <cacheField name="20212" numFmtId="0">
      <sharedItems containsBlank="1" containsMixedTypes="1" containsNumber="1" minValue="0" maxValue="104181.1862"/>
    </cacheField>
    <cacheField name="20213" numFmtId="0">
      <sharedItems containsBlank="1" containsMixedTypes="1" containsNumber="1" minValue="0" maxValue="103722.8098"/>
    </cacheField>
    <cacheField name="20214" numFmtId="0">
      <sharedItems containsBlank="1" containsMixedTypes="1" containsNumber="1" minValue="0" maxValue="108022.1176"/>
    </cacheField>
    <cacheField name="2022" numFmtId="0">
      <sharedItems containsBlank="1" containsMixedTypes="1" containsNumber="1" minValue="0" maxValue="113167.7481"/>
    </cacheField>
    <cacheField name="20222" numFmtId="0">
      <sharedItems containsBlank="1" containsMixedTypes="1" containsNumber="1" minValue="0" maxValue="108497.1614"/>
    </cacheField>
    <cacheField name="20223" numFmtId="0">
      <sharedItems containsBlank="1" containsMixedTypes="1" containsNumber="1" minValue="0" maxValue="108017.5895"/>
    </cacheField>
    <cacheField name="20224" numFmtId="0">
      <sharedItems containsBlank="1" containsMixedTypes="1" containsNumber="1" minValue="0" maxValue="112503.57980000001"/>
    </cacheField>
    <cacheField name="2023" numFmtId="0">
      <sharedItems containsBlank="1" containsMixedTypes="1" containsNumber="1" minValue="0" maxValue="117933.3412"/>
    </cacheField>
    <cacheField name="20232" numFmtId="0">
      <sharedItems containsBlank="1" containsMixedTypes="1" containsNumber="1" minValue="0" maxValue="113062.54790000001"/>
    </cacheField>
    <cacheField name="20233" numFmtId="0">
      <sharedItems containsBlank="1" containsMixedTypes="1" containsNumber="1" minValue="0" maxValue="112561.2662"/>
    </cacheField>
    <cacheField name="20234" numFmtId="0">
      <sharedItems containsBlank="1" containsMixedTypes="1" containsNumber="1" minValue="0" maxValue="117242.16379999999"/>
    </cacheField>
    <cacheField name="2024" numFmtId="0">
      <sharedItems containsBlank="1" containsMixedTypes="1" containsNumber="1" minValue="0" maxValue="122830.46030000001"/>
    </cacheField>
    <cacheField name="20242" numFmtId="0">
      <sharedItems containsBlank="1" containsMixedTypes="1" containsNumber="1" minValue="0" maxValue="117758.08199999999"/>
    </cacheField>
    <cacheField name="20243" numFmtId="0">
      <sharedItems containsBlank="1" containsMixedTypes="1" containsNumber="1" minValue="0" maxValue="117234.2212"/>
    </cacheField>
    <cacheField name="20244" numFmtId="0">
      <sharedItems containsBlank="1" containsMixedTypes="1" containsNumber="1" minValue="0" maxValue="122115.1476"/>
    </cacheField>
    <cacheField name="2025" numFmtId="0">
      <sharedItems containsBlank="1" containsMixedTypes="1" containsNumber="1" minValue="0" maxValue="127926.29730000001"/>
    </cacheField>
    <cacheField name="20252" numFmtId="0">
      <sharedItems containsBlank="1" containsMixedTypes="1" containsNumber="1" minValue="0" maxValue="122642.5229"/>
    </cacheField>
    <cacheField name="20253" numFmtId="0">
      <sharedItems containsBlank="1" containsMixedTypes="1" containsNumber="1" minValue="0" maxValue="122095.0061"/>
    </cacheField>
    <cacheField name="20254" numFmtId="0">
      <sharedItems containsBlank="1" containsMixedTypes="1" containsNumber="1" minValue="0" maxValue="127184.6801"/>
    </cacheField>
    <cacheField name="2026" numFmtId="0">
      <sharedItems containsBlank="1" containsMixedTypes="1" containsNumber="1" minValue="0" maxValue="132344.5024"/>
    </cacheField>
    <cacheField name="20262" numFmtId="0">
      <sharedItems containsBlank="1" containsMixedTypes="1" containsNumber="1" minValue="0" maxValue="126893.4277"/>
    </cacheField>
    <cacheField name="20263" numFmtId="0">
      <sharedItems containsBlank="1" containsMixedTypes="1" containsNumber="1" minValue="0" maxValue="126326.9195"/>
    </cacheField>
    <cacheField name="20264" numFmtId="0">
      <sharedItems containsBlank="1" containsMixedTypes="1" containsNumber="1" minValue="0" maxValue="131587.66620000001"/>
    </cacheField>
    <cacheField name="2027" numFmtId="0">
      <sharedItems containsBlank="1" containsMixedTypes="1" containsNumber="1" minValue="0" maxValue="136558.32130000001"/>
    </cacheField>
    <cacheField name="20272" numFmtId="0">
      <sharedItems containsBlank="1" containsMixedTypes="1" containsNumber="1" minValue="0" maxValue="130935.36749999999"/>
    </cacheField>
    <cacheField name="20273" numFmtId="0">
      <sharedItems containsBlank="1" containsMixedTypes="1" containsNumber="1" minValue="0" maxValue="130349.728"/>
    </cacheField>
    <cacheField name="20274" numFmtId="0">
      <sharedItems containsBlank="1" containsMixedTypes="1" containsNumber="1" minValue="0" maxValue="135780.09760000001"/>
    </cacheField>
    <cacheField name="2028" numFmtId="0">
      <sharedItems containsBlank="1" containsMixedTypes="1" containsNumber="1" minValue="0" maxValue="140938.29860000001"/>
    </cacheField>
    <cacheField name="20282" numFmtId="0">
      <sharedItems containsBlank="1" containsMixedTypes="1" containsNumber="1" minValue="0" maxValue="135134.08960000001"/>
    </cacheField>
    <cacheField name="20283" numFmtId="0">
      <sharedItems containsBlank="1" containsMixedTypes="1" containsNumber="1" minValue="0" maxValue="134527.31289999999"/>
    </cacheField>
    <cacheField name="20284" numFmtId="0">
      <sharedItems containsBlank="1" containsMixedTypes="1" containsNumber="1" minValue="0" maxValue="140139.2126"/>
    </cacheField>
    <cacheField name="2029" numFmtId="0">
      <sharedItems containsBlank="1" containsMixedTypes="1" containsNumber="1" minValue="0" maxValue="145417.08730000001"/>
    </cacheField>
    <cacheField name="20292" numFmtId="0">
      <sharedItems containsBlank="1" containsMixedTypes="1" containsNumber="1" minValue="0" maxValue="139429.55410000001"/>
    </cacheField>
    <cacheField name="20293" numFmtId="0">
      <sharedItems containsBlank="1" containsMixedTypes="1" containsNumber="1" minValue="0" maxValue="138801.76519999999"/>
    </cacheField>
    <cacheField name="20294" numFmtId="0">
      <sharedItems containsBlank="1" containsMixedTypes="1" containsNumber="1" minValue="0" maxValue="144596.32990000001"/>
    </cacheField>
    <cacheField name="2030" numFmtId="0">
      <sharedItems containsBlank="1" containsMixedTypes="1" containsNumber="1" minValue="0" maxValue="150032.54829999999"/>
    </cacheField>
    <cacheField name="20302" numFmtId="0">
      <sharedItems containsBlank="1" containsMixedTypes="1" containsNumber="1" minValue="0" maxValue="143863.8879"/>
    </cacheField>
    <cacheField name="20303" numFmtId="0">
      <sharedItems containsBlank="1" containsMixedTypes="1" containsNumber="1" minValue="0" maxValue="143216.67230000001"/>
    </cacheField>
    <cacheField name="20304" numFmtId="0">
      <sharedItems containsBlank="1" containsMixedTypes="1" containsNumber="1" minValue="0" maxValue="149189.12239999999"/>
    </cacheField>
    <cacheField name="2031" numFmtId="0">
      <sharedItems containsBlank="1" containsMixedTypes="1" containsNumber="1" minValue="0" maxValue="154841.72459999999"/>
    </cacheField>
    <cacheField name="20312" numFmtId="0">
      <sharedItems containsBlank="1" containsMixedTypes="1" containsNumber="1" minValue="0" maxValue="148477.655"/>
    </cacheField>
    <cacheField name="20313" numFmtId="0">
      <sharedItems containsBlank="1" containsMixedTypes="1" containsNumber="1" minValue="0" maxValue="147809.1808"/>
    </cacheField>
    <cacheField name="20314" numFmtId="0">
      <sharedItems containsBlank="1" containsMixedTypes="1" containsNumber="1" minValue="0" maxValue="153972.82560000001"/>
    </cacheField>
    <cacheField name="2032" numFmtId="0">
      <sharedItems containsBlank="1" containsMixedTypes="1" containsNumber="1" minValue="0" maxValue="159690.1691"/>
    </cacheField>
    <cacheField name="20322" numFmtId="0">
      <sharedItems containsBlank="1" containsMixedTypes="1" containsNumber="1" minValue="0" maxValue="153129.75320000001"/>
    </cacheField>
    <cacheField name="20323" numFmtId="0">
      <sharedItems containsBlank="1" containsMixedTypes="1" containsNumber="1" minValue="0" maxValue="152439.49230000001"/>
    </cacheField>
    <cacheField name="20324" numFmtId="0">
      <sharedItems containsBlank="1" containsMixedTypes="1" containsNumber="1" minValue="0" maxValue="158797.1654"/>
    </cacheField>
    <cacheField name="2033" numFmtId="0">
      <sharedItems containsBlank="1" containsMixedTypes="1" containsNumber="1" minValue="0" maxValue="164508.63589999999"/>
    </cacheField>
    <cacheField name="20332" numFmtId="0">
      <sharedItems containsBlank="1" containsMixedTypes="1" containsNumber="1" minValue="0" maxValue="157755.56529999999"/>
    </cacheField>
    <cacheField name="20333" numFmtId="0">
      <sharedItems containsBlank="1" containsMixedTypes="1" containsNumber="1" minValue="0" maxValue="157043.29870000001"/>
    </cacheField>
    <cacheField name="20334" numFmtId="0">
      <sharedItems containsBlank="1" containsMixedTypes="1" containsNumber="1" minValue="0" maxValue="163593.4344"/>
    </cacheField>
    <cacheField name="2034" numFmtId="0">
      <sharedItems containsBlank="1" containsMixedTypes="1" containsNumber="1" minValue="0" maxValue="169505.88339999999"/>
    </cacheField>
    <cacheField name="20342" numFmtId="0">
      <sharedItems containsBlank="1" containsMixedTypes="1" containsNumber="1" minValue="0" maxValue="162541.2929"/>
    </cacheField>
    <cacheField name="20343" numFmtId="0">
      <sharedItems containsBlank="1" containsMixedTypes="1" containsNumber="1" minValue="0" maxValue="161803.5313"/>
    </cacheField>
    <cacheField name="20344" numFmtId="0">
      <sharedItems containsBlank="1" containsMixedTypes="1" containsNumber="1" minValue="0" maxValue="168566.00630000001"/>
    </cacheField>
    <cacheField name="2035" numFmtId="0">
      <sharedItems containsBlank="1" containsMixedTypes="1" containsNumber="1" minValue="0" maxValue="174655.55559999999"/>
    </cacheField>
    <cacheField name="20352" numFmtId="0">
      <sharedItems containsBlank="1" containsMixedTypes="1" containsNumber="1" minValue="0" maxValue="167481.3443"/>
    </cacheField>
    <cacheField name="20353" numFmtId="0">
      <sharedItems containsBlank="1" containsMixedTypes="1" containsNumber="1" minValue="0" maxValue="166720.09400000001"/>
    </cacheField>
    <cacheField name="20354" numFmtId="0">
      <sharedItems containsBlank="1" containsMixedTypes="1" containsNumber="1" minValue="0" maxValue="173689.87820000001"/>
    </cacheField>
    <cacheField name="2036" numFmtId="0">
      <sharedItems containsBlank="1" containsMixedTypes="1" containsNumber="1" minValue="0" maxValue="180128.16450000001"/>
    </cacheField>
    <cacheField name="20362" numFmtId="0">
      <sharedItems containsBlank="1" containsMixedTypes="1" containsNumber="1" minValue="0" maxValue="172735.35500000001"/>
    </cacheField>
    <cacheField name="20363" numFmtId="0">
      <sharedItems containsBlank="1" containsMixedTypes="1" containsNumber="1" minValue="0" maxValue="171948.7862"/>
    </cacheField>
    <cacheField name="20364" numFmtId="0">
      <sharedItems containsBlank="1" containsMixedTypes="1" containsNumber="1" minValue="0" maxValue="179137.77799999999"/>
    </cacheField>
    <cacheField name="2037" numFmtId="0">
      <sharedItems containsBlank="1" containsMixedTypes="1" containsNumber="1" minValue="0" maxValue="185554.65909999999"/>
    </cacheField>
    <cacheField name="20372" numFmtId="0">
      <sharedItems containsBlank="1" containsMixedTypes="1" containsNumber="1" minValue="0" maxValue="177938.39439999999"/>
    </cacheField>
    <cacheField name="20373" numFmtId="0">
      <sharedItems containsBlank="1" containsMixedTypes="1" containsNumber="1" minValue="0" maxValue="177125.32550000001"/>
    </cacheField>
    <cacheField name="20374" numFmtId="0">
      <sharedItems containsBlank="1" containsMixedTypes="1" containsNumber="1" minValue="0" maxValue="184539.04070000001"/>
    </cacheField>
    <cacheField name="2038" numFmtId="0">
      <sharedItems containsBlank="1" containsMixedTypes="1" containsNumber="1" minValue="0" maxValue="191130.06649999999"/>
    </cacheField>
    <cacheField name="20382" numFmtId="0">
      <sharedItems containsBlank="1" containsMixedTypes="1" containsNumber="1" minValue="0" maxValue="183277.2579"/>
    </cacheField>
    <cacheField name="20383" numFmtId="0">
      <sharedItems containsBlank="1" containsMixedTypes="1" containsNumber="1" minValue="0" maxValue="182437.57399999999"/>
    </cacheField>
    <cacheField name="20384" numFmtId="0">
      <sharedItems containsBlank="1" containsMixedTypes="1" containsNumber="1" minValue="0" maxValue="190085.64069999999"/>
    </cacheField>
    <cacheField name="2039" numFmtId="0">
      <sharedItems containsBlank="1" containsMixedTypes="1" containsNumber="1" minValue="0" maxValue="196538.51930000001"/>
    </cacheField>
    <cacheField name="20392" numFmtId="0">
      <sharedItems containsBlank="1" containsMixedTypes="1" containsNumber="1" minValue="0" maxValue="188456.25640000001"/>
    </cacheField>
    <cacheField name="20393" numFmtId="0">
      <sharedItems containsBlank="1" containsMixedTypes="1" containsNumber="1" minValue="0" maxValue="187590.7991"/>
    </cacheField>
    <cacheField name="20394" numFmtId="0">
      <sharedItems containsBlank="1" containsMixedTypes="1" containsNumber="1" minValue="0" maxValue="195466.38769999999"/>
    </cacheField>
    <cacheField name="2040" numFmtId="0">
      <sharedItems containsBlank="1" containsMixedTypes="1" containsNumber="1" minValue="0" maxValue="201933.83970000001"/>
    </cacheField>
    <cacheField name="20402" numFmtId="0">
      <sharedItems containsBlank="1" containsMixedTypes="1" containsNumber="1" minValue="0" maxValue="193626.36619999999"/>
    </cacheField>
    <cacheField name="20403" numFmtId="0">
      <sharedItems containsBlank="1" containsMixedTypes="1" containsNumber="1" minValue="0" maxValue="192735.28779999999"/>
    </cacheField>
    <cacheField name="20404" numFmtId="0">
      <sharedItems containsBlank="1" containsMixedTypes="1" containsNumber="1" minValue="0" maxValue="200835.93470000001"/>
    </cacheField>
    <cacheField name="2041" numFmtId="0">
      <sharedItems containsBlank="1" containsMixedTypes="1" containsNumber="1" minValue="0" maxValue="206716.274"/>
    </cacheField>
    <cacheField name="20412" numFmtId="0">
      <sharedItems containsBlank="1" containsMixedTypes="1" containsNumber="1" minValue="0" maxValue="198206.56760000001"/>
    </cacheField>
    <cacheField name="20413" numFmtId="0">
      <sharedItems containsBlank="1" containsMixedTypes="1" containsNumber="1" minValue="0" maxValue="197291.6465"/>
    </cacheField>
    <cacheField name="20414" numFmtId="0">
      <sharedItems containsBlank="1" containsMixedTypes="1" containsNumber="1" minValue="0" maxValue="205597.00390000001"/>
    </cacheField>
    <cacheField name="2042" numFmtId="0">
      <sharedItems containsBlank="1" containsMixedTypes="1" containsNumber="1" minValue="0" maxValue="211521.96770000001"/>
    </cacheField>
    <cacheField name="20422" numFmtId="0">
      <sharedItems containsBlank="1" containsMixedTypes="1" containsNumber="1" minValue="0" maxValue="202807.5999"/>
    </cacheField>
    <cacheField name="20423" numFmtId="0">
      <sharedItems containsBlank="1" containsMixedTypes="1" containsNumber="1" minValue="0" maxValue="201868.08230000001"/>
    </cacheField>
    <cacheField name="20424" numFmtId="0">
      <sharedItems containsBlank="1" containsMixedTypes="1" containsNumber="1" minValue="0" maxValue="210381.0851"/>
    </cacheField>
    <cacheField name="2043" numFmtId="0">
      <sharedItems containsBlank="1" containsMixedTypes="1" containsNumber="1" minValue="0" maxValue="216380.10949999999"/>
    </cacheField>
    <cacheField name="20432" numFmtId="0">
      <sharedItems containsBlank="1" containsMixedTypes="1" containsNumber="1" minValue="0" maxValue="207460.6171"/>
    </cacheField>
    <cacheField name="20433" numFmtId="0">
      <sharedItems containsBlank="1" containsMixedTypes="1" containsNumber="1" minValue="0" maxValue="206496.50959999999"/>
    </cacheField>
    <cacheField name="20434" numFmtId="0">
      <sharedItems containsBlank="1" containsMixedTypes="1" containsNumber="1" minValue="0" maxValue="215218.0214"/>
    </cacheField>
    <cacheField name="2044" numFmtId="0">
      <sharedItems containsBlank="1" containsMixedTypes="1" containsNumber="1" minValue="0" maxValue="221368.981"/>
    </cacheField>
    <cacheField name="20442" numFmtId="0">
      <sharedItems containsBlank="1" containsMixedTypes="1" containsNumber="1" minValue="0" maxValue="212239.08420000001"/>
    </cacheField>
    <cacheField name="20443" numFmtId="0">
      <sharedItems containsBlank="1" containsMixedTypes="1" containsNumber="1" minValue="0" maxValue="211250.2182"/>
    </cacheField>
    <cacheField name="20444" numFmtId="0">
      <sharedItems containsBlank="1" containsMixedTypes="1" containsNumber="1" minValue="0" maxValue="220184.37469999999"/>
    </cacheField>
    <cacheField name="2045" numFmtId="0">
      <sharedItems containsBlank="1" containsMixedTypes="1" containsNumber="1" minValue="0" maxValue="226444.4558"/>
    </cacheField>
    <cacheField name="20452" numFmtId="0">
      <sharedItems containsBlank="1" containsMixedTypes="1" containsNumber="1" minValue="0" maxValue="217098.67569999999"/>
    </cacheField>
    <cacheField name="20453" numFmtId="0">
      <sharedItems containsBlank="1" containsMixedTypes="1" containsNumber="1" minValue="0" maxValue="216084.0497"/>
    </cacheField>
    <cacheField name="20454" numFmtId="0">
      <sharedItems containsBlank="1" containsMixedTypes="1" containsNumber="1" minValue="0" maxValue="225236.98560000001"/>
    </cacheField>
    <cacheField name="2046" numFmtId="0">
      <sharedItems containsBlank="1" containsMixedTypes="1" containsNumber="1" minValue="0" maxValue="231589.6318"/>
    </cacheField>
    <cacheField name="20462" numFmtId="0">
      <sharedItems containsBlank="1" containsMixedTypes="1" containsNumber="1" minValue="0" maxValue="222026.0116"/>
    </cacheField>
    <cacheField name="20463" numFmtId="0">
      <sharedItems containsBlank="1" containsMixedTypes="1" containsNumber="1" minValue="0" maxValue="220985.54060000001"/>
    </cacheField>
    <cacheField name="20464" numFmtId="0">
      <sharedItems containsBlank="1" containsMixedTypes="1" containsNumber="1" minValue="0" maxValue="230360.0802"/>
    </cacheField>
    <cacheField name="2047" numFmtId="0">
      <sharedItems containsBlank="1" containsMixedTypes="1" containsNumber="1" minValue="0" maxValue="236728.36180000001"/>
    </cacheField>
    <cacheField name="20472" numFmtId="0">
      <sharedItems containsBlank="1" containsMixedTypes="1" containsNumber="1" minValue="0" maxValue="226947.1985"/>
    </cacheField>
    <cacheField name="20473" numFmtId="0">
      <sharedItems containsBlank="1" containsMixedTypes="1" containsNumber="1" minValue="0" maxValue="225880.58790000001"/>
    </cacheField>
    <cacheField name="20474" numFmtId="0">
      <sharedItems containsBlank="1" containsMixedTypes="1" containsNumber="1" minValue="0" maxValue="235476.25440000001"/>
    </cacheField>
    <cacheField name="2048" numFmtId="0">
      <sharedItems containsBlank="1" containsMixedTypes="1" containsNumber="1" minValue="0" maxValue="242390.22959999999"/>
    </cacheField>
    <cacheField name="20482" numFmtId="0">
      <sharedItems containsBlank="1" containsMixedTypes="1" containsNumber="1" minValue="0" maxValue="232359.74059999999"/>
    </cacheField>
    <cacheField name="20483" numFmtId="0">
      <sharedItems containsBlank="1" containsMixedTypes="1" containsNumber="1" minValue="0" maxValue="231262.62909999999"/>
    </cacheField>
    <cacheField name="20484" numFmtId="0">
      <sharedItems containsBlank="1" containsMixedTypes="1" containsNumber="1" minValue="0" maxValue="241110.7929"/>
    </cacheField>
    <cacheField name="2049" numFmtId="0">
      <sharedItems containsBlank="1" containsMixedTypes="1" containsNumber="1" minValue="0" maxValue="247855.47159999999"/>
    </cacheField>
    <cacheField name="20492" numFmtId="0">
      <sharedItems containsBlank="1" containsMixedTypes="1" containsNumber="1" minValue="0" maxValue="237589.3842"/>
    </cacheField>
    <cacheField name="20493" numFmtId="0">
      <sharedItems containsBlank="1" containsMixedTypes="1" containsNumber="1" minValue="0" maxValue="236464.16279999999"/>
    </cacheField>
    <cacheField name="20494" numFmtId="0">
      <sharedItems containsBlank="1" containsMixedTypes="1" containsNumber="1" minValue="0" maxValue="246549.9412"/>
    </cacheField>
    <cacheField name="2050" numFmtId="0">
      <sharedItems containsBlank="1" containsMixedTypes="1" containsNumber="1" minValue="0" maxValue="252642.83290000001"/>
    </cacheField>
    <cacheField name="20502" numFmtId="0">
      <sharedItems containsBlank="1" containsMixedTypes="1" containsNumber="1" minValue="0" maxValue="242137.2622"/>
    </cacheField>
    <cacheField name="20503" numFmtId="0">
      <sharedItems containsBlank="1" containsMixedTypes="1" containsNumber="1" minValue="0" maxValue="240981.9301"/>
    </cacheField>
    <cacheField name="20504" numFmtId="0">
      <sharedItems containsBlank="1" containsMixedTypes="1" containsNumber="1" minValue="0" maxValue="251305.72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72"/>
    <x v="1"/>
    <x v="1"/>
    <n v="1500"/>
    <x v="1"/>
  </r>
  <r>
    <s v="SE-NE_1500__kV_82"/>
    <x v="1"/>
    <x v="2"/>
    <n v="1500"/>
    <x v="2"/>
  </r>
  <r>
    <s v="SE-Sul_1500__kV_6"/>
    <x v="1"/>
    <x v="1"/>
    <n v="1500"/>
    <x v="3"/>
  </r>
  <r>
    <s v="SE-NE_1500__kV_111"/>
    <x v="1"/>
    <x v="2"/>
    <n v="1500"/>
    <x v="3"/>
  </r>
  <r>
    <s v="SE-NE_1500__kV_27"/>
    <x v="1"/>
    <x v="2"/>
    <n v="1500"/>
    <x v="3"/>
  </r>
  <r>
    <s v="SE-NE_1500__kV_18"/>
    <x v="1"/>
    <x v="2"/>
    <n v="1500"/>
    <x v="3"/>
  </r>
  <r>
    <s v="SE-Sul_1500__kV_10"/>
    <x v="1"/>
    <x v="1"/>
    <n v="1500"/>
    <x v="4"/>
  </r>
  <r>
    <s v="SE-Sul_1500__kV_271"/>
    <x v="1"/>
    <x v="1"/>
    <n v="1500"/>
    <x v="4"/>
  </r>
  <r>
    <s v="SE-NE_1500__kV_75"/>
    <x v="1"/>
    <x v="2"/>
    <n v="1500"/>
    <x v="5"/>
  </r>
  <r>
    <s v="SE-NE_1500__kV_14"/>
    <x v="1"/>
    <x v="2"/>
    <n v="1500"/>
    <x v="5"/>
  </r>
  <r>
    <s v="SE-NE_1500__kV_63"/>
    <x v="1"/>
    <x v="2"/>
    <n v="1500"/>
    <x v="6"/>
  </r>
  <r>
    <s v="SE-Sul_1500__kV_3"/>
    <x v="1"/>
    <x v="1"/>
    <n v="1500"/>
    <x v="7"/>
  </r>
  <r>
    <s v="SE-NE_1500__kV_101"/>
    <x v="1"/>
    <x v="2"/>
    <n v="1500"/>
    <x v="7"/>
  </r>
  <r>
    <s v="SE-NE_1500__kV_43"/>
    <x v="1"/>
    <x v="2"/>
    <n v="1500"/>
    <x v="7"/>
  </r>
  <r>
    <s v="SE-NE_1500__kV_59"/>
    <x v="1"/>
    <x v="2"/>
    <n v="1500"/>
    <x v="8"/>
  </r>
  <r>
    <s v="SE-NE_1500__kV_29"/>
    <x v="1"/>
    <x v="2"/>
    <n v="1500"/>
    <x v="8"/>
  </r>
  <r>
    <s v="SE-NE_1500__kV_90"/>
    <x v="1"/>
    <x v="2"/>
    <n v="1500"/>
    <x v="8"/>
  </r>
  <r>
    <s v="SE-NE_1500__kV_13"/>
    <x v="1"/>
    <x v="2"/>
    <n v="1500"/>
    <x v="8"/>
  </r>
  <r>
    <s v="SE-NE_1500__kV_32"/>
    <x v="1"/>
    <x v="2"/>
    <n v="1500"/>
    <x v="8"/>
  </r>
  <r>
    <s v="SE-NE_1500__kV_44"/>
    <x v="1"/>
    <x v="2"/>
    <n v="1500"/>
    <x v="8"/>
  </r>
  <r>
    <s v="SE-NE_1500__kV_71"/>
    <x v="1"/>
    <x v="2"/>
    <n v="1500"/>
    <x v="8"/>
  </r>
  <r>
    <s v="SE-NE_1500__kV_36"/>
    <x v="1"/>
    <x v="2"/>
    <n v="1500"/>
    <x v="8"/>
  </r>
  <r>
    <s v="SE-NE_1500__kV_89"/>
    <x v="1"/>
    <x v="2"/>
    <n v="1500"/>
    <x v="8"/>
  </r>
  <r>
    <s v="N-Manaus_1500__kV_178"/>
    <x v="2"/>
    <x v="3"/>
    <n v="1500"/>
    <x v="8"/>
  </r>
  <r>
    <s v="Tap-SE/CO_1500__kV_245"/>
    <x v="3"/>
    <x v="4"/>
    <n v="1500"/>
    <x v="9"/>
  </r>
  <r>
    <s v="Tap-SE/CO_1500__kV_240"/>
    <x v="3"/>
    <x v="4"/>
    <n v="1500"/>
    <x v="9"/>
  </r>
  <r>
    <s v="Tap-SE/CO_1500__kV_241"/>
    <x v="3"/>
    <x v="4"/>
    <n v="1500"/>
    <x v="9"/>
  </r>
  <r>
    <s v="Tap-SE/CO_1500__kV_249"/>
    <x v="3"/>
    <x v="4"/>
    <n v="1500"/>
    <x v="9"/>
  </r>
  <r>
    <s v="SE-NE_1500__kV_99"/>
    <x v="1"/>
    <x v="2"/>
    <n v="1500"/>
    <x v="9"/>
  </r>
  <r>
    <s v="SE-NE_1500__kV_76"/>
    <x v="1"/>
    <x v="2"/>
    <n v="1500"/>
    <x v="9"/>
  </r>
  <r>
    <s v="SE-NE_1500__kV_39"/>
    <x v="1"/>
    <x v="2"/>
    <n v="1500"/>
    <x v="9"/>
  </r>
  <r>
    <s v="SE-NE_1500__kV_55"/>
    <x v="1"/>
    <x v="2"/>
    <n v="1500"/>
    <x v="9"/>
  </r>
  <r>
    <s v="Tap-N_1500__kV_228"/>
    <x v="3"/>
    <x v="5"/>
    <n v="1500"/>
    <x v="9"/>
  </r>
  <r>
    <s v="Tap-SE/CO_1500__kV_242"/>
    <x v="3"/>
    <x v="4"/>
    <n v="1500"/>
    <x v="10"/>
  </r>
  <r>
    <s v="Tap-SE/CO_1500__kV_247"/>
    <x v="3"/>
    <x v="4"/>
    <n v="1500"/>
    <x v="10"/>
  </r>
  <r>
    <s v="SE-Sul_1500__kV_270"/>
    <x v="1"/>
    <x v="1"/>
    <n v="1500"/>
    <x v="10"/>
  </r>
  <r>
    <s v="SE-NE_1500__kV_80"/>
    <x v="1"/>
    <x v="2"/>
    <n v="1500"/>
    <x v="10"/>
  </r>
  <r>
    <s v="SE-NE_1500__kV_106"/>
    <x v="1"/>
    <x v="2"/>
    <n v="1500"/>
    <x v="10"/>
  </r>
  <r>
    <s v="SE-NE_1500__kV_97"/>
    <x v="1"/>
    <x v="2"/>
    <n v="1500"/>
    <x v="10"/>
  </r>
  <r>
    <s v="SE-NE_1500__kV_62"/>
    <x v="1"/>
    <x v="2"/>
    <n v="1500"/>
    <x v="10"/>
  </r>
  <r>
    <s v="SE-NE_1500__kV_84"/>
    <x v="1"/>
    <x v="2"/>
    <n v="1500"/>
    <x v="10"/>
  </r>
  <r>
    <s v="Tap-SE/CO_1500__kV_239"/>
    <x v="3"/>
    <x v="4"/>
    <n v="1500"/>
    <x v="11"/>
  </r>
  <r>
    <s v="Tap-SE/CO_1500__kV_244"/>
    <x v="3"/>
    <x v="4"/>
    <n v="1500"/>
    <x v="11"/>
  </r>
  <r>
    <s v="SE-Sul_1500__kV_274"/>
    <x v="1"/>
    <x v="1"/>
    <n v="1500"/>
    <x v="11"/>
  </r>
  <r>
    <s v="SE-Sul_1500__kV_11"/>
    <x v="1"/>
    <x v="1"/>
    <n v="1500"/>
    <x v="11"/>
  </r>
  <r>
    <s v="SE-NE_1500__kV_35"/>
    <x v="1"/>
    <x v="2"/>
    <n v="1500"/>
    <x v="11"/>
  </r>
  <r>
    <s v="SE-Sul_1500__kV_268"/>
    <x v="1"/>
    <x v="1"/>
    <n v="1500"/>
    <x v="12"/>
  </r>
  <r>
    <s v="SE-Sul_1500__kV_4"/>
    <x v="1"/>
    <x v="1"/>
    <n v="1500"/>
    <x v="12"/>
  </r>
  <r>
    <s v="SE-NE_1500__kV_58"/>
    <x v="1"/>
    <x v="2"/>
    <n v="1500"/>
    <x v="12"/>
  </r>
  <r>
    <s v="SE-NE_1500__kV_73"/>
    <x v="1"/>
    <x v="2"/>
    <n v="1500"/>
    <x v="12"/>
  </r>
  <r>
    <s v="SE-NE_1500__kV_28"/>
    <x v="1"/>
    <x v="2"/>
    <n v="1500"/>
    <x v="12"/>
  </r>
  <r>
    <s v="SE-NE_1500__kV_25"/>
    <x v="1"/>
    <x v="2"/>
    <n v="1500"/>
    <x v="12"/>
  </r>
  <r>
    <s v="SE-NE_1500__kV_24"/>
    <x v="1"/>
    <x v="2"/>
    <n v="1500"/>
    <x v="12"/>
  </r>
  <r>
    <s v="SE-NE_1500__kV_83"/>
    <x v="1"/>
    <x v="2"/>
    <n v="1500"/>
    <x v="12"/>
  </r>
  <r>
    <s v="SE-NE_1500__kV_16"/>
    <x v="1"/>
    <x v="2"/>
    <n v="1500"/>
    <x v="12"/>
  </r>
  <r>
    <s v="SE-Sul_1500__kV_7"/>
    <x v="1"/>
    <x v="1"/>
    <n v="1500"/>
    <x v="13"/>
  </r>
  <r>
    <s v="SE-Sul_1500__kV_265"/>
    <x v="1"/>
    <x v="1"/>
    <n v="1500"/>
    <x v="13"/>
  </r>
  <r>
    <s v="SE-Sul_1500__kV_266"/>
    <x v="1"/>
    <x v="1"/>
    <n v="1500"/>
    <x v="13"/>
  </r>
  <r>
    <s v="SE-Sul_1500__kV_5"/>
    <x v="1"/>
    <x v="1"/>
    <n v="1500"/>
    <x v="13"/>
  </r>
  <r>
    <s v="SE-NE_1500__kV_69"/>
    <x v="1"/>
    <x v="2"/>
    <n v="1500"/>
    <x v="13"/>
  </r>
  <r>
    <s v="SE-NE_1500__kV_96"/>
    <x v="1"/>
    <x v="2"/>
    <n v="1500"/>
    <x v="13"/>
  </r>
  <r>
    <s v="N-Manaus_1500__kV_166"/>
    <x v="2"/>
    <x v="3"/>
    <n v="1500"/>
    <x v="13"/>
  </r>
  <r>
    <s v="N-Manaus_1500__kV_181"/>
    <x v="2"/>
    <x v="3"/>
    <n v="1500"/>
    <x v="13"/>
  </r>
  <r>
    <s v="N-Manaus_1500__kV_180"/>
    <x v="2"/>
    <x v="3"/>
    <n v="1500"/>
    <x v="13"/>
  </r>
  <r>
    <s v="SE-Sul_1500__kV_12"/>
    <x v="1"/>
    <x v="1"/>
    <n v="1500"/>
    <x v="14"/>
  </r>
  <r>
    <s v="SE-NE_1500__kV_78"/>
    <x v="1"/>
    <x v="2"/>
    <n v="1500"/>
    <x v="14"/>
  </r>
  <r>
    <s v="SE-NE_1500__kV_20"/>
    <x v="1"/>
    <x v="2"/>
    <n v="1500"/>
    <x v="14"/>
  </r>
  <r>
    <s v="SE-NE_1500__kV_31"/>
    <x v="1"/>
    <x v="2"/>
    <n v="1500"/>
    <x v="14"/>
  </r>
  <r>
    <s v="N-Manaus_1500__kV_164"/>
    <x v="2"/>
    <x v="3"/>
    <n v="1500"/>
    <x v="14"/>
  </r>
  <r>
    <s v="N-Manaus_1500__kV_172"/>
    <x v="2"/>
    <x v="3"/>
    <n v="1500"/>
    <x v="14"/>
  </r>
  <r>
    <s v="N-Manaus_1500__kV_165"/>
    <x v="2"/>
    <x v="3"/>
    <n v="1500"/>
    <x v="14"/>
  </r>
  <r>
    <s v="N-Manaus_1500__kV_171"/>
    <x v="2"/>
    <x v="3"/>
    <n v="1500"/>
    <x v="14"/>
  </r>
  <r>
    <s v="SE-NE_1500__kV_41"/>
    <x v="1"/>
    <x v="2"/>
    <n v="1500"/>
    <x v="15"/>
  </r>
  <r>
    <s v="SE-NE_1500__kV_48"/>
    <x v="1"/>
    <x v="2"/>
    <n v="1500"/>
    <x v="16"/>
  </r>
  <r>
    <s v="SE-NE_1500__kV_23"/>
    <x v="1"/>
    <x v="2"/>
    <n v="1500"/>
    <x v="16"/>
  </r>
  <r>
    <s v="SE-NE_1500__kV_15"/>
    <x v="1"/>
    <x v="2"/>
    <n v="1500"/>
    <x v="16"/>
  </r>
  <r>
    <s v="SE-NE_1500__kV_37"/>
    <x v="1"/>
    <x v="2"/>
    <n v="1500"/>
    <x v="16"/>
  </r>
  <r>
    <s v="N-Manaus_1500__kV_170"/>
    <x v="2"/>
    <x v="3"/>
    <n v="1500"/>
    <x v="17"/>
  </r>
  <r>
    <s v="N-Manaus_1500__kV_179"/>
    <x v="2"/>
    <x v="3"/>
    <n v="1500"/>
    <x v="17"/>
  </r>
  <r>
    <s v="Tap-N_1500__kV_238"/>
    <x v="3"/>
    <x v="5"/>
    <n v="1500"/>
    <x v="18"/>
  </r>
  <r>
    <s v="Tap-N_1500__kV_235"/>
    <x v="3"/>
    <x v="5"/>
    <n v="1500"/>
    <x v="18"/>
  </r>
  <r>
    <s v="Tap-N_1500__kV_231"/>
    <x v="3"/>
    <x v="5"/>
    <n v="1500"/>
    <x v="18"/>
  </r>
  <r>
    <s v="Tap-N_1500__kV_230"/>
    <x v="3"/>
    <x v="5"/>
    <n v="1500"/>
    <x v="18"/>
  </r>
  <r>
    <s v="Tap-N_1500__kV_229"/>
    <x v="3"/>
    <x v="5"/>
    <n v="1500"/>
    <x v="18"/>
  </r>
  <r>
    <s v="Tap-N_1500__kV_227"/>
    <x v="3"/>
    <x v="5"/>
    <n v="1500"/>
    <x v="18"/>
  </r>
  <r>
    <s v="Tap-N_1500__kV_234"/>
    <x v="3"/>
    <x v="5"/>
    <n v="1500"/>
    <x v="18"/>
  </r>
  <r>
    <s v="AC/RO/Mad-SE_1500__kV_212"/>
    <x v="4"/>
    <x v="4"/>
    <n v="1500"/>
    <x v="0"/>
  </r>
  <r>
    <s v="Tap-SE/CO_1500__kV_248"/>
    <x v="3"/>
    <x v="4"/>
    <n v="1500"/>
    <x v="0"/>
  </r>
  <r>
    <s v="AC/RO/Mad-SE_1500__kV_209"/>
    <x v="4"/>
    <x v="4"/>
    <n v="1500"/>
    <x v="0"/>
  </r>
  <r>
    <s v="Tap-SE/CO_1500__kV_246"/>
    <x v="3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ap-SE/CO_1500__kV_243"/>
    <x v="3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1"/>
    <x v="1"/>
    <n v="1500"/>
    <x v="0"/>
  </r>
  <r>
    <s v="SE-Sul_1500__kV_269"/>
    <x v="1"/>
    <x v="1"/>
    <n v="1500"/>
    <x v="0"/>
  </r>
  <r>
    <s v="SE-Sul_1500__kV_277"/>
    <x v="1"/>
    <x v="1"/>
    <n v="1500"/>
    <x v="0"/>
  </r>
  <r>
    <s v="SE-Sul_1500__kV_9"/>
    <x v="1"/>
    <x v="1"/>
    <n v="1500"/>
    <x v="0"/>
  </r>
  <r>
    <s v="SE-Sul_1500__kV_273"/>
    <x v="1"/>
    <x v="1"/>
    <n v="1500"/>
    <x v="0"/>
  </r>
  <r>
    <s v="SE-Sul_1500__kV_275"/>
    <x v="1"/>
    <x v="1"/>
    <n v="1500"/>
    <x v="0"/>
  </r>
  <r>
    <s v="SE-Sul_1500__kV_276"/>
    <x v="1"/>
    <x v="1"/>
    <n v="1500"/>
    <x v="0"/>
  </r>
  <r>
    <s v="SE-Sul_1500__kV_1"/>
    <x v="1"/>
    <x v="1"/>
    <n v="1500"/>
    <x v="0"/>
  </r>
  <r>
    <s v="SE-Sul_1500__kV_267"/>
    <x v="1"/>
    <x v="1"/>
    <n v="1500"/>
    <x v="0"/>
  </r>
  <r>
    <s v="SE-Sul_1500__kV_2"/>
    <x v="1"/>
    <x v="1"/>
    <n v="1500"/>
    <x v="0"/>
  </r>
  <r>
    <s v="SE-NE_1500__kV_110"/>
    <x v="1"/>
    <x v="2"/>
    <n v="1500"/>
    <x v="0"/>
  </r>
  <r>
    <s v="SE-NE_1500__kV_65"/>
    <x v="1"/>
    <x v="2"/>
    <n v="1500"/>
    <x v="0"/>
  </r>
  <r>
    <s v="SE-NE_1500__kV_46"/>
    <x v="1"/>
    <x v="2"/>
    <n v="1500"/>
    <x v="0"/>
  </r>
  <r>
    <s v="SE-NE_1500__kV_67"/>
    <x v="1"/>
    <x v="2"/>
    <n v="1500"/>
    <x v="0"/>
  </r>
  <r>
    <s v="SE-NE_1500__kV_60"/>
    <x v="1"/>
    <x v="2"/>
    <n v="1500"/>
    <x v="0"/>
  </r>
  <r>
    <s v="SE-NE_1500__kV_66"/>
    <x v="1"/>
    <x v="2"/>
    <n v="1500"/>
    <x v="0"/>
  </r>
  <r>
    <s v="SE-NE_1500__kV_105"/>
    <x v="1"/>
    <x v="2"/>
    <n v="1500"/>
    <x v="0"/>
  </r>
  <r>
    <s v="SE-NE_1500__kV_54"/>
    <x v="1"/>
    <x v="2"/>
    <n v="1500"/>
    <x v="0"/>
  </r>
  <r>
    <s v="SE-NE_1500__kV_33"/>
    <x v="1"/>
    <x v="2"/>
    <n v="1500"/>
    <x v="0"/>
  </r>
  <r>
    <s v="SE-NE_1500__kV_34"/>
    <x v="1"/>
    <x v="2"/>
    <n v="1500"/>
    <x v="0"/>
  </r>
  <r>
    <s v="SE-NE_1500__kV_42"/>
    <x v="1"/>
    <x v="2"/>
    <n v="1500"/>
    <x v="0"/>
  </r>
  <r>
    <s v="SE-NE_1500__kV_107"/>
    <x v="1"/>
    <x v="2"/>
    <n v="1500"/>
    <x v="0"/>
  </r>
  <r>
    <s v="SE-NE_1500__kV_38"/>
    <x v="1"/>
    <x v="2"/>
    <n v="1500"/>
    <x v="0"/>
  </r>
  <r>
    <s v="SE-NE_1500__kV_100"/>
    <x v="1"/>
    <x v="2"/>
    <n v="1500"/>
    <x v="0"/>
  </r>
  <r>
    <s v="SE-NE_1500__kV_103"/>
    <x v="1"/>
    <x v="2"/>
    <n v="1500"/>
    <x v="0"/>
  </r>
  <r>
    <s v="SE-NE_1500__kV_72"/>
    <x v="1"/>
    <x v="2"/>
    <n v="1500"/>
    <x v="0"/>
  </r>
  <r>
    <s v="SE-NE_1500__kV_109"/>
    <x v="1"/>
    <x v="2"/>
    <n v="1500"/>
    <x v="0"/>
  </r>
  <r>
    <s v="SE-NE_1500__kV_104"/>
    <x v="1"/>
    <x v="2"/>
    <n v="1500"/>
    <x v="0"/>
  </r>
  <r>
    <s v="SE-NE_1500__kV_102"/>
    <x v="1"/>
    <x v="2"/>
    <n v="1500"/>
    <x v="0"/>
  </r>
  <r>
    <s v="SE-NE_1500__kV_30"/>
    <x v="1"/>
    <x v="2"/>
    <n v="1500"/>
    <x v="0"/>
  </r>
  <r>
    <s v="SE-NE_1500__kV_61"/>
    <x v="1"/>
    <x v="2"/>
    <n v="1500"/>
    <x v="0"/>
  </r>
  <r>
    <s v="SE-NE_1500__kV_93"/>
    <x v="1"/>
    <x v="2"/>
    <n v="1500"/>
    <x v="0"/>
  </r>
  <r>
    <s v="SE-NE_1500__kV_74"/>
    <x v="1"/>
    <x v="2"/>
    <n v="1500"/>
    <x v="0"/>
  </r>
  <r>
    <s v="SE-NE_1500__kV_47"/>
    <x v="1"/>
    <x v="2"/>
    <n v="1500"/>
    <x v="0"/>
  </r>
  <r>
    <s v="SE-NE_1500__kV_77"/>
    <x v="1"/>
    <x v="2"/>
    <n v="1500"/>
    <x v="0"/>
  </r>
  <r>
    <s v="SE-NE_1500__kV_50"/>
    <x v="1"/>
    <x v="2"/>
    <n v="1500"/>
    <x v="0"/>
  </r>
  <r>
    <s v="SE-NE_1500__kV_68"/>
    <x v="1"/>
    <x v="2"/>
    <n v="1500"/>
    <x v="0"/>
  </r>
  <r>
    <s v="SE-NE_1500__kV_45"/>
    <x v="1"/>
    <x v="2"/>
    <n v="1500"/>
    <x v="0"/>
  </r>
  <r>
    <s v="SE-NE_1500__kV_40"/>
    <x v="1"/>
    <x v="2"/>
    <n v="1500"/>
    <x v="0"/>
  </r>
  <r>
    <s v="SE-NE_1500__kV_57"/>
    <x v="1"/>
    <x v="2"/>
    <n v="1500"/>
    <x v="0"/>
  </r>
  <r>
    <s v="SE-NE_1500__kV_49"/>
    <x v="1"/>
    <x v="2"/>
    <n v="1500"/>
    <x v="0"/>
  </r>
  <r>
    <s v="SE-NE_1500__kV_51"/>
    <x v="1"/>
    <x v="2"/>
    <n v="1500"/>
    <x v="0"/>
  </r>
  <r>
    <s v="SE-NE_1500__kV_53"/>
    <x v="1"/>
    <x v="2"/>
    <n v="1500"/>
    <x v="0"/>
  </r>
  <r>
    <s v="SE-NE_1500__kV_98"/>
    <x v="1"/>
    <x v="2"/>
    <n v="1500"/>
    <x v="0"/>
  </r>
  <r>
    <s v="SE-NE_1500__kV_56"/>
    <x v="1"/>
    <x v="2"/>
    <n v="1500"/>
    <x v="0"/>
  </r>
  <r>
    <s v="SE-NE_1500__kV_52"/>
    <x v="1"/>
    <x v="2"/>
    <n v="1500"/>
    <x v="0"/>
  </r>
  <r>
    <s v="SE-NE_1500__kV_22"/>
    <x v="1"/>
    <x v="2"/>
    <n v="1500"/>
    <x v="0"/>
  </r>
  <r>
    <s v="SE-NE_1500__kV_94"/>
    <x v="1"/>
    <x v="2"/>
    <n v="1500"/>
    <x v="0"/>
  </r>
  <r>
    <s v="SE-NE_1500__kV_81"/>
    <x v="1"/>
    <x v="2"/>
    <n v="1500"/>
    <x v="0"/>
  </r>
  <r>
    <s v="SE-NE_1500__kV_26"/>
    <x v="1"/>
    <x v="2"/>
    <n v="1500"/>
    <x v="0"/>
  </r>
  <r>
    <s v="SE-NE_1500__kV_21"/>
    <x v="1"/>
    <x v="2"/>
    <n v="1500"/>
    <x v="0"/>
  </r>
  <r>
    <s v="SE-NE_1500__kV_86"/>
    <x v="1"/>
    <x v="2"/>
    <n v="1500"/>
    <x v="0"/>
  </r>
  <r>
    <s v="SE-NE_1500__kV_79"/>
    <x v="1"/>
    <x v="2"/>
    <n v="1500"/>
    <x v="0"/>
  </r>
  <r>
    <s v="SE-NE_1500__kV_88"/>
    <x v="1"/>
    <x v="2"/>
    <n v="1500"/>
    <x v="0"/>
  </r>
  <r>
    <s v="SE-NE_1500__kV_95"/>
    <x v="1"/>
    <x v="2"/>
    <n v="1500"/>
    <x v="0"/>
  </r>
  <r>
    <s v="SE-NE_1500__kV_91"/>
    <x v="1"/>
    <x v="2"/>
    <n v="1500"/>
    <x v="0"/>
  </r>
  <r>
    <s v="SE-NE_1500__kV_70"/>
    <x v="1"/>
    <x v="2"/>
    <n v="1500"/>
    <x v="0"/>
  </r>
  <r>
    <s v="SE-NE_1500__kV_108"/>
    <x v="1"/>
    <x v="2"/>
    <n v="1500"/>
    <x v="0"/>
  </r>
  <r>
    <s v="SE-NE_1500__kV_17"/>
    <x v="1"/>
    <x v="2"/>
    <n v="1500"/>
    <x v="0"/>
  </r>
  <r>
    <s v="SE-NE_1500__kV_19"/>
    <x v="1"/>
    <x v="2"/>
    <n v="1500"/>
    <x v="0"/>
  </r>
  <r>
    <s v="SE-NE_1500__kV_92"/>
    <x v="1"/>
    <x v="2"/>
    <n v="1500"/>
    <x v="0"/>
  </r>
  <r>
    <s v="SE-NE_1500__kV_85"/>
    <x v="1"/>
    <x v="2"/>
    <n v="1500"/>
    <x v="0"/>
  </r>
  <r>
    <s v="SE-NE_1500__kV_64"/>
    <x v="1"/>
    <x v="2"/>
    <n v="1500"/>
    <x v="0"/>
  </r>
  <r>
    <s v="SE-NE_1500__kV_87"/>
    <x v="1"/>
    <x v="2"/>
    <n v="1500"/>
    <x v="0"/>
  </r>
  <r>
    <s v="Tap-N_1500__kV_232"/>
    <x v="3"/>
    <x v="5"/>
    <n v="1500"/>
    <x v="0"/>
  </r>
  <r>
    <s v="Tap-N_1500__kV_237"/>
    <x v="3"/>
    <x v="5"/>
    <n v="1500"/>
    <x v="0"/>
  </r>
  <r>
    <s v="Tap-N_1500__kV_236"/>
    <x v="3"/>
    <x v="5"/>
    <n v="1500"/>
    <x v="0"/>
  </r>
  <r>
    <s v="Tap-N_1500__kV_233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2"/>
    <x v="3"/>
    <n v="1500"/>
    <x v="0"/>
  </r>
  <r>
    <s v="N-Manaus_1500__kV_174"/>
    <x v="2"/>
    <x v="3"/>
    <n v="1500"/>
    <x v="0"/>
  </r>
  <r>
    <s v="N-Manaus_1500__kV_173"/>
    <x v="2"/>
    <x v="3"/>
    <n v="1500"/>
    <x v="0"/>
  </r>
  <r>
    <s v="N-Manaus_1500__kV_169"/>
    <x v="2"/>
    <x v="3"/>
    <n v="1500"/>
    <x v="0"/>
  </r>
  <r>
    <s v="N-Manaus_1500__kV_168"/>
    <x v="2"/>
    <x v="3"/>
    <n v="1500"/>
    <x v="0"/>
  </r>
  <r>
    <s v="N-Manaus_1500__kV_177"/>
    <x v="2"/>
    <x v="3"/>
    <n v="1500"/>
    <x v="0"/>
  </r>
  <r>
    <s v="N-Manaus_1500__kV_176"/>
    <x v="2"/>
    <x v="3"/>
    <n v="1500"/>
    <x v="0"/>
  </r>
  <r>
    <s v="N-Manaus_1500__kV_175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2885.24583"/>
    <n v="52748.986940000003"/>
    <n v="49869.982170000003"/>
    <n v="50928.131240000002"/>
    <n v="55076.857580000004"/>
    <n v="53548.946830000001"/>
    <n v="49588.331039999997"/>
    <n v="52128.980060000002"/>
    <n v="58310.65165"/>
    <n v="54157.947560000001"/>
    <n v="52584.994769999998"/>
    <n v="55215.800880000003"/>
    <n v="56376.522929999999"/>
    <n v="55671.361299999997"/>
    <n v="53972.257660000003"/>
    <n v="55393.363640000003"/>
    <n v="53234.518120000001"/>
    <n v="52258.810940000003"/>
    <n v="49946.410920000002"/>
    <n v="52415.481650000002"/>
    <n v="60365.168409999998"/>
    <n v="52745.976840000003"/>
    <n v="53621.387699999999"/>
    <n v="56814.248390000001"/>
    <n v="58826.25187"/>
    <n v="59202.051420000003"/>
    <n v="58209.375249999997"/>
    <n v="56331.299160000002"/>
    <n v="67733.094110000005"/>
    <n v="61498.58395"/>
    <n v="60925.204039999997"/>
    <n v="58969.39256"/>
    <n v="68086.884770000004"/>
    <n v="68511.831349999993"/>
    <n v="67653.158639999994"/>
    <n v="66098.745200000005"/>
    <n v="71306.378190000003"/>
    <n v="69472.801259999993"/>
    <n v="66311.153340000004"/>
    <n v="65804.422529999996"/>
    <n v="75008.455730000001"/>
    <n v="71503.427549999993"/>
    <n v="70341.191330000001"/>
    <n v="68651.122319999995"/>
    <n v="71392.267370000001"/>
    <n v="69502.021170000007"/>
    <n v="69137.432490000007"/>
    <n v="72261.368400000007"/>
    <n v="80223.155369999993"/>
    <n v="75334.828380000006"/>
    <n v="71676.931370000006"/>
    <n v="73277.477270000003"/>
    <n v="77072.949850000005"/>
    <n v="76491.085430000006"/>
    <n v="71176.608540000001"/>
    <n v="73374.573680000001"/>
    <n v="77634.707769999994"/>
    <n v="74577.432029999996"/>
    <n v="72265.68651"/>
    <n v="73758.689979999996"/>
    <n v="80728.530570000003"/>
    <n v="78227.763300000006"/>
    <n v="72635.272330000007"/>
    <n v="74127.97855"/>
    <n v="82171.21471"/>
    <n v="79456.744930000001"/>
    <n v="73018.607019999996"/>
    <n v="75388.433099999995"/>
    <n v="85043.720019999993"/>
    <n v="81016.758449999994"/>
    <n v="75760.468030000004"/>
    <n v="78665.778380000003"/>
    <n v="85267.049119999996"/>
    <n v="80188.682400000005"/>
    <n v="75932.726739999998"/>
    <n v="78665.778380000003"/>
    <n v="85695.753750000003"/>
    <n v="79213.479800000001"/>
    <n v="74808.720820000002"/>
    <n v="78665.778380000003"/>
    <n v="85636.900150000001"/>
    <n v="81673.000799999994"/>
    <n v="76939.48474"/>
    <n v="78665.778380000003"/>
    <n v="85520.996379999997"/>
    <n v="82578.971239999999"/>
    <n v="75440.815010000006"/>
    <n v="78665.778380000003"/>
    <n v="85535.723199999993"/>
    <n v="82225.95809"/>
    <n v="73850.16966"/>
    <n v="78713.579700000002"/>
    <n v="85894.447100000005"/>
    <n v="82434.367689999999"/>
    <n v="77193.961360000001"/>
    <n v="78762.909710000007"/>
    <n v="86545.525699999998"/>
    <n v="82256.276419999995"/>
    <n v="77247.68707"/>
    <n v="79284.016749999995"/>
    <n v="87982.899460000001"/>
    <n v="82924.503270000001"/>
    <n v="77007.648709999994"/>
    <n v="80036.392080000005"/>
    <n v="88049.174880000006"/>
    <n v="82269.061780000004"/>
    <n v="77602.649640000003"/>
    <n v="79862.891929999998"/>
    <n v="88356.253079999995"/>
    <n v="83577.987169999993"/>
    <n v="77880.676439999996"/>
    <n v="80191.463050000006"/>
    <n v="88356.253079999995"/>
    <n v="83844.983189999999"/>
    <n v="73981.399550000002"/>
    <n v="79171.251999999993"/>
    <n v="88356.253079999995"/>
    <n v="81369.610249999998"/>
    <n v="75260.206850000002"/>
    <n v="79336.156740000006"/>
    <n v="88356.253079999995"/>
    <n v="83166.706789999997"/>
    <n v="77956.040640000007"/>
    <n v="79334.197799999994"/>
    <n v="88356.253079999995"/>
    <n v="83061.023939999999"/>
    <n v="76404.416400000002"/>
    <n v="79181.537620000003"/>
    <n v="88356.253079999995"/>
    <n v="83436.120320000002"/>
    <n v="74854.887170000002"/>
    <n v="78407.675149999995"/>
    <n v="88356.253079999995"/>
    <n v="83727.494789999997"/>
    <n v="76571.199200000003"/>
    <n v="79968.22206"/>
    <n v="87958.482839999997"/>
    <n v="83921.20779"/>
    <n v="76376.318310000002"/>
    <n v="79196.197400000005"/>
    <n v="88356.253079999995"/>
    <n v="83921.20779"/>
    <n v="77956.040640000007"/>
    <n v="80377.803419999997"/>
    <n v="87579.996369999993"/>
    <n v="83945.804319999996"/>
    <n v="77477.626650000006"/>
    <n v="78121.784729999999"/>
    <n v="85491.608550000004"/>
    <n v="83945.804319999996"/>
    <n v="77304.206349999993"/>
    <n v="79416.747189999995"/>
    <n v="86376.795759999994"/>
    <n v="83975.357120000001"/>
    <n v="77689.76771"/>
    <n v="78660.132190000004"/>
  </r>
  <r>
    <x v="3"/>
    <n v="4560.8679080000002"/>
    <n v="4739.0984099999996"/>
    <n v="4617.517938"/>
    <n v="4562.0794260000002"/>
    <n v="4560.8679080000002"/>
    <n v="1575.0810369999999"/>
    <n v="4617.517938"/>
    <n v="4581.1485830000001"/>
    <n v="4560.8679080000002"/>
    <n v="4593.8669220000002"/>
    <n v="4617.517938"/>
    <n v="4583.5099259999997"/>
    <n v="4561.7519080000002"/>
    <n v="4594.7479219999996"/>
    <n v="4618.4119380000002"/>
    <n v="4584.4069259999997"/>
    <n v="4667.7565880000002"/>
    <n v="4997.6789099999996"/>
    <n v="4751.2251180000003"/>
    <n v="4836.8402260000003"/>
    <n v="4796.5996779999996"/>
    <n v="4986.8533319999997"/>
    <n v="4894.8537239999996"/>
    <n v="4755.8241260000004"/>
    <n v="5137.0075980000001"/>
    <n v="4909.7304320000003"/>
    <n v="5139.2077380000001"/>
    <n v="4969.8137260000003"/>
    <n v="5244.8425980000002"/>
    <n v="5019.3603499999999"/>
    <n v="4822.4942579999997"/>
    <n v="5221.5966259999996"/>
    <n v="5159.9076080000004"/>
    <n v="5350.9054500000002"/>
    <n v="5350.7412180000001"/>
    <n v="5293.2442879999999"/>
    <n v="7684.735334"/>
    <n v="7804.9665960000002"/>
    <n v="7512.153515"/>
    <n v="7566.8935750000001"/>
    <n v="9436.7642080000005"/>
    <n v="9515.6228950000004"/>
    <n v="5368.7428380000001"/>
    <n v="9177.7666260000005"/>
    <n v="9434.0762080000004"/>
    <n v="9507.0058499999996"/>
    <n v="9331.1224380000003"/>
    <n v="9257.3736260000005"/>
    <n v="9530.9359480000003"/>
    <n v="9462.9281219999993"/>
    <n v="7347.6706549999999"/>
    <n v="9258.9682260000009"/>
    <n v="11975.612209999999"/>
    <n v="10740.414930000001"/>
    <n v="11892.954170000001"/>
    <n v="11835.15223"/>
    <n v="11975.612209999999"/>
    <n v="12050.612230000001"/>
    <n v="11911.18124"/>
    <n v="11835.15223"/>
    <n v="9717.954248"/>
    <n v="12032.12948"/>
    <n v="10896.18807"/>
    <n v="11835.15223"/>
    <n v="10078.78542"/>
    <n v="9265.3759580000005"/>
    <n v="11510.566419999999"/>
    <n v="11835.15223"/>
    <n v="10060.592979999999"/>
    <n v="10319.16166"/>
    <n v="11911.18124"/>
    <n v="11835.15223"/>
    <n v="11098.427890000001"/>
    <n v="11387.75576"/>
    <n v="11078.1001"/>
    <n v="11835.15223"/>
    <n v="10546.10686"/>
    <n v="10298.08095"/>
    <n v="11903.45608"/>
    <n v="11835.15223"/>
    <n v="11030.14436"/>
    <n v="11751.00532"/>
    <n v="9383.516791"/>
    <n v="11835.15223"/>
    <n v="12071.490180000001"/>
    <n v="6755.8662290000002"/>
    <n v="10683.93757"/>
    <n v="11835.15223"/>
    <n v="12069.783949999999"/>
    <n v="9608.9008099999992"/>
    <n v="11873.076440000001"/>
    <n v="11835.15223"/>
    <n v="12072.83035"/>
    <n v="8750.6408950000005"/>
    <n v="8298.284044"/>
    <n v="11835.15223"/>
    <n v="12072.83035"/>
    <n v="10278.718000000001"/>
    <n v="9121.7299380000004"/>
    <n v="11835.15223"/>
    <n v="12072.83035"/>
    <n v="12139.132809999999"/>
    <n v="11911.18124"/>
    <n v="11835.15223"/>
    <n v="12072.83035"/>
    <n v="9608.9008099999992"/>
    <n v="8451.5007989999995"/>
    <n v="11835.15223"/>
    <n v="13881.923349999999"/>
    <n v="11936.828159999999"/>
    <n v="9842.3604790000009"/>
    <n v="13642.13673"/>
    <n v="13881.923349999999"/>
    <n v="9982.1845329999996"/>
    <n v="13601.85758"/>
    <n v="13536.269550000001"/>
    <n v="13881.923349999999"/>
    <n v="14038.891310000001"/>
    <n v="13605.96392"/>
    <n v="13642.13673"/>
    <n v="13881.923349999999"/>
    <n v="12072.8583"/>
    <n v="8751.3980510000001"/>
    <n v="12923.975710000001"/>
    <n v="13881.923349999999"/>
    <n v="14038.15011"/>
    <n v="11919.1301"/>
    <n v="12939.14652"/>
    <n v="13881.923349999999"/>
    <n v="13316.61109"/>
    <n v="12535.014010000001"/>
    <n v="13642.13673"/>
    <n v="13881.923349999999"/>
    <n v="14038.891310000001"/>
    <n v="11178.008239999999"/>
    <n v="11952.725210000001"/>
    <n v="13881.923349999999"/>
    <n v="14038.891310000001"/>
    <n v="13745.57624"/>
    <n v="12406.46854"/>
    <n v="12635.344499999999"/>
    <n v="14038.891310000001"/>
    <n v="9914.7120140000006"/>
    <n v="11875.35461"/>
    <n v="13878.87695"/>
    <n v="14038.891310000001"/>
    <n v="11178.008239999999"/>
    <n v="13590.296549999999"/>
    <n v="13881.923349999999"/>
    <n v="14038.891310000001"/>
    <n v="9770.9812380000003"/>
    <n v="9885.8915589999997"/>
    <n v="13762.43986"/>
    <n v="14038.891310000001"/>
    <n v="12816.475539999999"/>
    <n v="10243.080029999999"/>
  </r>
  <r>
    <x v="4"/>
    <n v="9431.8898850000005"/>
    <n v="7267.5285709999998"/>
    <n v="9840.3841159999993"/>
    <n v="9727.5593270000008"/>
    <n v="10344.77873"/>
    <n v="9347.3127210000002"/>
    <n v="9941.4400900000001"/>
    <n v="10456.61872"/>
    <n v="9837.4077130000005"/>
    <n v="9507.7227619999994"/>
    <n v="10146.851919999999"/>
    <n v="10146.851919999999"/>
    <n v="10501.01679"/>
    <n v="9281.0593000000008"/>
    <n v="9449.9865919999993"/>
    <n v="10342.22056"/>
    <n v="11078.500910000001"/>
    <n v="9742.3698370000002"/>
    <n v="10993.51251"/>
    <n v="11079.70089"/>
    <n v="10218.765020000001"/>
    <n v="10349.516089999999"/>
    <n v="10144.862230000001"/>
    <n v="11393.535"/>
    <n v="8597.9305860000004"/>
    <n v="8365.1079169999994"/>
    <n v="10356.24314"/>
    <n v="10158.790069999999"/>
    <n v="4672.2321860000002"/>
    <n v="9613.8044250000003"/>
    <n v="9140.8438380000007"/>
    <n v="10843.97154"/>
    <n v="10415.175869999999"/>
    <n v="5572.7434739999999"/>
    <n v="9288.7550389999997"/>
    <n v="10825.24156"/>
    <n v="11716.622810000001"/>
    <n v="7313.5050860000001"/>
    <n v="10227.414930000001"/>
    <n v="11426.17561"/>
    <n v="7253.8207009999996"/>
    <n v="8396.5877120000005"/>
    <n v="10838.54717"/>
    <n v="11854.47992"/>
    <n v="12879.928389999999"/>
    <n v="11949.01643"/>
    <n v="11289.12364"/>
    <n v="12570.484179999999"/>
    <n v="10971.246929999999"/>
    <n v="10937.73223"/>
    <n v="12527.184719999999"/>
    <n v="12265.014359999999"/>
    <n v="12007.12516"/>
    <n v="8833.1901809999999"/>
    <n v="12007.12516"/>
    <n v="12007.12516"/>
    <n v="12581.47597"/>
    <n v="10545.17009"/>
    <n v="11895.816279999999"/>
    <n v="12581.47597"/>
    <n v="13285.624400000001"/>
    <n v="12320.150879999999"/>
    <n v="13285.624400000001"/>
    <n v="13285.624400000001"/>
    <n v="13131.1811"/>
    <n v="10267.164199999999"/>
    <n v="13404.24253"/>
    <n v="13404.24253"/>
    <n v="13600.545899999999"/>
    <n v="13769.19584"/>
    <n v="13769.19584"/>
    <n v="13769.19584"/>
    <n v="13264.193499999999"/>
    <n v="13600.545899999999"/>
    <n v="13769.19584"/>
    <n v="13769.19584"/>
    <n v="13580.08052"/>
    <n v="13580.08052"/>
    <n v="13580.08052"/>
    <n v="13580.08052"/>
    <n v="14456.49171"/>
    <n v="12262.07893"/>
    <n v="14456.49171"/>
    <n v="14456.49171"/>
    <n v="14827.90056"/>
    <n v="15332.902899999999"/>
    <n v="15152.883309999999"/>
    <n v="15332.902899999999"/>
    <n v="16209.50359"/>
    <n v="15717.76585"/>
    <n v="16029.483990000001"/>
    <n v="16209.50359"/>
    <n v="17085.914779999999"/>
    <n v="17085.914779999999"/>
    <n v="17085.914779999999"/>
    <n v="17085.914779999999"/>
    <n v="17962.325970000002"/>
    <n v="16605.546699999999"/>
    <n v="17962.325970000002"/>
    <n v="17962.325970000002"/>
    <n v="18838.926660000001"/>
    <n v="17784.390820000001"/>
    <n v="17469.830259999999"/>
    <n v="18838.926660000001"/>
    <n v="19715.33786"/>
    <n v="19535.31826"/>
    <n v="19535.31826"/>
    <n v="19715.33786"/>
    <n v="20591.749049999999"/>
    <n v="20042.215540000001"/>
    <n v="20591.749049999999"/>
    <n v="20591.749049999999"/>
    <n v="20781.24336"/>
    <n v="20781.24336"/>
    <n v="19636.50822"/>
    <n v="20781.24336"/>
    <n v="20971.021909999999"/>
    <n v="20048.407650000001"/>
    <n v="20421.488410000002"/>
    <n v="20350.428039999999"/>
    <n v="21160.516230000001"/>
    <n v="21160.516230000001"/>
    <n v="21160.516230000001"/>
    <n v="21154.831399999999"/>
    <n v="21350.010539999999"/>
    <n v="21350.010539999999"/>
    <n v="20166.618559999999"/>
    <n v="21350.010539999999"/>
    <n v="21539.504850000001"/>
    <n v="21539.504850000001"/>
    <n v="21539.504850000001"/>
    <n v="21539.504850000001"/>
    <n v="21384.877489999999"/>
    <n v="21384.877489999999"/>
    <n v="21384.877489999999"/>
    <n v="21384.877489999999"/>
    <n v="21574.371800000001"/>
    <n v="21574.371800000001"/>
    <n v="21394.352210000001"/>
    <n v="21574.371800000001"/>
    <n v="22578.452949999999"/>
    <n v="22578.452949999999"/>
    <n v="22578.452949999999"/>
    <n v="21218.831259999999"/>
    <n v="23754.430700000001"/>
    <n v="23754.430700000001"/>
    <n v="22609.885060000001"/>
    <n v="22057.509139999998"/>
    <n v="24390.430319999999"/>
    <n v="24390.430319999999"/>
    <n v="24390.430319999999"/>
    <n v="24363.901119999999"/>
    <n v="24277.699519999998"/>
    <n v="24446.349450000002"/>
    <n v="24446.349450000002"/>
    <n v="23728.166010000001"/>
  </r>
  <r>
    <x v="5"/>
    <n v="2110.2449999999999"/>
    <n v="1570.02"/>
    <n v="1840.095"/>
    <n v="2110.2449999999999"/>
    <n v="1574.5154729999999"/>
    <n v="2205.360068"/>
    <n v="2380.3200000000002"/>
    <n v="1840.095"/>
    <n v="2380.3200000000002"/>
    <n v="2110.2449999999999"/>
    <n v="1840.095"/>
    <n v="2380.3200000000002"/>
    <n v="2380.3200000000002"/>
    <n v="1570.02"/>
    <n v="1840.095"/>
    <n v="2106.5700000000002"/>
    <n v="2106.5700000000002"/>
    <n v="1570.02"/>
    <n v="2380.3200000000002"/>
    <n v="1840.095"/>
    <n v="1296.27"/>
    <n v="2110.2449999999999"/>
    <n v="2110.2449999999999"/>
    <n v="1840.095"/>
    <n v="2110.2449999999999"/>
    <n v="1208.4749999999999"/>
    <n v="2106.5700000000002"/>
    <n v="2211.4831170000002"/>
    <n v="2365.2449999999999"/>
    <n v="1733.55"/>
    <n v="2084.8403119999998"/>
    <n v="2635.32"/>
    <n v="2361.5700000000002"/>
    <n v="2635.32"/>
    <n v="1854.8447000000001"/>
    <n v="1825.02"/>
    <n v="1551.27"/>
    <n v="2635.32"/>
    <n v="2091.4949999999999"/>
    <n v="2635.32"/>
    <n v="1821.345"/>
    <n v="1536"/>
    <n v="2095.0949999999998"/>
    <n v="2635.32"/>
    <n v="2635.32"/>
    <n v="2635.32"/>
    <n v="2635.32"/>
    <n v="2095.0949999999998"/>
    <n v="2456.2966419999998"/>
    <n v="2361.5700000000002"/>
    <n v="2635.32"/>
    <n v="2635.32"/>
    <n v="2635.32"/>
    <n v="2365.2449999999999"/>
    <n v="2635.32"/>
    <n v="2635.32"/>
    <n v="2635.32"/>
    <n v="2365.2449999999999"/>
    <n v="2635.32"/>
    <n v="2635.32"/>
    <n v="2635.32"/>
    <n v="2635.32"/>
    <n v="2635.32"/>
    <n v="2635.32"/>
    <n v="2635.32"/>
    <n v="2635.32"/>
    <n v="2635.3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628.1548539999999"/>
    <n v="3058.273717"/>
    <n v="3368.978192"/>
    <n v="3827.1960410000002"/>
    <n v="3199.032917"/>
    <n v="4165.843613"/>
    <n v="3840.3617290000002"/>
    <n v="3790.5655059999999"/>
    <n v="3254.0215189999999"/>
    <n v="4039.6191800000001"/>
    <n v="4470.4443929999998"/>
    <n v="3692.9238230000001"/>
    <n v="3607.0203160000001"/>
    <n v="3784.1530830000002"/>
    <n v="3818.0263169999998"/>
    <n v="3389.3013759999999"/>
    <n v="4165.1010139999999"/>
    <n v="3999.748865"/>
    <n v="4207.9641380000003"/>
    <n v="4051.130134"/>
    <n v="3101.6691569999998"/>
    <n v="4513.2234619999999"/>
    <n v="4233.7560869999998"/>
    <n v="3380.4983510000002"/>
    <n v="4236.2663499999999"/>
    <n v="3266.2201620000001"/>
    <n v="3221.688999"/>
    <n v="4163.1548730000004"/>
    <n v="4212.5795609999996"/>
    <n v="3654.566722"/>
    <n v="4083.7567560000002"/>
    <n v="4685.0367910000004"/>
    <n v="3691.834609"/>
    <n v="3874.664366"/>
    <n v="2604.5787399999999"/>
    <n v="3624.8527300000001"/>
    <n v="3029.9353379999998"/>
    <n v="4164.1137369999997"/>
    <n v="3801.993297"/>
    <n v="4367.1600829999998"/>
    <n v="3867.9312770000001"/>
    <n v="3618.2780710000002"/>
    <n v="4169.7070100000001"/>
    <n v="4072.022692"/>
    <n v="4371.550706"/>
    <n v="3451.2951929999999"/>
    <n v="4691.180773"/>
    <n v="3890.8515470000002"/>
    <n v="3604.5724789999999"/>
    <n v="3568.9954579999999"/>
    <n v="3759.2477469999999"/>
    <n v="3759.2477469999999"/>
    <n v="1987.5227669999999"/>
    <n v="2194.6314510000002"/>
    <n v="1985.012504"/>
    <n v="2307.152834"/>
    <n v="1827.577892"/>
    <n v="2083.375603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6118.0100759999996"/>
    <n v="6061.1194009999999"/>
    <n v="5282.3369810000004"/>
    <n v="6964.0753940000004"/>
    <n v="6466.6257889999997"/>
    <n v="6639.6709499999997"/>
    <n v="5437.4733900000001"/>
    <n v="6861.1479550000004"/>
    <n v="7537.3540160000002"/>
    <n v="7562.4793749999999"/>
    <n v="6227.3777840000002"/>
    <n v="8019.381007"/>
    <n v="7886.0224760000001"/>
    <n v="7077.4773839999998"/>
    <n v="6374.6521329999996"/>
    <n v="8316.9610670000002"/>
    <n v="8240.4445360000009"/>
    <n v="7451.2683720000005"/>
    <n v="6662.1716500000002"/>
    <n v="8536.6204710000002"/>
    <n v="8067.2436710000002"/>
    <n v="8570.4061760000004"/>
    <n v="6971.8867039999996"/>
    <n v="8833.3065659999993"/>
    <n v="8802.3633649999992"/>
    <n v="8240.3137800000004"/>
    <n v="5545.7529560000003"/>
    <n v="9166.0886119999996"/>
    <n v="8242.4060210000007"/>
    <n v="8406.5183649999999"/>
    <n v="7005.4644159999998"/>
    <n v="9301.3457799999996"/>
    <n v="8587.1469649999999"/>
    <n v="8458.6651419999998"/>
    <n v="6758.2391079999998"/>
    <n v="9435.058583"/>
    <n v="8517.8157599999995"/>
    <n v="7028.0065969999996"/>
    <n v="7133.5421109999997"/>
    <n v="9603.9291119999998"/>
    <n v="9780.3649160000004"/>
    <n v="8678.7748350000002"/>
    <n v="8011.8109549999999"/>
    <n v="10218.59605"/>
    <n v="9403.2228599999999"/>
    <n v="9650.6748599999992"/>
    <n v="8271.3477949999997"/>
    <n v="10621.88838"/>
    <n v="9984.2762870000006"/>
    <n v="8445.2127189999992"/>
    <n v="8295.2376899999999"/>
    <n v="10709.52187"/>
    <n v="13800.92259"/>
    <n v="13816.76259"/>
    <n v="11405.543030000001"/>
    <n v="14816.037410000001"/>
    <n v="15911.76629"/>
    <n v="15917.70629"/>
    <n v="13145.55697"/>
    <n v="17086.79351"/>
    <n v="16190.28629"/>
    <n v="11166.36629"/>
    <n v="13360.47697"/>
    <n v="17369.373510000001"/>
    <n v="16462.206289999998"/>
    <n v="16462.206289999998"/>
    <n v="13582.956969999999"/>
    <n v="17661.893510000002"/>
    <n v="16731.486290000001"/>
    <n v="16208.10629"/>
    <n v="13803.276970000001"/>
    <n v="17951.573509999998"/>
    <n v="16996.80629"/>
    <n v="16996.80629"/>
    <n v="14020.356970000001"/>
    <n v="18236.99351"/>
    <n v="17106.757829999999"/>
    <n v="16837.47783"/>
    <n v="14061.05723"/>
    <n v="18375.799749999998"/>
    <n v="17319.277829999999"/>
    <n v="17163.517830000001"/>
    <n v="14234.93723"/>
    <n v="18604.419750000001"/>
    <n v="17504.077829999998"/>
    <n v="17504.077829999998"/>
    <n v="14373.177229999999"/>
    <n v="18803.21975"/>
    <n v="17708.017830000001"/>
    <n v="17708.017830000001"/>
    <n v="14552.997230000001"/>
    <n v="19022.60975"/>
    <n v="17886.877830000001"/>
    <n v="17886.877830000001"/>
    <n v="14699.337229999999"/>
    <n v="19215.019749999999"/>
    <n v="17960.284500000002"/>
    <n v="17960.284500000002"/>
    <n v="14758.084500000001"/>
    <n v="19294.534500000002"/>
    <n v="18017.7045"/>
    <n v="18017.7045"/>
    <n v="14805.0645"/>
    <n v="19356.304499999998"/>
    <n v="18094.924500000001"/>
    <n v="18094.924500000001"/>
    <n v="14868.244500000001"/>
    <n v="19439.374500000002"/>
    <n v="18158.944500000001"/>
    <n v="18158.944500000001"/>
    <n v="14920.6245"/>
    <n v="19508.244500000001"/>
    <n v="18256.624500000002"/>
    <n v="18256.624500000002"/>
    <n v="15000.5445"/>
    <n v="19613.324499999999"/>
    <n v="18319.984499999999"/>
    <n v="18319.984499999999"/>
    <n v="15052.3845"/>
    <n v="19681.484499999999"/>
    <n v="18408.424500000001"/>
    <n v="18408.424500000001"/>
    <n v="15124.744500000001"/>
    <n v="19776.624500000002"/>
    <n v="18482.344499999999"/>
    <n v="18482.344499999999"/>
    <n v="15038.8845"/>
    <n v="19856.144499999999"/>
    <n v="18566.824499999999"/>
    <n v="18566.824499999999"/>
    <n v="15254.344499999999"/>
    <n v="19947.0245"/>
    <n v="18606.424500000001"/>
    <n v="18606.424500000001"/>
    <n v="15286.744500000001"/>
    <n v="19989.624500000002"/>
    <n v="18575.04"/>
    <n v="18575.04"/>
    <n v="15197.76"/>
    <n v="19982.240000000002"/>
    <n v="18624.54"/>
    <n v="18624.54"/>
    <n v="15238.26"/>
    <n v="20035.490000000002"/>
    <n v="18681.3"/>
    <n v="18681.3"/>
    <n v="15284.7"/>
    <n v="20096.55"/>
    <n v="18769.080000000002"/>
    <n v="18769.080000000002"/>
    <n v="15356.52"/>
    <n v="19992.18"/>
    <n v="18840.36"/>
    <n v="18840.36"/>
    <n v="15414.84"/>
    <n v="20267.66"/>
  </r>
  <r>
    <x v="9"/>
    <n v="443.49382259999999"/>
    <n v="353.52296689999997"/>
    <n v="617.16962260000003"/>
    <n v="664.13793380000004"/>
    <n v="510.21469919999998"/>
    <n v="835.41225889999998"/>
    <n v="940.19447860000002"/>
    <n v="815.58191780000004"/>
    <n v="624.40857640000002"/>
    <n v="851.13807050000003"/>
    <n v="1248.460292"/>
    <n v="1135.5350289999999"/>
    <n v="992.77236119999998"/>
    <n v="683.97568950000004"/>
    <n v="1205.8557330000001"/>
    <n v="1093.0661789999999"/>
    <n v="1584.3704090000001"/>
    <n v="1539.9045610000001"/>
    <n v="2239.8736669999998"/>
    <n v="1937.7780439999999"/>
    <n v="1035.428829"/>
    <n v="2007.985222"/>
    <n v="2900.9260340000001"/>
    <n v="1457.1590309999999"/>
    <n v="2956.6717130000002"/>
    <n v="2205.085869"/>
    <n v="2419.5381090000001"/>
    <n v="3411.8528759999999"/>
    <n v="3199.8410570000001"/>
    <n v="2329.6966689999999"/>
    <n v="3769.6792519999999"/>
    <n v="3723.6458539999999"/>
    <n v="2525.1378410000002"/>
    <n v="2782.700081"/>
    <n v="3236.0706369999998"/>
    <n v="3370.5263540000001"/>
    <n v="2172.627837"/>
    <n v="3658.9419029999999"/>
    <n v="4541.5265369999997"/>
    <n v="4085.8166059999999"/>
    <n v="3185.4428320000002"/>
    <n v="3144.9393449999998"/>
    <n v="5088.9641700000002"/>
    <n v="3429.7931060000001"/>
    <n v="4987.7522070000005"/>
    <n v="4263.6833690000003"/>
    <n v="5102.2080429999996"/>
    <n v="4019.7026059999998"/>
    <n v="3230.753197"/>
    <n v="5543.2840749999996"/>
    <n v="8889.0979790000001"/>
    <n v="7671.7981129999998"/>
    <n v="5617.6212500000001"/>
    <n v="6097.6622459999999"/>
    <n v="8888.9117000000006"/>
    <n v="7671.5186949999998"/>
    <n v="5617.6212500000001"/>
    <n v="5919.1578669999999"/>
    <n v="8888.9117000000006"/>
    <n v="7671.5186949999998"/>
    <n v="6188.725246"/>
    <n v="7467.4494219999997"/>
    <n v="10450.658149999999"/>
    <n v="9006.1917780000003"/>
    <n v="7356.2546240000001"/>
    <n v="8330.2718769999992"/>
    <n v="11658.613660000001"/>
    <n v="10041.529850000001"/>
    <n v="7356.1751640000002"/>
    <n v="8096.5558680000004"/>
    <n v="11658.48725"/>
    <n v="10041.4215"/>
    <n v="9781.7938670000003"/>
    <n v="9419.6833349999997"/>
    <n v="15517.426090000001"/>
    <n v="13349.083360000001"/>
    <n v="10681.73437"/>
    <n v="12109.77297"/>
    <n v="16949.985949999998"/>
    <n v="14576.08196"/>
    <n v="11744.46789"/>
    <n v="13321.757949999999"/>
    <n v="18647.325710000001"/>
    <n v="16023.734640000001"/>
    <n v="12804.00151"/>
    <n v="14528.72875"/>
    <n v="20337.467280000001"/>
    <n v="17467.510160000002"/>
    <n v="13990.33257"/>
    <n v="15880.50726"/>
    <n v="22230.432789999999"/>
    <n v="19083.937269999999"/>
    <n v="15002.934429999999"/>
    <n v="17039.701410000001"/>
    <n v="23854.405920000001"/>
    <n v="20461.754379999998"/>
    <n v="15903.576440000001"/>
    <n v="18063.804479999999"/>
    <n v="25288.233840000001"/>
    <n v="21689.674480000001"/>
    <n v="17709.812129999998"/>
    <n v="20120.301810000001"/>
    <n v="28167.84216"/>
    <n v="24151.326659999999"/>
    <n v="18096.18708"/>
    <n v="20536.023140000001"/>
    <n v="28746.831409999999"/>
    <n v="24686.439630000001"/>
    <n v="17774.16144"/>
    <n v="20147.725060000001"/>
    <n v="28200.320469999999"/>
    <n v="24255.205460000001"/>
    <n v="21516.16144"/>
    <n v="24400.267680000001"/>
    <n v="34153.915059999999"/>
    <n v="29357.837469999999"/>
    <n v="23088.6744"/>
    <n v="26187.214230000001"/>
    <n v="36655.640229999997"/>
    <n v="31502.173330000001"/>
    <n v="23985.972450000001"/>
    <n v="27206.8711"/>
    <n v="38083.15986"/>
    <n v="32725.761579999999"/>
    <n v="24958.351699999999"/>
    <n v="28311.847529999999"/>
    <n v="39630.126850000001"/>
    <n v="34051.733289999996"/>
    <n v="25768.314610000001"/>
    <n v="29232.25992"/>
    <n v="40918.7042"/>
    <n v="35156.228159999999"/>
    <n v="26756.251850000001"/>
    <n v="30354.91588"/>
    <n v="42490.42254"/>
    <n v="36503.415309999997"/>
    <n v="27116.840199999999"/>
    <n v="30764.675370000001"/>
    <n v="43064.08582"/>
    <n v="36995.126689999997"/>
    <n v="27357.97219"/>
    <n v="31038.688999999998"/>
    <n v="43447.70491"/>
    <n v="37323.943050000002"/>
    <n v="28158.945930000002"/>
    <n v="31948.886429999999"/>
    <n v="44721.981310000003"/>
    <n v="38416.179969999997"/>
    <n v="29238.857520000001"/>
    <n v="33176.058689999998"/>
    <n v="46440.022470000004"/>
    <n v="39888.786679999997"/>
    <n v="30404.04333"/>
    <n v="34500.133459999997"/>
    <n v="44278.326520000002"/>
    <n v="41477.67641"/>
  </r>
  <r>
    <x v="10"/>
    <n v="0.26"/>
    <n v="0"/>
    <n v="0"/>
    <n v="0.41639999999999999"/>
    <n v="0.54132000000000002"/>
    <n v="0"/>
    <n v="0"/>
    <n v="0.41639999999999999"/>
    <n v="1.95"/>
    <n v="0"/>
    <n v="0"/>
    <n v="2.1406000000000001"/>
    <n v="5.0967799999999999"/>
    <n v="0"/>
    <n v="0"/>
    <n v="2.9405999999999999"/>
    <n v="3.79678"/>
    <n v="0"/>
    <n v="0"/>
    <n v="3.1406000000000001"/>
    <n v="137.46278000000001"/>
    <n v="0"/>
    <n v="0"/>
    <n v="132.08760000000001"/>
    <n v="497.85969999999998"/>
    <n v="0"/>
    <n v="0"/>
    <n v="320.00200000000001"/>
    <n v="541.14970000000005"/>
    <n v="0"/>
    <n v="0"/>
    <n v="394.649"/>
    <n v="495.77839999999998"/>
    <n v="0"/>
    <n v="0"/>
    <n v="392.702"/>
    <n v="418.14552659999998"/>
    <n v="0"/>
    <n v="0"/>
    <n v="428.86900000000003"/>
    <n v="548.94970000000001"/>
    <n v="0"/>
    <n v="0"/>
    <n v="360.94799999999998"/>
    <n v="564.54970000000003"/>
    <n v="0"/>
    <n v="0"/>
    <n v="421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963.21770309999999"/>
    <n v="0"/>
    <n v="0"/>
    <n v="740.93669469999998"/>
    <n v="1951.753933"/>
    <n v="0"/>
    <n v="0"/>
    <n v="1501.349179"/>
    <n v="1951.753933"/>
    <n v="0"/>
    <n v="0"/>
    <n v="1501.349179"/>
    <n v="1707.4397329999999"/>
    <n v="0"/>
    <n v="0"/>
    <n v="1313.4151790000001"/>
    <n v="1459.2770129999999"/>
    <n v="0"/>
    <n v="0"/>
    <n v="1122.5207789999999"/>
    <n v="2619.4283890000002"/>
    <n v="0"/>
    <n v="0"/>
    <n v="2014.944915"/>
    <n v="3694.8144219999999"/>
    <n v="0"/>
    <n v="0"/>
    <n v="2842.1649400000001"/>
    <n v="4775.5124349999996"/>
    <n v="0"/>
    <n v="0"/>
    <n v="3673.4711040000002"/>
    <n v="5852.7504440000002"/>
    <n v="0"/>
    <n v="0"/>
    <n v="4502.115726"/>
    <n v="6947.2543759999999"/>
    <n v="0"/>
    <n v="0"/>
    <n v="5344.0418280000004"/>
    <n v="8057.667985"/>
    <n v="0"/>
    <n v="0"/>
    <n v="6198.206142"/>
    <n v="9170.0055580000007"/>
    <n v="0"/>
    <n v="0"/>
    <n v="7053.8504290000001"/>
    <n v="10269.23898"/>
    <n v="0"/>
    <n v="0"/>
    <n v="7899.4145989999997"/>
    <n v="11489.45804"/>
    <n v="0"/>
    <n v="0"/>
    <n v="8838.0446479999991"/>
    <n v="12653.309600000001"/>
    <n v="0"/>
    <n v="0"/>
    <n v="9733.315079"/>
    <n v="13788.5299"/>
    <n v="0"/>
    <n v="0"/>
    <n v="10606.56146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912.74224"/>
    <n v="3912.74224"/>
    <n v="3912.74224"/>
    <n v="3912.74224"/>
    <n v="5394.4504280000001"/>
    <n v="5733.8127210000002"/>
    <n v="5733.8127210000002"/>
    <n v="5755.1787899999999"/>
    <n v="7227.4122770000004"/>
    <n v="5348.0324369999998"/>
    <n v="7227.4122770000004"/>
    <n v="7227.4122770000004"/>
    <n v="8227.1229399999993"/>
    <n v="7598.6706620000004"/>
    <n v="8227.1229399999993"/>
    <n v="8227.1229399999993"/>
    <n v="13267.68658"/>
    <n v="13200.569390000001"/>
    <n v="13267.68658"/>
    <n v="13267.68658"/>
    <n v="15539.542520000001"/>
    <n v="13720.198759999999"/>
    <n v="15539.542520000001"/>
    <n v="15539.542520000001"/>
    <n v="17816.824769999999"/>
    <n v="17816.824769999999"/>
    <n v="17816.824769999999"/>
    <n v="17816.824769999999"/>
    <n v="20029.177589999999"/>
    <n v="18161.949430000001"/>
    <n v="20029.177589999999"/>
    <n v="20029.177589999999"/>
    <n v="22349.997060000002"/>
    <n v="21045.648079999999"/>
    <n v="22349.997060000002"/>
    <n v="22349.997060000002"/>
    <n v="24332.531330000002"/>
    <n v="24332.531330000002"/>
    <n v="24332.531330000002"/>
    <n v="24332.531330000002"/>
    <n v="25581.395779999999"/>
    <n v="23714.16762"/>
    <n v="24525.565050000001"/>
    <n v="25581.395779999999"/>
    <n v="29994.83583"/>
    <n v="29994.83583"/>
    <n v="29994.83583"/>
    <n v="29994.83583"/>
    <n v="32916.874589999999"/>
    <n v="31354.36234"/>
    <n v="32916.874589999999"/>
    <n v="32916.874589999999"/>
    <n v="33122.869319999998"/>
    <n v="33122.869319999998"/>
    <n v="33122.869319999998"/>
    <n v="33122.869319999998"/>
    <n v="35004.266029999999"/>
    <n v="35004.266029999999"/>
    <n v="33057.769"/>
    <n v="35004.266029999999"/>
    <n v="37554.029410000003"/>
    <n v="37554.029410000003"/>
    <n v="37554.029410000003"/>
    <n v="37554.029410000003"/>
    <n v="40099.139589999999"/>
    <n v="38979.046920000001"/>
    <n v="40099.139589999999"/>
    <n v="40099.139589999999"/>
    <n v="42909.569929999998"/>
    <n v="42909.569929999998"/>
    <n v="42909.569929999998"/>
    <n v="42909.569929999998"/>
    <n v="46256.721299999997"/>
    <n v="46002.87818"/>
    <n v="46189.60411"/>
    <n v="46256.721299999997"/>
    <n v="50168.631780000003"/>
    <n v="50168.631780000003"/>
    <n v="48224.254439999997"/>
    <n v="50168.631780000003"/>
    <n v="53762.223850000002"/>
    <n v="53762.223850000002"/>
    <n v="53762.223850000002"/>
    <n v="53762.223850000002"/>
    <n v="55702.885280000002"/>
    <n v="57007.234270000001"/>
    <n v="57007.234270000001"/>
    <n v="57007.234270000001"/>
    <n v="60285.925990000003"/>
    <n v="60285.925990000003"/>
    <n v="60218.808799999999"/>
    <n v="60285.925990000003"/>
    <n v="62048.628290000001"/>
    <n v="63352.977270000003"/>
    <n v="63352.977270000003"/>
    <n v="63339.252679999998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41119999997"/>
    <n v="77902.081049999993"/>
    <n v="77539.995060000001"/>
    <n v="80887.371799999994"/>
    <n v="83998.108170000007"/>
    <n v="80421.158519999997"/>
    <n v="78849.169710000002"/>
    <n v="82578.085179999995"/>
    <n v="88771.655140000003"/>
    <n v="84926.549910000002"/>
    <n v="83239.273149999994"/>
    <n v="87279.994229999997"/>
    <n v="88575.197310000003"/>
    <n v="84766.325729999997"/>
    <n v="83382.816409999999"/>
    <n v="87332.361399999994"/>
    <n v="87345.732099999994"/>
    <n v="83663.33253"/>
    <n v="83285.009049999993"/>
    <n v="86804.318050000002"/>
    <n v="91283.281289999999"/>
    <n v="87387.737160000004"/>
    <n v="86981.448520000005"/>
    <n v="90710.285109999997"/>
    <n v="93429.269929999995"/>
    <n v="89500.515629999994"/>
    <n v="89101.90724"/>
    <n v="92836.015480000002"/>
    <n v="98476.063989999995"/>
    <n v="94359.611529999995"/>
    <n v="93935.813920000001"/>
    <n v="97878.489199999996"/>
    <n v="103588.10980000001"/>
    <n v="99290.360910000003"/>
    <n v="98849.919129999995"/>
    <n v="102968.9218"/>
    <n v="108662.20450000001"/>
    <n v="104181.1862"/>
    <n v="103722.8098"/>
    <n v="108022.1176"/>
    <n v="113167.7481"/>
    <n v="108497.1614"/>
    <n v="108017.5895"/>
    <n v="112503.57980000001"/>
    <n v="117933.3412"/>
    <n v="113062.54790000001"/>
    <n v="112561.2662"/>
    <n v="117242.16379999999"/>
    <n v="122830.46030000001"/>
    <n v="117758.08199999999"/>
    <n v="117234.2212"/>
    <n v="122115.1476"/>
    <n v="127926.29730000001"/>
    <n v="122642.5229"/>
    <n v="122095.0061"/>
    <n v="127184.6801"/>
    <n v="132344.5024"/>
    <n v="126893.4277"/>
    <n v="126326.9195"/>
    <n v="131587.66620000001"/>
    <n v="136558.32130000001"/>
    <n v="130935.36749999999"/>
    <n v="130349.728"/>
    <n v="135780.09760000001"/>
    <n v="140938.29860000001"/>
    <n v="135134.08960000001"/>
    <n v="134527.31289999999"/>
    <n v="140139.2126"/>
    <n v="145417.08730000001"/>
    <n v="139429.55410000001"/>
    <n v="138801.76519999999"/>
    <n v="144596.32990000001"/>
    <n v="150032.54829999999"/>
    <n v="143863.8879"/>
    <n v="143216.67230000001"/>
    <n v="149189.12239999999"/>
    <n v="154841.72459999999"/>
    <n v="148477.655"/>
    <n v="147809.1808"/>
    <n v="153972.82560000001"/>
    <n v="159690.1691"/>
    <n v="153129.75320000001"/>
    <n v="152439.49230000001"/>
    <n v="158797.1654"/>
    <n v="164508.63589999999"/>
    <n v="157755.56529999999"/>
    <n v="157043.29870000001"/>
    <n v="163593.4344"/>
    <n v="169505.88339999999"/>
    <n v="162541.2929"/>
    <n v="161803.5313"/>
    <n v="168566.00630000001"/>
    <n v="174655.55559999999"/>
    <n v="167481.3443"/>
    <n v="166720.09400000001"/>
    <n v="173689.87820000001"/>
    <n v="180128.16450000001"/>
    <n v="172735.35500000001"/>
    <n v="171948.7862"/>
    <n v="179137.77799999999"/>
    <n v="185554.65909999999"/>
    <n v="177938.39439999999"/>
    <n v="177125.32550000001"/>
    <n v="184539.04070000001"/>
    <n v="191130.06649999999"/>
    <n v="183277.2579"/>
    <n v="182437.57399999999"/>
    <n v="190085.64069999999"/>
    <n v="196538.51930000001"/>
    <n v="188456.25640000001"/>
    <n v="187590.7991"/>
    <n v="195466.38769999999"/>
    <n v="201933.83970000001"/>
    <n v="193626.36619999999"/>
    <n v="192735.28779999999"/>
    <n v="200835.93470000001"/>
    <n v="206716.274"/>
    <n v="198206.56760000001"/>
    <n v="197291.6465"/>
    <n v="205597.00390000001"/>
    <n v="211521.96770000001"/>
    <n v="202807.5999"/>
    <n v="201868.08230000001"/>
    <n v="210381.0851"/>
    <n v="216380.10949999999"/>
    <n v="207460.6171"/>
    <n v="206496.50959999999"/>
    <n v="215218.0214"/>
    <n v="221368.981"/>
    <n v="212239.08420000001"/>
    <n v="211250.2182"/>
    <n v="220184.37469999999"/>
    <n v="226444.4558"/>
    <n v="217098.67569999999"/>
    <n v="216084.0497"/>
    <n v="225236.98560000001"/>
    <n v="231589.6318"/>
    <n v="222026.0116"/>
    <n v="220985.54060000001"/>
    <n v="230360.0802"/>
    <n v="236728.36180000001"/>
    <n v="226947.1985"/>
    <n v="225880.58790000001"/>
    <n v="235476.25440000001"/>
    <n v="242390.22959999999"/>
    <n v="232359.74059999999"/>
    <n v="231262.62909999999"/>
    <n v="241110.7929"/>
    <n v="247855.47159999999"/>
    <n v="237589.3842"/>
    <n v="236464.16279999999"/>
    <n v="246549.9412"/>
    <n v="252642.83290000001"/>
    <n v="242137.2622"/>
    <n v="240981.9301"/>
    <n v="251305.72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P12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2"/>
        <item x="5"/>
        <item x="4"/>
        <item x="1"/>
        <item x="0"/>
        <item t="default"/>
      </items>
    </pivotField>
    <pivotField dataField="1" showAll="0"/>
    <pivotField axis="axisCol" showAll="0">
      <items count="29">
        <item m="1" x="22"/>
        <item m="1" x="24"/>
        <item m="1" x="21"/>
        <item m="1" x="19"/>
        <item x="16"/>
        <item x="15"/>
        <item x="14"/>
        <item x="13"/>
        <item x="12"/>
        <item x="11"/>
        <item x="10"/>
        <item m="1" x="27"/>
        <item x="8"/>
        <item x="7"/>
        <item x="6"/>
        <item x="5"/>
        <item x="4"/>
        <item x="3"/>
        <item x="2"/>
        <item m="1" x="26"/>
        <item m="1" x="23"/>
        <item h="1" x="0"/>
        <item h="1" m="1" x="20"/>
        <item h="1" m="1" x="25"/>
        <item h="1" x="18"/>
        <item h="1" x="1"/>
        <item h="1" x="9"/>
        <item h="1" x="17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 r="1">
      <x v="6"/>
    </i>
    <i>
      <x v="5"/>
    </i>
    <i r="1">
      <x v="5"/>
    </i>
    <i t="grand">
      <x/>
    </i>
  </rowItems>
  <colFields count="1">
    <field x="4"/>
  </colFields>
  <colItems count="15"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4.4" x14ac:dyDescent="0.3"/>
  <cols>
    <col min="2" max="2" width="16.6640625" customWidth="1"/>
    <col min="3" max="6" width="15" customWidth="1"/>
  </cols>
  <sheetData>
    <row r="1" spans="2:9" x14ac:dyDescent="0.3">
      <c r="E1" s="273" t="s">
        <v>687</v>
      </c>
      <c r="F1" s="274">
        <f>C176</f>
        <v>556.93310287054396</v>
      </c>
      <c r="H1" s="255" t="s">
        <v>688</v>
      </c>
      <c r="I1" s="256">
        <f>D176</f>
        <v>701.57531288325879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115637.5575</v>
      </c>
      <c r="E5" s="95">
        <f>PLANEL_Pot_anual!AB4</f>
        <v>118627.03290000001</v>
      </c>
      <c r="F5" s="95">
        <f>PLANEL_Pot_anual!AL4</f>
        <v>118772.66099999999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3">
      <c r="B9" s="17" t="str">
        <f>PLANEL_Pot_anual!B7</f>
        <v>Gas Natural</v>
      </c>
      <c r="C9" s="18">
        <f>PLANEL_Pot_anual!C7</f>
        <v>11242.2</v>
      </c>
      <c r="D9" s="18">
        <f>PLANEL_Pot_anual!R7</f>
        <v>14532.569018999999</v>
      </c>
      <c r="E9" s="18">
        <f>PLANEL_Pot_anual!AB7</f>
        <v>21933.369018999998</v>
      </c>
      <c r="F9" s="18">
        <f>PLANEL_Pot_anual!AL7</f>
        <v>25801.6709787</v>
      </c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46061.582900000001</v>
      </c>
      <c r="E19" s="30">
        <f>PLANEL_Pot_anual!AB17</f>
        <v>100542.53909999999</v>
      </c>
      <c r="F19" s="30">
        <f>PLANEL_Pot_anual!AL17</f>
        <v>140942.00222999998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10074.724575</v>
      </c>
      <c r="F22" s="26">
        <f>PLANEL_Pot_anual!AL20</f>
        <v>53032.807296999999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7775.5879398999996</v>
      </c>
      <c r="E25" s="32">
        <f>PLANEL_Pot_anual!AB23</f>
        <v>32671.334327</v>
      </c>
      <c r="F25" s="32">
        <f>PLANEL_Pot_anual!AL23</f>
        <v>62901.442266999999</v>
      </c>
    </row>
    <row r="26" spans="2:6" x14ac:dyDescent="0.3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231885.03073889998</v>
      </c>
      <c r="E26" s="28">
        <f>PLANEL_Pot_anual!AB24</f>
        <v>331775.62592099997</v>
      </c>
      <c r="F26" s="28">
        <f>PLANEL_Pot_anual!AL24</f>
        <v>450063.40977269999</v>
      </c>
    </row>
    <row r="27" spans="2:6" x14ac:dyDescent="0.3">
      <c r="C27" s="1"/>
      <c r="D27" s="1"/>
      <c r="E27" s="1"/>
      <c r="F27" s="1"/>
    </row>
    <row r="28" spans="2:6" x14ac:dyDescent="0.3">
      <c r="B28" s="12" t="str">
        <f>B3</f>
        <v>Potência Acumulada - SIN (MW)</v>
      </c>
      <c r="C28" s="13"/>
      <c r="D28" s="13"/>
      <c r="E28" s="13"/>
      <c r="F28" s="13"/>
    </row>
    <row r="29" spans="2:6" x14ac:dyDescent="0.3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3">
      <c r="B30" s="16" t="s">
        <v>245</v>
      </c>
      <c r="C30" s="1">
        <f>C5+C6</f>
        <v>95236.517999999996</v>
      </c>
      <c r="D30" s="1">
        <f t="shared" ref="D30:F30" si="0">D5+D6</f>
        <v>129710.8835</v>
      </c>
      <c r="E30" s="1">
        <f t="shared" si="0"/>
        <v>134808.85889999999</v>
      </c>
      <c r="F30" s="1">
        <f t="shared" si="0"/>
        <v>134954.48699999999</v>
      </c>
    </row>
    <row r="31" spans="2:6" x14ac:dyDescent="0.3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3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3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3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3">
      <c r="B35" s="16" t="s">
        <v>6</v>
      </c>
      <c r="C35" s="1">
        <f>C16+C17</f>
        <v>11999.667420000002</v>
      </c>
      <c r="D35" s="1">
        <f t="shared" ref="D35:F35" si="5">D16+D17</f>
        <v>25497.74438</v>
      </c>
      <c r="E35" s="1">
        <f t="shared" si="5"/>
        <v>27519.8</v>
      </c>
      <c r="F35" s="1">
        <f t="shared" si="5"/>
        <v>28546</v>
      </c>
    </row>
    <row r="36" spans="2:6" x14ac:dyDescent="0.3">
      <c r="B36" s="16" t="s">
        <v>7</v>
      </c>
      <c r="C36" s="1">
        <f>C19+C20</f>
        <v>6556.16</v>
      </c>
      <c r="D36" s="1">
        <f t="shared" ref="D36:F36" si="6">D19+D20</f>
        <v>46061.582900000001</v>
      </c>
      <c r="E36" s="1">
        <f t="shared" si="6"/>
        <v>100542.53909999999</v>
      </c>
      <c r="F36" s="1">
        <f t="shared" si="6"/>
        <v>140942.00222999998</v>
      </c>
    </row>
    <row r="37" spans="2:6" x14ac:dyDescent="0.3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10074.724575</v>
      </c>
      <c r="F37" s="1">
        <f t="shared" si="7"/>
        <v>53032.807296999999</v>
      </c>
    </row>
    <row r="38" spans="2:6" x14ac:dyDescent="0.3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3">
      <c r="B39" s="16" t="s">
        <v>664</v>
      </c>
      <c r="C39" s="1">
        <f>C25</f>
        <v>0</v>
      </c>
      <c r="D39" s="1">
        <f>D25</f>
        <v>7775.5879398999996</v>
      </c>
      <c r="E39" s="1">
        <f>E25</f>
        <v>32671.334327</v>
      </c>
      <c r="F39" s="1">
        <f>F25</f>
        <v>62901.442266999999</v>
      </c>
    </row>
    <row r="40" spans="2:6" x14ac:dyDescent="0.3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3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3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3">
      <c r="B44" s="16" t="str">
        <f>PLANEL_Pot_anual!B29</f>
        <v>UHE</v>
      </c>
      <c r="C44" s="95">
        <f>PLANEL_Pot_anual!C29</f>
        <v>0</v>
      </c>
      <c r="D44" s="95">
        <f>SUM(PLANEL_Pot_anual!D29:R29)</f>
        <v>25901.065499999997</v>
      </c>
      <c r="E44" s="95">
        <f>SUM(PLANEL_Pot_anual!S29:AB29)</f>
        <v>2989.4754000000103</v>
      </c>
      <c r="F44" s="95">
        <f>SUM(PLANEL_Pot_anual!AC29:AL29)</f>
        <v>145.62809999998717</v>
      </c>
    </row>
    <row r="45" spans="2:6" x14ac:dyDescent="0.3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2108.5</v>
      </c>
      <c r="F45" s="95">
        <f>SUM(PLANEL_Pot_anual!AC30:AL30)</f>
        <v>0</v>
      </c>
    </row>
    <row r="46" spans="2:6" x14ac:dyDescent="0.3">
      <c r="B46" s="16" t="str">
        <f>PLANEL_Pot_anual!B31</f>
        <v>Gás Natural</v>
      </c>
      <c r="C46" s="1"/>
      <c r="D46" s="1"/>
      <c r="E46" s="1"/>
      <c r="F46" s="1"/>
    </row>
    <row r="47" spans="2:6" x14ac:dyDescent="0.3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3290.3690189999979</v>
      </c>
      <c r="E47" s="18">
        <f>SUM(PLANEL_Pot_anual!S32:AB32)</f>
        <v>7400.7999999999993</v>
      </c>
      <c r="F47" s="18">
        <f>SUM(PLANEL_Pot_anual!AC32:AL32)</f>
        <v>3868.301959700002</v>
      </c>
    </row>
    <row r="48" spans="2:6" x14ac:dyDescent="0.3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3">
      <c r="B49" s="16" t="str">
        <f>PLANEL_Pot_anual!B33</f>
        <v>Carvão</v>
      </c>
      <c r="C49" s="1"/>
      <c r="D49" s="1"/>
      <c r="E49" s="1"/>
      <c r="F49" s="1"/>
    </row>
    <row r="50" spans="2:6" x14ac:dyDescent="0.3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3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3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3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3">
      <c r="B54" s="16" t="str">
        <f>PLANEL_Pot_anual!B38</f>
        <v>Biomassa</v>
      </c>
      <c r="C54" s="1"/>
      <c r="D54" s="1"/>
      <c r="E54" s="1"/>
      <c r="F54" s="1"/>
    </row>
    <row r="55" spans="2:6" x14ac:dyDescent="0.3">
      <c r="B55" s="23" t="str">
        <f>PLANEL_Pot_anual!B39</f>
        <v>Cana</v>
      </c>
      <c r="C55" s="24">
        <f>PLANEL_Pot_anual!C39</f>
        <v>0</v>
      </c>
      <c r="D55" s="24">
        <f>SUM(PLANEL_Pot_anual!D39:R39)</f>
        <v>13134.276959999999</v>
      </c>
      <c r="E55" s="24">
        <f>SUM(PLANEL_Pot_anual!S39:AB39)</f>
        <v>2330.2556199999999</v>
      </c>
      <c r="F55" s="24">
        <f>SUM(PLANEL_Pot_anual!AC39:AL39)</f>
        <v>1412</v>
      </c>
    </row>
    <row r="56" spans="2:6" x14ac:dyDescent="0.3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3">
      <c r="B57" s="16" t="str">
        <f>PLANEL_Pot_anual!B41</f>
        <v>Eólica</v>
      </c>
      <c r="C57" s="1"/>
      <c r="D57" s="1"/>
      <c r="E57" s="1"/>
      <c r="F57" s="1"/>
    </row>
    <row r="58" spans="2:6" x14ac:dyDescent="0.3">
      <c r="B58" s="29" t="str">
        <f>PLANEL_Pot_anual!B42</f>
        <v>Onshore</v>
      </c>
      <c r="C58" s="30">
        <f>PLANEL_Pot_anual!C42</f>
        <v>0</v>
      </c>
      <c r="D58" s="30">
        <f>SUM(PLANEL_Pot_anual!D42:R42)</f>
        <v>39505.422900000005</v>
      </c>
      <c r="E58" s="30">
        <f>SUM(PLANEL_Pot_anual!S42:AB42)</f>
        <v>54480.956199999993</v>
      </c>
      <c r="F58" s="30">
        <f>SUM(PLANEL_Pot_anual!AC42:AL42)</f>
        <v>40399.463129999989</v>
      </c>
    </row>
    <row r="59" spans="2:6" x14ac:dyDescent="0.3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3">
      <c r="B60" s="16" t="str">
        <f>PLANEL_Pot_anual!B44</f>
        <v>Solar</v>
      </c>
      <c r="C60" s="1"/>
      <c r="D60" s="1"/>
      <c r="E60" s="1"/>
      <c r="F60" s="1"/>
    </row>
    <row r="61" spans="2:6" x14ac:dyDescent="0.3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7904.4615750000003</v>
      </c>
      <c r="F61" s="26">
        <f>SUM(PLANEL_Pot_anual!AC45:AL45)</f>
        <v>42958.082721999999</v>
      </c>
    </row>
    <row r="62" spans="2:6" x14ac:dyDescent="0.3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3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3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7775.5879398999996</v>
      </c>
      <c r="E64" s="32">
        <f>SUM(PLANEL_Pot_anual!S48:AB48)</f>
        <v>24895.7463871</v>
      </c>
      <c r="F64" s="32">
        <f>SUM(PLANEL_Pot_anual!AC48:AL48)</f>
        <v>30230.107939999998</v>
      </c>
    </row>
    <row r="65" spans="2:6" x14ac:dyDescent="0.3">
      <c r="B65" s="27" t="str">
        <f>PLANEL_Pot_anual!B49</f>
        <v>Total</v>
      </c>
      <c r="C65" s="28">
        <f>PLANEL_Pot_anual!C49</f>
        <v>0</v>
      </c>
      <c r="D65" s="28">
        <f>SUM(PLANEL_Pot_anual!D49:R49)</f>
        <v>95992.222318899992</v>
      </c>
      <c r="E65" s="28">
        <f>SUM(PLANEL_Pot_anual!S49:AB49)</f>
        <v>99890.595182099991</v>
      </c>
      <c r="F65" s="28">
        <f>SUM(PLANEL_Pot_anual!AC49:AL49)</f>
        <v>118287.78385170002</v>
      </c>
    </row>
    <row r="67" spans="2:6" x14ac:dyDescent="0.3">
      <c r="B67" s="12" t="str">
        <f>B42</f>
        <v>Potência Incremental - SIN (MW)</v>
      </c>
      <c r="C67" s="13"/>
      <c r="D67" s="13"/>
      <c r="E67" s="13"/>
      <c r="F67" s="13"/>
    </row>
    <row r="68" spans="2:6" x14ac:dyDescent="0.3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3">
      <c r="B69" s="16" t="s">
        <v>245</v>
      </c>
      <c r="C69" s="1">
        <f>C44+C45</f>
        <v>0</v>
      </c>
      <c r="D69" s="1">
        <f t="shared" ref="D69:F69" si="9">D44+D45</f>
        <v>34474.3655</v>
      </c>
      <c r="E69" s="1">
        <f t="shared" si="9"/>
        <v>5097.9754000000103</v>
      </c>
      <c r="F69" s="1">
        <f t="shared" si="9"/>
        <v>145.62809999998717</v>
      </c>
    </row>
    <row r="70" spans="2:6" x14ac:dyDescent="0.3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3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3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3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3">
      <c r="B74" s="16" t="s">
        <v>6</v>
      </c>
      <c r="C74" s="1">
        <f>C55+C56</f>
        <v>0</v>
      </c>
      <c r="D74" s="1">
        <f t="shared" ref="D74:F74" si="14">D55+D56</f>
        <v>13498.076959999999</v>
      </c>
      <c r="E74" s="1">
        <f t="shared" si="14"/>
        <v>2022.0556199999999</v>
      </c>
      <c r="F74" s="1">
        <f t="shared" si="14"/>
        <v>1026.2</v>
      </c>
    </row>
    <row r="75" spans="2:6" x14ac:dyDescent="0.3">
      <c r="B75" s="16" t="s">
        <v>7</v>
      </c>
      <c r="C75" s="1">
        <f>C58+C59</f>
        <v>0</v>
      </c>
      <c r="D75" s="1">
        <f t="shared" ref="D75:F75" si="15">D58+D59</f>
        <v>39505.422900000005</v>
      </c>
      <c r="E75" s="1">
        <f t="shared" si="15"/>
        <v>54480.956199999993</v>
      </c>
      <c r="F75" s="1">
        <f t="shared" si="15"/>
        <v>40399.463129999989</v>
      </c>
    </row>
    <row r="76" spans="2:6" x14ac:dyDescent="0.3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7904.4615750000003</v>
      </c>
      <c r="F76" s="1">
        <f t="shared" si="16"/>
        <v>42958.082721999999</v>
      </c>
    </row>
    <row r="77" spans="2:6" x14ac:dyDescent="0.3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3">
      <c r="B78" s="16" t="s">
        <v>664</v>
      </c>
      <c r="C78" s="1">
        <f>C64</f>
        <v>0</v>
      </c>
      <c r="D78" s="1">
        <f>D64</f>
        <v>7775.5879398999996</v>
      </c>
      <c r="E78" s="1">
        <f>E64</f>
        <v>24895.7463871</v>
      </c>
      <c r="F78" s="1">
        <f>F64</f>
        <v>30230.107939999998</v>
      </c>
    </row>
    <row r="79" spans="2:6" x14ac:dyDescent="0.3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3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3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3">
      <c r="B83" s="16" t="str">
        <f>Planel_GerMed_Anual!B4</f>
        <v>UHE</v>
      </c>
      <c r="C83" s="95">
        <f>Planel_GerMed_Anual!C4</f>
        <v>46081.660880000003</v>
      </c>
      <c r="D83" s="95">
        <f>Planel_GerMed_Anual!R4</f>
        <v>60469.691939999997</v>
      </c>
      <c r="E83" s="95">
        <f>Planel_GerMed_Anual!AB4</f>
        <v>64547.434350000003</v>
      </c>
      <c r="F83" s="95">
        <f>Planel_GerMed_Anual!AL4</f>
        <v>63555.696889999999</v>
      </c>
    </row>
    <row r="84" spans="2:6" x14ac:dyDescent="0.3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5942.3409689999999</v>
      </c>
      <c r="E84" s="95">
        <f>Planel_GerMed_Anual!AB5</f>
        <v>7667.806012</v>
      </c>
      <c r="F84" s="95">
        <f>Planel_GerMed_Anual!AL5</f>
        <v>8207.5640299999995</v>
      </c>
    </row>
    <row r="85" spans="2:6" x14ac:dyDescent="0.3">
      <c r="B85" s="16" t="str">
        <f>Planel_GerMed_Anual!B6</f>
        <v>Gás Natural</v>
      </c>
      <c r="C85" s="1"/>
      <c r="D85" s="1"/>
      <c r="E85" s="1"/>
      <c r="F85" s="1"/>
    </row>
    <row r="86" spans="2:6" x14ac:dyDescent="0.3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3684.2497607</v>
      </c>
      <c r="E86" s="18">
        <f>Planel_GerMed_Anual!AB7</f>
        <v>4914.2417042999996</v>
      </c>
      <c r="F86" s="18">
        <f>Planel_GerMed_Anual!AL7</f>
        <v>8712.951946000001</v>
      </c>
    </row>
    <row r="87" spans="2:6" x14ac:dyDescent="0.3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3">
      <c r="B88" s="16" t="str">
        <f>Planel_GerMed_Anual!B8</f>
        <v>Carvão</v>
      </c>
      <c r="C88" s="1"/>
      <c r="D88" s="1"/>
      <c r="E88" s="1"/>
      <c r="F88" s="1"/>
    </row>
    <row r="89" spans="2:6" x14ac:dyDescent="0.3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3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3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3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3">
      <c r="B93" s="16" t="str">
        <f>Planel_GerMed_Anual!B13</f>
        <v>Biomassa</v>
      </c>
      <c r="C93" s="1"/>
      <c r="D93" s="1"/>
      <c r="E93" s="1"/>
      <c r="F93" s="1"/>
    </row>
    <row r="94" spans="2:6" x14ac:dyDescent="0.3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13483.722915</v>
      </c>
      <c r="E94" s="24">
        <f>Planel_GerMed_Anual!AB14</f>
        <v>16232.490039</v>
      </c>
      <c r="F94" s="24">
        <f>Planel_GerMed_Anual!AL14</f>
        <v>17077.196898000002</v>
      </c>
    </row>
    <row r="95" spans="2:6" x14ac:dyDescent="0.3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3">
      <c r="B96" s="16" t="str">
        <f>Planel_GerMed_Anual!B16</f>
        <v>Eólica</v>
      </c>
      <c r="C96" s="1"/>
      <c r="D96" s="1"/>
      <c r="E96" s="1"/>
      <c r="F96" s="1"/>
    </row>
    <row r="97" spans="2:6" x14ac:dyDescent="0.3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20889.354909499998</v>
      </c>
      <c r="E97" s="30">
        <f>Planel_GerMed_Anual!AB17</f>
        <v>45658.722749419998</v>
      </c>
      <c r="F97" s="30">
        <f>Planel_GerMed_Anual!AL17</f>
        <v>64095.987133999995</v>
      </c>
    </row>
    <row r="98" spans="2:6" x14ac:dyDescent="0.3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3">
      <c r="B99" s="16" t="str">
        <f>Planel_GerMed_Anual!B19</f>
        <v>Solar</v>
      </c>
      <c r="C99" s="1"/>
      <c r="D99" s="1"/>
      <c r="E99" s="1"/>
      <c r="F99" s="1"/>
    </row>
    <row r="100" spans="2:6" x14ac:dyDescent="0.3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2834.2785400000002</v>
      </c>
      <c r="F100" s="26">
        <f>Planel_GerMed_Anual!AL20</f>
        <v>14919.489514000001</v>
      </c>
    </row>
    <row r="101" spans="2:6" x14ac:dyDescent="0.3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3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3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3">
      <c r="B104" s="27" t="str">
        <f>Planel_GerMed_Anual!B24</f>
        <v>Total</v>
      </c>
      <c r="C104" s="28">
        <f>Planel_GerMed_Anual!C24</f>
        <v>65833.838763196007</v>
      </c>
      <c r="D104" s="28">
        <f>Planel_GerMed_Anual!R24</f>
        <v>109672.6124596</v>
      </c>
      <c r="E104" s="28">
        <f>Planel_GerMed_Anual!AB24</f>
        <v>145923.47086291999</v>
      </c>
      <c r="F104" s="28">
        <f>Planel_GerMed_Anual!AL24</f>
        <v>180004.07604309998</v>
      </c>
    </row>
    <row r="105" spans="2:6" x14ac:dyDescent="0.3">
      <c r="B105" s="33"/>
      <c r="C105" s="33"/>
      <c r="D105" s="33"/>
      <c r="E105" s="33"/>
      <c r="F105" s="33"/>
    </row>
    <row r="106" spans="2:6" x14ac:dyDescent="0.3">
      <c r="B106" s="12" t="str">
        <f>B81</f>
        <v>Geração P. Médio (MWMed)</v>
      </c>
      <c r="C106" s="13"/>
      <c r="D106" s="13"/>
      <c r="E106" s="13"/>
      <c r="F106" s="13"/>
    </row>
    <row r="107" spans="2:6" x14ac:dyDescent="0.3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3">
      <c r="B108" s="16" t="s">
        <v>245</v>
      </c>
      <c r="C108" s="1">
        <f>C83+C84</f>
        <v>48825.636173999999</v>
      </c>
      <c r="D108" s="1">
        <f t="shared" ref="D108:F108" si="18">D83+D84</f>
        <v>66412.032909000001</v>
      </c>
      <c r="E108" s="1">
        <f t="shared" si="18"/>
        <v>72215.240361999997</v>
      </c>
      <c r="F108" s="1">
        <f t="shared" si="18"/>
        <v>71763.260920000001</v>
      </c>
    </row>
    <row r="109" spans="2:6" x14ac:dyDescent="0.3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3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3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3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3">
      <c r="B113" s="16" t="s">
        <v>6</v>
      </c>
      <c r="C113" s="1">
        <f>C94+C95</f>
        <v>4036.6272061999998</v>
      </c>
      <c r="D113" s="1">
        <f t="shared" ref="D113:F113" si="23">D94+D95</f>
        <v>14128.5279849</v>
      </c>
      <c r="E113" s="1">
        <f t="shared" si="23"/>
        <v>16580.443199699999</v>
      </c>
      <c r="F113" s="1">
        <f t="shared" si="23"/>
        <v>17077.196898000002</v>
      </c>
    </row>
    <row r="114" spans="2:6" x14ac:dyDescent="0.3">
      <c r="B114" s="16" t="s">
        <v>7</v>
      </c>
      <c r="C114" s="1">
        <f>C97+C98</f>
        <v>2886.9278215000004</v>
      </c>
      <c r="D114" s="1">
        <f t="shared" ref="D114:F114" si="24">D97+D98</f>
        <v>20889.354909499998</v>
      </c>
      <c r="E114" s="1">
        <f t="shared" si="24"/>
        <v>45658.722749419998</v>
      </c>
      <c r="F114" s="1">
        <f t="shared" si="24"/>
        <v>64095.987133999995</v>
      </c>
    </row>
    <row r="115" spans="2:6" x14ac:dyDescent="0.3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2834.2785400000002</v>
      </c>
      <c r="F115" s="1">
        <f t="shared" si="25"/>
        <v>14919.489514000001</v>
      </c>
    </row>
    <row r="116" spans="2:6" x14ac:dyDescent="0.3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3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3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3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3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3">
      <c r="B122" s="16" t="str">
        <f>PLANEL_BalPonta_Anual!B4</f>
        <v>UHE</v>
      </c>
      <c r="C122" s="95">
        <f>PLANEL_BalPonta_Anual!C4</f>
        <v>55393.363640000003</v>
      </c>
      <c r="D122" s="95">
        <f>PLANEL_BalPonta_Anual!R4</f>
        <v>78665.778380000003</v>
      </c>
      <c r="E122" s="95">
        <f>PLANEL_BalPonta_Anual!AB4</f>
        <v>79171.251999999993</v>
      </c>
      <c r="F122" s="95">
        <f>PLANEL_BalPonta_Anual!AL4</f>
        <v>78660.132190000004</v>
      </c>
    </row>
    <row r="123" spans="2:6" x14ac:dyDescent="0.3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11835.15223</v>
      </c>
      <c r="E123" s="95">
        <f>PLANEL_BalPonta_Anual!AB5</f>
        <v>13536.269550000001</v>
      </c>
      <c r="F123" s="95">
        <f>PLANEL_BalPonta_Anual!AL5</f>
        <v>10243.080029999999</v>
      </c>
    </row>
    <row r="124" spans="2:6" x14ac:dyDescent="0.3">
      <c r="B124" s="16" t="e">
        <f>PLANEL_BalPonta_Anual!#REF!</f>
        <v>#REF!</v>
      </c>
      <c r="C124" s="1"/>
      <c r="D124" s="1"/>
      <c r="E124" s="1"/>
      <c r="F124" s="1"/>
    </row>
    <row r="125" spans="2:6" x14ac:dyDescent="0.3">
      <c r="B125" s="17" t="str">
        <f>PLANEL_BalPonta_Anual!B6</f>
        <v>Gás Natural</v>
      </c>
      <c r="C125" s="18">
        <f>PLANEL_BalPonta_Anual!C6</f>
        <v>10342.22056</v>
      </c>
      <c r="D125" s="18">
        <f>PLANEL_BalPonta_Anual!R6</f>
        <v>13769.19584</v>
      </c>
      <c r="E125" s="18">
        <f>PLANEL_BalPonta_Anual!AB6</f>
        <v>20781.24336</v>
      </c>
      <c r="F125" s="18">
        <f>PLANEL_BalPonta_Anual!AL6</f>
        <v>23728.166010000001</v>
      </c>
    </row>
    <row r="126" spans="2:6" x14ac:dyDescent="0.3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3">
      <c r="B127" s="16" t="str">
        <f>PLANEL_BalPonta_Anual!B7</f>
        <v>Carvão</v>
      </c>
      <c r="C127" s="1"/>
      <c r="D127" s="1"/>
      <c r="E127" s="1"/>
      <c r="F127" s="1"/>
    </row>
    <row r="128" spans="2:6" x14ac:dyDescent="0.3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3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3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3">
      <c r="B131" s="16" t="str">
        <f>PLANEL_BalPonta_Anual!B9</f>
        <v>Óleos Comb</v>
      </c>
      <c r="C131" s="1">
        <f>PLANEL_BalPonta_Anual!C9</f>
        <v>3389.3013759999999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3">
      <c r="B132" s="16" t="str">
        <f>PLANEL_BalPonta_Anual!B10</f>
        <v>Biomassa</v>
      </c>
      <c r="C132" s="1"/>
      <c r="D132" s="1"/>
      <c r="E132" s="1"/>
      <c r="F132" s="1"/>
    </row>
    <row r="133" spans="2:6" x14ac:dyDescent="0.3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3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3">
      <c r="B135" s="16" t="str">
        <f>PLANEL_BalPonta_Anual!B11</f>
        <v>Eólica</v>
      </c>
      <c r="C135" s="1"/>
      <c r="D135" s="1"/>
      <c r="E135" s="1"/>
      <c r="F135" s="1"/>
    </row>
    <row r="136" spans="2:6" x14ac:dyDescent="0.3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3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3">
      <c r="B138" s="16" t="str">
        <f>PLANEL_BalPonta_Anual!B12</f>
        <v>Solar</v>
      </c>
      <c r="C138" s="1"/>
      <c r="D138" s="1"/>
      <c r="E138" s="1"/>
      <c r="F138" s="1"/>
    </row>
    <row r="139" spans="2:6" x14ac:dyDescent="0.3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3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3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3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7775.5879399999994</v>
      </c>
      <c r="E142" s="32">
        <f>PLANEL_BalPonta_Anual!AB14</f>
        <v>32671.334319999998</v>
      </c>
      <c r="F142" s="32">
        <f>PLANEL_BalPonta_Anual!AL14</f>
        <v>62887.717679999994</v>
      </c>
    </row>
    <row r="143" spans="2:6" x14ac:dyDescent="0.3">
      <c r="B143" s="27" t="str">
        <f>PLANEL_BalPonta_Anual!B15</f>
        <v>Total</v>
      </c>
      <c r="C143" s="28">
        <f>PLANEL_BalPonta_Anual!C15</f>
        <v>87332.361392000021</v>
      </c>
      <c r="D143" s="28">
        <f>PLANEL_BalPonta_Anual!R15</f>
        <v>149189.12244500002</v>
      </c>
      <c r="E143" s="28">
        <f>PLANEL_BalPonta_Anual!AB15</f>
        <v>200835.93469999998</v>
      </c>
      <c r="F143" s="28">
        <f>PLANEL_BalPonta_Anual!AL15</f>
        <v>251305.72236500002</v>
      </c>
    </row>
    <row r="144" spans="2:6" x14ac:dyDescent="0.3">
      <c r="B144" s="33"/>
      <c r="C144" s="33"/>
      <c r="D144" s="33"/>
      <c r="E144" s="33"/>
      <c r="F144" s="33"/>
    </row>
    <row r="145" spans="2:6" x14ac:dyDescent="0.3">
      <c r="B145" s="12" t="str">
        <f>B120</f>
        <v>Atendimento a Ponta (MW)</v>
      </c>
      <c r="C145" s="13"/>
      <c r="D145" s="13"/>
      <c r="E145" s="13"/>
      <c r="F145" s="13"/>
    </row>
    <row r="146" spans="2:6" x14ac:dyDescent="0.3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3">
      <c r="B147" s="16" t="s">
        <v>245</v>
      </c>
      <c r="C147" s="1">
        <f>C122+C123</f>
        <v>59977.770566000007</v>
      </c>
      <c r="D147" s="1">
        <f t="shared" ref="D147:F147" si="27">D122+D123</f>
        <v>90500.93061000001</v>
      </c>
      <c r="E147" s="1">
        <f t="shared" si="27"/>
        <v>92707.52154999999</v>
      </c>
      <c r="F147" s="1">
        <f t="shared" si="27"/>
        <v>88903.212220000001</v>
      </c>
    </row>
    <row r="148" spans="2:6" x14ac:dyDescent="0.3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3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3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3">
      <c r="B151" s="16" t="s">
        <v>58</v>
      </c>
      <c r="C151" s="1">
        <f>C131</f>
        <v>3389.3013759999999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3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3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3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3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3">
      <c r="B156" s="16" t="s">
        <v>664</v>
      </c>
      <c r="C156" s="1">
        <f>C142</f>
        <v>0</v>
      </c>
      <c r="D156" s="1">
        <f>D142</f>
        <v>7775.5879399999994</v>
      </c>
      <c r="E156" s="1">
        <f>E142</f>
        <v>32671.334319999998</v>
      </c>
      <c r="F156" s="1">
        <f>F142</f>
        <v>62887.717679999994</v>
      </c>
    </row>
    <row r="157" spans="2:6" x14ac:dyDescent="0.3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3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3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3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17.39513372</v>
      </c>
      <c r="E161" s="1">
        <f>Planel_CO2_total_Anual!AB4</f>
        <v>18.403490909999999</v>
      </c>
      <c r="F161" s="1">
        <f>Planel_CO2_total_Anual!AL4</f>
        <v>28.402993070000001</v>
      </c>
    </row>
    <row r="162" spans="1:11" x14ac:dyDescent="0.3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27.006418320000002</v>
      </c>
      <c r="E162" s="102">
        <f>Planel_CO2_total_Anual!AB5</f>
        <v>32.26638251</v>
      </c>
      <c r="F162" s="102">
        <f>Planel_CO2_total_Anual!AL5</f>
        <v>44.054006979999997</v>
      </c>
    </row>
    <row r="163" spans="1:11" x14ac:dyDescent="0.3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3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3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3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16.475329767123288</v>
      </c>
      <c r="E167" s="1">
        <f>'Resumo Gás Natural'!AB39</f>
        <v>20.763836583561641</v>
      </c>
      <c r="F167" s="1">
        <f>'Resumo Gás Natural'!AL39</f>
        <v>37.165270794520545</v>
      </c>
    </row>
    <row r="168" spans="1:11" x14ac:dyDescent="0.3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24.684936827397262</v>
      </c>
      <c r="E168" s="102">
        <f>'Resumo Gás Natural'!AB40</f>
        <v>38.903407972602736</v>
      </c>
      <c r="F168" s="102">
        <f>'Resumo Gás Natural'!AL40</f>
        <v>61.123283068493144</v>
      </c>
    </row>
    <row r="169" spans="1:11" x14ac:dyDescent="0.3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3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3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3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3">
      <c r="B174" s="12" t="s">
        <v>686</v>
      </c>
      <c r="C174" s="13"/>
      <c r="D174" s="13"/>
    </row>
    <row r="175" spans="1:11" x14ac:dyDescent="0.3">
      <c r="B175" s="15"/>
      <c r="C175" s="270">
        <v>2012</v>
      </c>
      <c r="D175" s="267">
        <v>2015</v>
      </c>
    </row>
    <row r="176" spans="1:11" x14ac:dyDescent="0.3">
      <c r="B176" s="16" t="s">
        <v>657</v>
      </c>
      <c r="C176" s="271">
        <f>output_Status!B7/1000</f>
        <v>556.93310287054396</v>
      </c>
      <c r="D176" s="1">
        <f>C176*(1+Planel_BD_constantes!$B$3)^($D$175-$C$175)</f>
        <v>701.57531288325879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09375" defaultRowHeight="14.4" x14ac:dyDescent="0.3"/>
  <cols>
    <col min="1" max="1" width="9.109375" style="33" customWidth="1"/>
    <col min="2" max="2" width="19.88671875" style="33" customWidth="1"/>
    <col min="3" max="6" width="15" style="33" customWidth="1"/>
    <col min="7" max="7" width="9.109375" style="33" customWidth="1"/>
    <col min="8" max="8" width="11.109375" style="33" bestFit="1" customWidth="1"/>
    <col min="9" max="16384" width="9.109375" style="33"/>
  </cols>
  <sheetData>
    <row r="1" spans="2:9" x14ac:dyDescent="0.3">
      <c r="E1" s="273" t="s">
        <v>687</v>
      </c>
      <c r="F1" s="274">
        <f>C188</f>
        <v>656.77884430351287</v>
      </c>
      <c r="H1" s="255" t="s">
        <v>688</v>
      </c>
      <c r="I1" s="256">
        <f>D188</f>
        <v>766.57531288325879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115637.5575</v>
      </c>
      <c r="E5" s="95">
        <f>PLANEL_Pot_anual!AB4</f>
        <v>118627.03290000001</v>
      </c>
      <c r="F5" s="95">
        <f>PLANEL_Pot_anual!AL4</f>
        <v>118772.66099999999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s">
        <v>710</v>
      </c>
      <c r="C8" s="18">
        <f>PLANEL_Pot_anual!C7</f>
        <v>11242.2</v>
      </c>
      <c r="D8" s="18">
        <f>PLANEL_Pot_anual!R7</f>
        <v>14532.569018999999</v>
      </c>
      <c r="E8" s="18">
        <f>PLANEL_Pot_anual!AB7</f>
        <v>21933.369018999998</v>
      </c>
      <c r="F8" s="18">
        <f>PLANEL_Pot_anual!AL7</f>
        <v>25801.6709787</v>
      </c>
    </row>
    <row r="9" spans="2:9" x14ac:dyDescent="0.3">
      <c r="B9" s="17"/>
      <c r="C9" s="18"/>
      <c r="D9" s="18"/>
      <c r="E9" s="18"/>
      <c r="F9" s="18"/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46061.582900000001</v>
      </c>
      <c r="E19" s="30">
        <f>PLANEL_Pot_anual!AB17</f>
        <v>100542.53909999999</v>
      </c>
      <c r="F19" s="30">
        <f>PLANEL_Pot_anual!AL17</f>
        <v>140942.00222999998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10074.724575</v>
      </c>
      <c r="F22" s="26">
        <f>PLANEL_Pot_anual!AL20</f>
        <v>53032.807296999999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7775.5879398999996</v>
      </c>
      <c r="E25" s="32">
        <f>PLANEL_Pot_anual!AB23</f>
        <v>32671.334327</v>
      </c>
      <c r="F25" s="32">
        <f>PLANEL_Pot_anual!AL23</f>
        <v>62901.442266999999</v>
      </c>
    </row>
    <row r="26" spans="2:6" x14ac:dyDescent="0.3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3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3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3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3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245553.77473124195</v>
      </c>
      <c r="E30" s="28">
        <f>PLANEL_Pot_anual!AB24+SUM(E26:E29)</f>
        <v>359504.10159095511</v>
      </c>
      <c r="F30" s="28">
        <f>PLANEL_Pot_anual!AL24+SUM(F26:F29)</f>
        <v>499951.05865837645</v>
      </c>
    </row>
    <row r="32" spans="2:6" x14ac:dyDescent="0.3">
      <c r="B32" s="12" t="str">
        <f>B3</f>
        <v>Potência Acumulada - SIN (MW)</v>
      </c>
      <c r="C32" s="13"/>
      <c r="D32" s="13"/>
      <c r="E32" s="13"/>
      <c r="F32" s="13"/>
    </row>
    <row r="33" spans="2:6" x14ac:dyDescent="0.3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3">
      <c r="B34" s="16" t="s">
        <v>245</v>
      </c>
      <c r="C34" s="1">
        <f>C5+C6</f>
        <v>95236.517999999996</v>
      </c>
      <c r="D34" s="1">
        <f>D5+D6</f>
        <v>129710.8835</v>
      </c>
      <c r="E34" s="1">
        <f>E5+E6</f>
        <v>134808.85889999999</v>
      </c>
      <c r="F34" s="1">
        <f>F5+F6</f>
        <v>134954.48699999999</v>
      </c>
    </row>
    <row r="35" spans="2:6" x14ac:dyDescent="0.3">
      <c r="B35" s="16" t="s">
        <v>3</v>
      </c>
      <c r="C35" s="1">
        <f>C8</f>
        <v>11242.2</v>
      </c>
      <c r="D35" s="1">
        <f t="shared" ref="D35:F35" si="0">D8</f>
        <v>14532.569018999999</v>
      </c>
      <c r="E35" s="1">
        <f t="shared" si="0"/>
        <v>21933.369018999998</v>
      </c>
      <c r="F35" s="1">
        <f t="shared" si="0"/>
        <v>25801.6709787</v>
      </c>
    </row>
    <row r="36" spans="2:6" x14ac:dyDescent="0.3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3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3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3">
      <c r="B39" s="16" t="s">
        <v>6</v>
      </c>
      <c r="C39" s="1">
        <f>C16+C17</f>
        <v>11999.667420000002</v>
      </c>
      <c r="D39" s="1">
        <f>D16+D17</f>
        <v>25497.74438</v>
      </c>
      <c r="E39" s="1">
        <f>E16+E17</f>
        <v>27519.8</v>
      </c>
      <c r="F39" s="1">
        <f>F16+F17</f>
        <v>28546</v>
      </c>
    </row>
    <row r="40" spans="2:6" x14ac:dyDescent="0.3">
      <c r="B40" s="16" t="s">
        <v>7</v>
      </c>
      <c r="C40" s="1">
        <f>C19+C20</f>
        <v>6556.16</v>
      </c>
      <c r="D40" s="1">
        <f>D19+D20</f>
        <v>46061.582900000001</v>
      </c>
      <c r="E40" s="1">
        <f>E19+E20</f>
        <v>100542.53909999999</v>
      </c>
      <c r="F40" s="1">
        <f>F19+F20</f>
        <v>140942.00222999998</v>
      </c>
    </row>
    <row r="41" spans="2:6" x14ac:dyDescent="0.3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10074.724575</v>
      </c>
      <c r="F41" s="1">
        <f>F22+F23</f>
        <v>53032.807296999999</v>
      </c>
    </row>
    <row r="42" spans="2:6" x14ac:dyDescent="0.3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3">
      <c r="B43" s="16" t="s">
        <v>664</v>
      </c>
      <c r="C43" s="1">
        <f t="shared" si="2"/>
        <v>0</v>
      </c>
      <c r="D43" s="1">
        <f t="shared" si="2"/>
        <v>7775.5879398999996</v>
      </c>
      <c r="E43" s="1">
        <f t="shared" si="2"/>
        <v>32671.334327</v>
      </c>
      <c r="F43" s="1">
        <f t="shared" si="2"/>
        <v>62901.442266999999</v>
      </c>
    </row>
    <row r="44" spans="2:6" x14ac:dyDescent="0.3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3">
      <c r="B45" s="27" t="s">
        <v>9</v>
      </c>
      <c r="C45" s="28">
        <f>SUM(C34:C44)</f>
        <v>135909.84874999998</v>
      </c>
      <c r="D45" s="28">
        <f>SUM(D34:D44)</f>
        <v>245553.77473124195</v>
      </c>
      <c r="E45" s="28">
        <f>SUM(E34:E44)</f>
        <v>359504.10159095511</v>
      </c>
      <c r="F45" s="28">
        <f>SUM(F34:F44)</f>
        <v>499951.05865837645</v>
      </c>
    </row>
    <row r="46" spans="2:6" x14ac:dyDescent="0.3">
      <c r="F46" s="1"/>
    </row>
    <row r="47" spans="2:6" x14ac:dyDescent="0.3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3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3">
      <c r="B49" s="16" t="str">
        <f>PLANEL_Pot_anual!B29</f>
        <v>UHE</v>
      </c>
      <c r="C49" s="95">
        <f>PLANEL_Pot_anual!C29</f>
        <v>0</v>
      </c>
      <c r="D49" s="95">
        <f>SUM(PLANEL_Pot_anual!D29:R29)</f>
        <v>25901.065499999997</v>
      </c>
      <c r="E49" s="95">
        <f>SUM(PLANEL_Pot_anual!S29:AB29)</f>
        <v>2989.4754000000103</v>
      </c>
      <c r="F49" s="95">
        <f>SUM(PLANEL_Pot_anual!AC29:AL29)</f>
        <v>145.62809999998717</v>
      </c>
    </row>
    <row r="50" spans="2:6" x14ac:dyDescent="0.3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2108.5</v>
      </c>
      <c r="F50" s="95">
        <f>SUM(PLANEL_Pot_anual!AC30:AL30)</f>
        <v>0</v>
      </c>
    </row>
    <row r="51" spans="2:6" x14ac:dyDescent="0.3">
      <c r="B51" s="16" t="str">
        <f>PLANEL_Pot_anual!B31</f>
        <v>Gás Natural</v>
      </c>
      <c r="C51" s="1"/>
      <c r="D51" s="1"/>
      <c r="E51" s="1"/>
      <c r="F51" s="1"/>
    </row>
    <row r="52" spans="2:6" x14ac:dyDescent="0.3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3290.3690189999979</v>
      </c>
      <c r="E52" s="18">
        <f>SUM(PLANEL_Pot_anual!S32:AB32)</f>
        <v>7400.7999999999993</v>
      </c>
      <c r="F52" s="18">
        <f>SUM(PLANEL_Pot_anual!AC32:AL32)</f>
        <v>3868.301959700002</v>
      </c>
    </row>
    <row r="53" spans="2:6" x14ac:dyDescent="0.3">
      <c r="B53" s="17"/>
      <c r="C53" s="18"/>
      <c r="D53" s="18"/>
      <c r="E53" s="18"/>
      <c r="F53" s="18"/>
    </row>
    <row r="54" spans="2:6" x14ac:dyDescent="0.3">
      <c r="B54" s="16" t="str">
        <f>PLANEL_Pot_anual!B33</f>
        <v>Carvão</v>
      </c>
      <c r="C54" s="1"/>
      <c r="D54" s="1"/>
      <c r="E54" s="1"/>
      <c r="F54" s="1"/>
    </row>
    <row r="55" spans="2:6" x14ac:dyDescent="0.3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3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3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3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3">
      <c r="B59" s="16" t="str">
        <f>PLANEL_Pot_anual!B38</f>
        <v>Biomassa</v>
      </c>
      <c r="C59" s="1"/>
      <c r="D59" s="1"/>
      <c r="E59" s="1"/>
      <c r="F59" s="1"/>
    </row>
    <row r="60" spans="2:6" x14ac:dyDescent="0.3">
      <c r="B60" s="23" t="str">
        <f>PLANEL_Pot_anual!B39</f>
        <v>Cana</v>
      </c>
      <c r="C60" s="24">
        <f>PLANEL_Pot_anual!C39</f>
        <v>0</v>
      </c>
      <c r="D60" s="24">
        <f>SUM(PLANEL_Pot_anual!D39:R39)</f>
        <v>13134.276959999999</v>
      </c>
      <c r="E60" s="24">
        <f>SUM(PLANEL_Pot_anual!S39:AB39)</f>
        <v>2330.2556199999999</v>
      </c>
      <c r="F60" s="24">
        <f>SUM(PLANEL_Pot_anual!AC39:AL39)</f>
        <v>1412</v>
      </c>
    </row>
    <row r="61" spans="2:6" x14ac:dyDescent="0.3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3">
      <c r="B62" s="16" t="str">
        <f>PLANEL_Pot_anual!B41</f>
        <v>Eólica</v>
      </c>
      <c r="C62" s="1"/>
      <c r="D62" s="1"/>
      <c r="E62" s="1"/>
      <c r="F62" s="1"/>
    </row>
    <row r="63" spans="2:6" x14ac:dyDescent="0.3">
      <c r="B63" s="29" t="str">
        <f>PLANEL_Pot_anual!B42</f>
        <v>Onshore</v>
      </c>
      <c r="C63" s="30">
        <f>PLANEL_Pot_anual!C42</f>
        <v>0</v>
      </c>
      <c r="D63" s="30">
        <f>SUM(PLANEL_Pot_anual!D42:R42)</f>
        <v>39505.422900000005</v>
      </c>
      <c r="E63" s="30">
        <f>SUM(PLANEL_Pot_anual!S42:AB42)</f>
        <v>54480.956199999993</v>
      </c>
      <c r="F63" s="30">
        <f>SUM(PLANEL_Pot_anual!AC42:AL42)</f>
        <v>40399.463129999989</v>
      </c>
    </row>
    <row r="64" spans="2:6" x14ac:dyDescent="0.3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3">
      <c r="B65" s="16" t="str">
        <f>PLANEL_Pot_anual!B44</f>
        <v>Solar</v>
      </c>
      <c r="C65" s="1"/>
      <c r="D65" s="1"/>
      <c r="E65" s="1"/>
      <c r="F65" s="1"/>
    </row>
    <row r="66" spans="2:6" x14ac:dyDescent="0.3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7904.4615750000003</v>
      </c>
      <c r="F66" s="26">
        <f>SUM(PLANEL_Pot_anual!AC45:AL45)</f>
        <v>42958.082721999999</v>
      </c>
    </row>
    <row r="67" spans="2:6" x14ac:dyDescent="0.3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3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3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7775.5879398999996</v>
      </c>
      <c r="E69" s="32">
        <f>SUM(PLANEL_Pot_anual!S48:AB48)</f>
        <v>24895.7463871</v>
      </c>
      <c r="F69" s="32">
        <f>SUM(PLANEL_Pot_anual!AC48:AL48)</f>
        <v>30230.107939999998</v>
      </c>
    </row>
    <row r="70" spans="2:6" x14ac:dyDescent="0.3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3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3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3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3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109643.92598124198</v>
      </c>
      <c r="E74" s="28">
        <f>SUM(PLANEL_Pot_anual!S49:AB49)+SUM(E70:E73)</f>
        <v>113950.32685971314</v>
      </c>
      <c r="F74" s="28">
        <f>SUM(PLANEL_Pot_anual!AC49:AL49)+SUM(F70:F73)</f>
        <v>140446.95706742132</v>
      </c>
    </row>
    <row r="76" spans="2:6" x14ac:dyDescent="0.3">
      <c r="B76" s="12" t="str">
        <f>B47</f>
        <v>Potência Incremental - SIN (MW)</v>
      </c>
      <c r="C76" s="13"/>
      <c r="D76" s="13"/>
      <c r="E76" s="13"/>
      <c r="F76" s="13"/>
    </row>
    <row r="77" spans="2:6" x14ac:dyDescent="0.3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3">
      <c r="B78" s="16" t="s">
        <v>245</v>
      </c>
      <c r="C78" s="1">
        <f>C49+C50</f>
        <v>0</v>
      </c>
      <c r="D78" s="1">
        <f>D49+D50</f>
        <v>34474.3655</v>
      </c>
      <c r="E78" s="1">
        <f>E49+E50</f>
        <v>5097.9754000000103</v>
      </c>
      <c r="F78" s="1">
        <f>F49+F50</f>
        <v>145.62809999998717</v>
      </c>
    </row>
    <row r="79" spans="2:6" x14ac:dyDescent="0.3">
      <c r="B79" s="16" t="s">
        <v>3</v>
      </c>
      <c r="C79" s="1">
        <f>C52</f>
        <v>0</v>
      </c>
      <c r="D79" s="1">
        <f t="shared" ref="D79:F79" si="8">D52</f>
        <v>3290.3690189999979</v>
      </c>
      <c r="E79" s="1">
        <f t="shared" si="8"/>
        <v>7400.7999999999993</v>
      </c>
      <c r="F79" s="1">
        <f t="shared" si="8"/>
        <v>3868.301959700002</v>
      </c>
    </row>
    <row r="80" spans="2:6" x14ac:dyDescent="0.3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3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3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3">
      <c r="B83" s="16" t="s">
        <v>6</v>
      </c>
      <c r="C83" s="1">
        <f>C60+C61</f>
        <v>0</v>
      </c>
      <c r="D83" s="1">
        <f t="shared" ref="D83:F83" si="11">D60+D61</f>
        <v>13498.076959999999</v>
      </c>
      <c r="E83" s="1">
        <f t="shared" si="11"/>
        <v>2022.0556199999999</v>
      </c>
      <c r="F83" s="1">
        <f t="shared" si="11"/>
        <v>1026.2</v>
      </c>
    </row>
    <row r="84" spans="2:6" x14ac:dyDescent="0.3">
      <c r="B84" s="16" t="s">
        <v>7</v>
      </c>
      <c r="C84" s="1">
        <f>C63+C64</f>
        <v>0</v>
      </c>
      <c r="D84" s="1">
        <f t="shared" ref="D84:F84" si="12">D63+D64</f>
        <v>39505.422900000005</v>
      </c>
      <c r="E84" s="1">
        <f t="shared" si="12"/>
        <v>54480.956199999993</v>
      </c>
      <c r="F84" s="1">
        <f t="shared" si="12"/>
        <v>40399.463129999989</v>
      </c>
    </row>
    <row r="85" spans="2:6" x14ac:dyDescent="0.3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7904.4615750000003</v>
      </c>
      <c r="F85" s="1">
        <f t="shared" si="13"/>
        <v>42958.082721999999</v>
      </c>
    </row>
    <row r="86" spans="2:6" x14ac:dyDescent="0.3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3">
      <c r="B87" s="16" t="s">
        <v>664</v>
      </c>
      <c r="C87" s="1">
        <f>C69</f>
        <v>0</v>
      </c>
      <c r="D87" s="1">
        <f>D69</f>
        <v>7775.5879398999996</v>
      </c>
      <c r="E87" s="1">
        <f>E69</f>
        <v>24895.7463871</v>
      </c>
      <c r="F87" s="1">
        <f>F69</f>
        <v>30230.107939999998</v>
      </c>
    </row>
    <row r="88" spans="2:6" x14ac:dyDescent="0.3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3">
      <c r="B89" s="27" t="s">
        <v>9</v>
      </c>
      <c r="C89" s="28">
        <f>SUM(C78:C88)</f>
        <v>0</v>
      </c>
      <c r="D89" s="28">
        <f t="shared" ref="D89:F89" si="16">SUM(D78:D88)</f>
        <v>109643.92598124198</v>
      </c>
      <c r="E89" s="28">
        <f t="shared" si="16"/>
        <v>113950.32685971314</v>
      </c>
      <c r="F89" s="28">
        <f t="shared" si="16"/>
        <v>140446.95706742129</v>
      </c>
    </row>
    <row r="91" spans="2:6" x14ac:dyDescent="0.3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3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3">
      <c r="B93" s="16" t="str">
        <f>Planel_GerMed_Anual!B4</f>
        <v>UHE</v>
      </c>
      <c r="C93" s="95">
        <f>Planel_GerMed_Anual!C4</f>
        <v>46081.660880000003</v>
      </c>
      <c r="D93" s="95">
        <f>Planel_GerMed_Anual!R4</f>
        <v>60469.691939999997</v>
      </c>
      <c r="E93" s="95">
        <f>Planel_GerMed_Anual!AB4</f>
        <v>64547.434350000003</v>
      </c>
      <c r="F93" s="95">
        <f>Planel_GerMed_Anual!AL4</f>
        <v>63555.696889999999</v>
      </c>
    </row>
    <row r="94" spans="2:6" x14ac:dyDescent="0.3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5942.3409689999999</v>
      </c>
      <c r="E94" s="95">
        <f>Planel_GerMed_Anual!AB5</f>
        <v>7667.806012</v>
      </c>
      <c r="F94" s="95">
        <f>Planel_GerMed_Anual!AL5</f>
        <v>8207.5640299999995</v>
      </c>
    </row>
    <row r="95" spans="2:6" x14ac:dyDescent="0.3">
      <c r="B95" s="16" t="str">
        <f>Planel_GerMed_Anual!B6</f>
        <v>Gás Natural</v>
      </c>
      <c r="C95" s="1"/>
      <c r="D95" s="1"/>
      <c r="E95" s="1"/>
      <c r="F95" s="1"/>
    </row>
    <row r="96" spans="2:6" x14ac:dyDescent="0.3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3684.2497607</v>
      </c>
      <c r="E96" s="18">
        <f>Planel_GerMed_Anual!AB7</f>
        <v>4914.2417042999996</v>
      </c>
      <c r="F96" s="18">
        <f>Planel_GerMed_Anual!AL7</f>
        <v>8712.951946000001</v>
      </c>
    </row>
    <row r="97" spans="2:6" x14ac:dyDescent="0.3">
      <c r="B97" s="17"/>
      <c r="C97" s="18"/>
      <c r="D97" s="18"/>
      <c r="E97" s="18"/>
      <c r="F97" s="18"/>
    </row>
    <row r="98" spans="2:6" x14ac:dyDescent="0.3">
      <c r="B98" s="16" t="str">
        <f>Planel_GerMed_Anual!B8</f>
        <v>Carvão</v>
      </c>
      <c r="C98" s="1"/>
      <c r="D98" s="1"/>
      <c r="E98" s="1"/>
      <c r="F98" s="1"/>
    </row>
    <row r="99" spans="2:6" x14ac:dyDescent="0.3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3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3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3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3">
      <c r="B103" s="16" t="str">
        <f>Planel_GerMed_Anual!B13</f>
        <v>Biomassa</v>
      </c>
      <c r="C103" s="1"/>
      <c r="D103" s="1"/>
      <c r="E103" s="1"/>
      <c r="F103" s="1"/>
    </row>
    <row r="104" spans="2:6" x14ac:dyDescent="0.3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13483.722915</v>
      </c>
      <c r="E104" s="24">
        <f>Planel_GerMed_Anual!AB14</f>
        <v>16232.490039</v>
      </c>
      <c r="F104" s="24">
        <f>Planel_GerMed_Anual!AL14</f>
        <v>17077.196898000002</v>
      </c>
    </row>
    <row r="105" spans="2:6" x14ac:dyDescent="0.3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3">
      <c r="B106" s="16" t="str">
        <f>Planel_GerMed_Anual!B16</f>
        <v>Eólica</v>
      </c>
      <c r="C106" s="1"/>
      <c r="D106" s="1"/>
      <c r="E106" s="1"/>
      <c r="F106" s="1"/>
    </row>
    <row r="107" spans="2:6" x14ac:dyDescent="0.3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20889.354909499998</v>
      </c>
      <c r="E107" s="30">
        <f>Planel_GerMed_Anual!AB17</f>
        <v>45658.722749419998</v>
      </c>
      <c r="F107" s="30">
        <f>Planel_GerMed_Anual!AL17</f>
        <v>64095.987133999995</v>
      </c>
    </row>
    <row r="108" spans="2:6" x14ac:dyDescent="0.3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3">
      <c r="B109" s="16" t="str">
        <f>Planel_GerMed_Anual!B19</f>
        <v>Solar</v>
      </c>
      <c r="C109" s="1"/>
      <c r="D109" s="1"/>
      <c r="E109" s="1"/>
      <c r="F109" s="1"/>
    </row>
    <row r="110" spans="2:6" x14ac:dyDescent="0.3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2834.2785400000002</v>
      </c>
      <c r="F110" s="26">
        <f>Planel_GerMed_Anual!AL20</f>
        <v>14919.489514000001</v>
      </c>
    </row>
    <row r="111" spans="2:6" x14ac:dyDescent="0.3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3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3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3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3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3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3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3">
      <c r="B118" s="27" t="str">
        <f>Planel_GerMed_Anual!B24</f>
        <v>Total</v>
      </c>
      <c r="C118" s="28">
        <f>Planel_GerMed_Anual!C24+SUM(C114:C117)</f>
        <v>65835.455016784079</v>
      </c>
      <c r="D118" s="28">
        <f>Planel_GerMed_Anual!R24+SUM(D114:D117)</f>
        <v>112687.36780127841</v>
      </c>
      <c r="E118" s="28">
        <f>Planel_GerMed_Anual!AB24+SUM(E114:E117)</f>
        <v>152262.31580040531</v>
      </c>
      <c r="F118" s="28">
        <f>Planel_GerMed_Anual!AL24+SUM(F114:F117)</f>
        <v>191467.6175163337</v>
      </c>
    </row>
    <row r="120" spans="2:6" x14ac:dyDescent="0.3">
      <c r="B120" s="12" t="str">
        <f>B91</f>
        <v>Geração P. Médio (MWMed)</v>
      </c>
      <c r="C120" s="13"/>
      <c r="D120" s="13"/>
      <c r="E120" s="13"/>
      <c r="F120" s="13"/>
    </row>
    <row r="121" spans="2:6" x14ac:dyDescent="0.3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3">
      <c r="B122" s="16" t="s">
        <v>245</v>
      </c>
      <c r="C122" s="1">
        <f>C93+C94</f>
        <v>48825.636173999999</v>
      </c>
      <c r="D122" s="1">
        <f>D93+D94</f>
        <v>66412.032909000001</v>
      </c>
      <c r="E122" s="1">
        <f>E93+E94</f>
        <v>72215.240361999997</v>
      </c>
      <c r="F122" s="1">
        <f>F93+F94</f>
        <v>71763.260920000001</v>
      </c>
    </row>
    <row r="123" spans="2:6" x14ac:dyDescent="0.3">
      <c r="B123" s="16" t="s">
        <v>3</v>
      </c>
      <c r="C123" s="1">
        <f>C96</f>
        <v>5788.0744694999994</v>
      </c>
      <c r="D123" s="1">
        <f t="shared" ref="D123:F123" si="17">D96</f>
        <v>3684.2497607</v>
      </c>
      <c r="E123" s="1">
        <f t="shared" si="17"/>
        <v>4914.2417042999996</v>
      </c>
      <c r="F123" s="1">
        <f t="shared" si="17"/>
        <v>8712.951946000001</v>
      </c>
    </row>
    <row r="124" spans="2:6" x14ac:dyDescent="0.3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3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3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3">
      <c r="B127" s="16" t="s">
        <v>6</v>
      </c>
      <c r="C127" s="1">
        <f>C104+C105</f>
        <v>4036.6272061999998</v>
      </c>
      <c r="D127" s="1">
        <f t="shared" ref="D127:F127" si="20">D104+D105</f>
        <v>14128.5279849</v>
      </c>
      <c r="E127" s="1">
        <f t="shared" si="20"/>
        <v>16580.443199699999</v>
      </c>
      <c r="F127" s="1">
        <f t="shared" si="20"/>
        <v>17077.196898000002</v>
      </c>
    </row>
    <row r="128" spans="2:6" x14ac:dyDescent="0.3">
      <c r="B128" s="16" t="s">
        <v>7</v>
      </c>
      <c r="C128" s="1">
        <f>C107+C108</f>
        <v>2886.9278215000004</v>
      </c>
      <c r="D128" s="1">
        <f t="shared" ref="D128:F128" si="21">D107+D108</f>
        <v>20889.354909499998</v>
      </c>
      <c r="E128" s="1">
        <f t="shared" si="21"/>
        <v>45658.722749419998</v>
      </c>
      <c r="F128" s="1">
        <f t="shared" si="21"/>
        <v>64095.987133999995</v>
      </c>
    </row>
    <row r="129" spans="2:6" x14ac:dyDescent="0.3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2834.2785400000002</v>
      </c>
      <c r="F129" s="1">
        <f t="shared" si="22"/>
        <v>14919.489514000001</v>
      </c>
    </row>
    <row r="130" spans="2:6" x14ac:dyDescent="0.3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3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3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3">
      <c r="B133" s="27" t="s">
        <v>9</v>
      </c>
      <c r="C133" s="28">
        <f>SUM(C122:C132)</f>
        <v>65835.455016784079</v>
      </c>
      <c r="D133" s="28">
        <f t="shared" ref="D133:F133" si="25">SUM(D122:D132)</f>
        <v>112687.36780127841</v>
      </c>
      <c r="E133" s="28">
        <f t="shared" si="25"/>
        <v>152262.31580040534</v>
      </c>
      <c r="F133" s="28">
        <f t="shared" si="25"/>
        <v>191467.6175163337</v>
      </c>
    </row>
    <row r="135" spans="2:6" x14ac:dyDescent="0.3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3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3">
      <c r="B137" s="16" t="str">
        <f>PLANEL_BalPonta_Anual!B4</f>
        <v>UHE</v>
      </c>
      <c r="C137" s="95">
        <f>PLANEL_BalPonta_Anual!C4</f>
        <v>55393.363640000003</v>
      </c>
      <c r="D137" s="95">
        <f>PLANEL_BalPonta_Anual!R4</f>
        <v>78665.778380000003</v>
      </c>
      <c r="E137" s="95">
        <f>PLANEL_BalPonta_Anual!AB4</f>
        <v>79171.251999999993</v>
      </c>
      <c r="F137" s="95">
        <f>PLANEL_BalPonta_Anual!AL4</f>
        <v>78660.132190000004</v>
      </c>
    </row>
    <row r="138" spans="2:6" x14ac:dyDescent="0.3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11835.15223</v>
      </c>
      <c r="E138" s="95">
        <f>PLANEL_BalPonta_Anual!AB5</f>
        <v>13536.269550000001</v>
      </c>
      <c r="F138" s="95">
        <f>PLANEL_BalPonta_Anual!AL5</f>
        <v>10243.080029999999</v>
      </c>
    </row>
    <row r="139" spans="2:6" x14ac:dyDescent="0.3">
      <c r="B139" s="16" t="str">
        <f>PLANEL_BalPonta_Anual!B6</f>
        <v>Gás Natural</v>
      </c>
      <c r="C139" s="95">
        <f>PLANEL_BalPonta_Anual!C6</f>
        <v>10342.22056</v>
      </c>
      <c r="D139" s="95">
        <f>PLANEL_BalPonta_Anual!R6</f>
        <v>13769.19584</v>
      </c>
      <c r="E139" s="95">
        <f>PLANEL_BalPonta_Anual!AB6</f>
        <v>20781.24336</v>
      </c>
      <c r="F139" s="95">
        <f>PLANEL_BalPonta_Anual!AL6</f>
        <v>23728.166010000001</v>
      </c>
    </row>
    <row r="140" spans="2:6" x14ac:dyDescent="0.3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3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3">
      <c r="B142" s="16" t="str">
        <f>PLANEL_BalPonta_Anual!B9</f>
        <v>Óleos Comb</v>
      </c>
      <c r="C142" s="1">
        <f>PLANEL_BalPonta_Anual!C9</f>
        <v>3389.3013759999999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3">
      <c r="B143" s="16" t="str">
        <f>PLANEL_BalPonta_Anual!B10</f>
        <v>Biomassa</v>
      </c>
      <c r="C143" s="1">
        <f>PLANEL_BalPonta_Anual!C10</f>
        <v>8316.9610670000002</v>
      </c>
      <c r="D143" s="1">
        <f>PLANEL_BalPonta_Anual!R10</f>
        <v>18236.99351</v>
      </c>
      <c r="E143" s="1">
        <f>PLANEL_BalPonta_Anual!AB10</f>
        <v>19613.324499999999</v>
      </c>
      <c r="F143" s="1">
        <f>PLANEL_BalPonta_Anual!AL10</f>
        <v>20267.66</v>
      </c>
    </row>
    <row r="144" spans="2:6" x14ac:dyDescent="0.3">
      <c r="B144" s="16" t="str">
        <f>PLANEL_BalPonta_Anual!B11</f>
        <v>Eólica</v>
      </c>
      <c r="C144" s="1">
        <f>PLANEL_BalPonta_Anual!C11</f>
        <v>1093.0661789999999</v>
      </c>
      <c r="D144" s="1">
        <f>PLANEL_BalPonta_Anual!R11</f>
        <v>13349.083360000001</v>
      </c>
      <c r="E144" s="1">
        <f>PLANEL_BalPonta_Anual!AB11</f>
        <v>29357.837469999999</v>
      </c>
      <c r="F144" s="1">
        <f>PLANEL_BalPonta_Anual!AL11</f>
        <v>41477.67641</v>
      </c>
    </row>
    <row r="145" spans="2:6" x14ac:dyDescent="0.3">
      <c r="B145" s="16" t="str">
        <f>PLANEL_BalPonta_Anual!B12</f>
        <v>Solar</v>
      </c>
      <c r="C145" s="1">
        <f>PLANEL_BalPonta_Anual!C12</f>
        <v>2.9405999999999999</v>
      </c>
      <c r="D145" s="1">
        <f>PLANEL_BalPonta_Anual!R12</f>
        <v>434.05259999999998</v>
      </c>
      <c r="E145" s="1">
        <f>PLANEL_BalPonta_Anual!AB12</f>
        <v>2014.944915</v>
      </c>
      <c r="F145" s="1">
        <f>PLANEL_BalPonta_Anual!AL12</f>
        <v>10606.561460000001</v>
      </c>
    </row>
    <row r="146" spans="2:6" x14ac:dyDescent="0.3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3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7775.5879399999994</v>
      </c>
      <c r="E147" s="32">
        <f>PLANEL_BalPonta_Anual!AB14</f>
        <v>32671.334319999998</v>
      </c>
      <c r="F147" s="32">
        <f>PLANEL_BalPonta_Anual!AL14</f>
        <v>62887.717679999994</v>
      </c>
    </row>
    <row r="148" spans="2:6" x14ac:dyDescent="0.3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3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3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3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3">
      <c r="B152" s="27" t="str">
        <f>PLANEL_BalPonta_Anual!B15</f>
        <v>Total</v>
      </c>
      <c r="C152" s="28">
        <f>PLANEL_BalPonta_Anual!C15+SUM(C148:C151)</f>
        <v>87332.772075832516</v>
      </c>
      <c r="D152" s="28">
        <f>PLANEL_BalPonta_Anual!R15+SUM(D148:D151)</f>
        <v>150093.10475476691</v>
      </c>
      <c r="E152" s="28">
        <f>PLANEL_BalPonta_Anual!AB15+SUM(E148:E151)</f>
        <v>202840.55812357677</v>
      </c>
      <c r="F152" s="28">
        <f>PLANEL_BalPonta_Anual!AL15+SUM(F148:F151)</f>
        <v>255038.83753363288</v>
      </c>
    </row>
    <row r="154" spans="2:6" x14ac:dyDescent="0.3">
      <c r="B154" s="12" t="str">
        <f>B135</f>
        <v>Atendimento a Ponta (MW)</v>
      </c>
      <c r="C154" s="13"/>
      <c r="D154" s="13"/>
      <c r="E154" s="13"/>
      <c r="F154" s="13"/>
    </row>
    <row r="155" spans="2:6" x14ac:dyDescent="0.3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3">
      <c r="B156" s="16" t="s">
        <v>245</v>
      </c>
      <c r="C156" s="1">
        <f>C137+C138</f>
        <v>59977.770566000007</v>
      </c>
      <c r="D156" s="1">
        <f>D137+D138</f>
        <v>90500.93061000001</v>
      </c>
      <c r="E156" s="1">
        <f>E137+E138</f>
        <v>92707.52154999999</v>
      </c>
      <c r="F156" s="1">
        <f>F137+F138</f>
        <v>88903.212220000001</v>
      </c>
    </row>
    <row r="157" spans="2:6" x14ac:dyDescent="0.3">
      <c r="B157" s="16" t="s">
        <v>3</v>
      </c>
      <c r="C157" s="1">
        <f>C139</f>
        <v>10342.22056</v>
      </c>
      <c r="D157" s="1">
        <f>D139</f>
        <v>13769.19584</v>
      </c>
      <c r="E157" s="1">
        <f>E139</f>
        <v>20781.24336</v>
      </c>
      <c r="F157" s="1">
        <f>F139</f>
        <v>23728.166010000001</v>
      </c>
    </row>
    <row r="158" spans="2:6" x14ac:dyDescent="0.3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3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3">
      <c r="B160" s="16" t="s">
        <v>58</v>
      </c>
      <c r="C160" s="1">
        <f>C142</f>
        <v>3389.3013759999999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3">
      <c r="B161" s="16" t="s">
        <v>6</v>
      </c>
      <c r="C161" s="1">
        <f t="shared" ref="C161:F161" si="28">C143</f>
        <v>8316.9610670000002</v>
      </c>
      <c r="D161" s="1">
        <f t="shared" si="28"/>
        <v>18236.99351</v>
      </c>
      <c r="E161" s="1">
        <f t="shared" si="28"/>
        <v>19613.324499999999</v>
      </c>
      <c r="F161" s="1">
        <f t="shared" si="28"/>
        <v>20267.66</v>
      </c>
    </row>
    <row r="162" spans="1:11" x14ac:dyDescent="0.3">
      <c r="B162" s="16" t="s">
        <v>7</v>
      </c>
      <c r="C162" s="1">
        <f t="shared" ref="C162:F162" si="29">C144</f>
        <v>1093.0661789999999</v>
      </c>
      <c r="D162" s="1">
        <f t="shared" si="29"/>
        <v>13349.083360000001</v>
      </c>
      <c r="E162" s="1">
        <f t="shared" si="29"/>
        <v>29357.837469999999</v>
      </c>
      <c r="F162" s="1">
        <f t="shared" si="29"/>
        <v>41477.67641</v>
      </c>
    </row>
    <row r="163" spans="1:11" x14ac:dyDescent="0.3">
      <c r="B163" s="16" t="s">
        <v>8</v>
      </c>
      <c r="C163" s="1">
        <f t="shared" ref="C163:F163" si="30">C145</f>
        <v>2.9405999999999999</v>
      </c>
      <c r="D163" s="1">
        <f t="shared" si="30"/>
        <v>434.05259999999998</v>
      </c>
      <c r="E163" s="1">
        <f t="shared" si="30"/>
        <v>2014.944915</v>
      </c>
      <c r="F163" s="1">
        <f t="shared" si="30"/>
        <v>10606.561460000001</v>
      </c>
    </row>
    <row r="164" spans="1:11" x14ac:dyDescent="0.3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3">
      <c r="B165" s="16" t="s">
        <v>664</v>
      </c>
      <c r="C165" s="1">
        <f>C147</f>
        <v>0</v>
      </c>
      <c r="D165" s="1">
        <f>D147</f>
        <v>7775.5879399999994</v>
      </c>
      <c r="E165" s="1">
        <f>E147</f>
        <v>32671.334319999998</v>
      </c>
      <c r="F165" s="1">
        <f>F147</f>
        <v>62887.717679999994</v>
      </c>
    </row>
    <row r="166" spans="1:11" x14ac:dyDescent="0.3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3">
      <c r="B167" s="27" t="s">
        <v>9</v>
      </c>
      <c r="C167" s="28">
        <f>SUM(C156:C166)</f>
        <v>87332.772075832516</v>
      </c>
      <c r="D167" s="28">
        <f t="shared" ref="D167:F167" si="33">SUM(D156:D166)</f>
        <v>150093.10475476691</v>
      </c>
      <c r="E167" s="28">
        <f t="shared" si="33"/>
        <v>202840.55812357677</v>
      </c>
      <c r="F167" s="28">
        <f t="shared" si="33"/>
        <v>255038.83753363288</v>
      </c>
    </row>
    <row r="169" spans="1:11" x14ac:dyDescent="0.3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3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3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17.39513372</v>
      </c>
      <c r="E171" s="1">
        <f>Planel_CO2_total_Anual!AB4</f>
        <v>18.403490909999999</v>
      </c>
      <c r="F171" s="1">
        <f>Planel_CO2_total_Anual!AL4</f>
        <v>28.402993070000001</v>
      </c>
    </row>
    <row r="172" spans="1:11" x14ac:dyDescent="0.3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27.006418320000002</v>
      </c>
      <c r="E172" s="102">
        <f>Planel_CO2_total_Anual!AB5</f>
        <v>32.26638251</v>
      </c>
      <c r="F172" s="102">
        <f>Planel_CO2_total_Anual!AL5</f>
        <v>44.054006979999997</v>
      </c>
    </row>
    <row r="173" spans="1:11" x14ac:dyDescent="0.3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3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3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3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16.475329767123288</v>
      </c>
      <c r="E177" s="1">
        <f>'Resumo Gás Natural'!AB39</f>
        <v>20.763836583561641</v>
      </c>
      <c r="F177" s="1">
        <f>'Resumo Gás Natural'!AL39</f>
        <v>37.165270794520545</v>
      </c>
    </row>
    <row r="178" spans="2:6" x14ac:dyDescent="0.3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24.684936827397262</v>
      </c>
      <c r="E178" s="102">
        <f>'Resumo Gás Natural'!AB40</f>
        <v>38.903407972602736</v>
      </c>
      <c r="F178" s="102">
        <f>'Resumo Gás Natural'!AL40</f>
        <v>61.123283068493144</v>
      </c>
    </row>
    <row r="179" spans="2:6" x14ac:dyDescent="0.3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3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3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3">
      <c r="B182" s="101"/>
      <c r="C182" s="102"/>
      <c r="D182" s="102"/>
      <c r="E182" s="102"/>
      <c r="F182" s="102"/>
    </row>
    <row r="184" spans="2:6" x14ac:dyDescent="0.3">
      <c r="B184" s="12" t="s">
        <v>686</v>
      </c>
      <c r="C184" s="13"/>
      <c r="D184" s="13"/>
    </row>
    <row r="185" spans="2:6" x14ac:dyDescent="0.3">
      <c r="B185" s="15"/>
      <c r="C185" s="270">
        <v>2012</v>
      </c>
      <c r="D185" s="267">
        <v>2015</v>
      </c>
    </row>
    <row r="186" spans="2:6" x14ac:dyDescent="0.3">
      <c r="B186" s="16" t="s">
        <v>657</v>
      </c>
      <c r="C186" s="271">
        <f>output_Status!B7/1000</f>
        <v>556.93310287054396</v>
      </c>
      <c r="D186" s="1">
        <f>C186*(1+Planel_BD_constantes!$B$3)^($D$185-$C$185)</f>
        <v>701.57531288325879</v>
      </c>
    </row>
    <row r="187" spans="2:6" x14ac:dyDescent="0.3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3">
      <c r="B188" s="27" t="s">
        <v>9</v>
      </c>
      <c r="C188" s="272">
        <f>SUM(C186:C187)</f>
        <v>656.77884430351287</v>
      </c>
      <c r="D188" s="28">
        <f>SUM(D186:D187)</f>
        <v>766.57531288325879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09375" defaultRowHeight="14.4" x14ac:dyDescent="0.3"/>
  <cols>
    <col min="1" max="1" width="16.6640625" style="4" customWidth="1"/>
    <col min="2" max="2" width="66.44140625" style="33" bestFit="1" customWidth="1"/>
    <col min="3" max="3" width="28.109375" style="33" customWidth="1"/>
    <col min="4" max="42" width="9.109375" style="34"/>
    <col min="43" max="16384" width="9.109375" style="33"/>
  </cols>
  <sheetData>
    <row r="1" spans="1:43" s="3" customFormat="1" x14ac:dyDescent="0.3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0.199999999999999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0.199999999999999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0.199999999999999" x14ac:dyDescent="0.2">
      <c r="B4" s="4" t="s">
        <v>12</v>
      </c>
      <c r="C4" s="4" t="s">
        <v>13</v>
      </c>
    </row>
    <row r="5" spans="1:43" s="4" customFormat="1" ht="10.199999999999999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11547.4683</v>
      </c>
      <c r="O5" s="5">
        <v>11547.4683</v>
      </c>
      <c r="P5" s="5">
        <v>5204.2335489999996</v>
      </c>
      <c r="Q5" s="5">
        <v>10988.05826</v>
      </c>
      <c r="R5" s="5">
        <v>14186.306280000001</v>
      </c>
      <c r="S5" s="5">
        <v>14584.306280000001</v>
      </c>
      <c r="T5" s="5">
        <v>14996.306280000001</v>
      </c>
      <c r="U5" s="5">
        <v>15404.306280000001</v>
      </c>
      <c r="V5" s="5">
        <v>15806.306280000001</v>
      </c>
      <c r="W5" s="5">
        <v>13183.42038</v>
      </c>
      <c r="X5" s="5">
        <v>13505.42038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0.199999999999999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0.199999999999999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0.199999999999999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0.199999999999999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0.199999999999999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0.199999999999999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0.199999999999999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0.199999999999999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0.199999999999999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0.199999999999999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0.199999999999999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14171.29221</v>
      </c>
      <c r="O16" s="38">
        <v>14171.29221</v>
      </c>
      <c r="P16" s="38">
        <v>6345.6716470000001</v>
      </c>
      <c r="Q16" s="38">
        <v>12129.496359999999</v>
      </c>
      <c r="R16" s="38">
        <v>15327.74438</v>
      </c>
      <c r="S16" s="38">
        <v>15725.74438</v>
      </c>
      <c r="T16" s="38">
        <v>16137.74438</v>
      </c>
      <c r="U16" s="38">
        <v>16545.74438</v>
      </c>
      <c r="V16" s="38">
        <v>16947.74438</v>
      </c>
      <c r="W16" s="38">
        <v>13588.838379999999</v>
      </c>
      <c r="X16" s="38">
        <v>13910.838379999999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0.199999999999999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0.199999999999999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0.199999999999999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0.199999999999999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0.199999999999999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0.199999999999999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0.199999999999999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0.199999999999999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0.199999999999999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0.199999999999999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0.199999999999999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0.199999999999999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0.199999999999999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0.199999999999999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0.199999999999999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0.199999999999999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0.199999999999999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0.199999999999999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0.199999999999999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0.199999999999999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0.199999999999999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0.199999999999999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0.199999999999999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0.199999999999999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0.199999999999999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0.199999999999999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0.199999999999999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0.199999999999999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0.199999999999999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0.199999999999999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0.199999999999999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0.199999999999999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0.199999999999999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0.199999999999999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0.199999999999999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0.199999999999999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0.199999999999999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0.199999999999999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0.199999999999999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0.199999999999999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0.199999999999999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0.199999999999999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0.199999999999999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0.199999999999999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0.199999999999999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0.199999999999999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0.199999999999999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0.199999999999999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0.199999999999999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0.199999999999999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0.199999999999999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0.199999999999999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0.199999999999999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0.199999999999999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0.199999999999999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0.199999999999999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0.199999999999999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0.199999999999999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0.199999999999999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0.199999999999999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0.199999999999999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0.199999999999999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0.199999999999999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0.199999999999999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0.199999999999999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0.199999999999999" x14ac:dyDescent="0.2">
      <c r="B82" s="4" t="s">
        <v>20</v>
      </c>
      <c r="C82" s="4" t="s">
        <v>42</v>
      </c>
    </row>
    <row r="83" spans="2:43" s="4" customFormat="1" ht="10.199999999999999" x14ac:dyDescent="0.2">
      <c r="B83" s="4" t="s">
        <v>20</v>
      </c>
      <c r="C83" s="4" t="s">
        <v>43</v>
      </c>
    </row>
    <row r="84" spans="2:43" s="4" customFormat="1" ht="10.199999999999999" x14ac:dyDescent="0.2">
      <c r="B84" s="4" t="s">
        <v>20</v>
      </c>
      <c r="C84" s="4" t="s">
        <v>44</v>
      </c>
    </row>
    <row r="85" spans="2:43" s="4" customFormat="1" ht="10.199999999999999" x14ac:dyDescent="0.2">
      <c r="B85" s="10" t="s">
        <v>20</v>
      </c>
      <c r="C85" s="4" t="s">
        <v>45</v>
      </c>
    </row>
    <row r="86" spans="2:43" s="4" customFormat="1" ht="10.199999999999999" x14ac:dyDescent="0.2">
      <c r="B86" s="4" t="s">
        <v>20</v>
      </c>
      <c r="C86" s="4" t="s">
        <v>46</v>
      </c>
    </row>
    <row r="87" spans="2:43" s="4" customFormat="1" ht="10.199999999999999" x14ac:dyDescent="0.2">
      <c r="B87" s="4" t="s">
        <v>20</v>
      </c>
      <c r="C87" s="4" t="s">
        <v>47</v>
      </c>
    </row>
    <row r="88" spans="2:43" s="4" customFormat="1" ht="10.199999999999999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0.199999999999999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>
        <v>1166.267237</v>
      </c>
      <c r="T89" s="5">
        <v>2399.0236150000001</v>
      </c>
      <c r="U89" s="5">
        <v>3525.0312640000002</v>
      </c>
      <c r="V89" s="5">
        <v>3525.0312640000002</v>
      </c>
      <c r="W89" s="5">
        <v>3525.0312640000002</v>
      </c>
      <c r="X89" s="5">
        <v>3525.0312640000002</v>
      </c>
      <c r="Y89" s="5">
        <v>3525.0312640000002</v>
      </c>
      <c r="Z89" s="5">
        <v>3525.0312640000002</v>
      </c>
      <c r="AA89" s="5">
        <v>3525.0312640000002</v>
      </c>
      <c r="AB89" s="5">
        <v>3525.0312640000002</v>
      </c>
      <c r="AC89" s="5">
        <v>3525.0312640000002</v>
      </c>
      <c r="AD89" s="5">
        <v>3525.0312640000002</v>
      </c>
      <c r="AE89" s="5">
        <v>3525.0312640000002</v>
      </c>
      <c r="AF89" s="5">
        <v>3525.0312640000002</v>
      </c>
      <c r="AG89" s="5">
        <v>3525.0312640000002</v>
      </c>
      <c r="AH89" s="5">
        <v>3525.0312640000002</v>
      </c>
      <c r="AI89" s="5">
        <v>3525.0312640000002</v>
      </c>
      <c r="AJ89" s="5">
        <v>3525.0312640000002</v>
      </c>
      <c r="AK89" s="5">
        <v>3525.0312640000002</v>
      </c>
      <c r="AL89" s="5">
        <v>3525.0312640000002</v>
      </c>
      <c r="AM89" s="5">
        <v>3525.0312640000002</v>
      </c>
      <c r="AN89" s="5">
        <v>3525.0312640000002</v>
      </c>
      <c r="AO89" s="5">
        <v>3525.0312640000002</v>
      </c>
      <c r="AP89" s="5">
        <v>3525.0312640000002</v>
      </c>
    </row>
    <row r="90" spans="2:43" s="4" customFormat="1" ht="10.199999999999999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1216.0107439999999</v>
      </c>
      <c r="T90" s="5">
        <v>1587.9980069999999</v>
      </c>
      <c r="U90" s="5">
        <v>1879.3798400000001</v>
      </c>
      <c r="V90" s="5">
        <v>1879.3798400000001</v>
      </c>
      <c r="W90" s="5">
        <v>1879.3798400000001</v>
      </c>
      <c r="X90" s="5">
        <v>1879.3798400000001</v>
      </c>
      <c r="Y90" s="5">
        <v>1879.3798400000001</v>
      </c>
      <c r="Z90" s="5">
        <v>1879.3798400000001</v>
      </c>
      <c r="AA90" s="5">
        <v>1879.3798400000001</v>
      </c>
      <c r="AB90" s="5">
        <v>1879.3798400000001</v>
      </c>
      <c r="AC90" s="5">
        <v>1879.3798400000001</v>
      </c>
      <c r="AD90" s="5">
        <v>1879.3798400000001</v>
      </c>
      <c r="AE90" s="5">
        <v>1879.3798400000001</v>
      </c>
      <c r="AF90" s="5">
        <v>1879.3798400000001</v>
      </c>
      <c r="AG90" s="5">
        <v>1879.3798400000001</v>
      </c>
      <c r="AH90" s="5">
        <v>1879.3798400000001</v>
      </c>
      <c r="AI90" s="5">
        <v>1879.3798400000001</v>
      </c>
      <c r="AJ90" s="5">
        <v>1879.3798400000001</v>
      </c>
      <c r="AK90" s="5">
        <v>1879.3798400000001</v>
      </c>
      <c r="AL90" s="5">
        <v>1879.3798400000001</v>
      </c>
      <c r="AM90" s="5">
        <v>1879.3798400000001</v>
      </c>
      <c r="AN90" s="5">
        <v>1879.3798400000001</v>
      </c>
      <c r="AO90" s="5">
        <v>1879.3798400000001</v>
      </c>
      <c r="AP90" s="5">
        <v>1879.3798400000001</v>
      </c>
    </row>
    <row r="91" spans="2:43" s="4" customFormat="1" ht="10.199999999999999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0.199999999999999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>
        <v>1078.9292579999999</v>
      </c>
      <c r="T92" s="5">
        <v>1295.2560989999999</v>
      </c>
      <c r="U92" s="5">
        <v>1304.3489830000001</v>
      </c>
      <c r="V92" s="5">
        <v>1304.3489830000001</v>
      </c>
      <c r="W92" s="5">
        <v>1304.3489830000001</v>
      </c>
      <c r="X92" s="5">
        <v>1304.3489830000001</v>
      </c>
      <c r="Y92" s="5">
        <v>1304.3489830000001</v>
      </c>
      <c r="Z92" s="5">
        <v>1304.3489830000001</v>
      </c>
      <c r="AA92" s="5">
        <v>1304.3489830000001</v>
      </c>
      <c r="AB92" s="5">
        <v>1304.3489830000001</v>
      </c>
      <c r="AC92" s="5">
        <v>1304.3489830000001</v>
      </c>
      <c r="AD92" s="5">
        <v>1304.3489830000001</v>
      </c>
      <c r="AE92" s="5">
        <v>1304.3489830000001</v>
      </c>
      <c r="AF92" s="5">
        <v>1304.3489830000001</v>
      </c>
      <c r="AG92" s="5">
        <v>1304.3489830000001</v>
      </c>
      <c r="AH92" s="5">
        <v>1304.3489830000001</v>
      </c>
      <c r="AI92" s="5">
        <v>1304.3489830000001</v>
      </c>
      <c r="AJ92" s="5">
        <v>1304.3489830000001</v>
      </c>
      <c r="AK92" s="5">
        <v>1304.3489830000001</v>
      </c>
      <c r="AL92" s="5">
        <v>1304.3489830000001</v>
      </c>
      <c r="AM92" s="5">
        <v>1304.3489830000001</v>
      </c>
      <c r="AN92" s="5">
        <v>1304.3489830000001</v>
      </c>
      <c r="AO92" s="5">
        <v>1304.3489830000001</v>
      </c>
      <c r="AP92" s="5">
        <v>1304.3489830000001</v>
      </c>
    </row>
    <row r="93" spans="2:43" s="4" customFormat="1" ht="10.199999999999999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0.199999999999999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>
        <v>21.366068689999999</v>
      </c>
      <c r="U94" s="5">
        <v>67.117190199999996</v>
      </c>
      <c r="V94" s="5">
        <v>67.117190199999996</v>
      </c>
      <c r="W94" s="5">
        <v>67.117190199999996</v>
      </c>
      <c r="X94" s="5">
        <v>67.117190199999996</v>
      </c>
      <c r="Y94" s="5">
        <v>67.117190199999996</v>
      </c>
      <c r="Z94" s="5">
        <v>67.117190199999996</v>
      </c>
      <c r="AA94" s="5">
        <v>67.117190199999996</v>
      </c>
      <c r="AB94" s="5">
        <v>67.117190199999996</v>
      </c>
      <c r="AC94" s="5">
        <v>67.117190199999996</v>
      </c>
      <c r="AD94" s="5">
        <v>67.117190199999996</v>
      </c>
      <c r="AE94" s="5">
        <v>67.117190199999996</v>
      </c>
      <c r="AF94" s="5">
        <v>67.117190199999996</v>
      </c>
      <c r="AG94" s="5">
        <v>67.117190199999996</v>
      </c>
      <c r="AH94" s="5">
        <v>67.117190199999996</v>
      </c>
      <c r="AI94" s="5">
        <v>67.117190199999996</v>
      </c>
      <c r="AJ94" s="5">
        <v>67.117190199999996</v>
      </c>
      <c r="AK94" s="5">
        <v>67.117190199999996</v>
      </c>
      <c r="AL94" s="5">
        <v>67.117190199999996</v>
      </c>
      <c r="AM94" s="5">
        <v>67.117190199999996</v>
      </c>
      <c r="AN94" s="5">
        <v>67.117190199999996</v>
      </c>
      <c r="AO94" s="5">
        <v>67.117190199999996</v>
      </c>
      <c r="AP94" s="5">
        <v>67.117190199999996</v>
      </c>
    </row>
    <row r="95" spans="2:43" s="4" customFormat="1" ht="10.199999999999999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0.199999999999999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0.199999999999999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0.199999999999999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0.199999999999999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0.199999999999999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3461.2072400000002</v>
      </c>
      <c r="T100" s="38">
        <v>5303.6437900000001</v>
      </c>
      <c r="U100" s="38">
        <v>6775.8772769999996</v>
      </c>
      <c r="V100" s="38">
        <v>6775.8772769999996</v>
      </c>
      <c r="W100" s="38">
        <v>6775.8772769999996</v>
      </c>
      <c r="X100" s="38">
        <v>6775.8772769999996</v>
      </c>
      <c r="Y100" s="38">
        <v>6775.8772769999996</v>
      </c>
      <c r="Z100" s="38">
        <v>6775.8772769999996</v>
      </c>
      <c r="AA100" s="38">
        <v>6775.8772769999996</v>
      </c>
      <c r="AB100" s="38">
        <v>6775.8772769999996</v>
      </c>
      <c r="AC100" s="38">
        <v>6775.8772769999996</v>
      </c>
      <c r="AD100" s="38">
        <v>6775.8772769999996</v>
      </c>
      <c r="AE100" s="38">
        <v>6775.8772769999996</v>
      </c>
      <c r="AF100" s="38">
        <v>6775.8772769999996</v>
      </c>
      <c r="AG100" s="38">
        <v>6775.8772769999996</v>
      </c>
      <c r="AH100" s="38">
        <v>6775.8772769999996</v>
      </c>
      <c r="AI100" s="38">
        <v>6775.8772769999996</v>
      </c>
      <c r="AJ100" s="38">
        <v>6775.8772769999996</v>
      </c>
      <c r="AK100" s="38">
        <v>6775.8772769999996</v>
      </c>
      <c r="AL100" s="38">
        <v>6775.8772769999996</v>
      </c>
      <c r="AM100" s="38">
        <v>6775.8772769999996</v>
      </c>
      <c r="AN100" s="38">
        <v>6775.8772769999996</v>
      </c>
      <c r="AO100" s="38">
        <v>6775.8772769999996</v>
      </c>
      <c r="AP100" s="38">
        <v>6775.8772769999996</v>
      </c>
      <c r="AQ100" s="5">
        <v>96411.055729999993</v>
      </c>
    </row>
    <row r="101" spans="1:48" s="4" customFormat="1" ht="10.199999999999999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0.199999999999999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0.199999999999999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0.199999999999999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0.199999999999999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0.199999999999999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0.199999999999999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1041.3880650000001</v>
      </c>
      <c r="T107" s="5">
        <v>1166.782461</v>
      </c>
      <c r="U107" s="5">
        <v>1551.9690189999999</v>
      </c>
      <c r="V107" s="5">
        <v>1551.9690189999999</v>
      </c>
      <c r="W107" s="5">
        <v>1165.2690190000001</v>
      </c>
      <c r="X107" s="5">
        <v>1165.2690190000001</v>
      </c>
      <c r="Y107" s="5">
        <v>1165.2690190000001</v>
      </c>
      <c r="Z107" s="5">
        <v>1165.2690190000001</v>
      </c>
      <c r="AA107" s="5">
        <v>1165.2690190000001</v>
      </c>
      <c r="AB107" s="5">
        <v>1165.2690190000001</v>
      </c>
      <c r="AC107" s="5">
        <v>574.46901869999999</v>
      </c>
      <c r="AD107" s="5">
        <v>574.46901869999999</v>
      </c>
      <c r="AE107" s="5">
        <v>574.46901869999999</v>
      </c>
      <c r="AF107" s="5">
        <v>574.46901869999999</v>
      </c>
      <c r="AG107" s="5">
        <v>574.46901869999999</v>
      </c>
      <c r="AH107" s="5">
        <v>574.46901869999999</v>
      </c>
      <c r="AI107" s="5">
        <v>574.46901869999999</v>
      </c>
      <c r="AJ107" s="5">
        <v>574.46901869999999</v>
      </c>
      <c r="AK107" s="5">
        <v>574.46901869999999</v>
      </c>
      <c r="AL107" s="5">
        <v>574.46901869999999</v>
      </c>
      <c r="AM107" s="5">
        <v>574.46901869999999</v>
      </c>
      <c r="AN107" s="5">
        <v>574.46901869999999</v>
      </c>
      <c r="AO107" s="5">
        <v>574.46901869999999</v>
      </c>
      <c r="AP107" s="5">
        <v>574.46901869999999</v>
      </c>
    </row>
    <row r="108" spans="1:48" s="4" customFormat="1" ht="10.199999999999999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0.199999999999999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0.199999999999999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0.199999999999999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0.199999999999999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4811.1880650000003</v>
      </c>
      <c r="T112" s="38">
        <v>4758.3824610000001</v>
      </c>
      <c r="U112" s="38">
        <v>5143.5690189999996</v>
      </c>
      <c r="V112" s="38">
        <v>5143.5690189999996</v>
      </c>
      <c r="W112" s="38">
        <v>3818.9690190000001</v>
      </c>
      <c r="X112" s="38">
        <v>3818.9690190000001</v>
      </c>
      <c r="Y112" s="38">
        <v>3818.9690190000001</v>
      </c>
      <c r="Z112" s="38">
        <v>2770.1690189999999</v>
      </c>
      <c r="AA112" s="38">
        <v>2770.1690189999999</v>
      </c>
      <c r="AB112" s="38">
        <v>2770.1690189999999</v>
      </c>
      <c r="AC112" s="38">
        <v>2179.3690190000002</v>
      </c>
      <c r="AD112" s="38">
        <v>2179.3690190000002</v>
      </c>
      <c r="AE112" s="38">
        <v>2151.3690190000002</v>
      </c>
      <c r="AF112" s="38">
        <v>2151.3690190000002</v>
      </c>
      <c r="AG112" s="38">
        <v>937.66901870000004</v>
      </c>
      <c r="AH112" s="38">
        <v>937.66901870000004</v>
      </c>
      <c r="AI112" s="38">
        <v>937.66901870000004</v>
      </c>
      <c r="AJ112" s="38">
        <v>937.66901870000004</v>
      </c>
      <c r="AK112" s="38">
        <v>574.46901869999999</v>
      </c>
      <c r="AL112" s="38">
        <v>574.46901869999999</v>
      </c>
      <c r="AM112" s="38">
        <v>574.46901869999999</v>
      </c>
      <c r="AN112" s="38">
        <v>574.46901869999999</v>
      </c>
      <c r="AO112" s="38">
        <v>574.46901869999999</v>
      </c>
      <c r="AP112" s="38">
        <v>574.46901869999999</v>
      </c>
      <c r="AQ112" s="5">
        <v>2620.099569</v>
      </c>
    </row>
    <row r="113" spans="1:43" s="4" customFormat="1" ht="10.199999999999999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>
        <v>859.74805460000005</v>
      </c>
      <c r="AN113" s="5">
        <v>1900.922785</v>
      </c>
      <c r="AO113" s="5">
        <v>2572.1826329999999</v>
      </c>
      <c r="AP113" s="5">
        <v>2631.2019599999999</v>
      </c>
    </row>
    <row r="114" spans="1:43" s="4" customFormat="1" ht="10.199999999999999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0.199999999999999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0.199999999999999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0.199999999999999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0.199999999999999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0.199999999999999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0.199999999999999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0.199999999999999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0.199999999999999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0.199999999999999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0.199999999999999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859.74805460000005</v>
      </c>
      <c r="AN124" s="38">
        <v>1900.922785</v>
      </c>
      <c r="AO124" s="38">
        <v>2572.1826329999999</v>
      </c>
      <c r="AP124" s="38">
        <v>2631.2019599999999</v>
      </c>
      <c r="AQ124" s="5">
        <v>590.79999999999995</v>
      </c>
    </row>
    <row r="125" spans="1:43" s="4" customFormat="1" ht="10.199999999999999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0.199999999999999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0.199999999999999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0.199999999999999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0.199999999999999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0.199999999999999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0.199999999999999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0.199999999999999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0.199999999999999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0.199999999999999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0.199999999999999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0.199999999999999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0.199999999999999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0.199999999999999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0.199999999999999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0.199999999999999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0.199999999999999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0.199999999999999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0.199999999999999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0.199999999999999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0.199999999999999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0.199999999999999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0.199999999999999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0.199999999999999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0.199999999999999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0.199999999999999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0.199999999999999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0.199999999999999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0.199999999999999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0.199999999999999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0.199999999999999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0.199999999999999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0.199999999999999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0.199999999999999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0.199999999999999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0.199999999999999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0.199999999999999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0.199999999999999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0.199999999999999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0.199999999999999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0.199999999999999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0.199999999999999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0.199999999999999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0.199999999999999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0.199999999999999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0.199999999999999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0.199999999999999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0.199999999999999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0.199999999999999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0.199999999999999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0.199999999999999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0.199999999999999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0.199999999999999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0.199999999999999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0.199999999999999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0.199999999999999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0.199999999999999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0.199999999999999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0.199999999999999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0.199999999999999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0.199999999999999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0.199999999999999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0.199999999999999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0.199999999999999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0.199999999999999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0.199999999999999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0.199999999999999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0.199999999999999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0.199999999999999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0.199999999999999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0.199999999999999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0.199999999999999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0.199999999999999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0.199999999999999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0.199999999999999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0.199999999999999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0.199999999999999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0.199999999999999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0.199999999999999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0.199999999999999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0.199999999999999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0.199999999999999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0.199999999999999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0.199999999999999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0.199999999999999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0.199999999999999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0.199999999999999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0.199999999999999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0.199999999999999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0.199999999999999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0.199999999999999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0.199999999999999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0.199999999999999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0.199999999999999" x14ac:dyDescent="0.2">
      <c r="B218" s="4" t="s">
        <v>695</v>
      </c>
      <c r="C218" s="4" t="s">
        <v>46</v>
      </c>
    </row>
    <row r="219" spans="2:43" s="4" customFormat="1" ht="10.199999999999999" x14ac:dyDescent="0.2">
      <c r="B219" s="4" t="s">
        <v>695</v>
      </c>
      <c r="C219" s="4" t="s">
        <v>47</v>
      </c>
    </row>
    <row r="220" spans="2:43" s="8" customFormat="1" ht="10.199999999999999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0.199999999999999" x14ac:dyDescent="0.2">
      <c r="B221" s="4" t="s">
        <v>25</v>
      </c>
      <c r="C221" s="4" t="s">
        <v>37</v>
      </c>
    </row>
    <row r="222" spans="2:43" s="4" customFormat="1" ht="10.199999999999999" x14ac:dyDescent="0.2">
      <c r="B222" s="4" t="s">
        <v>25</v>
      </c>
      <c r="C222" s="4" t="s">
        <v>38</v>
      </c>
    </row>
    <row r="223" spans="2:43" s="4" customFormat="1" ht="10.199999999999999" x14ac:dyDescent="0.2">
      <c r="B223" s="4" t="s">
        <v>25</v>
      </c>
      <c r="C223" s="4" t="s">
        <v>39</v>
      </c>
    </row>
    <row r="224" spans="2:43" s="4" customFormat="1" ht="10.199999999999999" x14ac:dyDescent="0.2">
      <c r="B224" s="4" t="s">
        <v>25</v>
      </c>
      <c r="C224" s="4" t="s">
        <v>40</v>
      </c>
    </row>
    <row r="225" spans="2:43" s="4" customFormat="1" ht="10.199999999999999" x14ac:dyDescent="0.2">
      <c r="B225" s="4" t="s">
        <v>25</v>
      </c>
      <c r="C225" s="4" t="s">
        <v>41</v>
      </c>
    </row>
    <row r="226" spans="2:43" s="4" customFormat="1" ht="10.199999999999999" x14ac:dyDescent="0.2">
      <c r="B226" s="4" t="s">
        <v>25</v>
      </c>
      <c r="C226" s="4" t="s">
        <v>42</v>
      </c>
    </row>
    <row r="227" spans="2:43" s="4" customFormat="1" ht="10.199999999999999" x14ac:dyDescent="0.2">
      <c r="B227" s="4" t="s">
        <v>25</v>
      </c>
      <c r="C227" s="4" t="s">
        <v>43</v>
      </c>
    </row>
    <row r="228" spans="2:43" s="4" customFormat="1" ht="10.199999999999999" x14ac:dyDescent="0.2">
      <c r="B228" s="4" t="s">
        <v>25</v>
      </c>
      <c r="C228" s="4" t="s">
        <v>44</v>
      </c>
    </row>
    <row r="229" spans="2:43" s="4" customFormat="1" ht="10.199999999999999" x14ac:dyDescent="0.2">
      <c r="B229" s="4" t="s">
        <v>25</v>
      </c>
      <c r="C229" s="4" t="s">
        <v>45</v>
      </c>
    </row>
    <row r="230" spans="2:43" s="4" customFormat="1" ht="10.199999999999999" x14ac:dyDescent="0.2">
      <c r="B230" s="4" t="s">
        <v>25</v>
      </c>
      <c r="C230" s="4" t="s">
        <v>46</v>
      </c>
    </row>
    <row r="231" spans="2:43" s="4" customFormat="1" ht="10.199999999999999" x14ac:dyDescent="0.2">
      <c r="B231" s="4" t="s">
        <v>25</v>
      </c>
      <c r="C231" s="4" t="s">
        <v>47</v>
      </c>
    </row>
    <row r="232" spans="2:43" s="8" customFormat="1" ht="10.199999999999999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0.199999999999999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35842.04</v>
      </c>
      <c r="T233" s="4">
        <v>36502.94</v>
      </c>
      <c r="U233" s="4">
        <v>37887.519999999997</v>
      </c>
      <c r="V233" s="4">
        <v>37887.519999999997</v>
      </c>
      <c r="W233" s="4">
        <v>37887.519999999997</v>
      </c>
      <c r="X233" s="4">
        <v>37887.519999999997</v>
      </c>
      <c r="Y233" s="4">
        <v>37887.519999999997</v>
      </c>
      <c r="Z233" s="4">
        <v>37887.519999999997</v>
      </c>
      <c r="AA233" s="4">
        <v>37887.519999999997</v>
      </c>
      <c r="AB233" s="4">
        <v>37887.519999999997</v>
      </c>
      <c r="AC233" s="4">
        <v>37887.519999999997</v>
      </c>
      <c r="AD233" s="4">
        <v>37887.519999999997</v>
      </c>
      <c r="AE233" s="4">
        <v>38245.42</v>
      </c>
      <c r="AF233" s="4">
        <v>38245.42</v>
      </c>
      <c r="AG233" s="4">
        <v>38245.42</v>
      </c>
      <c r="AH233" s="4">
        <v>38245.42</v>
      </c>
      <c r="AI233" s="4">
        <v>38245.42</v>
      </c>
      <c r="AJ233" s="4">
        <v>38245.42</v>
      </c>
      <c r="AK233" s="4">
        <v>38245.42</v>
      </c>
      <c r="AL233" s="4">
        <v>38245.42</v>
      </c>
      <c r="AM233" s="4">
        <v>38245.42</v>
      </c>
      <c r="AN233" s="4">
        <v>38245.42</v>
      </c>
      <c r="AO233" s="4">
        <v>38245.42</v>
      </c>
      <c r="AP233" s="4">
        <v>38278.22</v>
      </c>
    </row>
    <row r="234" spans="2:43" s="4" customFormat="1" ht="10.199999999999999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15734.032999999999</v>
      </c>
      <c r="Q234" s="4">
        <v>15734.032999999999</v>
      </c>
      <c r="R234" s="4">
        <v>15966.233</v>
      </c>
      <c r="S234" s="4">
        <v>15966.233</v>
      </c>
      <c r="T234" s="4">
        <v>16561.483</v>
      </c>
      <c r="U234" s="4">
        <v>18542.742999999999</v>
      </c>
      <c r="V234" s="4">
        <v>18542.742999999999</v>
      </c>
      <c r="W234" s="4">
        <v>18542.742999999999</v>
      </c>
      <c r="X234" s="4">
        <v>18542.742999999999</v>
      </c>
      <c r="Y234" s="4">
        <v>18542.742999999999</v>
      </c>
      <c r="Z234" s="4">
        <v>18542.742999999999</v>
      </c>
      <c r="AA234" s="4">
        <v>18542.742999999999</v>
      </c>
      <c r="AB234" s="4">
        <v>18542.742999999999</v>
      </c>
      <c r="AC234" s="4">
        <v>18542.742999999999</v>
      </c>
      <c r="AD234" s="4">
        <v>18542.742999999999</v>
      </c>
      <c r="AE234" s="4">
        <v>18542.742999999999</v>
      </c>
      <c r="AF234" s="4">
        <v>18542.742999999999</v>
      </c>
      <c r="AG234" s="4">
        <v>18542.742999999999</v>
      </c>
      <c r="AH234" s="4">
        <v>18542.742999999999</v>
      </c>
      <c r="AI234" s="4">
        <v>18542.742999999999</v>
      </c>
      <c r="AJ234" s="4">
        <v>18542.742999999999</v>
      </c>
      <c r="AK234" s="4">
        <v>18542.742999999999</v>
      </c>
      <c r="AL234" s="4">
        <v>18542.742999999999</v>
      </c>
      <c r="AM234" s="4">
        <v>18542.742999999999</v>
      </c>
      <c r="AN234" s="4">
        <v>18542.742999999999</v>
      </c>
      <c r="AO234" s="4">
        <v>18542.742999999999</v>
      </c>
      <c r="AP234" s="4">
        <v>18542.742999999999</v>
      </c>
    </row>
    <row r="235" spans="2:43" s="4" customFormat="1" ht="10.199999999999999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11077.168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11319.168</v>
      </c>
      <c r="AE235" s="4">
        <v>11319.168</v>
      </c>
      <c r="AF235" s="4">
        <v>11319.168</v>
      </c>
      <c r="AG235" s="4">
        <v>11319.168</v>
      </c>
      <c r="AH235" s="4">
        <v>11319.168</v>
      </c>
      <c r="AI235" s="4">
        <v>11319.168</v>
      </c>
      <c r="AJ235" s="4">
        <v>11319.168</v>
      </c>
      <c r="AK235" s="4">
        <v>11319.168</v>
      </c>
      <c r="AL235" s="4">
        <v>11319.168</v>
      </c>
      <c r="AM235" s="4">
        <v>11319.168</v>
      </c>
      <c r="AN235" s="4">
        <v>11319.168</v>
      </c>
      <c r="AO235" s="4">
        <v>11319.168</v>
      </c>
      <c r="AP235" s="4">
        <v>11319.168</v>
      </c>
    </row>
    <row r="236" spans="2:43" s="4" customFormat="1" ht="10.199999999999999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0.199999999999999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0.199999999999999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0.199999999999999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729.34709269999996</v>
      </c>
      <c r="R239" s="4">
        <v>848.91552160000003</v>
      </c>
      <c r="S239" s="4">
        <v>1263.8464959999999</v>
      </c>
      <c r="T239" s="4">
        <v>1263.8464959999999</v>
      </c>
      <c r="U239" s="4">
        <v>1263.8464959999999</v>
      </c>
      <c r="V239" s="4">
        <v>1263.8464959999999</v>
      </c>
      <c r="W239" s="4">
        <v>1263.8464959999999</v>
      </c>
      <c r="X239" s="4">
        <v>1263.8464959999999</v>
      </c>
      <c r="Y239" s="4">
        <v>1263.8464959999999</v>
      </c>
      <c r="Z239" s="4">
        <v>1317.555844</v>
      </c>
      <c r="AA239" s="4">
        <v>1488.3587600000001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0.199999999999999" x14ac:dyDescent="0.2">
      <c r="B240" s="4" t="s">
        <v>1</v>
      </c>
      <c r="C240" s="4" t="s">
        <v>44</v>
      </c>
      <c r="AB240" s="4">
        <v>546.99201679999999</v>
      </c>
      <c r="AC240" s="4">
        <v>2151.2038069999999</v>
      </c>
      <c r="AD240" s="4">
        <v>2225.1719050000002</v>
      </c>
      <c r="AE240" s="4">
        <v>2225.1719050000002</v>
      </c>
      <c r="AF240" s="4">
        <v>2225.1719050000002</v>
      </c>
      <c r="AG240" s="4">
        <v>2225.1719050000002</v>
      </c>
      <c r="AH240" s="4">
        <v>2225.1719050000002</v>
      </c>
      <c r="AI240" s="4">
        <v>2225.1719050000002</v>
      </c>
      <c r="AJ240" s="4">
        <v>2225.1719050000002</v>
      </c>
      <c r="AK240" s="4">
        <v>2225.1719050000002</v>
      </c>
      <c r="AL240" s="4">
        <v>2225.1719050000002</v>
      </c>
      <c r="AM240" s="4">
        <v>2225.1719050000002</v>
      </c>
      <c r="AN240" s="4">
        <v>2338</v>
      </c>
      <c r="AO240" s="4">
        <v>2338</v>
      </c>
      <c r="AP240" s="4">
        <v>2338</v>
      </c>
    </row>
    <row r="241" spans="2:43" s="4" customFormat="1" ht="10.199999999999999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3319.88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0.199999999999999" x14ac:dyDescent="0.2">
      <c r="B242" s="4" t="s">
        <v>1</v>
      </c>
      <c r="C242" s="4" t="s">
        <v>46</v>
      </c>
    </row>
    <row r="243" spans="2:43" s="4" customFormat="1" ht="10.199999999999999" x14ac:dyDescent="0.2">
      <c r="B243" s="4" t="s">
        <v>1</v>
      </c>
      <c r="C243" s="4" t="s">
        <v>47</v>
      </c>
    </row>
    <row r="244" spans="2:43" s="8" customFormat="1" ht="10.199999999999999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109377.77099999999</v>
      </c>
      <c r="Q244" s="39">
        <v>109486.86810000001</v>
      </c>
      <c r="R244" s="39">
        <v>109919.63649999999</v>
      </c>
      <c r="S244" s="39">
        <v>110334.5675</v>
      </c>
      <c r="T244" s="39">
        <v>111799.7175</v>
      </c>
      <c r="U244" s="39">
        <v>115637.5575</v>
      </c>
      <c r="V244" s="39">
        <v>115637.5575</v>
      </c>
      <c r="W244" s="39">
        <v>115637.5575</v>
      </c>
      <c r="X244" s="39">
        <v>115637.5575</v>
      </c>
      <c r="Y244" s="39">
        <v>115637.5575</v>
      </c>
      <c r="Z244" s="39">
        <v>115691.2668</v>
      </c>
      <c r="AA244" s="39">
        <v>115862.0698</v>
      </c>
      <c r="AB244" s="39">
        <v>116590.95299999999</v>
      </c>
      <c r="AC244" s="39">
        <v>118195.1648</v>
      </c>
      <c r="AD244" s="39">
        <v>118269.1329</v>
      </c>
      <c r="AE244" s="39">
        <v>118627.03290000001</v>
      </c>
      <c r="AF244" s="39">
        <v>118627.03290000001</v>
      </c>
      <c r="AG244" s="39">
        <v>118627.03290000001</v>
      </c>
      <c r="AH244" s="39">
        <v>118627.03290000001</v>
      </c>
      <c r="AI244" s="39">
        <v>118627.03290000001</v>
      </c>
      <c r="AJ244" s="39">
        <v>118627.03290000001</v>
      </c>
      <c r="AK244" s="39">
        <v>118627.03290000001</v>
      </c>
      <c r="AL244" s="39">
        <v>118627.03290000001</v>
      </c>
      <c r="AM244" s="39">
        <v>118627.03290000001</v>
      </c>
      <c r="AN244" s="39">
        <v>118739.861</v>
      </c>
      <c r="AO244" s="39">
        <v>118739.861</v>
      </c>
      <c r="AP244" s="39">
        <v>118772.66099999999</v>
      </c>
      <c r="AQ244" s="5">
        <v>25387.629000000001</v>
      </c>
    </row>
    <row r="245" spans="2:43" s="4" customFormat="1" ht="10.199999999999999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0.199999999999999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0.199999999999999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0.199999999999999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0.199999999999999" x14ac:dyDescent="0.2">
      <c r="B249" s="4" t="s">
        <v>26</v>
      </c>
      <c r="C249" s="4" t="s">
        <v>41</v>
      </c>
    </row>
    <row r="250" spans="2:43" s="4" customFormat="1" ht="10.199999999999999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0.199999999999999" x14ac:dyDescent="0.2">
      <c r="B251" s="4" t="s">
        <v>26</v>
      </c>
      <c r="C251" s="4" t="s">
        <v>43</v>
      </c>
    </row>
    <row r="252" spans="2:43" s="4" customFormat="1" ht="10.199999999999999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0.199999999999999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0.199999999999999" x14ac:dyDescent="0.2">
      <c r="B254" s="4" t="s">
        <v>26</v>
      </c>
      <c r="C254" s="4" t="s">
        <v>46</v>
      </c>
    </row>
    <row r="255" spans="2:43" s="4" customFormat="1" ht="10.199999999999999" x14ac:dyDescent="0.2">
      <c r="B255" s="4" t="s">
        <v>26</v>
      </c>
      <c r="C255" s="4" t="s">
        <v>47</v>
      </c>
    </row>
    <row r="256" spans="2:43" s="8" customFormat="1" ht="10.199999999999999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11201.325999999999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0.199999999999999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0.199999999999999" x14ac:dyDescent="0.2">
      <c r="B258" s="4" t="s">
        <v>27</v>
      </c>
      <c r="C258" s="4" t="s">
        <v>38</v>
      </c>
    </row>
    <row r="259" spans="2:43" s="4" customFormat="1" ht="10.199999999999999" x14ac:dyDescent="0.2">
      <c r="B259" s="4" t="s">
        <v>27</v>
      </c>
      <c r="C259" s="4" t="s">
        <v>39</v>
      </c>
    </row>
    <row r="260" spans="2:43" s="4" customFormat="1" ht="10.199999999999999" x14ac:dyDescent="0.2">
      <c r="B260" s="4" t="s">
        <v>27</v>
      </c>
      <c r="C260" s="4" t="s">
        <v>40</v>
      </c>
    </row>
    <row r="261" spans="2:43" s="4" customFormat="1" ht="10.199999999999999" x14ac:dyDescent="0.2">
      <c r="B261" s="4" t="s">
        <v>27</v>
      </c>
      <c r="C261" s="4" t="s">
        <v>41</v>
      </c>
    </row>
    <row r="262" spans="2:43" s="4" customFormat="1" ht="10.199999999999999" x14ac:dyDescent="0.2">
      <c r="B262" s="4" t="s">
        <v>27</v>
      </c>
      <c r="C262" s="4" t="s">
        <v>42</v>
      </c>
    </row>
    <row r="263" spans="2:43" s="4" customFormat="1" ht="10.199999999999999" x14ac:dyDescent="0.2">
      <c r="B263" s="4" t="s">
        <v>27</v>
      </c>
      <c r="C263" s="4" t="s">
        <v>43</v>
      </c>
    </row>
    <row r="264" spans="2:43" s="4" customFormat="1" ht="10.199999999999999" x14ac:dyDescent="0.2">
      <c r="B264" s="4" t="s">
        <v>27</v>
      </c>
      <c r="C264" s="4" t="s">
        <v>44</v>
      </c>
    </row>
    <row r="265" spans="2:43" s="4" customFormat="1" ht="10.199999999999999" x14ac:dyDescent="0.2">
      <c r="B265" s="4" t="s">
        <v>27</v>
      </c>
      <c r="C265" s="4" t="s">
        <v>45</v>
      </c>
    </row>
    <row r="266" spans="2:43" s="4" customFormat="1" ht="10.199999999999999" x14ac:dyDescent="0.2">
      <c r="B266" s="4" t="s">
        <v>27</v>
      </c>
      <c r="C266" s="4" t="s">
        <v>46</v>
      </c>
    </row>
    <row r="267" spans="2:43" s="4" customFormat="1" ht="10.199999999999999" x14ac:dyDescent="0.2">
      <c r="B267" s="4" t="s">
        <v>27</v>
      </c>
      <c r="C267" s="4" t="s">
        <v>47</v>
      </c>
    </row>
    <row r="268" spans="2:43" s="4" customFormat="1" ht="10.199999999999999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0.199999999999999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0.199999999999999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0.199999999999999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0.199999999999999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0.199999999999999" x14ac:dyDescent="0.2">
      <c r="B273" s="4" t="s">
        <v>61</v>
      </c>
      <c r="C273" s="4" t="s">
        <v>41</v>
      </c>
    </row>
    <row r="274" spans="2:43" s="4" customFormat="1" ht="10.199999999999999" x14ac:dyDescent="0.2">
      <c r="B274" s="4" t="s">
        <v>61</v>
      </c>
      <c r="C274" s="4" t="s">
        <v>42</v>
      </c>
    </row>
    <row r="275" spans="2:43" s="4" customFormat="1" ht="10.199999999999999" x14ac:dyDescent="0.2">
      <c r="B275" s="4" t="s">
        <v>61</v>
      </c>
      <c r="C275" s="4" t="s">
        <v>43</v>
      </c>
    </row>
    <row r="276" spans="2:43" s="4" customFormat="1" ht="10.199999999999999" x14ac:dyDescent="0.2">
      <c r="B276" s="4" t="s">
        <v>61</v>
      </c>
      <c r="C276" s="4" t="s">
        <v>44</v>
      </c>
    </row>
    <row r="277" spans="2:43" s="4" customFormat="1" ht="10.199999999999999" x14ac:dyDescent="0.2">
      <c r="B277" s="4" t="s">
        <v>61</v>
      </c>
      <c r="C277" s="4" t="s">
        <v>45</v>
      </c>
    </row>
    <row r="278" spans="2:43" s="4" customFormat="1" ht="10.199999999999999" x14ac:dyDescent="0.2">
      <c r="B278" s="4" t="s">
        <v>61</v>
      </c>
      <c r="C278" s="4" t="s">
        <v>46</v>
      </c>
    </row>
    <row r="279" spans="2:43" s="4" customFormat="1" ht="10.199999999999999" x14ac:dyDescent="0.2">
      <c r="B279" s="4" t="s">
        <v>61</v>
      </c>
      <c r="C279" s="4" t="s">
        <v>47</v>
      </c>
    </row>
    <row r="280" spans="2:43" s="4" customFormat="1" ht="10.199999999999999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0.199999999999999" x14ac:dyDescent="0.2">
      <c r="B281" s="4" t="s">
        <v>62</v>
      </c>
      <c r="C281" s="4" t="s">
        <v>37</v>
      </c>
    </row>
    <row r="282" spans="2:43" s="4" customFormat="1" ht="10.199999999999999" x14ac:dyDescent="0.2">
      <c r="B282" s="4" t="s">
        <v>62</v>
      </c>
      <c r="C282" s="4" t="s">
        <v>38</v>
      </c>
    </row>
    <row r="283" spans="2:43" s="4" customFormat="1" ht="10.199999999999999" x14ac:dyDescent="0.2">
      <c r="B283" s="4" t="s">
        <v>62</v>
      </c>
      <c r="C283" s="4" t="s">
        <v>39</v>
      </c>
    </row>
    <row r="284" spans="2:43" s="4" customFormat="1" ht="10.199999999999999" x14ac:dyDescent="0.2">
      <c r="B284" s="4" t="s">
        <v>62</v>
      </c>
      <c r="C284" s="4" t="s">
        <v>40</v>
      </c>
    </row>
    <row r="285" spans="2:43" s="4" customFormat="1" ht="10.199999999999999" x14ac:dyDescent="0.2">
      <c r="B285" s="4" t="s">
        <v>62</v>
      </c>
      <c r="C285" s="4" t="s">
        <v>41</v>
      </c>
    </row>
    <row r="286" spans="2:43" s="4" customFormat="1" ht="10.199999999999999" x14ac:dyDescent="0.2">
      <c r="B286" s="4" t="s">
        <v>62</v>
      </c>
      <c r="C286" s="4" t="s">
        <v>42</v>
      </c>
    </row>
    <row r="287" spans="2:43" s="4" customFormat="1" ht="10.199999999999999" x14ac:dyDescent="0.2">
      <c r="B287" s="4" t="s">
        <v>62</v>
      </c>
      <c r="C287" s="4" t="s">
        <v>43</v>
      </c>
    </row>
    <row r="288" spans="2:43" s="4" customFormat="1" ht="10.199999999999999" x14ac:dyDescent="0.2">
      <c r="B288" s="4" t="s">
        <v>62</v>
      </c>
      <c r="C288" s="4" t="s">
        <v>44</v>
      </c>
    </row>
    <row r="289" spans="2:43" s="4" customFormat="1" ht="10.199999999999999" x14ac:dyDescent="0.2">
      <c r="B289" s="4" t="s">
        <v>62</v>
      </c>
      <c r="C289" s="4" t="s">
        <v>45</v>
      </c>
    </row>
    <row r="290" spans="2:43" s="4" customFormat="1" ht="10.199999999999999" x14ac:dyDescent="0.2">
      <c r="B290" s="4" t="s">
        <v>62</v>
      </c>
      <c r="C290" s="4" t="s">
        <v>46</v>
      </c>
    </row>
    <row r="291" spans="2:43" s="4" customFormat="1" ht="10.199999999999999" x14ac:dyDescent="0.2">
      <c r="B291" s="4" t="s">
        <v>62</v>
      </c>
      <c r="C291" s="4" t="s">
        <v>47</v>
      </c>
    </row>
    <row r="292" spans="2:43" s="4" customFormat="1" ht="10.199999999999999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0.199999999999999" x14ac:dyDescent="0.2">
      <c r="B293" s="4" t="s">
        <v>63</v>
      </c>
      <c r="C293" s="4" t="s">
        <v>37</v>
      </c>
      <c r="AA293" s="4">
        <v>1544.0414740000001</v>
      </c>
      <c r="AB293" s="4">
        <v>5356.103897</v>
      </c>
      <c r="AC293" s="4">
        <v>5356.103897</v>
      </c>
      <c r="AD293" s="4">
        <v>5356.103897</v>
      </c>
      <c r="AE293" s="4">
        <v>5356.103897</v>
      </c>
      <c r="AF293" s="4">
        <v>5356.103897</v>
      </c>
      <c r="AG293" s="4">
        <v>5356.103897</v>
      </c>
      <c r="AH293" s="4">
        <v>5356.103897</v>
      </c>
      <c r="AI293" s="4">
        <v>5356.103897</v>
      </c>
      <c r="AJ293" s="4">
        <v>5356.103897</v>
      </c>
      <c r="AK293" s="4">
        <v>5356.103897</v>
      </c>
      <c r="AL293" s="4">
        <v>5356.103897</v>
      </c>
      <c r="AM293" s="4">
        <v>5356.103897</v>
      </c>
      <c r="AN293" s="4">
        <v>5356.103897</v>
      </c>
      <c r="AO293" s="4">
        <v>5356.103897</v>
      </c>
      <c r="AP293" s="4">
        <v>5356.103897</v>
      </c>
    </row>
    <row r="294" spans="2:43" s="4" customFormat="1" ht="10.199999999999999" x14ac:dyDescent="0.2">
      <c r="B294" s="4" t="s">
        <v>63</v>
      </c>
      <c r="C294" s="4" t="s">
        <v>38</v>
      </c>
    </row>
    <row r="295" spans="2:43" s="4" customFormat="1" ht="10.199999999999999" x14ac:dyDescent="0.2">
      <c r="B295" s="4" t="s">
        <v>63</v>
      </c>
      <c r="C295" s="4" t="s">
        <v>39</v>
      </c>
    </row>
    <row r="296" spans="2:43" s="4" customFormat="1" ht="10.199999999999999" x14ac:dyDescent="0.2">
      <c r="B296" s="4" t="s">
        <v>63</v>
      </c>
      <c r="C296" s="4" t="s">
        <v>40</v>
      </c>
    </row>
    <row r="297" spans="2:43" s="4" customFormat="1" ht="10.199999999999999" x14ac:dyDescent="0.2">
      <c r="B297" s="4" t="s">
        <v>63</v>
      </c>
      <c r="C297" s="4" t="s">
        <v>41</v>
      </c>
    </row>
    <row r="298" spans="2:43" s="4" customFormat="1" ht="10.199999999999999" x14ac:dyDescent="0.2">
      <c r="B298" s="4" t="s">
        <v>63</v>
      </c>
      <c r="C298" s="4" t="s">
        <v>42</v>
      </c>
    </row>
    <row r="299" spans="2:43" s="4" customFormat="1" ht="10.199999999999999" x14ac:dyDescent="0.2">
      <c r="B299" s="4" t="s">
        <v>63</v>
      </c>
      <c r="C299" s="4" t="s">
        <v>43</v>
      </c>
    </row>
    <row r="300" spans="2:43" s="4" customFormat="1" ht="10.199999999999999" x14ac:dyDescent="0.2">
      <c r="B300" s="4" t="s">
        <v>63</v>
      </c>
      <c r="C300" s="4" t="s">
        <v>44</v>
      </c>
    </row>
    <row r="301" spans="2:43" s="4" customFormat="1" ht="10.199999999999999" x14ac:dyDescent="0.2">
      <c r="B301" s="4" t="s">
        <v>63</v>
      </c>
      <c r="C301" s="4" t="s">
        <v>45</v>
      </c>
    </row>
    <row r="302" spans="2:43" s="4" customFormat="1" ht="10.199999999999999" x14ac:dyDescent="0.2">
      <c r="B302" s="4" t="s">
        <v>63</v>
      </c>
      <c r="C302" s="4" t="s">
        <v>46</v>
      </c>
    </row>
    <row r="303" spans="2:43" s="4" customFormat="1" ht="10.199999999999999" x14ac:dyDescent="0.2">
      <c r="B303" s="4" t="s">
        <v>63</v>
      </c>
      <c r="C303" s="4" t="s">
        <v>47</v>
      </c>
    </row>
    <row r="304" spans="2:43" s="4" customFormat="1" ht="10.199999999999999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1544.0414740000001</v>
      </c>
      <c r="AB304" s="37">
        <v>5356.103897</v>
      </c>
      <c r="AC304" s="37">
        <v>5356.103897</v>
      </c>
      <c r="AD304" s="37">
        <v>5356.103897</v>
      </c>
      <c r="AE304" s="37">
        <v>5356.103897</v>
      </c>
      <c r="AF304" s="37">
        <v>5356.103897</v>
      </c>
      <c r="AG304" s="37">
        <v>5356.103897</v>
      </c>
      <c r="AH304" s="37">
        <v>5356.103897</v>
      </c>
      <c r="AI304" s="37">
        <v>5356.103897</v>
      </c>
      <c r="AJ304" s="37">
        <v>5356.103897</v>
      </c>
      <c r="AK304" s="37">
        <v>5356.103897</v>
      </c>
      <c r="AL304" s="37">
        <v>5356.103897</v>
      </c>
      <c r="AM304" s="37">
        <v>5356.103897</v>
      </c>
      <c r="AN304" s="37">
        <v>5356.103897</v>
      </c>
      <c r="AO304" s="37">
        <v>5356.103897</v>
      </c>
      <c r="AP304" s="37">
        <v>5356.103897</v>
      </c>
      <c r="AQ304" s="5">
        <v>38500</v>
      </c>
    </row>
    <row r="305" spans="2:43" s="4" customFormat="1" ht="10.199999999999999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0.199999999999999" x14ac:dyDescent="0.2">
      <c r="B306" s="4" t="s">
        <v>64</v>
      </c>
      <c r="C306" s="4" t="s">
        <v>38</v>
      </c>
    </row>
    <row r="307" spans="2:43" s="4" customFormat="1" ht="10.199999999999999" x14ac:dyDescent="0.2">
      <c r="B307" s="4" t="s">
        <v>64</v>
      </c>
      <c r="C307" s="4" t="s">
        <v>39</v>
      </c>
    </row>
    <row r="308" spans="2:43" s="4" customFormat="1" ht="10.199999999999999" x14ac:dyDescent="0.2">
      <c r="B308" s="4" t="s">
        <v>64</v>
      </c>
      <c r="C308" s="4" t="s">
        <v>40</v>
      </c>
    </row>
    <row r="309" spans="2:43" s="4" customFormat="1" ht="10.199999999999999" x14ac:dyDescent="0.2">
      <c r="B309" s="4" t="s">
        <v>64</v>
      </c>
      <c r="C309" s="4" t="s">
        <v>41</v>
      </c>
    </row>
    <row r="310" spans="2:43" s="4" customFormat="1" ht="10.199999999999999" x14ac:dyDescent="0.2">
      <c r="B310" s="4" t="s">
        <v>64</v>
      </c>
      <c r="C310" s="4" t="s">
        <v>42</v>
      </c>
    </row>
    <row r="311" spans="2:43" s="4" customFormat="1" ht="10.199999999999999" x14ac:dyDescent="0.2">
      <c r="B311" s="4" t="s">
        <v>64</v>
      </c>
      <c r="C311" s="4" t="s">
        <v>43</v>
      </c>
    </row>
    <row r="312" spans="2:43" s="4" customFormat="1" ht="10.199999999999999" x14ac:dyDescent="0.2">
      <c r="B312" s="4" t="s">
        <v>64</v>
      </c>
      <c r="C312" s="4" t="s">
        <v>44</v>
      </c>
    </row>
    <row r="313" spans="2:43" s="4" customFormat="1" ht="10.199999999999999" x14ac:dyDescent="0.2">
      <c r="B313" s="4" t="s">
        <v>64</v>
      </c>
      <c r="C313" s="4" t="s">
        <v>45</v>
      </c>
    </row>
    <row r="314" spans="2:43" s="4" customFormat="1" ht="10.199999999999999" x14ac:dyDescent="0.2">
      <c r="B314" s="4" t="s">
        <v>64</v>
      </c>
      <c r="C314" s="4" t="s">
        <v>46</v>
      </c>
    </row>
    <row r="315" spans="2:43" s="4" customFormat="1" ht="10.199999999999999" x14ac:dyDescent="0.2">
      <c r="B315" s="4" t="s">
        <v>64</v>
      </c>
      <c r="C315" s="4" t="s">
        <v>47</v>
      </c>
    </row>
    <row r="316" spans="2:43" s="4" customFormat="1" ht="10.199999999999999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0.199999999999999" x14ac:dyDescent="0.2">
      <c r="B317" s="4" t="s">
        <v>65</v>
      </c>
      <c r="C317" s="4" t="s">
        <v>37</v>
      </c>
    </row>
    <row r="318" spans="2:43" s="4" customFormat="1" ht="10.199999999999999" x14ac:dyDescent="0.2">
      <c r="B318" s="4" t="s">
        <v>65</v>
      </c>
      <c r="C318" s="4" t="s">
        <v>38</v>
      </c>
    </row>
    <row r="319" spans="2:43" s="4" customFormat="1" ht="10.199999999999999" x14ac:dyDescent="0.2">
      <c r="B319" s="4" t="s">
        <v>65</v>
      </c>
      <c r="C319" s="4" t="s">
        <v>39</v>
      </c>
    </row>
    <row r="320" spans="2:43" s="4" customFormat="1" ht="10.199999999999999" x14ac:dyDescent="0.2">
      <c r="B320" s="4" t="s">
        <v>65</v>
      </c>
      <c r="C320" s="4" t="s">
        <v>40</v>
      </c>
    </row>
    <row r="321" spans="2:43" s="4" customFormat="1" ht="10.199999999999999" x14ac:dyDescent="0.2">
      <c r="B321" s="4" t="s">
        <v>65</v>
      </c>
      <c r="C321" s="4" t="s">
        <v>41</v>
      </c>
    </row>
    <row r="322" spans="2:43" s="4" customFormat="1" ht="10.199999999999999" x14ac:dyDescent="0.2">
      <c r="B322" s="4" t="s">
        <v>65</v>
      </c>
      <c r="C322" s="4" t="s">
        <v>42</v>
      </c>
    </row>
    <row r="323" spans="2:43" s="4" customFormat="1" ht="10.199999999999999" x14ac:dyDescent="0.2">
      <c r="B323" s="4" t="s">
        <v>65</v>
      </c>
      <c r="C323" s="4" t="s">
        <v>43</v>
      </c>
    </row>
    <row r="324" spans="2:43" s="4" customFormat="1" ht="10.199999999999999" x14ac:dyDescent="0.2">
      <c r="B324" s="4" t="s">
        <v>65</v>
      </c>
      <c r="C324" s="4" t="s">
        <v>44</v>
      </c>
    </row>
    <row r="325" spans="2:43" s="4" customFormat="1" ht="10.199999999999999" x14ac:dyDescent="0.2">
      <c r="B325" s="4" t="s">
        <v>65</v>
      </c>
      <c r="C325" s="4" t="s">
        <v>45</v>
      </c>
    </row>
    <row r="326" spans="2:43" s="4" customFormat="1" ht="10.199999999999999" x14ac:dyDescent="0.2">
      <c r="B326" s="4" t="s">
        <v>65</v>
      </c>
      <c r="C326" s="4" t="s">
        <v>46</v>
      </c>
    </row>
    <row r="327" spans="2:43" s="4" customFormat="1" ht="10.199999999999999" x14ac:dyDescent="0.2">
      <c r="B327" s="4" t="s">
        <v>65</v>
      </c>
      <c r="C327" s="4" t="s">
        <v>47</v>
      </c>
    </row>
    <row r="328" spans="2:43" s="4" customFormat="1" ht="10.199999999999999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0.199999999999999" x14ac:dyDescent="0.2">
      <c r="B329" s="4" t="s">
        <v>66</v>
      </c>
      <c r="C329" s="4" t="s">
        <v>37</v>
      </c>
    </row>
    <row r="330" spans="2:43" s="4" customFormat="1" ht="10.199999999999999" x14ac:dyDescent="0.2">
      <c r="B330" s="4" t="s">
        <v>66</v>
      </c>
      <c r="C330" s="4" t="s">
        <v>38</v>
      </c>
    </row>
    <row r="331" spans="2:43" s="4" customFormat="1" ht="10.199999999999999" x14ac:dyDescent="0.2">
      <c r="B331" s="4" t="s">
        <v>66</v>
      </c>
      <c r="C331" s="4" t="s">
        <v>39</v>
      </c>
    </row>
    <row r="332" spans="2:43" s="4" customFormat="1" ht="10.199999999999999" x14ac:dyDescent="0.2">
      <c r="B332" s="4" t="s">
        <v>66</v>
      </c>
      <c r="C332" s="4" t="s">
        <v>40</v>
      </c>
    </row>
    <row r="333" spans="2:43" s="4" customFormat="1" ht="10.199999999999999" x14ac:dyDescent="0.2">
      <c r="B333" s="4" t="s">
        <v>66</v>
      </c>
      <c r="C333" s="4" t="s">
        <v>41</v>
      </c>
    </row>
    <row r="334" spans="2:43" s="4" customFormat="1" ht="10.199999999999999" x14ac:dyDescent="0.2">
      <c r="B334" s="4" t="s">
        <v>66</v>
      </c>
      <c r="C334" s="4" t="s">
        <v>42</v>
      </c>
    </row>
    <row r="335" spans="2:43" s="4" customFormat="1" ht="10.199999999999999" x14ac:dyDescent="0.2">
      <c r="B335" s="4" t="s">
        <v>66</v>
      </c>
      <c r="C335" s="4" t="s">
        <v>43</v>
      </c>
    </row>
    <row r="336" spans="2:43" s="4" customFormat="1" ht="10.199999999999999" x14ac:dyDescent="0.2">
      <c r="B336" s="4" t="s">
        <v>66</v>
      </c>
      <c r="C336" s="4" t="s">
        <v>44</v>
      </c>
    </row>
    <row r="337" spans="2:43" s="4" customFormat="1" ht="10.199999999999999" x14ac:dyDescent="0.2">
      <c r="B337" s="4" t="s">
        <v>66</v>
      </c>
      <c r="C337" s="4" t="s">
        <v>45</v>
      </c>
    </row>
    <row r="338" spans="2:43" s="4" customFormat="1" ht="10.199999999999999" x14ac:dyDescent="0.2">
      <c r="B338" s="4" t="s">
        <v>66</v>
      </c>
      <c r="C338" s="4" t="s">
        <v>46</v>
      </c>
    </row>
    <row r="339" spans="2:43" s="4" customFormat="1" ht="10.199999999999999" x14ac:dyDescent="0.2">
      <c r="B339" s="4" t="s">
        <v>66</v>
      </c>
      <c r="C339" s="4" t="s">
        <v>47</v>
      </c>
    </row>
    <row r="340" spans="2:43" s="4" customFormat="1" ht="10.199999999999999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3">
      <c r="B341" s="4" t="s">
        <v>67</v>
      </c>
      <c r="C341" s="4" t="s">
        <v>37</v>
      </c>
    </row>
    <row r="342" spans="2:43" s="33" customFormat="1" x14ac:dyDescent="0.3">
      <c r="B342" s="4" t="s">
        <v>67</v>
      </c>
      <c r="C342" s="4" t="s">
        <v>38</v>
      </c>
    </row>
    <row r="343" spans="2:43" s="33" customFormat="1" x14ac:dyDescent="0.3">
      <c r="B343" s="4" t="s">
        <v>67</v>
      </c>
      <c r="C343" s="4" t="s">
        <v>39</v>
      </c>
    </row>
    <row r="344" spans="2:43" s="33" customFormat="1" x14ac:dyDescent="0.3">
      <c r="B344" s="4" t="s">
        <v>67</v>
      </c>
      <c r="C344" s="4" t="s">
        <v>40</v>
      </c>
    </row>
    <row r="345" spans="2:43" s="33" customFormat="1" x14ac:dyDescent="0.3">
      <c r="B345" s="4" t="s">
        <v>67</v>
      </c>
      <c r="C345" s="4" t="s">
        <v>41</v>
      </c>
    </row>
    <row r="346" spans="2:43" s="33" customFormat="1" x14ac:dyDescent="0.3">
      <c r="B346" s="4" t="s">
        <v>67</v>
      </c>
      <c r="C346" s="4" t="s">
        <v>42</v>
      </c>
    </row>
    <row r="347" spans="2:43" s="33" customFormat="1" x14ac:dyDescent="0.3">
      <c r="B347" s="4" t="s">
        <v>67</v>
      </c>
      <c r="C347" s="4" t="s">
        <v>43</v>
      </c>
    </row>
    <row r="348" spans="2:43" s="33" customFormat="1" x14ac:dyDescent="0.3">
      <c r="B348" s="4" t="s">
        <v>67</v>
      </c>
      <c r="C348" s="4" t="s">
        <v>44</v>
      </c>
    </row>
    <row r="349" spans="2:43" s="33" customFormat="1" x14ac:dyDescent="0.3">
      <c r="B349" s="4" t="s">
        <v>67</v>
      </c>
      <c r="C349" s="4" t="s">
        <v>45</v>
      </c>
    </row>
    <row r="350" spans="2:43" s="33" customFormat="1" x14ac:dyDescent="0.3">
      <c r="B350" s="4" t="s">
        <v>67</v>
      </c>
      <c r="C350" s="4" t="s">
        <v>46</v>
      </c>
    </row>
    <row r="351" spans="2:43" s="33" customFormat="1" x14ac:dyDescent="0.3">
      <c r="B351" s="4" t="s">
        <v>67</v>
      </c>
      <c r="C351" s="4" t="s">
        <v>47</v>
      </c>
    </row>
    <row r="352" spans="2:43" s="33" customFormat="1" x14ac:dyDescent="0.3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3">
      <c r="B353" s="4" t="s">
        <v>68</v>
      </c>
      <c r="C353" s="4" t="s">
        <v>37</v>
      </c>
    </row>
    <row r="354" spans="2:43" s="33" customFormat="1" x14ac:dyDescent="0.3">
      <c r="B354" s="4" t="s">
        <v>68</v>
      </c>
      <c r="C354" s="33" t="s">
        <v>38</v>
      </c>
    </row>
    <row r="355" spans="2:43" s="33" customFormat="1" x14ac:dyDescent="0.3">
      <c r="B355" s="4" t="s">
        <v>68</v>
      </c>
      <c r="C355" s="33" t="s">
        <v>39</v>
      </c>
    </row>
    <row r="356" spans="2:43" s="33" customFormat="1" x14ac:dyDescent="0.3">
      <c r="B356" s="4" t="s">
        <v>68</v>
      </c>
      <c r="C356" s="33" t="s">
        <v>40</v>
      </c>
    </row>
    <row r="357" spans="2:43" s="33" customFormat="1" x14ac:dyDescent="0.3">
      <c r="B357" s="4" t="s">
        <v>68</v>
      </c>
      <c r="C357" s="33" t="s">
        <v>41</v>
      </c>
    </row>
    <row r="358" spans="2:43" s="33" customFormat="1" x14ac:dyDescent="0.3">
      <c r="B358" s="4" t="s">
        <v>68</v>
      </c>
      <c r="C358" s="33" t="s">
        <v>42</v>
      </c>
    </row>
    <row r="359" spans="2:43" s="33" customFormat="1" x14ac:dyDescent="0.3">
      <c r="B359" s="4" t="s">
        <v>68</v>
      </c>
      <c r="C359" s="33" t="s">
        <v>43</v>
      </c>
    </row>
    <row r="360" spans="2:43" s="33" customFormat="1" x14ac:dyDescent="0.3">
      <c r="B360" s="4" t="s">
        <v>68</v>
      </c>
      <c r="C360" s="33" t="s">
        <v>44</v>
      </c>
    </row>
    <row r="361" spans="2:43" s="33" customFormat="1" x14ac:dyDescent="0.3">
      <c r="B361" s="4" t="s">
        <v>68</v>
      </c>
      <c r="C361" s="33" t="s">
        <v>45</v>
      </c>
    </row>
    <row r="362" spans="2:43" s="33" customFormat="1" x14ac:dyDescent="0.3">
      <c r="B362" s="4" t="s">
        <v>68</v>
      </c>
      <c r="C362" s="33" t="s">
        <v>46</v>
      </c>
    </row>
    <row r="363" spans="2:43" s="33" customFormat="1" x14ac:dyDescent="0.3">
      <c r="B363" s="4" t="s">
        <v>68</v>
      </c>
      <c r="C363" s="33" t="s">
        <v>47</v>
      </c>
    </row>
    <row r="364" spans="2:43" s="33" customFormat="1" x14ac:dyDescent="0.3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3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3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3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3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3">
      <c r="B369" s="33" t="s">
        <v>28</v>
      </c>
      <c r="C369" s="33" t="s">
        <v>41</v>
      </c>
    </row>
    <row r="370" spans="2:43" s="33" customFormat="1" x14ac:dyDescent="0.3">
      <c r="B370" s="33" t="s">
        <v>28</v>
      </c>
      <c r="C370" s="33" t="s">
        <v>42</v>
      </c>
    </row>
    <row r="371" spans="2:43" s="33" customFormat="1" x14ac:dyDescent="0.3">
      <c r="B371" s="33" t="s">
        <v>28</v>
      </c>
      <c r="C371" s="33" t="s">
        <v>43</v>
      </c>
    </row>
    <row r="372" spans="2:43" s="33" customFormat="1" x14ac:dyDescent="0.3">
      <c r="B372" s="33" t="s">
        <v>28</v>
      </c>
      <c r="C372" s="33" t="s">
        <v>44</v>
      </c>
    </row>
    <row r="373" spans="2:43" s="33" customFormat="1" x14ac:dyDescent="0.3">
      <c r="B373" s="33" t="s">
        <v>28</v>
      </c>
      <c r="C373" s="33" t="s">
        <v>45</v>
      </c>
    </row>
    <row r="374" spans="2:43" s="33" customFormat="1" x14ac:dyDescent="0.3">
      <c r="B374" s="33" t="s">
        <v>28</v>
      </c>
      <c r="C374" s="33" t="s">
        <v>46</v>
      </c>
    </row>
    <row r="375" spans="2:43" s="33" customFormat="1" x14ac:dyDescent="0.3">
      <c r="B375" s="33" t="s">
        <v>28</v>
      </c>
      <c r="C375" s="33" t="s">
        <v>47</v>
      </c>
    </row>
    <row r="376" spans="2:43" s="33" customFormat="1" x14ac:dyDescent="0.3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3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3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3">
      <c r="B379" s="33" t="s">
        <v>29</v>
      </c>
      <c r="C379" s="33" t="s">
        <v>39</v>
      </c>
    </row>
    <row r="380" spans="2:43" s="33" customFormat="1" x14ac:dyDescent="0.3">
      <c r="B380" s="33" t="s">
        <v>29</v>
      </c>
      <c r="C380" s="33" t="s">
        <v>40</v>
      </c>
    </row>
    <row r="381" spans="2:43" s="33" customFormat="1" x14ac:dyDescent="0.3">
      <c r="B381" s="33" t="s">
        <v>29</v>
      </c>
      <c r="C381" s="33" t="s">
        <v>41</v>
      </c>
    </row>
    <row r="382" spans="2:43" s="33" customFormat="1" x14ac:dyDescent="0.3">
      <c r="B382" s="33" t="s">
        <v>29</v>
      </c>
      <c r="C382" s="33" t="s">
        <v>42</v>
      </c>
    </row>
    <row r="383" spans="2:43" s="33" customFormat="1" x14ac:dyDescent="0.3">
      <c r="B383" s="33" t="s">
        <v>29</v>
      </c>
      <c r="C383" s="33" t="s">
        <v>43</v>
      </c>
    </row>
    <row r="384" spans="2:43" s="33" customFormat="1" x14ac:dyDescent="0.3">
      <c r="B384" s="33" t="s">
        <v>29</v>
      </c>
      <c r="C384" s="33" t="s">
        <v>44</v>
      </c>
    </row>
    <row r="385" spans="2:43" s="33" customFormat="1" x14ac:dyDescent="0.3">
      <c r="B385" s="33" t="s">
        <v>29</v>
      </c>
      <c r="C385" s="33" t="s">
        <v>45</v>
      </c>
    </row>
    <row r="386" spans="2:43" s="33" customFormat="1" x14ac:dyDescent="0.3">
      <c r="B386" s="33" t="s">
        <v>29</v>
      </c>
      <c r="C386" s="33" t="s">
        <v>46</v>
      </c>
    </row>
    <row r="387" spans="2:43" s="33" customFormat="1" x14ac:dyDescent="0.3">
      <c r="B387" s="33" t="s">
        <v>29</v>
      </c>
      <c r="C387" s="33" t="s">
        <v>47</v>
      </c>
    </row>
    <row r="388" spans="2:43" s="33" customFormat="1" x14ac:dyDescent="0.3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3">
      <c r="B389" s="33" t="s">
        <v>30</v>
      </c>
      <c r="C389" s="33" t="s">
        <v>37</v>
      </c>
    </row>
    <row r="390" spans="2:43" s="33" customFormat="1" x14ac:dyDescent="0.3">
      <c r="B390" s="33" t="s">
        <v>30</v>
      </c>
      <c r="C390" s="33" t="s">
        <v>38</v>
      </c>
    </row>
    <row r="391" spans="2:43" s="33" customFormat="1" x14ac:dyDescent="0.3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3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3">
      <c r="B393" s="33" t="s">
        <v>30</v>
      </c>
      <c r="C393" s="33" t="s">
        <v>41</v>
      </c>
    </row>
    <row r="394" spans="2:43" s="33" customFormat="1" x14ac:dyDescent="0.3">
      <c r="B394" s="33" t="s">
        <v>30</v>
      </c>
      <c r="C394" s="33" t="s">
        <v>42</v>
      </c>
    </row>
    <row r="395" spans="2:43" s="33" customFormat="1" x14ac:dyDescent="0.3">
      <c r="B395" s="33" t="s">
        <v>30</v>
      </c>
      <c r="C395" s="33" t="s">
        <v>43</v>
      </c>
    </row>
    <row r="396" spans="2:43" s="33" customFormat="1" x14ac:dyDescent="0.3">
      <c r="B396" s="33" t="s">
        <v>30</v>
      </c>
      <c r="C396" s="33" t="s">
        <v>44</v>
      </c>
    </row>
    <row r="397" spans="2:43" s="33" customFormat="1" x14ac:dyDescent="0.3">
      <c r="B397" s="33" t="s">
        <v>30</v>
      </c>
      <c r="C397" s="33" t="s">
        <v>45</v>
      </c>
    </row>
    <row r="398" spans="2:43" s="33" customFormat="1" x14ac:dyDescent="0.3">
      <c r="B398" s="33" t="s">
        <v>30</v>
      </c>
      <c r="C398" s="33" t="s">
        <v>46</v>
      </c>
    </row>
    <row r="399" spans="2:43" s="33" customFormat="1" x14ac:dyDescent="0.3">
      <c r="B399" s="33" t="s">
        <v>30</v>
      </c>
      <c r="C399" s="33" t="s">
        <v>47</v>
      </c>
    </row>
    <row r="400" spans="2:43" s="33" customFormat="1" x14ac:dyDescent="0.3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3">
      <c r="B401" s="33" t="s">
        <v>31</v>
      </c>
      <c r="C401" s="33" t="s">
        <v>37</v>
      </c>
    </row>
    <row r="402" spans="2:43" s="33" customFormat="1" x14ac:dyDescent="0.3">
      <c r="B402" s="33" t="s">
        <v>31</v>
      </c>
      <c r="C402" s="33" t="s">
        <v>38</v>
      </c>
    </row>
    <row r="403" spans="2:43" s="33" customFormat="1" x14ac:dyDescent="0.3">
      <c r="B403" s="33" t="s">
        <v>31</v>
      </c>
      <c r="C403" s="33" t="s">
        <v>39</v>
      </c>
    </row>
    <row r="404" spans="2:43" s="33" customFormat="1" x14ac:dyDescent="0.3">
      <c r="B404" s="33" t="s">
        <v>31</v>
      </c>
      <c r="C404" s="33" t="s">
        <v>40</v>
      </c>
    </row>
    <row r="405" spans="2:43" s="33" customFormat="1" x14ac:dyDescent="0.3">
      <c r="B405" s="33" t="s">
        <v>31</v>
      </c>
      <c r="C405" s="33" t="s">
        <v>41</v>
      </c>
    </row>
    <row r="406" spans="2:43" s="33" customFormat="1" x14ac:dyDescent="0.3">
      <c r="B406" s="33" t="s">
        <v>31</v>
      </c>
      <c r="C406" s="33" t="s">
        <v>42</v>
      </c>
    </row>
    <row r="407" spans="2:43" s="33" customFormat="1" x14ac:dyDescent="0.3">
      <c r="B407" s="33" t="s">
        <v>31</v>
      </c>
      <c r="C407" s="33" t="s">
        <v>43</v>
      </c>
    </row>
    <row r="408" spans="2:43" s="33" customFormat="1" x14ac:dyDescent="0.3">
      <c r="B408" s="33" t="s">
        <v>31</v>
      </c>
      <c r="C408" s="33" t="s">
        <v>44</v>
      </c>
    </row>
    <row r="409" spans="2:43" s="33" customFormat="1" x14ac:dyDescent="0.3">
      <c r="B409" s="33" t="s">
        <v>31</v>
      </c>
      <c r="C409" s="33" t="s">
        <v>45</v>
      </c>
    </row>
    <row r="410" spans="2:43" s="33" customFormat="1" x14ac:dyDescent="0.3">
      <c r="B410" s="33" t="s">
        <v>31</v>
      </c>
      <c r="C410" s="33" t="s">
        <v>46</v>
      </c>
    </row>
    <row r="411" spans="2:43" s="33" customFormat="1" x14ac:dyDescent="0.3">
      <c r="B411" s="33" t="s">
        <v>31</v>
      </c>
      <c r="C411" s="33" t="s">
        <v>47</v>
      </c>
    </row>
    <row r="412" spans="2:43" s="33" customFormat="1" x14ac:dyDescent="0.3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3">
      <c r="B413" s="33" t="s">
        <v>32</v>
      </c>
      <c r="C413" s="33" t="s">
        <v>37</v>
      </c>
    </row>
    <row r="414" spans="2:43" s="33" customFormat="1" x14ac:dyDescent="0.3">
      <c r="B414" s="33" t="s">
        <v>32</v>
      </c>
      <c r="C414" s="33" t="s">
        <v>38</v>
      </c>
    </row>
    <row r="415" spans="2:43" s="33" customFormat="1" x14ac:dyDescent="0.3">
      <c r="B415" s="33" t="s">
        <v>32</v>
      </c>
      <c r="C415" s="33" t="s">
        <v>39</v>
      </c>
      <c r="N415" s="33">
        <v>966.17752299999995</v>
      </c>
      <c r="O415" s="33">
        <v>7909.4498640000002</v>
      </c>
      <c r="P415" s="33">
        <v>10773.33769</v>
      </c>
      <c r="Q415" s="33">
        <v>10773.33769</v>
      </c>
      <c r="R415" s="33">
        <v>10773.33769</v>
      </c>
      <c r="S415" s="33">
        <v>15302.40033</v>
      </c>
      <c r="T415" s="33">
        <v>18768.38452</v>
      </c>
      <c r="U415" s="33">
        <v>18866.22334</v>
      </c>
      <c r="V415" s="33">
        <v>18866.22334</v>
      </c>
      <c r="W415" s="33">
        <v>18866.22334</v>
      </c>
      <c r="X415" s="33">
        <v>18866.22334</v>
      </c>
      <c r="Y415" s="33">
        <v>18866.22334</v>
      </c>
      <c r="Z415" s="33">
        <v>18866.22334</v>
      </c>
      <c r="AA415" s="33">
        <v>18866.22334</v>
      </c>
      <c r="AB415" s="33">
        <v>18866.22334</v>
      </c>
      <c r="AC415" s="33">
        <v>18866.22334</v>
      </c>
      <c r="AD415" s="33">
        <v>18866.22334</v>
      </c>
      <c r="AE415" s="33">
        <v>18866.22334</v>
      </c>
      <c r="AF415" s="33">
        <v>18866.22334</v>
      </c>
      <c r="AG415" s="33">
        <v>18866.22334</v>
      </c>
      <c r="AH415" s="33">
        <v>18866.22334</v>
      </c>
      <c r="AI415" s="33">
        <v>18866.22334</v>
      </c>
      <c r="AJ415" s="33">
        <v>18866.22334</v>
      </c>
      <c r="AK415" s="33">
        <v>18866.22334</v>
      </c>
      <c r="AL415" s="33">
        <v>18866.22334</v>
      </c>
      <c r="AM415" s="33">
        <v>18866.22334</v>
      </c>
      <c r="AN415" s="33">
        <v>18866.22334</v>
      </c>
      <c r="AO415" s="33">
        <v>18866.22334</v>
      </c>
      <c r="AP415" s="33">
        <v>18866.22334</v>
      </c>
    </row>
    <row r="416" spans="2:43" s="33" customFormat="1" x14ac:dyDescent="0.3">
      <c r="B416" s="33" t="s">
        <v>32</v>
      </c>
      <c r="C416" s="33" t="s">
        <v>40</v>
      </c>
    </row>
    <row r="417" spans="2:43" s="33" customFormat="1" x14ac:dyDescent="0.3">
      <c r="B417" s="33" t="s">
        <v>32</v>
      </c>
      <c r="C417" s="33" t="s">
        <v>41</v>
      </c>
    </row>
    <row r="418" spans="2:43" s="33" customFormat="1" x14ac:dyDescent="0.3">
      <c r="B418" s="33" t="s">
        <v>32</v>
      </c>
      <c r="C418" s="33" t="s">
        <v>42</v>
      </c>
    </row>
    <row r="419" spans="2:43" s="33" customFormat="1" x14ac:dyDescent="0.3">
      <c r="B419" s="33" t="s">
        <v>32</v>
      </c>
      <c r="C419" s="33" t="s">
        <v>43</v>
      </c>
    </row>
    <row r="420" spans="2:43" s="33" customFormat="1" x14ac:dyDescent="0.3">
      <c r="B420" s="33" t="s">
        <v>32</v>
      </c>
      <c r="C420" s="33" t="s">
        <v>44</v>
      </c>
    </row>
    <row r="421" spans="2:43" s="33" customFormat="1" x14ac:dyDescent="0.3">
      <c r="B421" s="33" t="s">
        <v>32</v>
      </c>
      <c r="C421" s="33" t="s">
        <v>45</v>
      </c>
    </row>
    <row r="422" spans="2:43" s="33" customFormat="1" x14ac:dyDescent="0.3">
      <c r="B422" s="33" t="s">
        <v>32</v>
      </c>
      <c r="C422" s="33" t="s">
        <v>46</v>
      </c>
    </row>
    <row r="423" spans="2:43" s="33" customFormat="1" x14ac:dyDescent="0.3">
      <c r="B423" s="33" t="s">
        <v>32</v>
      </c>
      <c r="C423" s="33" t="s">
        <v>47</v>
      </c>
    </row>
    <row r="424" spans="2:43" s="33" customFormat="1" x14ac:dyDescent="0.3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966.17752299999995</v>
      </c>
      <c r="O424" s="34">
        <v>7909.4498640000002</v>
      </c>
      <c r="P424" s="34">
        <v>10773.33769</v>
      </c>
      <c r="Q424" s="34">
        <v>10773.33769</v>
      </c>
      <c r="R424" s="34">
        <v>10773.33769</v>
      </c>
      <c r="S424" s="34">
        <v>15302.40033</v>
      </c>
      <c r="T424" s="34">
        <v>18768.38452</v>
      </c>
      <c r="U424" s="34">
        <v>18866.22334</v>
      </c>
      <c r="V424" s="34">
        <v>18866.22334</v>
      </c>
      <c r="W424" s="34">
        <v>18866.22334</v>
      </c>
      <c r="X424" s="34">
        <v>18866.22334</v>
      </c>
      <c r="Y424" s="34">
        <v>18866.22334</v>
      </c>
      <c r="Z424" s="34">
        <v>18866.22334</v>
      </c>
      <c r="AA424" s="34">
        <v>18866.22334</v>
      </c>
      <c r="AB424" s="34">
        <v>18866.22334</v>
      </c>
      <c r="AC424" s="34">
        <v>18866.22334</v>
      </c>
      <c r="AD424" s="34">
        <v>18866.22334</v>
      </c>
      <c r="AE424" s="34">
        <v>18866.22334</v>
      </c>
      <c r="AF424" s="34">
        <v>18866.22334</v>
      </c>
      <c r="AG424" s="34">
        <v>18866.22334</v>
      </c>
      <c r="AH424" s="34">
        <v>18866.22334</v>
      </c>
      <c r="AI424" s="34">
        <v>18866.22334</v>
      </c>
      <c r="AJ424" s="34">
        <v>18866.22334</v>
      </c>
      <c r="AK424" s="34">
        <v>18866.22334</v>
      </c>
      <c r="AL424" s="34">
        <v>18866.22334</v>
      </c>
      <c r="AM424" s="34">
        <v>18866.22334</v>
      </c>
      <c r="AN424" s="34">
        <v>18866.22334</v>
      </c>
      <c r="AO424" s="34">
        <v>18866.22334</v>
      </c>
      <c r="AP424" s="34">
        <v>18866.22334</v>
      </c>
      <c r="AQ424" s="5">
        <v>0</v>
      </c>
    </row>
    <row r="425" spans="2:43" s="33" customFormat="1" x14ac:dyDescent="0.3">
      <c r="B425" s="33" t="s">
        <v>33</v>
      </c>
      <c r="C425" s="33" t="s">
        <v>37</v>
      </c>
    </row>
    <row r="426" spans="2:43" s="33" customFormat="1" x14ac:dyDescent="0.3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1556.696684</v>
      </c>
      <c r="AE426" s="34">
        <v>3329.0496600000001</v>
      </c>
      <c r="AF426" s="34">
        <v>3329.0496600000001</v>
      </c>
      <c r="AG426" s="34">
        <v>3329.0496600000001</v>
      </c>
      <c r="AH426" s="34">
        <v>3329.0496600000001</v>
      </c>
      <c r="AI426" s="34">
        <v>3329.0496600000001</v>
      </c>
      <c r="AJ426" s="34">
        <v>3329.0496600000001</v>
      </c>
      <c r="AK426" s="34">
        <v>3329.0496600000001</v>
      </c>
      <c r="AL426" s="34">
        <v>3329.0496600000001</v>
      </c>
      <c r="AM426" s="34">
        <v>3329.0496600000001</v>
      </c>
      <c r="AN426" s="34">
        <v>3329.0496600000001</v>
      </c>
      <c r="AO426" s="34">
        <v>3329.0496600000001</v>
      </c>
      <c r="AP426" s="34">
        <v>3329.0496600000001</v>
      </c>
    </row>
    <row r="427" spans="2:43" s="33" customFormat="1" x14ac:dyDescent="0.3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3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3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3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3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3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3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3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3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3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1556.696684</v>
      </c>
      <c r="AE436" s="34">
        <v>3329.0496600000001</v>
      </c>
      <c r="AF436" s="34">
        <v>3329.0496600000001</v>
      </c>
      <c r="AG436" s="34">
        <v>3329.0496600000001</v>
      </c>
      <c r="AH436" s="34">
        <v>3329.0496600000001</v>
      </c>
      <c r="AI436" s="34">
        <v>3329.0496600000001</v>
      </c>
      <c r="AJ436" s="34">
        <v>3329.0496600000001</v>
      </c>
      <c r="AK436" s="34">
        <v>3329.0496600000001</v>
      </c>
      <c r="AL436" s="34">
        <v>3329.0496600000001</v>
      </c>
      <c r="AM436" s="34">
        <v>3329.0496600000001</v>
      </c>
      <c r="AN436" s="34">
        <v>3329.0496600000001</v>
      </c>
      <c r="AO436" s="34">
        <v>3329.0496600000001</v>
      </c>
      <c r="AP436" s="34">
        <v>3329.0496600000001</v>
      </c>
    </row>
    <row r="437" spans="2:42" s="33" customFormat="1" x14ac:dyDescent="0.3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3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3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11282.269560000001</v>
      </c>
      <c r="W439" s="34">
        <v>15652.391519999999</v>
      </c>
      <c r="X439" s="34">
        <v>20665.978009999999</v>
      </c>
      <c r="Y439" s="34">
        <v>27114.398359999999</v>
      </c>
      <c r="Z439" s="34">
        <v>33723.63594</v>
      </c>
      <c r="AA439" s="34">
        <v>39330.499889999999</v>
      </c>
      <c r="AB439" s="34">
        <v>43927.43002</v>
      </c>
      <c r="AC439" s="34">
        <v>55334.25748</v>
      </c>
      <c r="AD439" s="34">
        <v>56903.909959999997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3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3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3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3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3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3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3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3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3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11282.269560000001</v>
      </c>
      <c r="W448" s="34">
        <v>15652.391519999999</v>
      </c>
      <c r="X448" s="34">
        <v>20665.978009999999</v>
      </c>
      <c r="Y448" s="34">
        <v>27114.398359999999</v>
      </c>
      <c r="Z448" s="34">
        <v>33723.63594</v>
      </c>
      <c r="AA448" s="34">
        <v>39330.499889999999</v>
      </c>
      <c r="AB448" s="34">
        <v>43927.43002</v>
      </c>
      <c r="AC448" s="34">
        <v>55334.25748</v>
      </c>
      <c r="AD448" s="34">
        <v>56903.909959999997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3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3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3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3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3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3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3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3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3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3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3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3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3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3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3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18232.266100000001</v>
      </c>
      <c r="AG463" s="34">
        <v>25495.052299999999</v>
      </c>
      <c r="AH463" s="34">
        <v>29573.679789999998</v>
      </c>
      <c r="AI463" s="34">
        <v>33993.585500000001</v>
      </c>
      <c r="AJ463" s="34">
        <v>37675.235059999999</v>
      </c>
      <c r="AK463" s="34">
        <v>42165.858899999999</v>
      </c>
      <c r="AL463" s="34">
        <v>43804.896840000001</v>
      </c>
      <c r="AM463" s="34">
        <v>44900.951359999999</v>
      </c>
      <c r="AN463" s="34">
        <v>48541.741090000003</v>
      </c>
      <c r="AO463" s="34">
        <v>53450.430130000001</v>
      </c>
      <c r="AP463" s="34">
        <v>58746.729229999997</v>
      </c>
    </row>
    <row r="464" spans="2:42" s="33" customFormat="1" x14ac:dyDescent="0.3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3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3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3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3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3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3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3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3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18232.266100000001</v>
      </c>
      <c r="AG472" s="34">
        <v>25495.052299999999</v>
      </c>
      <c r="AH472" s="34">
        <v>29573.679789999998</v>
      </c>
      <c r="AI472" s="34">
        <v>33993.585500000001</v>
      </c>
      <c r="AJ472" s="34">
        <v>37675.235059999999</v>
      </c>
      <c r="AK472" s="34">
        <v>42165.858899999999</v>
      </c>
      <c r="AL472" s="34">
        <v>43804.896840000001</v>
      </c>
      <c r="AM472" s="34">
        <v>44900.951359999999</v>
      </c>
      <c r="AN472" s="34">
        <v>48541.741090000003</v>
      </c>
      <c r="AO472" s="34">
        <v>53450.430130000001</v>
      </c>
      <c r="AP472" s="34">
        <v>58746.729229999997</v>
      </c>
    </row>
    <row r="473" spans="2:42" s="33" customFormat="1" x14ac:dyDescent="0.3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3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3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3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3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3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3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3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3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3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3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3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3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3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3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3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3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3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3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3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3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3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3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3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3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3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3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3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3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3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3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3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3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3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3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3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3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3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3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3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3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3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3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3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3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3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3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3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3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3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3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3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3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3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3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3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3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3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3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3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3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3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3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3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3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3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3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3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3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3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3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3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3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3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3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3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3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3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3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3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3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3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3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3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3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3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3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3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3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3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3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3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3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3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3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3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3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3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3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3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3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3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3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3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3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3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3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3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3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3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3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3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3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3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3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3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3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3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3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3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3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3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3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3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3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3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3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3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3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3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3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3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3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3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3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3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3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3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3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3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3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3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3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3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3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3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3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3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3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3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3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3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3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3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3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3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3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3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3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3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3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3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3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3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3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3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3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3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3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1109.7643880000001</v>
      </c>
      <c r="X641" s="34">
        <v>1819.3437550000001</v>
      </c>
      <c r="Y641" s="34">
        <v>2251.6547970000001</v>
      </c>
      <c r="Z641" s="34">
        <v>4237.884282</v>
      </c>
      <c r="AA641" s="34">
        <v>4312.7030629999999</v>
      </c>
      <c r="AB641" s="34">
        <v>4312.7030629999999</v>
      </c>
      <c r="AC641" s="34">
        <v>5561.5675190000002</v>
      </c>
      <c r="AD641" s="34">
        <v>9975.0075699999998</v>
      </c>
      <c r="AE641" s="34">
        <v>10809.36657</v>
      </c>
      <c r="AF641" s="34">
        <v>10809.36657</v>
      </c>
      <c r="AG641" s="34">
        <v>11445.84931</v>
      </c>
      <c r="AH641" s="34">
        <v>13502.070019999999</v>
      </c>
      <c r="AI641" s="34">
        <v>14749.41509</v>
      </c>
      <c r="AJ641" s="34">
        <v>16267.68376</v>
      </c>
      <c r="AK641" s="34">
        <v>16267.68376</v>
      </c>
      <c r="AL641" s="34">
        <v>19057.986089999999</v>
      </c>
      <c r="AM641" s="34">
        <v>22153.511180000001</v>
      </c>
      <c r="AN641" s="34">
        <v>25076.086220000001</v>
      </c>
      <c r="AO641" s="34">
        <v>26924.833770000001</v>
      </c>
      <c r="AP641" s="34">
        <v>27821.907370000001</v>
      </c>
    </row>
    <row r="642" spans="2:42" s="33" customFormat="1" x14ac:dyDescent="0.3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628.45227790000001</v>
      </c>
      <c r="W642" s="34">
        <v>3569.4781240000002</v>
      </c>
      <c r="X642" s="34">
        <v>4756.6347580000001</v>
      </c>
      <c r="Y642" s="34">
        <v>6470.5295409999999</v>
      </c>
      <c r="Z642" s="34">
        <v>6696.652873</v>
      </c>
      <c r="AA642" s="34">
        <v>8942.6535660000009</v>
      </c>
      <c r="AB642" s="34">
        <v>10925.187830000001</v>
      </c>
      <c r="AC642" s="34">
        <v>10925.187830000001</v>
      </c>
      <c r="AD642" s="34">
        <v>10925.187830000001</v>
      </c>
      <c r="AE642" s="34">
        <v>12527.51713</v>
      </c>
      <c r="AF642" s="34">
        <v>12527.51713</v>
      </c>
      <c r="AG642" s="34">
        <v>13056.206459999999</v>
      </c>
      <c r="AH642" s="34">
        <v>13141.98846</v>
      </c>
      <c r="AI642" s="34">
        <v>14004.09446</v>
      </c>
      <c r="AJ642" s="34">
        <v>14872.474689999999</v>
      </c>
      <c r="AK642" s="34">
        <v>18171.50837</v>
      </c>
      <c r="AL642" s="34">
        <v>18171.50837</v>
      </c>
      <c r="AM642" s="34">
        <v>18628.142609999999</v>
      </c>
      <c r="AN642" s="34">
        <v>18628.142609999999</v>
      </c>
      <c r="AO642" s="34">
        <v>19707.080010000001</v>
      </c>
      <c r="AP642" s="34">
        <v>21839.403880000002</v>
      </c>
    </row>
    <row r="643" spans="2:42" s="33" customFormat="1" x14ac:dyDescent="0.3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3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371.25838499999998</v>
      </c>
      <c r="W644" s="34">
        <v>1361.0317869999999</v>
      </c>
      <c r="X644" s="34">
        <v>1736.1517269999999</v>
      </c>
      <c r="Y644" s="34">
        <v>1867.2281579999999</v>
      </c>
      <c r="Z644" s="34">
        <v>1867.2281579999999</v>
      </c>
      <c r="AA644" s="34">
        <v>1867.2281579999999</v>
      </c>
      <c r="AB644" s="34">
        <v>1867.2281579999999</v>
      </c>
      <c r="AC644" s="34">
        <v>1867.2281579999999</v>
      </c>
      <c r="AD644" s="34">
        <v>1867.2281579999999</v>
      </c>
      <c r="AE644" s="34">
        <v>2352.5786130000001</v>
      </c>
      <c r="AF644" s="34">
        <v>2558.5733409999998</v>
      </c>
      <c r="AG644" s="34">
        <v>3274.7979780000001</v>
      </c>
      <c r="AH644" s="34">
        <v>3682.558657</v>
      </c>
      <c r="AI644" s="34">
        <v>4118.2177609999999</v>
      </c>
      <c r="AJ644" s="34">
        <v>4541.9991980000004</v>
      </c>
      <c r="AK644" s="34">
        <v>4590.1168889999999</v>
      </c>
      <c r="AL644" s="34">
        <v>4590.1168889999999</v>
      </c>
      <c r="AM644" s="34">
        <v>4590.1168889999999</v>
      </c>
      <c r="AN644" s="34">
        <v>4870.5920679999999</v>
      </c>
      <c r="AO644" s="34">
        <v>5184.299379</v>
      </c>
      <c r="AP644" s="34">
        <v>5184.299379</v>
      </c>
    </row>
    <row r="645" spans="2:42" s="33" customFormat="1" x14ac:dyDescent="0.3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3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>
        <v>1121.608142</v>
      </c>
      <c r="AM646" s="34">
        <v>1163.040888</v>
      </c>
      <c r="AN646" s="34">
        <v>1205.00109</v>
      </c>
      <c r="AO646" s="34">
        <v>1242.3005539999999</v>
      </c>
      <c r="AP646" s="34">
        <v>1279.95436</v>
      </c>
    </row>
    <row r="647" spans="2:42" s="33" customFormat="1" x14ac:dyDescent="0.3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3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3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3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3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3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999.71066289999999</v>
      </c>
      <c r="W652" s="34">
        <v>6040.2742989999997</v>
      </c>
      <c r="X652" s="34">
        <v>8312.1302400000004</v>
      </c>
      <c r="Y652" s="34">
        <v>10589.4125</v>
      </c>
      <c r="Z652" s="34">
        <v>12801.765310000001</v>
      </c>
      <c r="AA652" s="34">
        <v>15122.584790000001</v>
      </c>
      <c r="AB652" s="34">
        <v>17105.119050000001</v>
      </c>
      <c r="AC652" s="34">
        <v>18353.983499999998</v>
      </c>
      <c r="AD652" s="34">
        <v>22767.423559999999</v>
      </c>
      <c r="AE652" s="34">
        <v>25689.462319999999</v>
      </c>
      <c r="AF652" s="34">
        <v>25895.457050000001</v>
      </c>
      <c r="AG652" s="34">
        <v>27776.853749999998</v>
      </c>
      <c r="AH652" s="34">
        <v>30326.617129999999</v>
      </c>
      <c r="AI652" s="34">
        <v>32871.727310000002</v>
      </c>
      <c r="AJ652" s="34">
        <v>35682.157650000001</v>
      </c>
      <c r="AK652" s="34">
        <v>39029.309029999997</v>
      </c>
      <c r="AL652" s="34">
        <v>42941.219499999999</v>
      </c>
      <c r="AM652" s="34">
        <v>46534.811569999998</v>
      </c>
      <c r="AN652" s="34">
        <v>49779.821989999997</v>
      </c>
      <c r="AO652" s="34">
        <v>53058.513709999999</v>
      </c>
      <c r="AP652" s="34">
        <v>56125.564989999999</v>
      </c>
    </row>
    <row r="653" spans="2:42" s="33" customFormat="1" x14ac:dyDescent="0.3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3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3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3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3">
      <c r="A657" s="33"/>
      <c r="B657" s="33" t="s">
        <v>703</v>
      </c>
      <c r="C657" s="33" t="s">
        <v>41</v>
      </c>
    </row>
    <row r="658" spans="1:42" x14ac:dyDescent="0.3">
      <c r="A658" s="33"/>
      <c r="B658" s="33" t="s">
        <v>703</v>
      </c>
      <c r="C658" s="33" t="s">
        <v>42</v>
      </c>
    </row>
    <row r="659" spans="1:42" x14ac:dyDescent="0.3">
      <c r="A659" s="33"/>
      <c r="B659" s="33" t="s">
        <v>703</v>
      </c>
      <c r="C659" s="33" t="s">
        <v>43</v>
      </c>
    </row>
    <row r="660" spans="1:42" x14ac:dyDescent="0.3">
      <c r="A660" s="33"/>
      <c r="B660" s="33" t="s">
        <v>703</v>
      </c>
      <c r="C660" s="33" t="s">
        <v>44</v>
      </c>
    </row>
    <row r="661" spans="1:42" x14ac:dyDescent="0.3">
      <c r="A661" s="33"/>
      <c r="B661" s="33" t="s">
        <v>703</v>
      </c>
      <c r="C661" s="33" t="s">
        <v>45</v>
      </c>
    </row>
    <row r="662" spans="1:42" x14ac:dyDescent="0.3">
      <c r="A662" s="33"/>
      <c r="B662" s="33" t="s">
        <v>703</v>
      </c>
      <c r="C662" s="33" t="s">
        <v>46</v>
      </c>
    </row>
    <row r="663" spans="1:42" x14ac:dyDescent="0.3">
      <c r="A663" s="33"/>
      <c r="B663" s="33" t="s">
        <v>703</v>
      </c>
      <c r="C663" s="33" t="s">
        <v>47</v>
      </c>
    </row>
    <row r="664" spans="1:42" x14ac:dyDescent="0.3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3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2558.8079939999998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3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3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1019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3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3">
      <c r="A669" s="33"/>
      <c r="B669" s="33" t="s">
        <v>700</v>
      </c>
      <c r="C669" s="33" t="s">
        <v>41</v>
      </c>
    </row>
    <row r="670" spans="1:42" x14ac:dyDescent="0.3">
      <c r="A670" s="33"/>
      <c r="B670" s="33" t="s">
        <v>700</v>
      </c>
      <c r="C670" s="33" t="s">
        <v>42</v>
      </c>
    </row>
    <row r="671" spans="1:42" x14ac:dyDescent="0.3">
      <c r="A671" s="33"/>
      <c r="B671" s="33" t="s">
        <v>700</v>
      </c>
      <c r="C671" s="33" t="s">
        <v>43</v>
      </c>
    </row>
    <row r="672" spans="1:42" x14ac:dyDescent="0.3">
      <c r="A672" s="33"/>
      <c r="B672" s="33" t="s">
        <v>700</v>
      </c>
      <c r="C672" s="33" t="s">
        <v>44</v>
      </c>
    </row>
    <row r="673" spans="1:42" x14ac:dyDescent="0.3">
      <c r="A673" s="33"/>
      <c r="B673" s="33" t="s">
        <v>700</v>
      </c>
      <c r="C673" s="33" t="s">
        <v>45</v>
      </c>
    </row>
    <row r="674" spans="1:42" x14ac:dyDescent="0.3">
      <c r="A674" s="33"/>
      <c r="B674" s="33" t="s">
        <v>700</v>
      </c>
      <c r="C674" s="33" t="s">
        <v>46</v>
      </c>
    </row>
    <row r="675" spans="1:42" x14ac:dyDescent="0.3">
      <c r="A675" s="33"/>
      <c r="B675" s="33" t="s">
        <v>700</v>
      </c>
      <c r="C675" s="33" t="s">
        <v>47</v>
      </c>
    </row>
    <row r="676" spans="1:42" x14ac:dyDescent="0.3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3826.8079939999998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3">
      <c r="A677" s="33"/>
      <c r="B677" s="33" t="s">
        <v>701</v>
      </c>
      <c r="C677" s="33" t="s">
        <v>37</v>
      </c>
      <c r="O677" s="34">
        <v>226</v>
      </c>
      <c r="P677" s="34">
        <v>226</v>
      </c>
      <c r="Q677" s="34">
        <v>612</v>
      </c>
      <c r="R677" s="34">
        <v>1288.7011869999999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3">
      <c r="A678" s="33"/>
      <c r="B678" s="33" t="s">
        <v>701</v>
      </c>
      <c r="C678" s="33" t="s">
        <v>38</v>
      </c>
    </row>
    <row r="679" spans="1:42" x14ac:dyDescent="0.3">
      <c r="A679" s="33"/>
      <c r="B679" s="33" t="s">
        <v>701</v>
      </c>
      <c r="C679" s="33" t="s">
        <v>39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3">
      <c r="A680" s="33"/>
      <c r="B680" s="33" t="s">
        <v>701</v>
      </c>
      <c r="C680" s="33" t="s">
        <v>40</v>
      </c>
    </row>
    <row r="681" spans="1:42" x14ac:dyDescent="0.3">
      <c r="A681" s="33"/>
      <c r="B681" s="33" t="s">
        <v>701</v>
      </c>
      <c r="C681" s="33" t="s">
        <v>41</v>
      </c>
    </row>
    <row r="682" spans="1:42" x14ac:dyDescent="0.3">
      <c r="A682" s="33"/>
      <c r="B682" s="33" t="s">
        <v>701</v>
      </c>
      <c r="C682" s="33" t="s">
        <v>42</v>
      </c>
    </row>
    <row r="683" spans="1:42" x14ac:dyDescent="0.3">
      <c r="A683" s="33"/>
      <c r="B683" s="33" t="s">
        <v>701</v>
      </c>
      <c r="C683" s="33" t="s">
        <v>43</v>
      </c>
    </row>
    <row r="684" spans="1:42" x14ac:dyDescent="0.3">
      <c r="A684" s="33"/>
      <c r="B684" s="33" t="s">
        <v>701</v>
      </c>
      <c r="C684" s="33" t="s">
        <v>44</v>
      </c>
    </row>
    <row r="685" spans="1:42" x14ac:dyDescent="0.3">
      <c r="A685" s="33"/>
      <c r="B685" s="33" t="s">
        <v>701</v>
      </c>
      <c r="C685" s="33" t="s">
        <v>45</v>
      </c>
    </row>
    <row r="686" spans="1:42" x14ac:dyDescent="0.3">
      <c r="A686" s="33"/>
      <c r="B686" s="33" t="s">
        <v>701</v>
      </c>
      <c r="C686" s="33" t="s">
        <v>46</v>
      </c>
    </row>
    <row r="687" spans="1:42" x14ac:dyDescent="0.3">
      <c r="A687" s="33"/>
      <c r="B687" s="33" t="s">
        <v>701</v>
      </c>
      <c r="C687" s="33" t="s">
        <v>47</v>
      </c>
    </row>
    <row r="688" spans="1:42" x14ac:dyDescent="0.3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226</v>
      </c>
      <c r="Q688" s="34">
        <v>612</v>
      </c>
      <c r="R688" s="34">
        <v>1511.7011869999999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3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3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3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3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3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3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3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3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3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3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3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3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3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3">
      <c r="B702" s="33" t="s">
        <v>698</v>
      </c>
      <c r="C702" s="33" t="s">
        <v>38</v>
      </c>
    </row>
    <row r="703" spans="2:42" x14ac:dyDescent="0.3">
      <c r="B703" s="33" t="s">
        <v>698</v>
      </c>
      <c r="C703" s="33" t="s">
        <v>39</v>
      </c>
    </row>
    <row r="704" spans="2:42" x14ac:dyDescent="0.3">
      <c r="B704" s="33" t="s">
        <v>698</v>
      </c>
      <c r="C704" s="33" t="s">
        <v>40</v>
      </c>
    </row>
    <row r="705" spans="2:42" x14ac:dyDescent="0.3">
      <c r="B705" s="33" t="s">
        <v>698</v>
      </c>
      <c r="C705" s="33" t="s">
        <v>41</v>
      </c>
    </row>
    <row r="706" spans="2:42" x14ac:dyDescent="0.3">
      <c r="B706" s="33" t="s">
        <v>698</v>
      </c>
      <c r="C706" s="33" t="s">
        <v>42</v>
      </c>
    </row>
    <row r="707" spans="2:42" x14ac:dyDescent="0.3">
      <c r="B707" s="33" t="s">
        <v>698</v>
      </c>
      <c r="C707" s="33" t="s">
        <v>43</v>
      </c>
    </row>
    <row r="708" spans="2:42" x14ac:dyDescent="0.3">
      <c r="B708" s="33" t="s">
        <v>698</v>
      </c>
      <c r="C708" s="33" t="s">
        <v>44</v>
      </c>
    </row>
    <row r="709" spans="2:42" x14ac:dyDescent="0.3">
      <c r="B709" s="33" t="s">
        <v>698</v>
      </c>
      <c r="C709" s="33" t="s">
        <v>45</v>
      </c>
    </row>
    <row r="710" spans="2:42" x14ac:dyDescent="0.3">
      <c r="B710" s="33" t="s">
        <v>698</v>
      </c>
      <c r="C710" s="33" t="s">
        <v>46</v>
      </c>
    </row>
    <row r="711" spans="2:42" x14ac:dyDescent="0.3">
      <c r="B711" s="33" t="s">
        <v>698</v>
      </c>
      <c r="C711" s="33" t="s">
        <v>47</v>
      </c>
    </row>
    <row r="712" spans="2:42" x14ac:dyDescent="0.3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3">
      <c r="B713" s="33" t="s">
        <v>706</v>
      </c>
      <c r="C713" s="33" t="s">
        <v>37</v>
      </c>
    </row>
    <row r="714" spans="2:42" x14ac:dyDescent="0.3">
      <c r="B714" s="33" t="s">
        <v>706</v>
      </c>
      <c r="C714" s="33" t="s">
        <v>38</v>
      </c>
    </row>
    <row r="715" spans="2:42" x14ac:dyDescent="0.3">
      <c r="B715" s="33" t="s">
        <v>706</v>
      </c>
      <c r="C715" s="33" t="s">
        <v>39</v>
      </c>
    </row>
    <row r="716" spans="2:42" x14ac:dyDescent="0.3">
      <c r="B716" s="33" t="s">
        <v>706</v>
      </c>
      <c r="C716" s="33" t="s">
        <v>40</v>
      </c>
    </row>
    <row r="717" spans="2:42" x14ac:dyDescent="0.3">
      <c r="B717" s="33" t="s">
        <v>706</v>
      </c>
      <c r="C717" s="33" t="s">
        <v>41</v>
      </c>
    </row>
    <row r="718" spans="2:42" x14ac:dyDescent="0.3">
      <c r="B718" s="33" t="s">
        <v>706</v>
      </c>
      <c r="C718" s="33" t="s">
        <v>42</v>
      </c>
    </row>
    <row r="719" spans="2:42" x14ac:dyDescent="0.3">
      <c r="B719" s="33" t="s">
        <v>706</v>
      </c>
      <c r="C719" s="33" t="s">
        <v>43</v>
      </c>
    </row>
    <row r="720" spans="2:42" x14ac:dyDescent="0.3">
      <c r="B720" s="33" t="s">
        <v>706</v>
      </c>
      <c r="C720" s="33" t="s">
        <v>44</v>
      </c>
    </row>
    <row r="721" spans="1:42" x14ac:dyDescent="0.3">
      <c r="B721" s="33" t="s">
        <v>706</v>
      </c>
      <c r="C721" s="33" t="s">
        <v>45</v>
      </c>
    </row>
    <row r="722" spans="1:42" x14ac:dyDescent="0.3">
      <c r="B722" s="33" t="s">
        <v>706</v>
      </c>
      <c r="C722" s="33" t="s">
        <v>46</v>
      </c>
    </row>
    <row r="723" spans="1:42" x14ac:dyDescent="0.3">
      <c r="B723" s="33" t="s">
        <v>706</v>
      </c>
      <c r="C723" s="33" t="s">
        <v>47</v>
      </c>
    </row>
    <row r="724" spans="1:42" x14ac:dyDescent="0.3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3">
      <c r="B725" s="33" t="s">
        <v>717</v>
      </c>
      <c r="C725" s="33" t="s">
        <v>37</v>
      </c>
    </row>
    <row r="726" spans="1:42" x14ac:dyDescent="0.3">
      <c r="B726" s="33" t="s">
        <v>717</v>
      </c>
      <c r="C726" s="33" t="s">
        <v>38</v>
      </c>
    </row>
    <row r="727" spans="1:42" x14ac:dyDescent="0.3">
      <c r="B727" s="33" t="s">
        <v>717</v>
      </c>
      <c r="C727" s="33" t="s">
        <v>39</v>
      </c>
    </row>
    <row r="728" spans="1:42" x14ac:dyDescent="0.3">
      <c r="B728" s="33" t="s">
        <v>717</v>
      </c>
      <c r="C728" s="33" t="s">
        <v>40</v>
      </c>
    </row>
    <row r="729" spans="1:42" x14ac:dyDescent="0.3">
      <c r="B729" s="33" t="s">
        <v>717</v>
      </c>
      <c r="C729" s="33" t="s">
        <v>41</v>
      </c>
    </row>
    <row r="730" spans="1:42" x14ac:dyDescent="0.3">
      <c r="B730" s="33" t="s">
        <v>717</v>
      </c>
      <c r="C730" s="33" t="s">
        <v>42</v>
      </c>
    </row>
    <row r="731" spans="1:42" x14ac:dyDescent="0.3">
      <c r="B731" s="33" t="s">
        <v>717</v>
      </c>
      <c r="C731" s="33" t="s">
        <v>43</v>
      </c>
    </row>
    <row r="732" spans="1:42" x14ac:dyDescent="0.3">
      <c r="B732" s="33" t="s">
        <v>717</v>
      </c>
      <c r="C732" s="33" t="s">
        <v>44</v>
      </c>
    </row>
    <row r="733" spans="1:42" x14ac:dyDescent="0.3">
      <c r="B733" s="33" t="s">
        <v>717</v>
      </c>
      <c r="C733" s="33" t="s">
        <v>45</v>
      </c>
    </row>
    <row r="734" spans="1:42" x14ac:dyDescent="0.3">
      <c r="B734" s="33" t="s">
        <v>717</v>
      </c>
      <c r="C734" s="33" t="s">
        <v>46</v>
      </c>
    </row>
    <row r="735" spans="1:42" x14ac:dyDescent="0.3">
      <c r="B735" s="33" t="s">
        <v>717</v>
      </c>
      <c r="C735" s="33" t="s">
        <v>47</v>
      </c>
    </row>
    <row r="736" spans="1:42" x14ac:dyDescent="0.3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3">
      <c r="B737" s="33" t="s">
        <v>730</v>
      </c>
      <c r="C737" s="33" t="s">
        <v>37</v>
      </c>
    </row>
    <row r="738" spans="2:42" x14ac:dyDescent="0.3">
      <c r="B738" s="33" t="s">
        <v>730</v>
      </c>
      <c r="C738" s="33" t="s">
        <v>38</v>
      </c>
    </row>
    <row r="739" spans="2:42" x14ac:dyDescent="0.3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3">
      <c r="B740" s="33" t="s">
        <v>730</v>
      </c>
      <c r="C740" s="33" t="s">
        <v>40</v>
      </c>
    </row>
    <row r="741" spans="2:42" x14ac:dyDescent="0.3">
      <c r="B741" s="33" t="s">
        <v>730</v>
      </c>
      <c r="C741" s="33" t="s">
        <v>41</v>
      </c>
    </row>
    <row r="742" spans="2:42" x14ac:dyDescent="0.3">
      <c r="B742" s="33" t="s">
        <v>730</v>
      </c>
      <c r="C742" s="33" t="s">
        <v>42</v>
      </c>
      <c r="P742" s="277"/>
    </row>
    <row r="743" spans="2:42" x14ac:dyDescent="0.3">
      <c r="B743" s="33" t="s">
        <v>730</v>
      </c>
      <c r="C743" s="33" t="s">
        <v>43</v>
      </c>
    </row>
    <row r="744" spans="2:42" x14ac:dyDescent="0.3">
      <c r="B744" s="33" t="s">
        <v>730</v>
      </c>
      <c r="C744" s="33" t="s">
        <v>44</v>
      </c>
    </row>
    <row r="745" spans="2:42" x14ac:dyDescent="0.3">
      <c r="B745" s="33" t="s">
        <v>730</v>
      </c>
      <c r="C745" s="33" t="s">
        <v>45</v>
      </c>
    </row>
    <row r="746" spans="2:42" x14ac:dyDescent="0.3">
      <c r="B746" s="33" t="s">
        <v>730</v>
      </c>
      <c r="C746" s="33" t="s">
        <v>46</v>
      </c>
    </row>
    <row r="747" spans="2:42" x14ac:dyDescent="0.3">
      <c r="B747" s="33" t="s">
        <v>730</v>
      </c>
      <c r="C747" s="33" t="s">
        <v>47</v>
      </c>
    </row>
    <row r="748" spans="2:42" x14ac:dyDescent="0.3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3">
      <c r="B749" s="33" t="s">
        <v>731</v>
      </c>
      <c r="C749" s="33" t="s">
        <v>37</v>
      </c>
    </row>
    <row r="750" spans="2:42" x14ac:dyDescent="0.3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3">
      <c r="B751" s="33" t="s">
        <v>731</v>
      </c>
      <c r="C751" s="33" t="s">
        <v>39</v>
      </c>
    </row>
    <row r="752" spans="2:42" x14ac:dyDescent="0.3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3">
      <c r="B753" s="33" t="s">
        <v>731</v>
      </c>
      <c r="C753" s="33" t="s">
        <v>41</v>
      </c>
    </row>
    <row r="754" spans="2:43" x14ac:dyDescent="0.3">
      <c r="B754" s="33" t="s">
        <v>731</v>
      </c>
      <c r="C754" s="33" t="s">
        <v>42</v>
      </c>
    </row>
    <row r="755" spans="2:43" x14ac:dyDescent="0.3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3">
      <c r="B756" s="33" t="s">
        <v>731</v>
      </c>
      <c r="C756" s="33" t="s">
        <v>44</v>
      </c>
    </row>
    <row r="757" spans="2:43" x14ac:dyDescent="0.3">
      <c r="B757" s="33" t="s">
        <v>731</v>
      </c>
      <c r="C757" s="33" t="s">
        <v>45</v>
      </c>
    </row>
    <row r="758" spans="2:43" x14ac:dyDescent="0.3">
      <c r="B758" s="33" t="s">
        <v>731</v>
      </c>
      <c r="C758" s="33" t="s">
        <v>46</v>
      </c>
    </row>
    <row r="759" spans="2:43" x14ac:dyDescent="0.3">
      <c r="B759" s="33" t="s">
        <v>731</v>
      </c>
      <c r="C759" s="33" t="s">
        <v>47</v>
      </c>
    </row>
    <row r="760" spans="2:43" x14ac:dyDescent="0.3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3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179763.24069999999</v>
      </c>
      <c r="O761" s="34">
        <v>186632.3131</v>
      </c>
      <c r="P761" s="34">
        <v>188490.68030000001</v>
      </c>
      <c r="Q761" s="34">
        <v>194819.3101</v>
      </c>
      <c r="R761" s="34">
        <v>200254.9198</v>
      </c>
      <c r="S761" s="34">
        <v>207524.9075</v>
      </c>
      <c r="T761" s="34">
        <v>214618.32370000001</v>
      </c>
      <c r="U761" s="34">
        <v>219457.78049999999</v>
      </c>
      <c r="V761" s="34">
        <v>231885.0307</v>
      </c>
      <c r="W761" s="34">
        <v>239152.09030000001</v>
      </c>
      <c r="X761" s="34">
        <v>247262.53279999999</v>
      </c>
      <c r="Y761" s="34">
        <v>255398.5454</v>
      </c>
      <c r="Z761" s="34">
        <v>264089.35710000002</v>
      </c>
      <c r="AA761" s="34">
        <v>273447.68089999998</v>
      </c>
      <c r="AB761" s="34">
        <v>285058.65259999997</v>
      </c>
      <c r="AC761" s="34">
        <v>296916.7513</v>
      </c>
      <c r="AD761" s="34">
        <v>304544.8346</v>
      </c>
      <c r="AE761" s="34">
        <v>309765.24440000003</v>
      </c>
      <c r="AF761" s="34">
        <v>331775.62589999998</v>
      </c>
      <c r="AG761" s="34">
        <v>345237.20899999997</v>
      </c>
      <c r="AH761" s="34">
        <v>356356.13059999997</v>
      </c>
      <c r="AI761" s="34">
        <v>367776.36959999998</v>
      </c>
      <c r="AJ761" s="34">
        <v>378806.08010000002</v>
      </c>
      <c r="AK761" s="34">
        <v>390471.4768</v>
      </c>
      <c r="AL761" s="34">
        <v>400594.84669999999</v>
      </c>
      <c r="AM761" s="34">
        <v>410647.06219999999</v>
      </c>
      <c r="AN761" s="34">
        <v>423666.01539999997</v>
      </c>
      <c r="AO761" s="34">
        <v>437134.00819999998</v>
      </c>
      <c r="AP761" s="34">
        <v>450063.40980000002</v>
      </c>
    </row>
    <row r="768" spans="2:43" s="4" customFormat="1" ht="10.199999999999999" x14ac:dyDescent="0.2">
      <c r="AQ768" s="5">
        <v>0</v>
      </c>
    </row>
    <row r="769" spans="1:43" s="4" customFormat="1" ht="10.199999999999999" x14ac:dyDescent="0.2">
      <c r="AQ769" s="5">
        <v>6290</v>
      </c>
    </row>
    <row r="770" spans="1:43" s="4" customFormat="1" ht="10.199999999999999" x14ac:dyDescent="0.2">
      <c r="AQ770" s="5">
        <v>0</v>
      </c>
    </row>
    <row r="771" spans="1:43" x14ac:dyDescent="0.3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3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3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3">
      <c r="AQ775" s="5">
        <v>0</v>
      </c>
    </row>
    <row r="776" spans="1:43" x14ac:dyDescent="0.3">
      <c r="AQ776" s="5">
        <v>6290</v>
      </c>
    </row>
    <row r="777" spans="1:43" x14ac:dyDescent="0.3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1</xdr:row>
                    <xdr:rowOff>76200</xdr:rowOff>
                  </from>
                  <to>
                    <xdr:col>0</xdr:col>
                    <xdr:colOff>1059180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4.4" x14ac:dyDescent="0.3"/>
  <cols>
    <col min="2" max="2" width="30.5546875" bestFit="1" customWidth="1"/>
    <col min="44" max="44" width="17.5546875" bestFit="1" customWidth="1"/>
    <col min="45" max="45" width="13.44140625" customWidth="1"/>
    <col min="46" max="46" width="23.6640625" customWidth="1"/>
    <col min="47" max="47" width="28" bestFit="1" customWidth="1"/>
  </cols>
  <sheetData>
    <row r="1" spans="2:47" x14ac:dyDescent="0.3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0</v>
      </c>
      <c r="M1" s="1">
        <f t="shared" si="0"/>
        <v>109.0971000000136</v>
      </c>
      <c r="N1" s="1">
        <f t="shared" si="0"/>
        <v>432.76839999998629</v>
      </c>
      <c r="O1" s="1">
        <f t="shared" ref="O1:Z1" si="1">O4-N4</f>
        <v>414.93100000001141</v>
      </c>
      <c r="P1" s="1">
        <f t="shared" si="1"/>
        <v>1465.1499999999942</v>
      </c>
      <c r="Q1" s="1">
        <f t="shared" si="1"/>
        <v>3837.8399999999965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53.709300000002258</v>
      </c>
      <c r="W1" s="1">
        <f t="shared" si="1"/>
        <v>170.80299999999988</v>
      </c>
      <c r="X1" s="1">
        <f t="shared" si="1"/>
        <v>728.88319999999658</v>
      </c>
      <c r="Y1" s="1">
        <f t="shared" si="1"/>
        <v>1604.2118000000046</v>
      </c>
      <c r="Z1" s="1">
        <f t="shared" si="1"/>
        <v>73.96809999999823</v>
      </c>
    </row>
    <row r="2" spans="2:47" x14ac:dyDescent="0.3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3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109377.77099999999</v>
      </c>
      <c r="M4" s="1">
        <f>Planel_Pot_Resultado!Q244+Planel_Pot_Resultado!Q748</f>
        <v>109486.86810000001</v>
      </c>
      <c r="N4" s="1">
        <f>Planel_Pot_Resultado!R244+Planel_Pot_Resultado!R748</f>
        <v>109919.63649999999</v>
      </c>
      <c r="O4" s="1">
        <f>Planel_Pot_Resultado!S244+Planel_Pot_Resultado!S748</f>
        <v>110334.5675</v>
      </c>
      <c r="P4" s="1">
        <f>Planel_Pot_Resultado!T244+Planel_Pot_Resultado!T748</f>
        <v>111799.7175</v>
      </c>
      <c r="Q4" s="1">
        <f>Planel_Pot_Resultado!U244+Planel_Pot_Resultado!U748</f>
        <v>115637.5575</v>
      </c>
      <c r="R4" s="1">
        <f>Planel_Pot_Resultado!V244+Planel_Pot_Resultado!V748</f>
        <v>115637.5575</v>
      </c>
      <c r="S4" s="1">
        <f>Planel_Pot_Resultado!W244+Planel_Pot_Resultado!W748</f>
        <v>115637.5575</v>
      </c>
      <c r="T4" s="1">
        <f>Planel_Pot_Resultado!X244+Planel_Pot_Resultado!X748</f>
        <v>115637.5575</v>
      </c>
      <c r="U4" s="1">
        <f>Planel_Pot_Resultado!Y244+Planel_Pot_Resultado!Y748</f>
        <v>115637.5575</v>
      </c>
      <c r="V4" s="1">
        <f>Planel_Pot_Resultado!Z244+Planel_Pot_Resultado!Z748</f>
        <v>115691.2668</v>
      </c>
      <c r="W4" s="1">
        <f>Planel_Pot_Resultado!AA244+Planel_Pot_Resultado!AA748</f>
        <v>115862.0698</v>
      </c>
      <c r="X4" s="1">
        <f>Planel_Pot_Resultado!AB244+Planel_Pot_Resultado!AB748</f>
        <v>116590.95299999999</v>
      </c>
      <c r="Y4" s="1">
        <f>Planel_Pot_Resultado!AC244+Planel_Pot_Resultado!AC748</f>
        <v>118195.1648</v>
      </c>
      <c r="Z4" s="1">
        <f>Planel_Pot_Resultado!AD244+Planel_Pot_Resultado!AD748</f>
        <v>118269.1329</v>
      </c>
      <c r="AA4" s="1">
        <f>Planel_Pot_Resultado!AE244+Planel_Pot_Resultado!AE748</f>
        <v>118627.03290000001</v>
      </c>
      <c r="AB4" s="1">
        <f>Planel_Pot_Resultado!AF244+Planel_Pot_Resultado!AF748</f>
        <v>118627.03290000001</v>
      </c>
      <c r="AC4" s="1">
        <f>Planel_Pot_Resultado!AG244+Planel_Pot_Resultado!AG748</f>
        <v>118627.03290000001</v>
      </c>
      <c r="AD4" s="1">
        <f>Planel_Pot_Resultado!AH244+Planel_Pot_Resultado!AH748</f>
        <v>118627.03290000001</v>
      </c>
      <c r="AE4" s="1">
        <f>Planel_Pot_Resultado!AI244+Planel_Pot_Resultado!AI748</f>
        <v>118627.03290000001</v>
      </c>
      <c r="AF4" s="1">
        <f>Planel_Pot_Resultado!AJ244+Planel_Pot_Resultado!AJ748</f>
        <v>118627.03290000001</v>
      </c>
      <c r="AG4" s="1">
        <f>Planel_Pot_Resultado!AK244+Planel_Pot_Resultado!AK748</f>
        <v>118627.03290000001</v>
      </c>
      <c r="AH4" s="1">
        <f>Planel_Pot_Resultado!AL244+Planel_Pot_Resultado!AL748</f>
        <v>118627.03290000001</v>
      </c>
      <c r="AI4" s="1">
        <f>Planel_Pot_Resultado!AM244+Planel_Pot_Resultado!AM748</f>
        <v>118627.03290000001</v>
      </c>
      <c r="AJ4" s="1">
        <f>Planel_Pot_Resultado!AN244+Planel_Pot_Resultado!AN748</f>
        <v>118739.861</v>
      </c>
      <c r="AK4" s="1">
        <f>Planel_Pot_Resultado!AO244+Planel_Pot_Resultado!AO748</f>
        <v>118739.861</v>
      </c>
      <c r="AL4" s="1">
        <f>Planel_Pot_Resultado!AP244+Planel_Pot_Resultado!AP748</f>
        <v>118772.66099999999</v>
      </c>
      <c r="AM4" s="1">
        <f>AL4-C4</f>
        <v>29036.168999999994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3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3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13594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13571.7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12672.807993999999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13279.001187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14022.188065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14147.382461000001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14532.569018999999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14532.569018999999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14332.969019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15257.969019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16182.969019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17108.169019000001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18033.169019000001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18958.169019000001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19883.369018999998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20808.369018999998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21733.369018999998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21933.369018999998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22133.669018699999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22333.669018699999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22533.669018699999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22733.669018699999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22570.469018700001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22770.469018700001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23830.217073300002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25071.3918037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25742.651651699998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25801.6709787</v>
      </c>
      <c r="AM7" s="1">
        <f t="shared" si="2"/>
        <v>14559.470978699999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3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3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3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3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3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14171.29221</v>
      </c>
      <c r="K14" s="24">
        <f>Planel_Pot_Resultado!O16+Planel_Pot_Resultado!O28+Planel_Pot_Resultado!O628+Planel_Pot_Resultado!O712</f>
        <v>14171.29221</v>
      </c>
      <c r="L14" s="24">
        <f>Planel_Pot_Resultado!P16+Planel_Pot_Resultado!P28+Planel_Pot_Resultado!P628+Planel_Pot_Resultado!P712</f>
        <v>14201.671646999999</v>
      </c>
      <c r="M14" s="24">
        <f>Planel_Pot_Resultado!Q16+Planel_Pot_Resultado!Q28+Planel_Pot_Resultado!Q628+Planel_Pot_Resultado!Q712</f>
        <v>19985.496359999997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23993.74438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24803.74438</v>
      </c>
      <c r="S14" s="24">
        <f>Planel_Pot_Resultado!W16+Planel_Pot_Resultado!W28+Planel_Pot_Resultado!W628+Planel_Pot_Resultado!W712</f>
        <v>25380.838380000001</v>
      </c>
      <c r="T14" s="24">
        <f>Planel_Pot_Resultado!X16+Planel_Pot_Resultado!X28+Planel_Pot_Resultado!X628+Planel_Pot_Resultado!X712</f>
        <v>25702.838380000001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3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3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17463.846522999997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24407.118863999996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27271.006689999998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27266.206689999999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27266.206689999999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31586.96933</v>
      </c>
      <c r="P17" s="30">
        <f>Planel_Pot_Resultado!T388+Planel_Pot_Resultado!T400+Planel_Pot_Resultado!T412+Planel_Pot_Resultado!T424+Planel_Pot_Resultado!T436+Planel_Pot_Resultado!T448+Planel_Pot_Resultado!T460+Planel_Pot_Resultado!T472</f>
        <v>35036.404519999996</v>
      </c>
      <c r="Q17" s="30">
        <f>Planel_Pot_Resultado!U388+Planel_Pot_Resultado!U400+Planel_Pot_Resultado!U412+Planel_Pot_Resultado!U424+Planel_Pot_Resultado!U436+Planel_Pot_Resultado!U448+Planel_Pot_Resultado!U460+Planel_Pot_Resultado!U472</f>
        <v>35036.043340000004</v>
      </c>
      <c r="R17" s="30">
        <f>Planel_Pot_Resultado!V388+Planel_Pot_Resultado!V400+Planel_Pot_Resultado!V412+Planel_Pot_Resultado!V424+Planel_Pot_Resultado!V436+Planel_Pot_Resultado!V448+Planel_Pot_Resultado!V460+Planel_Pot_Resultado!V472</f>
        <v>46061.582900000001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50122.184860000001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54714.771350000003</v>
      </c>
      <c r="U17" s="30">
        <f>Planel_Pot_Resultado!Y388+Planel_Pot_Resultado!Y400+Planel_Pot_Resultado!Y412+Planel_Pot_Resultado!Y424+Planel_Pot_Resultado!Y436+Planel_Pot_Resultado!Y448+Planel_Pot_Resultado!Y460+Planel_Pot_Resultado!Y472</f>
        <v>59368.501700000001</v>
      </c>
      <c r="V17" s="30">
        <f>Planel_Pot_Resultado!Z388+Planel_Pot_Resultado!Z400+Planel_Pot_Resultado!Z412+Planel_Pot_Resultado!Z424+Planel_Pot_Resultado!Z436+Planel_Pot_Resultado!Z448+Planel_Pot_Resultado!Z460+Planel_Pot_Resultado!Z472</f>
        <v>64559.05128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68694.33223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72752.662360000002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80745.484819999998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83783.829983999996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83548.273000000001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100542.53909999999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107690.3253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111768.95279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116188.8585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119870.50805999999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124361.13190000001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126000.16984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127096.22435999999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130737.01409000001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135645.70313000001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140942.00222999998</v>
      </c>
      <c r="AM17" s="1">
        <f t="shared" si="2"/>
        <v>134385.84222999998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3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3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3704.6834739999999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7506.7458969999998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7506.7458969999998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6567.0758969999997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5612.603897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10074.724575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14210.824702000002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18367.355517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22510.578627000003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26720.209137000002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30991.030717000001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35269.252146999999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39497.072997000003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44190.223236999998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48666.575397000001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53032.807296999999</v>
      </c>
      <c r="AM20" s="1">
        <f t="shared" si="2"/>
        <v>53012.104296999998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3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3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3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3461.2072400000002</v>
      </c>
      <c r="P23" s="32">
        <f>Planel_Pot_Resultado!T100+Planel_Pot_Resultado!T652</f>
        <v>5303.6437900000001</v>
      </c>
      <c r="Q23" s="32">
        <f>Planel_Pot_Resultado!U100+Planel_Pot_Resultado!U652</f>
        <v>6775.8772769999996</v>
      </c>
      <c r="R23" s="32">
        <f>Planel_Pot_Resultado!V100+Planel_Pot_Resultado!V652</f>
        <v>7775.5879398999996</v>
      </c>
      <c r="S23" s="32">
        <f>Planel_Pot_Resultado!W100+Planel_Pot_Resultado!W652</f>
        <v>12816.151576</v>
      </c>
      <c r="T23" s="32">
        <f>Planel_Pot_Resultado!X100+Planel_Pot_Resultado!X652</f>
        <v>15088.007517</v>
      </c>
      <c r="U23" s="32">
        <f>Planel_Pot_Resultado!Y100+Planel_Pot_Resultado!Y652</f>
        <v>17365.289776999998</v>
      </c>
      <c r="V23" s="32">
        <f>Planel_Pot_Resultado!Z100+Planel_Pot_Resultado!Z652</f>
        <v>19577.642587000002</v>
      </c>
      <c r="W23" s="32">
        <f>Planel_Pot_Resultado!AA100+Planel_Pot_Resultado!AA652</f>
        <v>21898.462067</v>
      </c>
      <c r="X23" s="32">
        <f>Planel_Pot_Resultado!AB100+Planel_Pot_Resultado!AB652</f>
        <v>23880.996327000001</v>
      </c>
      <c r="Y23" s="32">
        <f>Planel_Pot_Resultado!AC100+Planel_Pot_Resultado!AC652</f>
        <v>25129.860776999998</v>
      </c>
      <c r="Z23" s="32">
        <f>Planel_Pot_Resultado!AD100+Planel_Pot_Resultado!AD652</f>
        <v>29543.300836999999</v>
      </c>
      <c r="AA23" s="32">
        <f>Planel_Pot_Resultado!AE100+Planel_Pot_Resultado!AE652</f>
        <v>32465.339596999998</v>
      </c>
      <c r="AB23" s="32">
        <f>Planel_Pot_Resultado!AF100+Planel_Pot_Resultado!AF652</f>
        <v>32671.334327</v>
      </c>
      <c r="AC23" s="32">
        <f>Planel_Pot_Resultado!AG100+Planel_Pot_Resultado!AG652</f>
        <v>34552.731027000002</v>
      </c>
      <c r="AD23" s="32">
        <f>Planel_Pot_Resultado!AH100+Planel_Pot_Resultado!AH652</f>
        <v>37102.494406999998</v>
      </c>
      <c r="AE23" s="32">
        <f>Planel_Pot_Resultado!AI100+Planel_Pot_Resultado!AI652</f>
        <v>39647.604587000002</v>
      </c>
      <c r="AF23" s="32">
        <f>Planel_Pot_Resultado!AJ100+Planel_Pot_Resultado!AJ652</f>
        <v>42458.034927000001</v>
      </c>
      <c r="AG23" s="32">
        <f>Planel_Pot_Resultado!AK100+Planel_Pot_Resultado!AK652</f>
        <v>45805.186306999996</v>
      </c>
      <c r="AH23" s="32">
        <f>Planel_Pot_Resultado!AL100+Planel_Pot_Resultado!AL652</f>
        <v>49717.096776999999</v>
      </c>
      <c r="AI23" s="32">
        <f>Planel_Pot_Resultado!AM100+Planel_Pot_Resultado!AM652</f>
        <v>53310.688846999998</v>
      </c>
      <c r="AJ23" s="32">
        <f>Planel_Pot_Resultado!AN100+Planel_Pot_Resultado!AN652</f>
        <v>56555.699266999996</v>
      </c>
      <c r="AK23" s="32">
        <f>Planel_Pot_Resultado!AO100+Planel_Pot_Resultado!AO652</f>
        <v>59834.390986999999</v>
      </c>
      <c r="AL23" s="32">
        <f>Planel_Pot_Resultado!AP100+Planel_Pot_Resultado!AP652</f>
        <v>62901.442266999999</v>
      </c>
      <c r="AM23" s="1">
        <f t="shared" si="2"/>
        <v>62901.442266999999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3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179763.24073299996</v>
      </c>
      <c r="K24" s="28">
        <f t="shared" si="4"/>
        <v>186632.31307400001</v>
      </c>
      <c r="L24" s="28">
        <f t="shared" si="4"/>
        <v>188490.680337</v>
      </c>
      <c r="M24" s="28">
        <f t="shared" si="4"/>
        <v>194819.31014399996</v>
      </c>
      <c r="N24" s="28">
        <f t="shared" si="4"/>
        <v>200254.91975699994</v>
      </c>
      <c r="O24" s="28">
        <f t="shared" si="4"/>
        <v>207524.90751499994</v>
      </c>
      <c r="P24" s="28">
        <f t="shared" si="4"/>
        <v>214618.32365099996</v>
      </c>
      <c r="Q24" s="28">
        <f t="shared" si="4"/>
        <v>219457.78051599997</v>
      </c>
      <c r="R24" s="28">
        <f t="shared" si="4"/>
        <v>231885.03073889998</v>
      </c>
      <c r="S24" s="28">
        <f t="shared" si="4"/>
        <v>239152.09033500002</v>
      </c>
      <c r="T24" s="28">
        <f t="shared" si="4"/>
        <v>247262.53276599999</v>
      </c>
      <c r="U24" s="28">
        <f t="shared" si="4"/>
        <v>255398.54537599999</v>
      </c>
      <c r="V24" s="28">
        <f t="shared" si="4"/>
        <v>264089.357066</v>
      </c>
      <c r="W24" s="28">
        <f t="shared" si="4"/>
        <v>273447.68096999999</v>
      </c>
      <c r="X24" s="28">
        <f t="shared" si="4"/>
        <v>285058.65260299999</v>
      </c>
      <c r="Y24" s="28">
        <f t="shared" si="4"/>
        <v>296916.75131300004</v>
      </c>
      <c r="Z24" s="28">
        <f t="shared" si="4"/>
        <v>304544.83463699999</v>
      </c>
      <c r="AA24" s="28">
        <f t="shared" si="4"/>
        <v>309765.24441300001</v>
      </c>
      <c r="AB24" s="28">
        <f t="shared" si="4"/>
        <v>331775.62592099997</v>
      </c>
      <c r="AC24" s="28">
        <f t="shared" si="4"/>
        <v>345237.20894769998</v>
      </c>
      <c r="AD24" s="28">
        <f t="shared" si="4"/>
        <v>356356.13063269999</v>
      </c>
      <c r="AE24" s="28">
        <f t="shared" si="4"/>
        <v>367776.36963269993</v>
      </c>
      <c r="AF24" s="28">
        <f t="shared" si="4"/>
        <v>378806.08004269999</v>
      </c>
      <c r="AG24" s="28">
        <f t="shared" si="4"/>
        <v>390471.47684270004</v>
      </c>
      <c r="AH24" s="28">
        <f t="shared" si="4"/>
        <v>400594.84668269998</v>
      </c>
      <c r="AI24" s="28">
        <f t="shared" si="4"/>
        <v>410647.06217730005</v>
      </c>
      <c r="AJ24" s="28">
        <f t="shared" si="4"/>
        <v>423666.01539770002</v>
      </c>
      <c r="AK24" s="28">
        <f t="shared" si="4"/>
        <v>437134.00816570001</v>
      </c>
      <c r="AL24" s="28">
        <f t="shared" si="4"/>
        <v>450063.40977269999</v>
      </c>
      <c r="AM24" s="1">
        <f t="shared" si="2"/>
        <v>314170.60135270003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3">
      <c r="R25" s="1"/>
      <c r="AB25" s="1"/>
      <c r="AL25" s="1"/>
    </row>
    <row r="26" spans="2:47" x14ac:dyDescent="0.3">
      <c r="D26" s="1"/>
      <c r="R26" s="1"/>
      <c r="AB26" s="1"/>
      <c r="AL26" s="1"/>
    </row>
    <row r="27" spans="2:47" x14ac:dyDescent="0.3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3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0</v>
      </c>
      <c r="M29" s="1">
        <f t="shared" si="5"/>
        <v>109.0971000000136</v>
      </c>
      <c r="N29" s="1">
        <f t="shared" si="5"/>
        <v>432.76839999998629</v>
      </c>
      <c r="O29" s="1">
        <f t="shared" si="5"/>
        <v>414.93100000001141</v>
      </c>
      <c r="P29" s="1">
        <f t="shared" si="5"/>
        <v>1465.1499999999942</v>
      </c>
      <c r="Q29" s="1">
        <f t="shared" si="5"/>
        <v>3837.8399999999965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53.709300000002258</v>
      </c>
      <c r="W29" s="1">
        <f t="shared" si="5"/>
        <v>170.80299999999988</v>
      </c>
      <c r="X29" s="1">
        <f t="shared" si="5"/>
        <v>728.88319999999658</v>
      </c>
      <c r="Y29" s="1">
        <f t="shared" si="5"/>
        <v>1604.2118000000046</v>
      </c>
      <c r="Z29" s="1">
        <f t="shared" si="5"/>
        <v>73.96809999999823</v>
      </c>
      <c r="AA29" s="1">
        <f t="shared" si="5"/>
        <v>357.90000000000873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112.82809999999881</v>
      </c>
      <c r="AK29" s="1">
        <f t="shared" si="5"/>
        <v>0</v>
      </c>
      <c r="AL29" s="1">
        <f t="shared" si="5"/>
        <v>32.799999999988358</v>
      </c>
      <c r="AM29" s="1"/>
      <c r="AN29" s="1"/>
    </row>
    <row r="30" spans="2:47" x14ac:dyDescent="0.3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0</v>
      </c>
      <c r="M30" s="1">
        <f t="shared" si="6"/>
        <v>2872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2108.5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3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3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-0.1000000000003638</v>
      </c>
      <c r="L32" s="18">
        <f t="shared" si="7"/>
        <v>-22.299999999999272</v>
      </c>
      <c r="M32" s="18">
        <f t="shared" si="7"/>
        <v>-898.89200600000186</v>
      </c>
      <c r="N32" s="18">
        <f t="shared" si="7"/>
        <v>606.19319300000097</v>
      </c>
      <c r="O32" s="18">
        <f t="shared" si="7"/>
        <v>743.18687800000043</v>
      </c>
      <c r="P32" s="18">
        <f t="shared" si="7"/>
        <v>125.19439600000078</v>
      </c>
      <c r="Q32" s="18">
        <f t="shared" si="7"/>
        <v>385.1865579999976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200.29999970000063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-163.19999999999709</v>
      </c>
      <c r="AH32" s="18">
        <f t="shared" si="7"/>
        <v>200</v>
      </c>
      <c r="AI32" s="18">
        <f t="shared" si="7"/>
        <v>1059.7480546000006</v>
      </c>
      <c r="AJ32" s="18">
        <f t="shared" si="7"/>
        <v>1241.1747303999982</v>
      </c>
      <c r="AK32" s="18">
        <f t="shared" si="7"/>
        <v>671.25984799999787</v>
      </c>
      <c r="AL32" s="18">
        <f t="shared" si="7"/>
        <v>59.019327000001795</v>
      </c>
    </row>
    <row r="33" spans="2:38" x14ac:dyDescent="0.3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3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3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3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3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3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3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1500.9272600000004</v>
      </c>
      <c r="K39" s="24">
        <f t="shared" si="10"/>
        <v>0</v>
      </c>
      <c r="L39" s="24">
        <f t="shared" si="10"/>
        <v>30.379436999999598</v>
      </c>
      <c r="M39" s="24">
        <f t="shared" si="10"/>
        <v>5783.8247129999982</v>
      </c>
      <c r="N39" s="24">
        <f t="shared" si="10"/>
        <v>3198.2480200000027</v>
      </c>
      <c r="O39" s="24">
        <f t="shared" si="10"/>
        <v>398</v>
      </c>
      <c r="P39" s="24">
        <f t="shared" si="10"/>
        <v>412</v>
      </c>
      <c r="Q39" s="24">
        <f t="shared" si="10"/>
        <v>408</v>
      </c>
      <c r="R39" s="24">
        <f t="shared" si="10"/>
        <v>402</v>
      </c>
      <c r="S39" s="24">
        <f t="shared" si="10"/>
        <v>577.09400000000096</v>
      </c>
      <c r="T39" s="24">
        <f t="shared" si="10"/>
        <v>322</v>
      </c>
      <c r="U39" s="24">
        <f t="shared" si="10"/>
        <v>280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3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3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966.17752299999847</v>
      </c>
      <c r="K42" s="30">
        <f t="shared" si="12"/>
        <v>6943.2723409999999</v>
      </c>
      <c r="L42" s="30">
        <f t="shared" si="12"/>
        <v>2863.887826000002</v>
      </c>
      <c r="M42" s="30">
        <f t="shared" si="12"/>
        <v>-4.7999999999992724</v>
      </c>
      <c r="N42" s="30">
        <f t="shared" si="12"/>
        <v>0</v>
      </c>
      <c r="O42" s="30">
        <f t="shared" si="12"/>
        <v>4320.7626400000008</v>
      </c>
      <c r="P42" s="30">
        <f t="shared" si="12"/>
        <v>3449.4351899999965</v>
      </c>
      <c r="Q42" s="30">
        <f t="shared" si="12"/>
        <v>-0.36117999999260064</v>
      </c>
      <c r="R42" s="30">
        <f t="shared" si="12"/>
        <v>11025.539559999997</v>
      </c>
      <c r="S42" s="30">
        <f t="shared" si="12"/>
        <v>4060.60196</v>
      </c>
      <c r="T42" s="30">
        <f t="shared" si="12"/>
        <v>4592.5864900000015</v>
      </c>
      <c r="U42" s="30">
        <f t="shared" si="12"/>
        <v>4653.730349999998</v>
      </c>
      <c r="V42" s="30">
        <f t="shared" si="12"/>
        <v>5190.549579999999</v>
      </c>
      <c r="W42" s="30">
        <f t="shared" si="12"/>
        <v>4135.2809500000003</v>
      </c>
      <c r="X42" s="30">
        <f t="shared" si="12"/>
        <v>4058.3301300000021</v>
      </c>
      <c r="Y42" s="30">
        <f t="shared" si="12"/>
        <v>7992.8224599999958</v>
      </c>
      <c r="Z42" s="30">
        <f t="shared" si="12"/>
        <v>3038.3451639999985</v>
      </c>
      <c r="AA42" s="30">
        <f t="shared" si="12"/>
        <v>-235.55698399999528</v>
      </c>
      <c r="AB42" s="30">
        <f t="shared" si="12"/>
        <v>16994.266099999993</v>
      </c>
      <c r="AC42" s="30">
        <f t="shared" si="12"/>
        <v>7147.7862000000023</v>
      </c>
      <c r="AD42" s="30">
        <f t="shared" si="12"/>
        <v>4078.6274899999989</v>
      </c>
      <c r="AE42" s="30">
        <f t="shared" si="12"/>
        <v>4419.9057100000064</v>
      </c>
      <c r="AF42" s="30">
        <f t="shared" si="12"/>
        <v>3681.6495599999907</v>
      </c>
      <c r="AG42" s="30">
        <f t="shared" si="12"/>
        <v>4490.6238400000148</v>
      </c>
      <c r="AH42" s="30">
        <f t="shared" si="12"/>
        <v>1639.0379399999947</v>
      </c>
      <c r="AI42" s="30">
        <f t="shared" si="12"/>
        <v>1096.0545199999906</v>
      </c>
      <c r="AJ42" s="30">
        <f t="shared" si="12"/>
        <v>3640.7897300000186</v>
      </c>
      <c r="AK42" s="30">
        <f t="shared" si="12"/>
        <v>4908.6890399999975</v>
      </c>
      <c r="AL42" s="30">
        <f t="shared" si="12"/>
        <v>5296.2990999999747</v>
      </c>
    </row>
    <row r="43" spans="2:38" x14ac:dyDescent="0.3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3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3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1535.420474</v>
      </c>
      <c r="X45" s="26">
        <f t="shared" si="15"/>
        <v>3802.0624229999999</v>
      </c>
      <c r="Y45" s="26">
        <f t="shared" si="15"/>
        <v>0</v>
      </c>
      <c r="Z45" s="26">
        <f t="shared" si="15"/>
        <v>-939.67000000000007</v>
      </c>
      <c r="AA45" s="26">
        <f t="shared" si="15"/>
        <v>-954.47199999999975</v>
      </c>
      <c r="AB45" s="26">
        <f t="shared" si="15"/>
        <v>4462.1206780000002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3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3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3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3461.2072400000002</v>
      </c>
      <c r="P48" s="32">
        <f t="shared" si="15"/>
        <v>1842.4365499999999</v>
      </c>
      <c r="Q48" s="32">
        <f t="shared" si="15"/>
        <v>1472.2334869999995</v>
      </c>
      <c r="R48" s="32">
        <f t="shared" si="15"/>
        <v>999.71066289999999</v>
      </c>
      <c r="S48" s="32">
        <f t="shared" si="15"/>
        <v>5040.5636361000006</v>
      </c>
      <c r="T48" s="32">
        <f t="shared" si="15"/>
        <v>2271.8559409999998</v>
      </c>
      <c r="U48" s="32">
        <f t="shared" si="15"/>
        <v>2277.2822599999981</v>
      </c>
      <c r="V48" s="32">
        <f t="shared" si="15"/>
        <v>2212.352810000004</v>
      </c>
      <c r="W48" s="32">
        <f t="shared" si="15"/>
        <v>2320.8194799999983</v>
      </c>
      <c r="X48" s="32">
        <f t="shared" si="15"/>
        <v>1982.5342600000004</v>
      </c>
      <c r="Y48" s="32">
        <f t="shared" si="15"/>
        <v>1248.8644499999973</v>
      </c>
      <c r="Z48" s="32">
        <f t="shared" si="15"/>
        <v>4413.4400600000008</v>
      </c>
      <c r="AA48" s="32">
        <f t="shared" si="15"/>
        <v>2922.0387599999995</v>
      </c>
      <c r="AB48" s="32">
        <f t="shared" si="15"/>
        <v>205.99473000000216</v>
      </c>
      <c r="AC48" s="32">
        <f t="shared" si="15"/>
        <v>1881.3967000000011</v>
      </c>
      <c r="AD48" s="32">
        <f t="shared" si="15"/>
        <v>2549.7633799999967</v>
      </c>
      <c r="AE48" s="32">
        <f t="shared" si="15"/>
        <v>2545.1101800000033</v>
      </c>
      <c r="AF48" s="32">
        <f t="shared" si="15"/>
        <v>2810.430339999999</v>
      </c>
      <c r="AG48" s="32">
        <f t="shared" si="15"/>
        <v>3347.1513799999957</v>
      </c>
      <c r="AH48" s="32">
        <f t="shared" si="15"/>
        <v>3911.9104700000025</v>
      </c>
      <c r="AI48" s="32">
        <f t="shared" si="15"/>
        <v>3593.5920699999988</v>
      </c>
      <c r="AJ48" s="32">
        <f t="shared" si="15"/>
        <v>3245.0104199999987</v>
      </c>
      <c r="AK48" s="32">
        <f t="shared" si="15"/>
        <v>3278.6917200000025</v>
      </c>
      <c r="AL48" s="32">
        <f t="shared" si="15"/>
        <v>3067.0512799999997</v>
      </c>
    </row>
    <row r="49" spans="2:38" x14ac:dyDescent="0.3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4580.5184940000181</v>
      </c>
      <c r="K49" s="28">
        <f t="shared" si="14"/>
        <v>6869.0723410000501</v>
      </c>
      <c r="L49" s="28">
        <f t="shared" si="14"/>
        <v>1858.3672629999928</v>
      </c>
      <c r="M49" s="28">
        <f t="shared" si="14"/>
        <v>6328.6298069999611</v>
      </c>
      <c r="N49" s="28">
        <f t="shared" si="14"/>
        <v>5435.6096129999787</v>
      </c>
      <c r="O49" s="28">
        <f t="shared" si="14"/>
        <v>7269.9877580000029</v>
      </c>
      <c r="P49" s="28">
        <f t="shared" si="14"/>
        <v>7093.4161360000144</v>
      </c>
      <c r="Q49" s="28">
        <f t="shared" si="14"/>
        <v>4839.4568650000147</v>
      </c>
      <c r="R49" s="28">
        <f t="shared" si="14"/>
        <v>12427.250222900009</v>
      </c>
      <c r="S49" s="28">
        <f t="shared" si="14"/>
        <v>7267.0595961000363</v>
      </c>
      <c r="T49" s="28">
        <f t="shared" si="15"/>
        <v>8110.442430999974</v>
      </c>
      <c r="U49" s="28">
        <f t="shared" si="15"/>
        <v>8136.0126100000052</v>
      </c>
      <c r="V49" s="28">
        <f t="shared" si="15"/>
        <v>8690.8116900000023</v>
      </c>
      <c r="W49" s="28">
        <f t="shared" si="15"/>
        <v>9358.3239039999899</v>
      </c>
      <c r="X49" s="28">
        <f t="shared" si="15"/>
        <v>11610.971633000008</v>
      </c>
      <c r="Y49" s="28">
        <f t="shared" si="15"/>
        <v>11858.098710000049</v>
      </c>
      <c r="Z49" s="28">
        <f t="shared" si="15"/>
        <v>7628.0833239999483</v>
      </c>
      <c r="AA49" s="28">
        <f t="shared" si="15"/>
        <v>5220.409776000015</v>
      </c>
      <c r="AB49" s="28">
        <f t="shared" si="15"/>
        <v>22010.381507999962</v>
      </c>
      <c r="AC49" s="28">
        <f t="shared" si="15"/>
        <v>13461.583026700013</v>
      </c>
      <c r="AD49" s="28">
        <f t="shared" si="15"/>
        <v>11118.921685000008</v>
      </c>
      <c r="AE49" s="28">
        <f t="shared" si="15"/>
        <v>11420.238999999943</v>
      </c>
      <c r="AF49" s="28">
        <f t="shared" si="15"/>
        <v>11029.710410000058</v>
      </c>
      <c r="AG49" s="28">
        <f t="shared" si="15"/>
        <v>11665.396800000046</v>
      </c>
      <c r="AH49" s="28">
        <f t="shared" si="15"/>
        <v>10123.369839999941</v>
      </c>
      <c r="AI49" s="28">
        <f t="shared" si="15"/>
        <v>10052.215494600066</v>
      </c>
      <c r="AJ49" s="28">
        <f t="shared" si="15"/>
        <v>13018.95322039997</v>
      </c>
      <c r="AK49" s="28">
        <f t="shared" si="15"/>
        <v>13467.992767999996</v>
      </c>
      <c r="AL49" s="28">
        <f t="shared" si="15"/>
        <v>12929.401606999978</v>
      </c>
    </row>
    <row r="50" spans="2:38" x14ac:dyDescent="0.3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3" width="14.88671875" style="33" bestFit="1" customWidth="1"/>
    <col min="24" max="27" width="15.88671875" style="33" bestFit="1" customWidth="1"/>
    <col min="28" max="28" width="15.88671875" style="66" bestFit="1" customWidth="1"/>
    <col min="29" max="38" width="15.88671875" style="33" bestFit="1" customWidth="1"/>
    <col min="39" max="16384" width="9.109375" style="33"/>
  </cols>
  <sheetData>
    <row r="1" spans="2:38" x14ac:dyDescent="0.3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3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3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4158.5</v>
      </c>
      <c r="M3" s="58">
        <f>Planel_Pot_Resultado!Q148+Planel_Pot_Resultado!Q688</f>
        <v>3894.7</v>
      </c>
      <c r="N3" s="58">
        <f>Planel_Pot_Resultado!R148+Planel_Pot_Resultado!R688</f>
        <v>3865.7011869999997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3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9049.6</v>
      </c>
      <c r="L4" s="58">
        <f>Planel_Pot_Resultado!P112+Planel_Pot_Resultado!P676</f>
        <v>9413.2000000000007</v>
      </c>
      <c r="M4" s="58">
        <f>Planel_Pot_Resultado!Q112+Planel_Pot_Resultado!Q676</f>
        <v>8778.107994</v>
      </c>
      <c r="N4" s="58">
        <f>Planel_Pot_Resultado!R112+Planel_Pot_Resultado!R676</f>
        <v>9413.2999999999993</v>
      </c>
      <c r="O4" s="58">
        <f>Planel_Pot_Resultado!S112+Planel_Pot_Resultado!S676</f>
        <v>9477.1880650000003</v>
      </c>
      <c r="P4" s="58">
        <f>Planel_Pot_Resultado!T112+Planel_Pot_Resultado!T676</f>
        <v>9602.3824610000011</v>
      </c>
      <c r="Q4" s="58">
        <f>Planel_Pot_Resultado!U112+Planel_Pot_Resultado!U676</f>
        <v>9987.5690189999987</v>
      </c>
      <c r="R4" s="58">
        <f>Planel_Pot_Resultado!V112+Planel_Pot_Resultado!V676</f>
        <v>9987.5690189999987</v>
      </c>
      <c r="S4" s="58">
        <f>Planel_Pot_Resultado!W112+Planel_Pot_Resultado!W676</f>
        <v>8662.9690190000001</v>
      </c>
      <c r="T4" s="58">
        <f>Planel_Pot_Resultado!X112+Planel_Pot_Resultado!X676</f>
        <v>8662.9690190000001</v>
      </c>
      <c r="U4" s="58">
        <f>Planel_Pot_Resultado!Y112+Planel_Pot_Resultado!Y676</f>
        <v>8662.9690190000001</v>
      </c>
      <c r="V4" s="58">
        <f>Planel_Pot_Resultado!Z112+Planel_Pot_Resultado!Z676</f>
        <v>7614.1690189999999</v>
      </c>
      <c r="W4" s="58">
        <f>Planel_Pot_Resultado!AA112+Planel_Pot_Resultado!AA676</f>
        <v>7614.1690189999999</v>
      </c>
      <c r="X4" s="58">
        <f>Planel_Pot_Resultado!AB112+Planel_Pot_Resultado!AB676</f>
        <v>7614.1690189999999</v>
      </c>
      <c r="Y4" s="58">
        <f>Planel_Pot_Resultado!AC112+Planel_Pot_Resultado!AC676</f>
        <v>7023.3690189999998</v>
      </c>
      <c r="Z4" s="58">
        <f>Planel_Pot_Resultado!AD112+Planel_Pot_Resultado!AD676</f>
        <v>7023.3690189999998</v>
      </c>
      <c r="AA4" s="58">
        <f>Planel_Pot_Resultado!AE112+Planel_Pot_Resultado!AE676</f>
        <v>6995.3690189999998</v>
      </c>
      <c r="AB4" s="58">
        <f>Planel_Pot_Resultado!AF112+Planel_Pot_Resultado!AF676</f>
        <v>6995.3690189999998</v>
      </c>
      <c r="AC4" s="58">
        <f>Planel_Pot_Resultado!AG112+Planel_Pot_Resultado!AG676</f>
        <v>5781.6690187000004</v>
      </c>
      <c r="AD4" s="58">
        <f>Planel_Pot_Resultado!AH112+Planel_Pot_Resultado!AH676</f>
        <v>5781.6690187000004</v>
      </c>
      <c r="AE4" s="58">
        <f>Planel_Pot_Resultado!AI112+Planel_Pot_Resultado!AI676</f>
        <v>5781.6690187000004</v>
      </c>
      <c r="AF4" s="58">
        <f>Planel_Pot_Resultado!AJ112+Planel_Pot_Resultado!AJ676</f>
        <v>5781.6690187000004</v>
      </c>
      <c r="AG4" s="58">
        <f>Planel_Pot_Resultado!AK112+Planel_Pot_Resultado!AK676</f>
        <v>5418.4690186999997</v>
      </c>
      <c r="AH4" s="58">
        <f>Planel_Pot_Resultado!AL112+Planel_Pot_Resultado!AL676</f>
        <v>5418.4690186999997</v>
      </c>
      <c r="AI4" s="58">
        <f>Planel_Pot_Resultado!AM112+Planel_Pot_Resultado!AM676</f>
        <v>5418.4690186999997</v>
      </c>
      <c r="AJ4" s="58">
        <f>Planel_Pot_Resultado!AN112+Planel_Pot_Resultado!AN676</f>
        <v>5418.4690186999997</v>
      </c>
      <c r="AK4" s="58">
        <f>Planel_Pot_Resultado!AO112+Planel_Pot_Resultado!AO676</f>
        <v>5418.4690186999997</v>
      </c>
      <c r="AL4" s="58">
        <f>Planel_Pot_Resultado!AP112+Planel_Pot_Resultado!AP676</f>
        <v>5418.4690186999997</v>
      </c>
    </row>
    <row r="5" spans="2:38" x14ac:dyDescent="0.3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10585.748054600001</v>
      </c>
      <c r="AJ5" s="58">
        <f>Planel_Pot_Resultado!AN124+Planel_Pot_Resultado!AN136+Planel_Pot_Resultado!AN664</f>
        <v>11626.922785000001</v>
      </c>
      <c r="AK5" s="58">
        <f>Planel_Pot_Resultado!AO124+Planel_Pot_Resultado!AO136+Planel_Pot_Resultado!AO664</f>
        <v>12298.182633</v>
      </c>
      <c r="AL5" s="58">
        <f>Planel_Pot_Resultado!AP124+Planel_Pot_Resultado!AP136+Planel_Pot_Resultado!AP664</f>
        <v>12357.20196</v>
      </c>
    </row>
    <row r="6" spans="2:38" x14ac:dyDescent="0.3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3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13594</v>
      </c>
      <c r="L7" s="279">
        <f t="shared" si="0"/>
        <v>13571.7</v>
      </c>
      <c r="M7" s="279">
        <f t="shared" si="0"/>
        <v>12672.807993999999</v>
      </c>
      <c r="N7" s="279">
        <f t="shared" si="0"/>
        <v>13279.001186999998</v>
      </c>
      <c r="O7" s="279">
        <f t="shared" si="0"/>
        <v>14022.188065</v>
      </c>
      <c r="P7" s="279">
        <f t="shared" si="0"/>
        <v>14147.382461000001</v>
      </c>
      <c r="Q7" s="279">
        <f t="shared" si="0"/>
        <v>14532.569018999999</v>
      </c>
      <c r="R7" s="279">
        <f t="shared" si="0"/>
        <v>14532.569018999999</v>
      </c>
      <c r="S7" s="279">
        <f t="shared" si="0"/>
        <v>14332.969019</v>
      </c>
      <c r="T7" s="279">
        <f t="shared" si="0"/>
        <v>15257.969019</v>
      </c>
      <c r="U7" s="279">
        <f t="shared" si="0"/>
        <v>16182.969019</v>
      </c>
      <c r="V7" s="279">
        <f t="shared" si="0"/>
        <v>17108.169019000001</v>
      </c>
      <c r="W7" s="279">
        <f t="shared" si="0"/>
        <v>18033.169019000001</v>
      </c>
      <c r="X7" s="279">
        <f t="shared" si="0"/>
        <v>18958.169019000001</v>
      </c>
      <c r="Y7" s="279">
        <f t="shared" si="0"/>
        <v>19883.369018999998</v>
      </c>
      <c r="Z7" s="279">
        <f t="shared" si="0"/>
        <v>20808.369018999998</v>
      </c>
      <c r="AA7" s="279">
        <f t="shared" si="0"/>
        <v>21733.369018999998</v>
      </c>
      <c r="AB7" s="279">
        <f t="shared" si="0"/>
        <v>21933.369018999998</v>
      </c>
      <c r="AC7" s="279">
        <f t="shared" si="0"/>
        <v>22133.669018699999</v>
      </c>
      <c r="AD7" s="279">
        <f t="shared" si="0"/>
        <v>22333.669018699999</v>
      </c>
      <c r="AE7" s="279">
        <f t="shared" si="0"/>
        <v>22533.669018699999</v>
      </c>
      <c r="AF7" s="279">
        <f t="shared" si="0"/>
        <v>22733.669018699999</v>
      </c>
      <c r="AG7" s="279">
        <f t="shared" si="0"/>
        <v>22570.469018700001</v>
      </c>
      <c r="AH7" s="279">
        <f t="shared" si="0"/>
        <v>22770.469018700001</v>
      </c>
      <c r="AI7" s="279">
        <f t="shared" si="0"/>
        <v>23830.217073300002</v>
      </c>
      <c r="AJ7" s="279">
        <f t="shared" si="0"/>
        <v>25071.3918037</v>
      </c>
      <c r="AK7" s="279">
        <f t="shared" si="0"/>
        <v>25742.651651699998</v>
      </c>
      <c r="AL7" s="279">
        <f t="shared" si="0"/>
        <v>25801.6709787</v>
      </c>
    </row>
    <row r="9" spans="2:38" x14ac:dyDescent="0.3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3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3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291.02406400000001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307.08647164000001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3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4234.5714159999998</v>
      </c>
      <c r="E12" s="58">
        <f>PLANEL_GerMed_Resultado!I112+PLANEL_GerMed_Resultado!I676</f>
        <v>4278.6878919999999</v>
      </c>
      <c r="F12" s="58">
        <f>PLANEL_GerMed_Resultado!J112+PLANEL_GerMed_Resultado!J676</f>
        <v>3962.1296229999998</v>
      </c>
      <c r="G12" s="58">
        <f>PLANEL_GerMed_Resultado!K112+PLANEL_GerMed_Resultado!K676</f>
        <v>4200.4492</v>
      </c>
      <c r="H12" s="58">
        <f>PLANEL_GerMed_Resultado!L112+PLANEL_GerMed_Resultado!L676</f>
        <v>4970.6815989999996</v>
      </c>
      <c r="I12" s="58">
        <f>PLANEL_GerMed_Resultado!M112+PLANEL_GerMed_Resultado!M676</f>
        <v>5304.6038060000001</v>
      </c>
      <c r="J12" s="58">
        <f>PLANEL_GerMed_Resultado!N112+PLANEL_GerMed_Resultado!N676</f>
        <v>5408.9424347000004</v>
      </c>
      <c r="K12" s="58">
        <f>PLANEL_GerMed_Resultado!O112+PLANEL_GerMed_Resultado!O676</f>
        <v>5273.4312411000001</v>
      </c>
      <c r="L12" s="58">
        <f>PLANEL_GerMed_Resultado!P112+PLANEL_GerMed_Resultado!P676</f>
        <v>5367.1610184000001</v>
      </c>
      <c r="M12" s="58">
        <f>PLANEL_GerMed_Resultado!Q112+PLANEL_GerMed_Resultado!Q676</f>
        <v>4011.8069006000001</v>
      </c>
      <c r="N12" s="58">
        <f>PLANEL_GerMed_Resultado!R112+PLANEL_GerMed_Resultado!R676</f>
        <v>3811.5665389999999</v>
      </c>
      <c r="O12" s="58">
        <f>PLANEL_GerMed_Resultado!S112+PLANEL_GerMed_Resultado!S676</f>
        <v>3931.2700596999998</v>
      </c>
      <c r="P12" s="58">
        <f>PLANEL_GerMed_Resultado!T112+PLANEL_GerMed_Resultado!T676</f>
        <v>3905.3814530999998</v>
      </c>
      <c r="Q12" s="58">
        <f>PLANEL_GerMed_Resultado!U112+PLANEL_GerMed_Resultado!U676</f>
        <v>4574.1615590000001</v>
      </c>
      <c r="R12" s="58">
        <f>PLANEL_GerMed_Resultado!V112+PLANEL_GerMed_Resultado!V676</f>
        <v>3580.9305457</v>
      </c>
      <c r="S12" s="58">
        <f>PLANEL_GerMed_Resultado!W112+PLANEL_GerMed_Resultado!W676</f>
        <v>2669.0669975999999</v>
      </c>
      <c r="T12" s="58">
        <f>PLANEL_GerMed_Resultado!X112+PLANEL_GerMed_Resultado!X676</f>
        <v>2713.4014560999999</v>
      </c>
      <c r="U12" s="58">
        <f>PLANEL_GerMed_Resultado!Y112+PLANEL_GerMed_Resultado!Y676</f>
        <v>2758.8264104</v>
      </c>
      <c r="V12" s="58">
        <f>PLANEL_GerMed_Resultado!Z112+PLANEL_GerMed_Resultado!Z676</f>
        <v>2076.3355486</v>
      </c>
      <c r="W12" s="58">
        <f>PLANEL_GerMed_Resultado!AA112+PLANEL_GerMed_Resultado!AA676</f>
        <v>2262.0760304</v>
      </c>
      <c r="X12" s="58">
        <f>PLANEL_GerMed_Resultado!AB112+PLANEL_GerMed_Resultado!AB676</f>
        <v>2097.0193657</v>
      </c>
      <c r="Y12" s="58">
        <f>PLANEL_GerMed_Resultado!AC112+PLANEL_GerMed_Resultado!AC676</f>
        <v>1335.90539242</v>
      </c>
      <c r="Z12" s="58">
        <f>PLANEL_GerMed_Resultado!AD112+PLANEL_GerMed_Resultado!AD676</f>
        <v>1798.3291059000001</v>
      </c>
      <c r="AA12" s="58">
        <f>PLANEL_GerMed_Resultado!AE112+PLANEL_GerMed_Resultado!AE676</f>
        <v>2461.5841099999998</v>
      </c>
      <c r="AB12" s="58">
        <f>PLANEL_GerMed_Resultado!AF112+PLANEL_GerMed_Resultado!AF676</f>
        <v>1170.4630380000001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3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978.26438570000005</v>
      </c>
      <c r="T13" s="58">
        <f>PLANEL_GerMed_Resultado!X124+PLANEL_GerMed_Resultado!X136+PLANEL_GerMed_Resultado!X664</f>
        <v>1276.7179271</v>
      </c>
      <c r="U13" s="58">
        <f>PLANEL_GerMed_Resultado!Y124+PLANEL_GerMed_Resultado!Y136+PLANEL_GerMed_Resultado!Y664</f>
        <v>1575.1714684999999</v>
      </c>
      <c r="V13" s="58">
        <f>PLANEL_GerMed_Resultado!Z124+PLANEL_GerMed_Resultado!Z136+PLANEL_GerMed_Resultado!Z664</f>
        <v>2124.7049736999998</v>
      </c>
      <c r="W13" s="58">
        <f>PLANEL_GerMed_Resultado!AA124+PLANEL_GerMed_Resultado!AA136+PLANEL_GerMed_Resultado!AA664</f>
        <v>2423.1585147000001</v>
      </c>
      <c r="X13" s="58">
        <f>PLANEL_GerMed_Resultado!AB124+PLANEL_GerMed_Resultado!AB136+PLANEL_GerMed_Resultado!AB664</f>
        <v>2644.8397347</v>
      </c>
      <c r="Y13" s="58">
        <f>PLANEL_GerMed_Resultado!AC124+PLANEL_GerMed_Resultado!AC136+PLANEL_GerMed_Resultado!AC664</f>
        <v>2543.2889233999999</v>
      </c>
      <c r="Z13" s="58">
        <f>PLANEL_GerMed_Resultado!AD124+PLANEL_GerMed_Resultado!AD136+PLANEL_GerMed_Resultado!AD664</f>
        <v>4091.4615679999997</v>
      </c>
      <c r="AA13" s="58">
        <f>PLANEL_GerMed_Resultado!AE124+PLANEL_GerMed_Resultado!AE136+PLANEL_GerMed_Resultado!AE664</f>
        <v>5557.9358119999997</v>
      </c>
      <c r="AB13" s="58">
        <f>PLANEL_GerMed_Resultado!AF124+PLANEL_GerMed_Resultado!AF136+PLANEL_GerMed_Resultado!AF664</f>
        <v>3023.4000129000001</v>
      </c>
      <c r="AC13" s="58">
        <f>PLANEL_GerMed_Resultado!AG124+PLANEL_GerMed_Resultado!AG136+PLANEL_GerMed_Resultado!AG664</f>
        <v>3286.6745579999997</v>
      </c>
      <c r="AD13" s="58">
        <f>PLANEL_GerMed_Resultado!AH124+PLANEL_GerMed_Resultado!AH136+PLANEL_GerMed_Resultado!AH664</f>
        <v>3377.6039991000002</v>
      </c>
      <c r="AE13" s="58">
        <f>PLANEL_GerMed_Resultado!AI124+PLANEL_GerMed_Resultado!AI136+PLANEL_GerMed_Resultado!AI664</f>
        <v>3390.0499730000001</v>
      </c>
      <c r="AF13" s="58">
        <f>PLANEL_GerMed_Resultado!AJ124+PLANEL_GerMed_Resultado!AJ136+PLANEL_GerMed_Resultado!AJ664</f>
        <v>3591.1724685999998</v>
      </c>
      <c r="AG13" s="58">
        <f>PLANEL_GerMed_Resultado!AK124+PLANEL_GerMed_Resultado!AK136+PLANEL_GerMed_Resultado!AK664</f>
        <v>3882.5362320000004</v>
      </c>
      <c r="AH13" s="58">
        <f>PLANEL_GerMed_Resultado!AL124+PLANEL_GerMed_Resultado!AL136+PLANEL_GerMed_Resultado!AL664</f>
        <v>4666.6660410000004</v>
      </c>
      <c r="AI13" s="58">
        <f>PLANEL_GerMed_Resultado!AM124+PLANEL_GerMed_Resultado!AM136+PLANEL_GerMed_Resultado!AM664</f>
        <v>5710.4506246999999</v>
      </c>
      <c r="AJ13" s="58">
        <f>PLANEL_GerMed_Resultado!AN124+PLANEL_GerMed_Resultado!AN136+PLANEL_GerMed_Resultado!AN664</f>
        <v>6603.6430250000003</v>
      </c>
      <c r="AK13" s="58">
        <f>PLANEL_GerMed_Resultado!AO124+PLANEL_GerMed_Resultado!AO136+PLANEL_GerMed_Resultado!AO664</f>
        <v>7303.6878710000001</v>
      </c>
      <c r="AL13" s="58">
        <f>PLANEL_GerMed_Resultado!AP124+PLANEL_GerMed_Resultado!AP136+PLANEL_GerMed_Resultado!AP664</f>
        <v>7709.4616480000004</v>
      </c>
    </row>
    <row r="14" spans="2:38" x14ac:dyDescent="0.3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942.09705799999995</v>
      </c>
      <c r="Z14" s="58">
        <f>PLANEL_GerMed_Resultado!AD724+PLANEL_GerMed_Resultado!AD760</f>
        <v>972.38929280000002</v>
      </c>
      <c r="AA14" s="58">
        <f>PLANEL_GerMed_Resultado!AE724+PLANEL_GerMed_Resultado!AE760</f>
        <v>1282.121363</v>
      </c>
      <c r="AB14" s="58">
        <f>PLANEL_GerMed_Resultado!AF724+PLANEL_GerMed_Resultado!AF760</f>
        <v>720.37865339999996</v>
      </c>
      <c r="AC14" s="58">
        <f>PLANEL_GerMed_Resultado!AG724+PLANEL_GerMed_Resultado!AG760</f>
        <v>384.84317970000001</v>
      </c>
      <c r="AD14" s="58">
        <f>PLANEL_GerMed_Resultado!AH724+PLANEL_GerMed_Resultado!AH760</f>
        <v>398.29644430000002</v>
      </c>
      <c r="AE14" s="58">
        <f>PLANEL_GerMed_Resultado!AI724+PLANEL_GerMed_Resultado!AI760</f>
        <v>393.09174239999999</v>
      </c>
      <c r="AF14" s="58">
        <f>PLANEL_GerMed_Resultado!AJ724+PLANEL_GerMed_Resultado!AJ760</f>
        <v>483.09031220000003</v>
      </c>
      <c r="AG14" s="58">
        <f>PLANEL_GerMed_Resultado!AK724+PLANEL_GerMed_Resultado!AK760</f>
        <v>618.66054870000005</v>
      </c>
      <c r="AH14" s="58">
        <f>PLANEL_GerMed_Resultado!AL724+PLANEL_GerMed_Resultado!AL760</f>
        <v>994.87146310000003</v>
      </c>
      <c r="AI14" s="58">
        <f>PLANEL_GerMed_Resultado!AM724+PLANEL_GerMed_Resultado!AM760</f>
        <v>1206.6146180000001</v>
      </c>
      <c r="AJ14" s="58">
        <f>PLANEL_GerMed_Resultado!AN724+PLANEL_GerMed_Resultado!AN760</f>
        <v>1145.3341760000001</v>
      </c>
      <c r="AK14" s="58">
        <f>PLANEL_GerMed_Resultado!AO724+PLANEL_GerMed_Resultado!AO760</f>
        <v>973.19167110000001</v>
      </c>
      <c r="AL14" s="58">
        <f>PLANEL_GerMed_Resultado!AP724+PLANEL_GerMed_Resultado!AP760</f>
        <v>1003.4902980000001</v>
      </c>
    </row>
    <row r="16" spans="2:38" x14ac:dyDescent="0.3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3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3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252.80452919999999</v>
      </c>
      <c r="I18" s="58">
        <f>PLANEL_GerCrit_Resultado!M148+PLANEL_GerCrit_Resultado!M688</f>
        <v>494.19464900000003</v>
      </c>
      <c r="J18" s="58">
        <f>PLANEL_GerCrit_Resultado!N148+PLANEL_GerCrit_Resultado!N688</f>
        <v>655.19759859999999</v>
      </c>
      <c r="K18" s="58">
        <f>PLANEL_GerCrit_Resultado!O148+PLANEL_GerCrit_Resultado!O688</f>
        <v>750.89685694000002</v>
      </c>
      <c r="L18" s="58">
        <f>PLANEL_GerCrit_Resultado!P148+PLANEL_GerCrit_Resultado!P688</f>
        <v>548.77283083999998</v>
      </c>
      <c r="M18" s="58">
        <f>PLANEL_GerCrit_Resultado!Q148+PLANEL_GerCrit_Resultado!Q688</f>
        <v>494.49931070000002</v>
      </c>
      <c r="N18" s="58">
        <f>PLANEL_GerCrit_Resultado!R148+PLANEL_GerCrit_Resultado!R688</f>
        <v>321.49005929999998</v>
      </c>
      <c r="O18" s="58">
        <f>PLANEL_GerCrit_Resultado!S148+PLANEL_GerCrit_Resultado!S688</f>
        <v>531.9833605</v>
      </c>
      <c r="P18" s="58">
        <f>PLANEL_GerCrit_Resultado!T148+PLANEL_GerCrit_Resultado!T688</f>
        <v>556.10964109999998</v>
      </c>
      <c r="Q18" s="58">
        <f>PLANEL_GerCrit_Resultado!U148+PLANEL_GerCrit_Resultado!U688</f>
        <v>828.93519199999992</v>
      </c>
      <c r="R18" s="58">
        <f>PLANEL_GerCrit_Resultado!V148+PLANEL_GerCrit_Resultado!V688</f>
        <v>333.65549881999999</v>
      </c>
      <c r="S18" s="58">
        <f>PLANEL_GerCrit_Resultado!W148+PLANEL_GerCrit_Resultado!W688</f>
        <v>0</v>
      </c>
      <c r="T18" s="58">
        <f>PLANEL_GerCrit_Resultado!X148+PLANEL_GerCrit_Resultado!X688</f>
        <v>0</v>
      </c>
      <c r="U18" s="58">
        <f>PLANEL_GerCrit_Resultado!Y148+PLANEL_GerCrit_Resultado!Y688</f>
        <v>46.624064339999997</v>
      </c>
      <c r="V18" s="58">
        <f>PLANEL_GerCrit_Resultado!Z148+PLANEL_GerCrit_Resultado!Z688</f>
        <v>46.341517449999998</v>
      </c>
      <c r="W18" s="58">
        <f>PLANEL_GerCrit_Resultado!AA148+PLANEL_GerCrit_Resultado!AA688</f>
        <v>87.293031119999995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18.474426940000001</v>
      </c>
      <c r="AA18" s="58">
        <f>PLANEL_GerCrit_Resultado!AE148+PLANEL_GerCrit_Resultado!AE688</f>
        <v>774.00055459999999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213.31781380000001</v>
      </c>
      <c r="AI18" s="58">
        <f>PLANEL_GerCrit_Resultado!AM148+PLANEL_GerCrit_Resultado!AM688</f>
        <v>435.71952859999999</v>
      </c>
      <c r="AJ18" s="58">
        <f>PLANEL_GerCrit_Resultado!AN148+PLANEL_GerCrit_Resultado!AN688</f>
        <v>417.14022629999999</v>
      </c>
      <c r="AK18" s="58">
        <f>PLANEL_GerCrit_Resultado!AO148+PLANEL_GerCrit_Resultado!AO688</f>
        <v>415.19557550000002</v>
      </c>
      <c r="AL18" s="58">
        <f>PLANEL_GerCrit_Resultado!AP148+PLANEL_GerCrit_Resultado!AP688</f>
        <v>518.97754699999996</v>
      </c>
    </row>
    <row r="19" spans="2:38" x14ac:dyDescent="0.3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4793.1693759999998</v>
      </c>
      <c r="H19" s="58">
        <f>PLANEL_GerCrit_Resultado!L112+PLANEL_GerCrit_Resultado!L676</f>
        <v>5312.7225589999998</v>
      </c>
      <c r="I19" s="58">
        <f>PLANEL_GerCrit_Resultado!M112+PLANEL_GerCrit_Resultado!M676</f>
        <v>5764.7008720000003</v>
      </c>
      <c r="J19" s="58">
        <f>PLANEL_GerCrit_Resultado!N112+PLANEL_GerCrit_Resultado!N676</f>
        <v>5968.8257447000005</v>
      </c>
      <c r="K19" s="58">
        <f>PLANEL_GerCrit_Resultado!O112+PLANEL_GerCrit_Resultado!O676</f>
        <v>6026.3828604</v>
      </c>
      <c r="L19" s="58">
        <f>PLANEL_GerCrit_Resultado!P112+PLANEL_GerCrit_Resultado!P676</f>
        <v>5909.3578023999999</v>
      </c>
      <c r="M19" s="58">
        <f>PLANEL_GerCrit_Resultado!Q112+PLANEL_GerCrit_Resultado!Q676</f>
        <v>4689.7649626000002</v>
      </c>
      <c r="N19" s="58">
        <f>PLANEL_GerCrit_Resultado!R112+PLANEL_GerCrit_Resultado!R676</f>
        <v>4665.1511849999997</v>
      </c>
      <c r="O19" s="58">
        <f>PLANEL_GerCrit_Resultado!S112+PLANEL_GerCrit_Resultado!S676</f>
        <v>4769.4069939999999</v>
      </c>
      <c r="P19" s="58">
        <f>PLANEL_GerCrit_Resultado!T112+PLANEL_GerCrit_Resultado!T676</f>
        <v>4932.8122459999995</v>
      </c>
      <c r="Q19" s="58">
        <f>PLANEL_GerCrit_Resultado!U112+PLANEL_GerCrit_Resultado!U676</f>
        <v>5979.6285960000005</v>
      </c>
      <c r="R19" s="58">
        <f>PLANEL_GerCrit_Resultado!V112+PLANEL_GerCrit_Resultado!V676</f>
        <v>5245.6465580000004</v>
      </c>
      <c r="S19" s="58">
        <f>PLANEL_GerCrit_Resultado!W112+PLANEL_GerCrit_Resultado!W676</f>
        <v>3991.1119710000003</v>
      </c>
      <c r="T19" s="58">
        <f>PLANEL_GerCrit_Resultado!X112+PLANEL_GerCrit_Resultado!X676</f>
        <v>4197.7999310000005</v>
      </c>
      <c r="U19" s="58">
        <f>PLANEL_GerCrit_Resultado!Y112+PLANEL_GerCrit_Resultado!Y676</f>
        <v>4358.6710089999997</v>
      </c>
      <c r="V19" s="58">
        <f>PLANEL_GerCrit_Resultado!Z112+PLANEL_GerCrit_Resultado!Z676</f>
        <v>3704.7986820000001</v>
      </c>
      <c r="W19" s="58">
        <f>PLANEL_GerCrit_Resultado!AA112+PLANEL_GerCrit_Resultado!AA676</f>
        <v>4025.9131689999999</v>
      </c>
      <c r="X19" s="58">
        <f>PLANEL_GerCrit_Resultado!AB112+PLANEL_GerCrit_Resultado!AB676</f>
        <v>3765.471192</v>
      </c>
      <c r="Y19" s="58">
        <f>PLANEL_GerCrit_Resultado!AC112+PLANEL_GerCrit_Resultado!AC676</f>
        <v>2556.0178289999999</v>
      </c>
      <c r="Z19" s="58">
        <f>PLANEL_GerCrit_Resultado!AD112+PLANEL_GerCrit_Resultado!AD676</f>
        <v>3562.2785359999998</v>
      </c>
      <c r="AA19" s="58">
        <f>PLANEL_GerCrit_Resultado!AE112+PLANEL_GerCrit_Resultado!AE676</f>
        <v>3920.1590390000001</v>
      </c>
      <c r="AB19" s="58">
        <f>PLANEL_GerCrit_Resultado!AF112+PLANEL_GerCrit_Resultado!AF676</f>
        <v>2153.4840503</v>
      </c>
      <c r="AC19" s="58">
        <f>PLANEL_GerCrit_Resultado!AG112+PLANEL_GerCrit_Resultado!AG676</f>
        <v>617.30284689999996</v>
      </c>
      <c r="AD19" s="58">
        <f>PLANEL_GerCrit_Resultado!AH112+PLANEL_GerCrit_Resultado!AH676</f>
        <v>719.15572569999995</v>
      </c>
      <c r="AE19" s="58">
        <f>PLANEL_GerCrit_Resultado!AI112+PLANEL_GerCrit_Resultado!AI676</f>
        <v>817.76477799999998</v>
      </c>
      <c r="AF19" s="58">
        <f>PLANEL_GerCrit_Resultado!AJ112+PLANEL_GerCrit_Resultado!AJ676</f>
        <v>991.63359099999991</v>
      </c>
      <c r="AG19" s="58">
        <f>PLANEL_GerCrit_Resultado!AK112+PLANEL_GerCrit_Resultado!AK676</f>
        <v>1170.5783774000001</v>
      </c>
      <c r="AH19" s="58">
        <f>PLANEL_GerCrit_Resultado!AL112+PLANEL_GerCrit_Resultado!AL676</f>
        <v>1693.1885516</v>
      </c>
      <c r="AI19" s="58">
        <f>PLANEL_GerCrit_Resultado!AM112+PLANEL_GerCrit_Resultado!AM676</f>
        <v>1857.7627656</v>
      </c>
      <c r="AJ19" s="58">
        <f>PLANEL_GerCrit_Resultado!AN112+PLANEL_GerCrit_Resultado!AN676</f>
        <v>1718.5542496</v>
      </c>
      <c r="AK19" s="58">
        <f>PLANEL_GerCrit_Resultado!AO112+PLANEL_GerCrit_Resultado!AO676</f>
        <v>1547.3236746</v>
      </c>
      <c r="AL19" s="58">
        <f>PLANEL_GerCrit_Resultado!AP112+PLANEL_GerCrit_Resultado!AP676</f>
        <v>1473.5516935999999</v>
      </c>
    </row>
    <row r="20" spans="2:38" x14ac:dyDescent="0.3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3809.8819999999996</v>
      </c>
      <c r="X20" s="58">
        <f>PLANEL_GerCrit_Resultado!AB124+PLANEL_GerCrit_Resultado!AB136+PLANEL_GerCrit_Resultado!AB664</f>
        <v>4290.1852499999995</v>
      </c>
      <c r="Y20" s="58">
        <f>PLANEL_GerCrit_Resultado!AC124+PLANEL_GerCrit_Resultado!AC136+PLANEL_GerCrit_Resultado!AC664</f>
        <v>4687.6155440000002</v>
      </c>
      <c r="Z20" s="58">
        <f>PLANEL_GerCrit_Resultado!AD124+PLANEL_GerCrit_Resultado!AD136+PLANEL_GerCrit_Resultado!AD664</f>
        <v>5757.3998890000003</v>
      </c>
      <c r="AA20" s="58">
        <f>PLANEL_GerCrit_Resultado!AE124+PLANEL_GerCrit_Resultado!AE136+PLANEL_GerCrit_Resultado!AE664</f>
        <v>6993.2223149999991</v>
      </c>
      <c r="AB20" s="58">
        <f>PLANEL_GerCrit_Resultado!AF124+PLANEL_GerCrit_Resultado!AF136+PLANEL_GerCrit_Resultado!AF664</f>
        <v>4999.782999</v>
      </c>
      <c r="AC20" s="58">
        <f>PLANEL_GerCrit_Resultado!AG124+PLANEL_GerCrit_Resultado!AG136+PLANEL_GerCrit_Resultado!AG664</f>
        <v>5348.1251250000005</v>
      </c>
      <c r="AD20" s="58">
        <f>PLANEL_GerCrit_Resultado!AH124+PLANEL_GerCrit_Resultado!AH136+PLANEL_GerCrit_Resultado!AH664</f>
        <v>5255.0501440000007</v>
      </c>
      <c r="AE20" s="58">
        <f>PLANEL_GerCrit_Resultado!AI124+PLANEL_GerCrit_Resultado!AI136+PLANEL_GerCrit_Resultado!AI664</f>
        <v>5119.7622380000003</v>
      </c>
      <c r="AF20" s="58">
        <f>PLANEL_GerCrit_Resultado!AJ124+PLANEL_GerCrit_Resultado!AJ136+PLANEL_GerCrit_Resultado!AJ664</f>
        <v>5190.1916500000007</v>
      </c>
      <c r="AG20" s="58">
        <f>PLANEL_GerCrit_Resultado!AK124+PLANEL_GerCrit_Resultado!AK136+PLANEL_GerCrit_Resultado!AK664</f>
        <v>5333.602304</v>
      </c>
      <c r="AH20" s="58">
        <f>PLANEL_GerCrit_Resultado!AL124+PLANEL_GerCrit_Resultado!AL136+PLANEL_GerCrit_Resultado!AL664</f>
        <v>6025.5372770000004</v>
      </c>
      <c r="AI20" s="58">
        <f>PLANEL_GerCrit_Resultado!AM124+PLANEL_GerCrit_Resultado!AM136+PLANEL_GerCrit_Resultado!AM664</f>
        <v>7191.1553093000002</v>
      </c>
      <c r="AJ20" s="58">
        <f>PLANEL_GerCrit_Resultado!AN124+PLANEL_GerCrit_Resultado!AN136+PLANEL_GerCrit_Resultado!AN664</f>
        <v>8223.3298749999994</v>
      </c>
      <c r="AK20" s="58">
        <f>PLANEL_GerCrit_Resultado!AO124+PLANEL_GerCrit_Resultado!AO136+PLANEL_GerCrit_Resultado!AO664</f>
        <v>8919.4457320000001</v>
      </c>
      <c r="AL20" s="58">
        <f>PLANEL_GerCrit_Resultado!AP124+PLANEL_GerCrit_Resultado!AP136+PLANEL_GerCrit_Resultado!AP664</f>
        <v>9159.6628550000005</v>
      </c>
    </row>
    <row r="21" spans="2:38" x14ac:dyDescent="0.3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1653.241886</v>
      </c>
      <c r="W21" s="58">
        <f>PLANEL_GerCrit_Resultado!AA724+PLANEL_GerCrit_Resultado!AA760</f>
        <v>1747.3094860000001</v>
      </c>
      <c r="X21" s="58">
        <f>PLANEL_GerCrit_Resultado!AB724+PLANEL_GerCrit_Resultado!AB760</f>
        <v>1763.165581</v>
      </c>
      <c r="Y21" s="58">
        <f>PLANEL_GerCrit_Resultado!AC724+PLANEL_GerCrit_Resultado!AC760</f>
        <v>1807.5712699999999</v>
      </c>
      <c r="Z21" s="58">
        <f>PLANEL_GerCrit_Resultado!AD724+PLANEL_GerCrit_Resultado!AD760</f>
        <v>2369.7958119999998</v>
      </c>
      <c r="AA21" s="58">
        <f>PLANEL_GerCrit_Resultado!AE724+PLANEL_GerCrit_Resultado!AE760</f>
        <v>2723.973356</v>
      </c>
      <c r="AB21" s="58">
        <f>PLANEL_GerCrit_Resultado!AF724+PLANEL_GerCrit_Resultado!AF760</f>
        <v>2013.579585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2238.756112</v>
      </c>
      <c r="AF21" s="58">
        <f>PLANEL_GerCrit_Resultado!AJ724+PLANEL_GerCrit_Resultado!AJ760</f>
        <v>2376.8128740000002</v>
      </c>
      <c r="AG21" s="58">
        <f>PLANEL_GerCrit_Resultado!AK724+PLANEL_GerCrit_Resultado!AK760</f>
        <v>2480.0068080000001</v>
      </c>
      <c r="AH21" s="58">
        <f>PLANEL_GerCrit_Resultado!AL724+PLANEL_GerCrit_Resultado!AL760</f>
        <v>2574.753964</v>
      </c>
      <c r="AI21" s="58">
        <f>PLANEL_GerCrit_Resultado!AM724+PLANEL_GerCrit_Resultado!AM760</f>
        <v>2669.5011199999999</v>
      </c>
      <c r="AJ21" s="58">
        <f>PLANEL_GerCrit_Resultado!AN724+PLANEL_GerCrit_Resultado!AN760</f>
        <v>2764.2482759999998</v>
      </c>
      <c r="AK21" s="58">
        <f>PLANEL_GerCrit_Resultado!AO724+PLANEL_GerCrit_Resultado!AO760</f>
        <v>2764.2482759999998</v>
      </c>
      <c r="AL21" s="58">
        <f>PLANEL_GerCrit_Resultado!AP724+PLANEL_GerCrit_Resultado!AP760</f>
        <v>2880.8698599999998</v>
      </c>
    </row>
    <row r="23" spans="2:38" x14ac:dyDescent="0.3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3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3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6.4040151395123673E-2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7.3845490354695204E-2</v>
      </c>
      <c r="M25" s="35">
        <f t="shared" si="1"/>
        <v>2.6528157496084424E-2</v>
      </c>
      <c r="N25" s="35">
        <f t="shared" si="1"/>
        <v>2.6727160223209465E-2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3">
      <c r="B26" s="33" t="s">
        <v>708</v>
      </c>
      <c r="C26" s="35">
        <f t="shared" ref="C26:AL26" si="2">IF(C4&lt;&gt;0,C12/C4,0)</f>
        <v>0.72717870494789327</v>
      </c>
      <c r="D26" s="35">
        <f t="shared" si="2"/>
        <v>0.542379206393934</v>
      </c>
      <c r="E26" s="35">
        <f t="shared" si="2"/>
        <v>0.54802980403207213</v>
      </c>
      <c r="F26" s="35">
        <f t="shared" si="2"/>
        <v>0.50567037075324806</v>
      </c>
      <c r="G26" s="35">
        <f t="shared" si="2"/>
        <v>0.53608612195931293</v>
      </c>
      <c r="H26" s="35">
        <f t="shared" si="2"/>
        <v>0.54930121216474559</v>
      </c>
      <c r="I26" s="35">
        <f t="shared" si="2"/>
        <v>0.58620236332894982</v>
      </c>
      <c r="J26" s="35">
        <f t="shared" si="2"/>
        <v>0.59769301023238341</v>
      </c>
      <c r="K26" s="35">
        <f t="shared" si="2"/>
        <v>0.58272534046808699</v>
      </c>
      <c r="L26" s="35">
        <f t="shared" si="2"/>
        <v>0.57017390668423062</v>
      </c>
      <c r="M26" s="35">
        <f t="shared" si="2"/>
        <v>0.45702409942349131</v>
      </c>
      <c r="N26" s="35">
        <f t="shared" si="2"/>
        <v>0.40491289335302183</v>
      </c>
      <c r="O26" s="35">
        <f t="shared" si="2"/>
        <v>0.41481397570008016</v>
      </c>
      <c r="P26" s="35">
        <f t="shared" si="2"/>
        <v>0.40670963367285934</v>
      </c>
      <c r="Q26" s="35">
        <f t="shared" si="2"/>
        <v>0.45798547677600793</v>
      </c>
      <c r="R26" s="35">
        <f t="shared" si="2"/>
        <v>0.35853875341314428</v>
      </c>
      <c r="S26" s="35">
        <f t="shared" si="2"/>
        <v>0.30810072063585664</v>
      </c>
      <c r="T26" s="35">
        <f t="shared" si="2"/>
        <v>0.31321841855244431</v>
      </c>
      <c r="U26" s="35">
        <f t="shared" si="2"/>
        <v>0.31846199661446578</v>
      </c>
      <c r="V26" s="35">
        <f t="shared" si="2"/>
        <v>0.27269365093141756</v>
      </c>
      <c r="W26" s="35">
        <f t="shared" si="2"/>
        <v>0.29708770907965576</v>
      </c>
      <c r="X26" s="35">
        <f t="shared" si="2"/>
        <v>0.27541014133876029</v>
      </c>
      <c r="Y26" s="35">
        <f t="shared" si="2"/>
        <v>0.19020862905053632</v>
      </c>
      <c r="Z26" s="35">
        <f t="shared" si="2"/>
        <v>0.2560493548089332</v>
      </c>
      <c r="AA26" s="35">
        <f t="shared" si="2"/>
        <v>0.35188767073104138</v>
      </c>
      <c r="AB26" s="35">
        <f t="shared" si="2"/>
        <v>0.1673196989066518</v>
      </c>
      <c r="AC26" s="35">
        <f t="shared" si="2"/>
        <v>2.4880472547760022E-2</v>
      </c>
      <c r="AD26" s="35">
        <f t="shared" si="2"/>
        <v>2.4880472547760022E-2</v>
      </c>
      <c r="AE26" s="35">
        <f t="shared" si="2"/>
        <v>2.4880472547760022E-2</v>
      </c>
      <c r="AF26" s="35">
        <f t="shared" si="2"/>
        <v>2.4880472547760022E-2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3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0.45290017856481485</v>
      </c>
      <c r="T27" s="35">
        <f t="shared" si="3"/>
        <v>0.44253654318890817</v>
      </c>
      <c r="U27" s="35">
        <f t="shared" si="3"/>
        <v>0.43633558684210527</v>
      </c>
      <c r="V27" s="35">
        <f t="shared" si="3"/>
        <v>0.43673277979445008</v>
      </c>
      <c r="W27" s="35">
        <f t="shared" si="3"/>
        <v>0.43348095075134169</v>
      </c>
      <c r="X27" s="35">
        <f t="shared" si="3"/>
        <v>0.41881864365795723</v>
      </c>
      <c r="Y27" s="35">
        <f t="shared" si="3"/>
        <v>0.3612626311647727</v>
      </c>
      <c r="Z27" s="35">
        <f t="shared" si="3"/>
        <v>0.52691069774629751</v>
      </c>
      <c r="AA27" s="35">
        <f t="shared" si="3"/>
        <v>0.65249305142052116</v>
      </c>
      <c r="AB27" s="35">
        <f t="shared" si="3"/>
        <v>0.35494247627377318</v>
      </c>
      <c r="AC27" s="35">
        <f t="shared" si="3"/>
        <v>0.33792664589759402</v>
      </c>
      <c r="AD27" s="35">
        <f t="shared" si="3"/>
        <v>0.34727575561381868</v>
      </c>
      <c r="AE27" s="35">
        <f t="shared" si="3"/>
        <v>0.34855541568990339</v>
      </c>
      <c r="AF27" s="35">
        <f t="shared" si="3"/>
        <v>0.36923426574131191</v>
      </c>
      <c r="AG27" s="35">
        <f t="shared" si="3"/>
        <v>0.39919146946329431</v>
      </c>
      <c r="AH27" s="35">
        <f t="shared" si="3"/>
        <v>0.47981349383096861</v>
      </c>
      <c r="AI27" s="35">
        <f t="shared" si="3"/>
        <v>0.5394470561028083</v>
      </c>
      <c r="AJ27" s="35">
        <f t="shared" si="3"/>
        <v>0.56796137267888458</v>
      </c>
      <c r="AK27" s="35">
        <f t="shared" si="3"/>
        <v>0.5938835101864437</v>
      </c>
      <c r="AL27" s="35">
        <f t="shared" si="3"/>
        <v>0.62388408581128352</v>
      </c>
    </row>
    <row r="28" spans="2:38" x14ac:dyDescent="0.3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0.25960238578120692</v>
      </c>
      <c r="Z28" s="35">
        <f t="shared" si="4"/>
        <v>0.25395385030033951</v>
      </c>
      <c r="AA28" s="35">
        <f t="shared" si="4"/>
        <v>0.31822322238768924</v>
      </c>
      <c r="AB28" s="35">
        <f t="shared" si="4"/>
        <v>0.17034255223457082</v>
      </c>
      <c r="AC28" s="35">
        <f t="shared" si="4"/>
        <v>8.677411041713641E-2</v>
      </c>
      <c r="AD28" s="35">
        <f t="shared" si="4"/>
        <v>8.5932350442286948E-2</v>
      </c>
      <c r="AE28" s="35">
        <f t="shared" si="4"/>
        <v>8.1301291085832464E-2</v>
      </c>
      <c r="AF28" s="35">
        <f t="shared" si="4"/>
        <v>9.594643737835154E-2</v>
      </c>
      <c r="AG28" s="35">
        <f t="shared" si="4"/>
        <v>0.11817775524355302</v>
      </c>
      <c r="AH28" s="35">
        <f t="shared" si="4"/>
        <v>0.18304902724931002</v>
      </c>
      <c r="AI28" s="35">
        <f t="shared" si="4"/>
        <v>0.21412859236912157</v>
      </c>
      <c r="AJ28" s="35">
        <f t="shared" si="4"/>
        <v>0.19628691962296488</v>
      </c>
      <c r="AK28" s="35">
        <f t="shared" si="4"/>
        <v>0.16678520498714652</v>
      </c>
      <c r="AL28" s="35">
        <f t="shared" si="4"/>
        <v>0.17197777172236506</v>
      </c>
    </row>
    <row r="30" spans="2:38" x14ac:dyDescent="0.3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3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3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5.5629902561394245E-2</v>
      </c>
      <c r="I32" s="35">
        <f t="shared" si="5"/>
        <v>0.10874805232814014</v>
      </c>
      <c r="J32" s="35">
        <f t="shared" si="5"/>
        <v>0.14417692073761113</v>
      </c>
      <c r="K32" s="35">
        <f t="shared" si="5"/>
        <v>0.16523564319602149</v>
      </c>
      <c r="L32" s="35">
        <f t="shared" si="5"/>
        <v>0.13196412909462546</v>
      </c>
      <c r="M32" s="35">
        <f t="shared" si="5"/>
        <v>0.12696724027524586</v>
      </c>
      <c r="N32" s="35">
        <f t="shared" si="5"/>
        <v>8.3164746509932455E-2</v>
      </c>
      <c r="O32" s="35">
        <f t="shared" si="5"/>
        <v>0.11704804411441144</v>
      </c>
      <c r="P32" s="35">
        <f t="shared" si="5"/>
        <v>0.12235635667766775</v>
      </c>
      <c r="Q32" s="35">
        <f t="shared" si="5"/>
        <v>0.1823839806380638</v>
      </c>
      <c r="R32" s="35">
        <f t="shared" si="5"/>
        <v>7.341155089548955E-2</v>
      </c>
      <c r="S32" s="35">
        <f t="shared" si="5"/>
        <v>0</v>
      </c>
      <c r="T32" s="35">
        <f t="shared" si="5"/>
        <v>0</v>
      </c>
      <c r="U32" s="35">
        <f t="shared" si="5"/>
        <v>2.1279810287539936E-2</v>
      </c>
      <c r="V32" s="35">
        <f t="shared" si="5"/>
        <v>2.1150852327704243E-2</v>
      </c>
      <c r="W32" s="35">
        <f t="shared" si="5"/>
        <v>3.9841639032405292E-2</v>
      </c>
      <c r="X32" s="35">
        <f t="shared" si="5"/>
        <v>0</v>
      </c>
      <c r="Y32" s="35">
        <f t="shared" si="5"/>
        <v>0</v>
      </c>
      <c r="Z32" s="35">
        <f t="shared" si="5"/>
        <v>8.4319611775444999E-3</v>
      </c>
      <c r="AA32" s="35">
        <f t="shared" si="5"/>
        <v>0.3532636031948882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9.7360937380191692E-2</v>
      </c>
      <c r="AI32" s="35">
        <f t="shared" si="5"/>
        <v>0.19886788160657234</v>
      </c>
      <c r="AJ32" s="35">
        <f t="shared" si="5"/>
        <v>0.19038805399361022</v>
      </c>
      <c r="AK32" s="35">
        <f t="shared" si="5"/>
        <v>0.18950049087174806</v>
      </c>
      <c r="AL32" s="35">
        <f t="shared" si="5"/>
        <v>0.2368678900045641</v>
      </c>
    </row>
    <row r="33" spans="2:38" x14ac:dyDescent="0.3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0.61173256961993006</v>
      </c>
      <c r="H33" s="35">
        <f t="shared" si="6"/>
        <v>0.58709955233117106</v>
      </c>
      <c r="I33" s="35">
        <f t="shared" si="6"/>
        <v>0.63704687449580621</v>
      </c>
      <c r="J33" s="35">
        <f t="shared" si="6"/>
        <v>0.65956062020840467</v>
      </c>
      <c r="K33" s="35">
        <f t="shared" si="6"/>
        <v>0.66592809189356428</v>
      </c>
      <c r="L33" s="35">
        <f t="shared" si="6"/>
        <v>0.62777353104151612</v>
      </c>
      <c r="M33" s="35">
        <f t="shared" si="6"/>
        <v>0.53425692254020363</v>
      </c>
      <c r="N33" s="35">
        <f t="shared" si="6"/>
        <v>0.49559147004769849</v>
      </c>
      <c r="O33" s="35">
        <f t="shared" si="6"/>
        <v>0.50325127678048243</v>
      </c>
      <c r="P33" s="35">
        <f t="shared" si="6"/>
        <v>0.51370712071036295</v>
      </c>
      <c r="Q33" s="35">
        <f t="shared" si="6"/>
        <v>0.59870711127247944</v>
      </c>
      <c r="R33" s="35">
        <f t="shared" si="6"/>
        <v>0.52521755274190018</v>
      </c>
      <c r="S33" s="35">
        <f t="shared" si="6"/>
        <v>0.46070948219328961</v>
      </c>
      <c r="T33" s="35">
        <f t="shared" si="6"/>
        <v>0.4845682723548016</v>
      </c>
      <c r="U33" s="35">
        <f t="shared" si="6"/>
        <v>0.50313824272491026</v>
      </c>
      <c r="V33" s="35">
        <f t="shared" si="6"/>
        <v>0.48656638337752139</v>
      </c>
      <c r="W33" s="35">
        <f t="shared" si="6"/>
        <v>0.52873966403345474</v>
      </c>
      <c r="X33" s="35">
        <f t="shared" si="6"/>
        <v>0.49453475259136481</v>
      </c>
      <c r="Y33" s="35">
        <f t="shared" si="6"/>
        <v>0.36393044735159458</v>
      </c>
      <c r="Z33" s="35">
        <f t="shared" si="6"/>
        <v>0.50720366911707615</v>
      </c>
      <c r="AA33" s="35">
        <f t="shared" si="6"/>
        <v>0.56039345863706758</v>
      </c>
      <c r="AB33" s="35">
        <f t="shared" si="6"/>
        <v>0.30784423873150357</v>
      </c>
      <c r="AC33" s="35">
        <f t="shared" si="6"/>
        <v>0.1067689701543655</v>
      </c>
      <c r="AD33" s="35">
        <f t="shared" si="6"/>
        <v>0.12438548858019911</v>
      </c>
      <c r="AE33" s="35">
        <f t="shared" si="6"/>
        <v>0.14144095335707632</v>
      </c>
      <c r="AF33" s="35">
        <f t="shared" si="6"/>
        <v>0.17151337923231158</v>
      </c>
      <c r="AG33" s="35">
        <f t="shared" si="6"/>
        <v>0.2160348935022324</v>
      </c>
      <c r="AH33" s="35">
        <f t="shared" si="6"/>
        <v>0.3124846789298853</v>
      </c>
      <c r="AI33" s="35">
        <f t="shared" si="6"/>
        <v>0.34285750443318302</v>
      </c>
      <c r="AJ33" s="35">
        <f t="shared" si="6"/>
        <v>0.31716601934402422</v>
      </c>
      <c r="AK33" s="35">
        <f t="shared" si="6"/>
        <v>0.28556473595400095</v>
      </c>
      <c r="AL33" s="35">
        <f t="shared" si="6"/>
        <v>0.27194982355985398</v>
      </c>
    </row>
    <row r="34" spans="2:38" x14ac:dyDescent="0.3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0.68155313059033984</v>
      </c>
      <c r="X34" s="35">
        <f t="shared" si="7"/>
        <v>0.67936425178147264</v>
      </c>
      <c r="Y34" s="35">
        <f t="shared" si="7"/>
        <v>0.66585448068181818</v>
      </c>
      <c r="Z34" s="35">
        <f t="shared" si="7"/>
        <v>0.74145523361236321</v>
      </c>
      <c r="AA34" s="35">
        <f t="shared" si="7"/>
        <v>0.82099346266729267</v>
      </c>
      <c r="AB34" s="35">
        <f t="shared" si="7"/>
        <v>0.58696677612115522</v>
      </c>
      <c r="AC34" s="35">
        <f t="shared" si="7"/>
        <v>0.54987920265268353</v>
      </c>
      <c r="AD34" s="35">
        <f t="shared" si="7"/>
        <v>0.540309494550689</v>
      </c>
      <c r="AE34" s="35">
        <f t="shared" si="7"/>
        <v>0.52639957207485089</v>
      </c>
      <c r="AF34" s="35">
        <f t="shared" si="7"/>
        <v>0.53364092638289129</v>
      </c>
      <c r="AG34" s="35">
        <f t="shared" si="7"/>
        <v>0.54838600699156903</v>
      </c>
      <c r="AH34" s="35">
        <f t="shared" si="7"/>
        <v>0.61952881729385156</v>
      </c>
      <c r="AI34" s="35">
        <f t="shared" si="7"/>
        <v>0.67932424541080105</v>
      </c>
      <c r="AJ34" s="35">
        <f t="shared" si="7"/>
        <v>0.70726623261048849</v>
      </c>
      <c r="AK34" s="35">
        <f t="shared" si="7"/>
        <v>0.72526535002547798</v>
      </c>
      <c r="AL34" s="35">
        <f t="shared" si="7"/>
        <v>0.74124084761660725</v>
      </c>
    </row>
    <row r="35" spans="2:38" x14ac:dyDescent="0.3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0.67811398113207544</v>
      </c>
      <c r="W35" s="35">
        <f t="shared" si="8"/>
        <v>0.66236144275966646</v>
      </c>
      <c r="X35" s="35">
        <f t="shared" si="8"/>
        <v>0.62127046546863984</v>
      </c>
      <c r="Y35" s="35">
        <f t="shared" si="8"/>
        <v>0.49809073298429318</v>
      </c>
      <c r="Z35" s="35">
        <f t="shared" si="8"/>
        <v>0.6189072373987986</v>
      </c>
      <c r="AA35" s="35">
        <f t="shared" si="8"/>
        <v>0.67609167436088358</v>
      </c>
      <c r="AB35" s="35">
        <f t="shared" si="8"/>
        <v>0.47613610427997161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0.4630312537745605</v>
      </c>
      <c r="AF35" s="35">
        <f t="shared" si="8"/>
        <v>0.47205816762661373</v>
      </c>
      <c r="AG35" s="35">
        <f t="shared" si="8"/>
        <v>0.47373577994269345</v>
      </c>
      <c r="AH35" s="35">
        <f t="shared" si="8"/>
        <v>0.4737357799448022</v>
      </c>
      <c r="AI35" s="35">
        <f t="shared" si="8"/>
        <v>0.4737357799467613</v>
      </c>
      <c r="AJ35" s="35">
        <f t="shared" si="8"/>
        <v>0.47373577994858607</v>
      </c>
      <c r="AK35" s="35">
        <f t="shared" si="8"/>
        <v>0.47373577994858607</v>
      </c>
      <c r="AL35" s="35">
        <f t="shared" si="8"/>
        <v>0.49372234104541557</v>
      </c>
    </row>
    <row r="37" spans="2:38" x14ac:dyDescent="0.3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3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3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20.845266778082191</v>
      </c>
      <c r="E39" s="1">
        <f>Planel_ConsumoMed_Combustível!I40/365</f>
        <v>21.579298134246574</v>
      </c>
      <c r="F39" s="1">
        <f>Planel_ConsumoMed_Combustível!J40/365</f>
        <v>19.561547424657537</v>
      </c>
      <c r="G39" s="1">
        <f>Planel_ConsumoMed_Combustível!K40/365</f>
        <v>20.685992221917807</v>
      </c>
      <c r="H39" s="1">
        <f>Planel_ConsumoMed_Combustível!L40/365</f>
        <v>23.848990309589041</v>
      </c>
      <c r="I39" s="1">
        <f>Planel_ConsumoMed_Combustível!M40/365</f>
        <v>26.924726301369866</v>
      </c>
      <c r="J39" s="1">
        <f>Planel_ConsumoMed_Combustível!N40/365</f>
        <v>27.195777232876711</v>
      </c>
      <c r="K39" s="1">
        <f>Planel_ConsumoMed_Combustível!O40/365</f>
        <v>26.712519115068492</v>
      </c>
      <c r="L39" s="1">
        <f>Planel_ConsumoMed_Combustível!P40/365</f>
        <v>26.284396301369863</v>
      </c>
      <c r="M39" s="1">
        <f>Planel_ConsumoMed_Combustível!Q40/365</f>
        <v>18.610046852054793</v>
      </c>
      <c r="N39" s="1">
        <f>Planel_ConsumoMed_Combustível!R40/365</f>
        <v>17.619655276712329</v>
      </c>
      <c r="O39" s="1">
        <f>Planel_ConsumoMed_Combustível!S40/365</f>
        <v>18.130249271232877</v>
      </c>
      <c r="P39" s="1">
        <f>Planel_ConsumoMed_Combustível!T40/365</f>
        <v>17.883375369863014</v>
      </c>
      <c r="Q39" s="1">
        <f>Planel_ConsumoMed_Combustível!U40/365</f>
        <v>21.178260958904108</v>
      </c>
      <c r="R39" s="1">
        <f>Planel_ConsumoMed_Combustível!V40/365</f>
        <v>16.475329767123288</v>
      </c>
      <c r="S39" s="1">
        <f>Planel_ConsumoMed_Combustível!W40/365</f>
        <v>16.810929539726025</v>
      </c>
      <c r="T39" s="1">
        <f>Planel_ConsumoMed_Combustível!X40/365</f>
        <v>18.475171553424655</v>
      </c>
      <c r="U39" s="1">
        <f>Planel_ConsumoMed_Combustível!Y40/365</f>
        <v>20.144065098630136</v>
      </c>
      <c r="V39" s="1">
        <f>Planel_ConsumoMed_Combustível!Z40/365</f>
        <v>20.264165638356165</v>
      </c>
      <c r="W39" s="1">
        <f>Planel_ConsumoMed_Combustível!AA40/365</f>
        <v>22.497831013698629</v>
      </c>
      <c r="X39" s="1">
        <f>Planel_ConsumoMed_Combustível!AB40/365</f>
        <v>22.94143712876712</v>
      </c>
      <c r="Y39" s="1">
        <f>Planel_ConsumoMed_Combustível!AC40/365</f>
        <v>20.367647654794521</v>
      </c>
      <c r="Z39" s="1">
        <f>Planel_ConsumoMed_Combustível!AD40/365</f>
        <v>29.073098767123284</v>
      </c>
      <c r="AA39" s="1">
        <f>Planel_ConsumoMed_Combustível!AE40/365</f>
        <v>39.444630383561645</v>
      </c>
      <c r="AB39" s="1">
        <f>Planel_ConsumoMed_Combustível!AF40/365</f>
        <v>20.763836583561641</v>
      </c>
      <c r="AC39" s="1">
        <f>Planel_ConsumoMed_Combustível!AG40/365</f>
        <v>16.275462350684929</v>
      </c>
      <c r="AD39" s="1">
        <f>Planel_ConsumoMed_Combustível!AH40/365</f>
        <v>16.720708868493151</v>
      </c>
      <c r="AE39" s="1">
        <f>Planel_ConsumoMed_Combustível!AI40/365</f>
        <v>16.751596654794522</v>
      </c>
      <c r="AF39" s="1">
        <f>Planel_ConsumoMed_Combustível!AJ40/365</f>
        <v>17.993379383561646</v>
      </c>
      <c r="AG39" s="1">
        <f>Planel_ConsumoMed_Combustível!AK40/365</f>
        <v>19.199944893150686</v>
      </c>
      <c r="AH39" s="1">
        <f>Planel_ConsumoMed_Combustível!AL40/365</f>
        <v>24.149401454794521</v>
      </c>
      <c r="AI39" s="1">
        <f>Planel_ConsumoMed_Combustível!AM40/365</f>
        <v>29.504880136986301</v>
      </c>
      <c r="AJ39" s="1">
        <f>Planel_ConsumoMed_Combustível!AN40/365</f>
        <v>33.053417232876711</v>
      </c>
      <c r="AK39" s="1">
        <f>Planel_ConsumoMed_Combustível!AO40/365</f>
        <v>35.305195232876713</v>
      </c>
      <c r="AL39" s="1">
        <f>Planel_ConsumoMed_Combustível!AP40/365</f>
        <v>37.165270794520545</v>
      </c>
    </row>
    <row r="40" spans="2:38" x14ac:dyDescent="0.3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24.187802613698629</v>
      </c>
      <c r="H40" s="1">
        <f>Planel_ConsumoCrit_Combustível!L40/365</f>
        <v>26.736499983561643</v>
      </c>
      <c r="I40" s="1">
        <f>Planel_ConsumoCrit_Combustível!M40/365</f>
        <v>30.153062904109589</v>
      </c>
      <c r="J40" s="1">
        <f>Planel_ConsumoCrit_Combustível!N40/365</f>
        <v>31.292919589041098</v>
      </c>
      <c r="K40" s="1">
        <f>Planel_ConsumoCrit_Combustível!O40/365</f>
        <v>32.037177260273971</v>
      </c>
      <c r="L40" s="1">
        <f>Planel_ConsumoCrit_Combustível!P40/365</f>
        <v>30.061380602739728</v>
      </c>
      <c r="M40" s="1">
        <f>Planel_ConsumoCrit_Combustível!Q40/365</f>
        <v>23.88765266849315</v>
      </c>
      <c r="N40" s="1">
        <f>Planel_ConsumoCrit_Combustível!R40/365</f>
        <v>22.486230991780822</v>
      </c>
      <c r="O40" s="1">
        <f>Planel_ConsumoCrit_Combustível!S40/365</f>
        <v>24.119528084931506</v>
      </c>
      <c r="P40" s="1">
        <f>Planel_ConsumoCrit_Combustível!T40/365</f>
        <v>24.80897408493151</v>
      </c>
      <c r="Q40" s="1">
        <f>Planel_ConsumoCrit_Combustível!U40/365</f>
        <v>31.173595369863015</v>
      </c>
      <c r="R40" s="1">
        <f>Planel_ConsumoCrit_Combustível!V40/365</f>
        <v>24.684936827397262</v>
      </c>
      <c r="S40" s="1">
        <f>Planel_ConsumoCrit_Combustível!W40/365</f>
        <v>27.307020720547943</v>
      </c>
      <c r="T40" s="1">
        <f>Planel_ConsumoCrit_Combustível!X40/365</f>
        <v>30.800445150684933</v>
      </c>
      <c r="U40" s="1">
        <f>Planel_ConsumoCrit_Combustível!Y40/365</f>
        <v>34.410955999999999</v>
      </c>
      <c r="V40" s="1">
        <f>Planel_ConsumoCrit_Combustível!Z40/365</f>
        <v>37.016960219178081</v>
      </c>
      <c r="W40" s="1">
        <f>Planel_ConsumoCrit_Combustível!AA40/365</f>
        <v>41.324075013698632</v>
      </c>
      <c r="X40" s="1">
        <f>Planel_ConsumoCrit_Combustível!AB40/365</f>
        <v>41.744410465753425</v>
      </c>
      <c r="Y40" s="1">
        <f>Planel_ConsumoCrit_Combustível!AC40/365</f>
        <v>38.414679452054799</v>
      </c>
      <c r="Z40" s="1">
        <f>Planel_ConsumoCrit_Combustível!AD40/365</f>
        <v>49.787910876712324</v>
      </c>
      <c r="AA40" s="1">
        <f>Planel_ConsumoCrit_Combustível!AE40/365</f>
        <v>63.134630986301367</v>
      </c>
      <c r="AB40" s="1">
        <f>Planel_ConsumoCrit_Combustível!AF40/365</f>
        <v>38.903407972602736</v>
      </c>
      <c r="AC40" s="1">
        <f>Planel_ConsumoCrit_Combustível!AG40/365</f>
        <v>34.408519561643836</v>
      </c>
      <c r="AD40" s="1">
        <f>Planel_ConsumoCrit_Combustível!AH40/365</f>
        <v>34.850107753424659</v>
      </c>
      <c r="AE40" s="1">
        <f>Planel_ConsumoCrit_Combustível!AI40/365</f>
        <v>34.877031369863012</v>
      </c>
      <c r="AF40" s="1">
        <f>Planel_ConsumoCrit_Combustível!AJ40/365</f>
        <v>36.507974191780818</v>
      </c>
      <c r="AG40" s="1">
        <f>Planel_ConsumoCrit_Combustível!AK40/365</f>
        <v>38.322231424657538</v>
      </c>
      <c r="AH40" s="1">
        <f>Planel_ConsumoCrit_Combustível!AL40/365</f>
        <v>45.336904712328767</v>
      </c>
      <c r="AI40" s="1">
        <f>Planel_ConsumoCrit_Combustível!AM40/365</f>
        <v>52.905762027397259</v>
      </c>
      <c r="AJ40" s="1">
        <f>Planel_ConsumoCrit_Combustível!AN40/365</f>
        <v>56.994336136986306</v>
      </c>
      <c r="AK40" s="1">
        <f>Planel_ConsumoCrit_Combustível!AO40/365</f>
        <v>59.220209890410956</v>
      </c>
      <c r="AL40" s="1">
        <f>Planel_ConsumoCrit_Combustível!AP40/365</f>
        <v>61.123283068493144</v>
      </c>
    </row>
    <row r="41" spans="2:38" x14ac:dyDescent="0.3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3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3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3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3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3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8671875" defaultRowHeight="14.4" x14ac:dyDescent="0.3"/>
  <cols>
    <col min="1" max="1" width="8.88671875" style="33"/>
    <col min="2" max="2" width="30.5546875" style="33" bestFit="1" customWidth="1"/>
    <col min="3" max="3" width="12.33203125" style="33" bestFit="1" customWidth="1"/>
    <col min="4" max="6" width="12.33203125" style="33" customWidth="1"/>
    <col min="7" max="7" width="12.33203125" style="33" bestFit="1" customWidth="1"/>
    <col min="8" max="10" width="12.33203125" style="33" customWidth="1"/>
    <col min="11" max="11" width="12.33203125" style="33" bestFit="1" customWidth="1"/>
    <col min="12" max="14" width="12.33203125" style="33" customWidth="1"/>
    <col min="15" max="15" width="12.33203125" style="33" bestFit="1" customWidth="1"/>
    <col min="16" max="18" width="12.33203125" style="33" customWidth="1"/>
    <col min="19" max="19" width="12.33203125" style="33" bestFit="1" customWidth="1"/>
    <col min="20" max="22" width="12.33203125" style="33" customWidth="1"/>
    <col min="23" max="23" width="12.33203125" style="33" bestFit="1" customWidth="1"/>
    <col min="24" max="26" width="12.33203125" style="33" customWidth="1"/>
    <col min="27" max="27" width="12.33203125" style="33" bestFit="1" customWidth="1"/>
    <col min="28" max="30" width="12.33203125" style="33" customWidth="1"/>
    <col min="31" max="31" width="12.33203125" style="33" bestFit="1" customWidth="1"/>
    <col min="32" max="34" width="12.33203125" style="33" customWidth="1"/>
    <col min="35" max="35" width="12.33203125" style="33" bestFit="1" customWidth="1"/>
    <col min="36" max="38" width="12.33203125" style="33" customWidth="1"/>
    <col min="39" max="39" width="12.33203125" style="33" bestFit="1" customWidth="1"/>
    <col min="40" max="42" width="12.33203125" style="33" customWidth="1"/>
    <col min="43" max="43" width="12.33203125" style="33" bestFit="1" customWidth="1"/>
    <col min="44" max="46" width="12.33203125" style="33" customWidth="1"/>
    <col min="47" max="47" width="12.33203125" style="33" bestFit="1" customWidth="1"/>
    <col min="48" max="50" width="12.33203125" style="33" customWidth="1"/>
    <col min="51" max="182" width="12.33203125" style="33" bestFit="1" customWidth="1"/>
    <col min="183" max="16384" width="8.88671875" style="33"/>
  </cols>
  <sheetData>
    <row r="2" spans="2:182" x14ac:dyDescent="0.3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3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3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109486.86810000001</v>
      </c>
      <c r="AR4" s="1">
        <f>HLOOKUP(AR$2,PLANEL_Pot_anual!$C$3:$AL$23,2,TRUE)</f>
        <v>109486.86810000001</v>
      </c>
      <c r="AS4" s="1">
        <f>HLOOKUP(AS$2,PLANEL_Pot_anual!$C$3:$AL$23,2,TRUE)</f>
        <v>109486.86810000001</v>
      </c>
      <c r="AT4" s="1">
        <f>HLOOKUP(AT$2,PLANEL_Pot_anual!$C$3:$AL$23,2,TRUE)</f>
        <v>109486.86810000001</v>
      </c>
      <c r="AU4" s="1">
        <f>HLOOKUP(AU$2,PLANEL_Pot_anual!$C$3:$AL$23,2,TRUE)</f>
        <v>109919.63649999999</v>
      </c>
      <c r="AV4" s="1">
        <f>HLOOKUP(AV$2,PLANEL_Pot_anual!$C$3:$AL$23,2,TRUE)</f>
        <v>109919.63649999999</v>
      </c>
      <c r="AW4" s="1">
        <f>HLOOKUP(AW$2,PLANEL_Pot_anual!$C$3:$AL$23,2,TRUE)</f>
        <v>109919.63649999999</v>
      </c>
      <c r="AX4" s="1">
        <f>HLOOKUP(AX$2,PLANEL_Pot_anual!$C$3:$AL$23,2,TRUE)</f>
        <v>109919.63649999999</v>
      </c>
      <c r="AY4" s="1">
        <f>HLOOKUP(AY$2,PLANEL_Pot_anual!$C$3:$AL$23,2,TRUE)</f>
        <v>110334.5675</v>
      </c>
      <c r="AZ4" s="1">
        <f>HLOOKUP(AZ$2,PLANEL_Pot_anual!$C$3:$AL$23,2,TRUE)</f>
        <v>110334.5675</v>
      </c>
      <c r="BA4" s="1">
        <f>HLOOKUP(BA$2,PLANEL_Pot_anual!$C$3:$AL$23,2,TRUE)</f>
        <v>110334.5675</v>
      </c>
      <c r="BB4" s="1">
        <f>HLOOKUP(BB$2,PLANEL_Pot_anual!$C$3:$AL$23,2,TRUE)</f>
        <v>110334.5675</v>
      </c>
      <c r="BC4" s="1">
        <f>HLOOKUP(BC$2,PLANEL_Pot_anual!$C$3:$AL$23,2,TRUE)</f>
        <v>111799.7175</v>
      </c>
      <c r="BD4" s="1">
        <f>HLOOKUP(BD$2,PLANEL_Pot_anual!$C$3:$AL$23,2,TRUE)</f>
        <v>111799.7175</v>
      </c>
      <c r="BE4" s="1">
        <f>HLOOKUP(BE$2,PLANEL_Pot_anual!$C$3:$AL$23,2,TRUE)</f>
        <v>111799.7175</v>
      </c>
      <c r="BF4" s="1">
        <f>HLOOKUP(BF$2,PLANEL_Pot_anual!$C$3:$AL$23,2,TRUE)</f>
        <v>111799.7175</v>
      </c>
      <c r="BG4" s="1">
        <f>HLOOKUP(BG$2,PLANEL_Pot_anual!$C$3:$AL$23,2,TRUE)</f>
        <v>115637.5575</v>
      </c>
      <c r="BH4" s="1">
        <f>HLOOKUP(BH$2,PLANEL_Pot_anual!$C$3:$AL$23,2,TRUE)</f>
        <v>115637.5575</v>
      </c>
      <c r="BI4" s="1">
        <f>HLOOKUP(BI$2,PLANEL_Pot_anual!$C$3:$AL$23,2,TRUE)</f>
        <v>115637.5575</v>
      </c>
      <c r="BJ4" s="1">
        <f>HLOOKUP(BJ$2,PLANEL_Pot_anual!$C$3:$AL$23,2,TRUE)</f>
        <v>115637.5575</v>
      </c>
      <c r="BK4" s="1">
        <f>HLOOKUP(BK$2,PLANEL_Pot_anual!$C$3:$AL$23,2,TRUE)</f>
        <v>115637.5575</v>
      </c>
      <c r="BL4" s="1">
        <f>HLOOKUP(BL$2,PLANEL_Pot_anual!$C$3:$AL$23,2,TRUE)</f>
        <v>115637.5575</v>
      </c>
      <c r="BM4" s="1">
        <f>HLOOKUP(BM$2,PLANEL_Pot_anual!$C$3:$AL$23,2,TRUE)</f>
        <v>115637.5575</v>
      </c>
      <c r="BN4" s="1">
        <f>HLOOKUP(BN$2,PLANEL_Pot_anual!$C$3:$AL$23,2,TRUE)</f>
        <v>115637.5575</v>
      </c>
      <c r="BO4" s="1">
        <f>HLOOKUP(BO$2,PLANEL_Pot_anual!$C$3:$AL$23,2,TRUE)</f>
        <v>115637.5575</v>
      </c>
      <c r="BP4" s="1">
        <f>HLOOKUP(BP$2,PLANEL_Pot_anual!$C$3:$AL$23,2,TRUE)</f>
        <v>115637.5575</v>
      </c>
      <c r="BQ4" s="1">
        <f>HLOOKUP(BQ$2,PLANEL_Pot_anual!$C$3:$AL$23,2,TRUE)</f>
        <v>115637.5575</v>
      </c>
      <c r="BR4" s="1">
        <f>HLOOKUP(BR$2,PLANEL_Pot_anual!$C$3:$AL$23,2,TRUE)</f>
        <v>115637.5575</v>
      </c>
      <c r="BS4" s="1">
        <f>HLOOKUP(BS$2,PLANEL_Pot_anual!$C$3:$AL$23,2,TRUE)</f>
        <v>115637.5575</v>
      </c>
      <c r="BT4" s="1">
        <f>HLOOKUP(BT$2,PLANEL_Pot_anual!$C$3:$AL$23,2,TRUE)</f>
        <v>115637.5575</v>
      </c>
      <c r="BU4" s="1">
        <f>HLOOKUP(BU$2,PLANEL_Pot_anual!$C$3:$AL$23,2,TRUE)</f>
        <v>115637.5575</v>
      </c>
      <c r="BV4" s="1">
        <f>HLOOKUP(BV$2,PLANEL_Pot_anual!$C$3:$AL$23,2,TRUE)</f>
        <v>115637.5575</v>
      </c>
      <c r="BW4" s="1">
        <f>HLOOKUP(BW$2,PLANEL_Pot_anual!$C$3:$AL$23,2,TRUE)</f>
        <v>115637.5575</v>
      </c>
      <c r="BX4" s="1">
        <f>HLOOKUP(BX$2,PLANEL_Pot_anual!$C$3:$AL$23,2,TRUE)</f>
        <v>115637.5575</v>
      </c>
      <c r="BY4" s="1">
        <f>HLOOKUP(BY$2,PLANEL_Pot_anual!$C$3:$AL$23,2,TRUE)</f>
        <v>115637.5575</v>
      </c>
      <c r="BZ4" s="1">
        <f>HLOOKUP(BZ$2,PLANEL_Pot_anual!$C$3:$AL$23,2,TRUE)</f>
        <v>115637.5575</v>
      </c>
      <c r="CA4" s="1">
        <f>HLOOKUP(CA$2,PLANEL_Pot_anual!$C$3:$AL$23,2,TRUE)</f>
        <v>115691.2668</v>
      </c>
      <c r="CB4" s="1">
        <f>HLOOKUP(CB$2,PLANEL_Pot_anual!$C$3:$AL$23,2,TRUE)</f>
        <v>115691.2668</v>
      </c>
      <c r="CC4" s="1">
        <f>HLOOKUP(CC$2,PLANEL_Pot_anual!$C$3:$AL$23,2,TRUE)</f>
        <v>115691.2668</v>
      </c>
      <c r="CD4" s="1">
        <f>HLOOKUP(CD$2,PLANEL_Pot_anual!$C$3:$AL$23,2,TRUE)</f>
        <v>115691.2668</v>
      </c>
      <c r="CE4" s="1">
        <f>HLOOKUP(CE$2,PLANEL_Pot_anual!$C$3:$AL$23,2,TRUE)</f>
        <v>115862.0698</v>
      </c>
      <c r="CF4" s="1">
        <f>HLOOKUP(CF$2,PLANEL_Pot_anual!$C$3:$AL$23,2,TRUE)</f>
        <v>115862.0698</v>
      </c>
      <c r="CG4" s="1">
        <f>HLOOKUP(CG$2,PLANEL_Pot_anual!$C$3:$AL$23,2,TRUE)</f>
        <v>115862.0698</v>
      </c>
      <c r="CH4" s="1">
        <f>HLOOKUP(CH$2,PLANEL_Pot_anual!$C$3:$AL$23,2,TRUE)</f>
        <v>115862.0698</v>
      </c>
      <c r="CI4" s="1">
        <f>HLOOKUP(CI$2,PLANEL_Pot_anual!$C$3:$AL$23,2,TRUE)</f>
        <v>116590.95299999999</v>
      </c>
      <c r="CJ4" s="1">
        <f>HLOOKUP(CJ$2,PLANEL_Pot_anual!$C$3:$AL$23,2,TRUE)</f>
        <v>116590.95299999999</v>
      </c>
      <c r="CK4" s="1">
        <f>HLOOKUP(CK$2,PLANEL_Pot_anual!$C$3:$AL$23,2,TRUE)</f>
        <v>116590.95299999999</v>
      </c>
      <c r="CL4" s="1">
        <f>HLOOKUP(CL$2,PLANEL_Pot_anual!$C$3:$AL$23,2,TRUE)</f>
        <v>116590.95299999999</v>
      </c>
      <c r="CM4" s="1">
        <f>HLOOKUP(CM$2,PLANEL_Pot_anual!$C$3:$AL$23,2,TRUE)</f>
        <v>118195.1648</v>
      </c>
      <c r="CN4" s="1">
        <f>HLOOKUP(CN$2,PLANEL_Pot_anual!$C$3:$AL$23,2,TRUE)</f>
        <v>118195.1648</v>
      </c>
      <c r="CO4" s="1">
        <f>HLOOKUP(CO$2,PLANEL_Pot_anual!$C$3:$AL$23,2,TRUE)</f>
        <v>118195.1648</v>
      </c>
      <c r="CP4" s="1">
        <f>HLOOKUP(CP$2,PLANEL_Pot_anual!$C$3:$AL$23,2,TRUE)</f>
        <v>118195.1648</v>
      </c>
      <c r="CQ4" s="1">
        <f>HLOOKUP(CQ$2,PLANEL_Pot_anual!$C$3:$AL$23,2,TRUE)</f>
        <v>118269.1329</v>
      </c>
      <c r="CR4" s="1">
        <f>HLOOKUP(CR$2,PLANEL_Pot_anual!$C$3:$AL$23,2,TRUE)</f>
        <v>118269.1329</v>
      </c>
      <c r="CS4" s="1">
        <f>HLOOKUP(CS$2,PLANEL_Pot_anual!$C$3:$AL$23,2,TRUE)</f>
        <v>118269.1329</v>
      </c>
      <c r="CT4" s="1">
        <f>HLOOKUP(CT$2,PLANEL_Pot_anual!$C$3:$AL$23,2,TRUE)</f>
        <v>118269.1329</v>
      </c>
      <c r="CU4" s="1">
        <f>HLOOKUP(CU$2,PLANEL_Pot_anual!$C$3:$AL$23,2,TRUE)</f>
        <v>118627.03290000001</v>
      </c>
      <c r="CV4" s="1">
        <f>HLOOKUP(CV$2,PLANEL_Pot_anual!$C$3:$AL$23,2,TRUE)</f>
        <v>118627.03290000001</v>
      </c>
      <c r="CW4" s="1">
        <f>HLOOKUP(CW$2,PLANEL_Pot_anual!$C$3:$AL$23,2,TRUE)</f>
        <v>118627.03290000001</v>
      </c>
      <c r="CX4" s="1">
        <f>HLOOKUP(CX$2,PLANEL_Pot_anual!$C$3:$AL$23,2,TRUE)</f>
        <v>118627.03290000001</v>
      </c>
      <c r="CY4" s="1">
        <f>HLOOKUP(CY$2,PLANEL_Pot_anual!$C$3:$AL$23,2,TRUE)</f>
        <v>118627.03290000001</v>
      </c>
      <c r="CZ4" s="1">
        <f>HLOOKUP(CZ$2,PLANEL_Pot_anual!$C$3:$AL$23,2,TRUE)</f>
        <v>118627.03290000001</v>
      </c>
      <c r="DA4" s="1">
        <f>HLOOKUP(DA$2,PLANEL_Pot_anual!$C$3:$AL$23,2,TRUE)</f>
        <v>118627.03290000001</v>
      </c>
      <c r="DB4" s="1">
        <f>HLOOKUP(DB$2,PLANEL_Pot_anual!$C$3:$AL$23,2,TRUE)</f>
        <v>118627.03290000001</v>
      </c>
      <c r="DC4" s="1">
        <f>HLOOKUP(DC$2,PLANEL_Pot_anual!$C$3:$AL$23,2,TRUE)</f>
        <v>118627.03290000001</v>
      </c>
      <c r="DD4" s="1">
        <f>HLOOKUP(DD$2,PLANEL_Pot_anual!$C$3:$AL$23,2,TRUE)</f>
        <v>118627.03290000001</v>
      </c>
      <c r="DE4" s="1">
        <f>HLOOKUP(DE$2,PLANEL_Pot_anual!$C$3:$AL$23,2,TRUE)</f>
        <v>118627.03290000001</v>
      </c>
      <c r="DF4" s="1">
        <f>HLOOKUP(DF$2,PLANEL_Pot_anual!$C$3:$AL$23,2,TRUE)</f>
        <v>118627.03290000001</v>
      </c>
      <c r="DG4" s="1">
        <f>HLOOKUP(DG$2,PLANEL_Pot_anual!$C$3:$AL$23,2,TRUE)</f>
        <v>118627.03290000001</v>
      </c>
      <c r="DH4" s="1">
        <f>HLOOKUP(DH$2,PLANEL_Pot_anual!$C$3:$AL$23,2,TRUE)</f>
        <v>118627.03290000001</v>
      </c>
      <c r="DI4" s="1">
        <f>HLOOKUP(DI$2,PLANEL_Pot_anual!$C$3:$AL$23,2,TRUE)</f>
        <v>118627.03290000001</v>
      </c>
      <c r="DJ4" s="1">
        <f>HLOOKUP(DJ$2,PLANEL_Pot_anual!$C$3:$AL$23,2,TRUE)</f>
        <v>118627.03290000001</v>
      </c>
      <c r="DK4" s="1">
        <f>HLOOKUP(DK$2,PLANEL_Pot_anual!$C$3:$AL$23,2,TRUE)</f>
        <v>118627.03290000001</v>
      </c>
      <c r="DL4" s="1">
        <f>HLOOKUP(DL$2,PLANEL_Pot_anual!$C$3:$AL$23,2,TRUE)</f>
        <v>118627.03290000001</v>
      </c>
      <c r="DM4" s="1">
        <f>HLOOKUP(DM$2,PLANEL_Pot_anual!$C$3:$AL$23,2,TRUE)</f>
        <v>118627.03290000001</v>
      </c>
      <c r="DN4" s="1">
        <f>HLOOKUP(DN$2,PLANEL_Pot_anual!$C$3:$AL$23,2,TRUE)</f>
        <v>118627.03290000001</v>
      </c>
      <c r="DO4" s="1">
        <f>HLOOKUP(DO$2,PLANEL_Pot_anual!$C$3:$AL$23,2,TRUE)</f>
        <v>118627.03290000001</v>
      </c>
      <c r="DP4" s="1">
        <f>HLOOKUP(DP$2,PLANEL_Pot_anual!$C$3:$AL$23,2,TRUE)</f>
        <v>118627.03290000001</v>
      </c>
      <c r="DQ4" s="1">
        <f>HLOOKUP(DQ$2,PLANEL_Pot_anual!$C$3:$AL$23,2,TRUE)</f>
        <v>118627.03290000001</v>
      </c>
      <c r="DR4" s="1">
        <f>HLOOKUP(DR$2,PLANEL_Pot_anual!$C$3:$AL$23,2,TRUE)</f>
        <v>118627.03290000001</v>
      </c>
      <c r="DS4" s="1">
        <f>HLOOKUP(DS$2,PLANEL_Pot_anual!$C$3:$AL$23,2,TRUE)</f>
        <v>118627.03290000001</v>
      </c>
      <c r="DT4" s="1">
        <f>HLOOKUP(DT$2,PLANEL_Pot_anual!$C$3:$AL$23,2,TRUE)</f>
        <v>118627.03290000001</v>
      </c>
      <c r="DU4" s="1">
        <f>HLOOKUP(DU$2,PLANEL_Pot_anual!$C$3:$AL$23,2,TRUE)</f>
        <v>118627.03290000001</v>
      </c>
      <c r="DV4" s="1">
        <f>HLOOKUP(DV$2,PLANEL_Pot_anual!$C$3:$AL$23,2,TRUE)</f>
        <v>118627.03290000001</v>
      </c>
      <c r="DW4" s="1">
        <f>HLOOKUP(DW$2,PLANEL_Pot_anual!$C$3:$AL$23,2,TRUE)</f>
        <v>118627.03290000001</v>
      </c>
      <c r="DX4" s="1">
        <f>HLOOKUP(DX$2,PLANEL_Pot_anual!$C$3:$AL$23,2,TRUE)</f>
        <v>118627.03290000001</v>
      </c>
      <c r="DY4" s="1">
        <f>HLOOKUP(DY$2,PLANEL_Pot_anual!$C$3:$AL$23,2,TRUE)</f>
        <v>118627.03290000001</v>
      </c>
      <c r="DZ4" s="1">
        <f>HLOOKUP(DZ$2,PLANEL_Pot_anual!$C$3:$AL$23,2,TRUE)</f>
        <v>118627.03290000001</v>
      </c>
      <c r="EA4" s="1">
        <f>HLOOKUP(EA$2,PLANEL_Pot_anual!$C$3:$AL$23,2,TRUE)</f>
        <v>118627.03290000001</v>
      </c>
      <c r="EB4" s="1">
        <f>HLOOKUP(EB$2,PLANEL_Pot_anual!$C$3:$AL$23,2,TRUE)</f>
        <v>118627.03290000001</v>
      </c>
      <c r="EC4" s="1">
        <f>HLOOKUP(EC$2,PLANEL_Pot_anual!$C$3:$AL$23,2,TRUE)</f>
        <v>118627.03290000001</v>
      </c>
      <c r="ED4" s="1">
        <f>HLOOKUP(ED$2,PLANEL_Pot_anual!$C$3:$AL$23,2,TRUE)</f>
        <v>118627.03290000001</v>
      </c>
      <c r="EE4" s="1">
        <f>HLOOKUP(EE$2,PLANEL_Pot_anual!$C$3:$AL$23,2,TRUE)</f>
        <v>118739.861</v>
      </c>
      <c r="EF4" s="1">
        <f>HLOOKUP(EF$2,PLANEL_Pot_anual!$C$3:$AL$23,2,TRUE)</f>
        <v>118739.861</v>
      </c>
      <c r="EG4" s="1">
        <f>HLOOKUP(EG$2,PLANEL_Pot_anual!$C$3:$AL$23,2,TRUE)</f>
        <v>118739.861</v>
      </c>
      <c r="EH4" s="1">
        <f>HLOOKUP(EH$2,PLANEL_Pot_anual!$C$3:$AL$23,2,TRUE)</f>
        <v>118739.861</v>
      </c>
      <c r="EI4" s="1">
        <f>HLOOKUP(EI$2,PLANEL_Pot_anual!$C$3:$AL$23,2,TRUE)</f>
        <v>118739.861</v>
      </c>
      <c r="EJ4" s="1">
        <f>HLOOKUP(EJ$2,PLANEL_Pot_anual!$C$3:$AL$23,2,TRUE)</f>
        <v>118739.861</v>
      </c>
      <c r="EK4" s="1">
        <f>HLOOKUP(EK$2,PLANEL_Pot_anual!$C$3:$AL$23,2,TRUE)</f>
        <v>118739.861</v>
      </c>
      <c r="EL4" s="1">
        <f>HLOOKUP(EL$2,PLANEL_Pot_anual!$C$3:$AL$23,2,TRUE)</f>
        <v>118739.861</v>
      </c>
      <c r="EM4" s="1">
        <f>HLOOKUP(EM$2,PLANEL_Pot_anual!$C$3:$AL$23,2,TRUE)</f>
        <v>118772.66099999999</v>
      </c>
      <c r="EN4" s="1">
        <f>HLOOKUP(EN$2,PLANEL_Pot_anual!$C$3:$AL$23,2,TRUE)</f>
        <v>118772.66099999999</v>
      </c>
      <c r="EO4" s="1">
        <f>HLOOKUP(EO$2,PLANEL_Pot_anual!$C$3:$AL$23,2,TRUE)</f>
        <v>118772.66099999999</v>
      </c>
      <c r="EP4" s="1">
        <f>HLOOKUP(EP$2,PLANEL_Pot_anual!$C$3:$AL$23,2,TRUE)</f>
        <v>118772.66099999999</v>
      </c>
    </row>
    <row r="5" spans="2:182" x14ac:dyDescent="0.3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3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13594</v>
      </c>
      <c r="AJ7" s="18">
        <f>HLOOKUP(AJ$2,PLANEL_Pot_anual!$C$3:$AL$23,5,TRUE)</f>
        <v>13594</v>
      </c>
      <c r="AK7" s="18">
        <f>HLOOKUP(AK$2,PLANEL_Pot_anual!$C$3:$AL$23,5,TRUE)</f>
        <v>13594</v>
      </c>
      <c r="AL7" s="18">
        <f>HLOOKUP(AL$2,PLANEL_Pot_anual!$C$3:$AL$23,5,TRUE)</f>
        <v>13594</v>
      </c>
      <c r="AM7" s="18">
        <f>HLOOKUP(AM$2,PLANEL_Pot_anual!$C$3:$AL$23,5,TRUE)</f>
        <v>13571.7</v>
      </c>
      <c r="AN7" s="18">
        <f>HLOOKUP(AN$2,PLANEL_Pot_anual!$C$3:$AL$23,5,TRUE)</f>
        <v>13571.7</v>
      </c>
      <c r="AO7" s="18">
        <f>HLOOKUP(AO$2,PLANEL_Pot_anual!$C$3:$AL$23,5,TRUE)</f>
        <v>13571.7</v>
      </c>
      <c r="AP7" s="18">
        <f>HLOOKUP(AP$2,PLANEL_Pot_anual!$C$3:$AL$23,5,TRUE)</f>
        <v>13571.7</v>
      </c>
      <c r="AQ7" s="18">
        <f>HLOOKUP(AQ$2,PLANEL_Pot_anual!$C$3:$AL$23,5,TRUE)</f>
        <v>12672.807993999999</v>
      </c>
      <c r="AR7" s="18">
        <f>HLOOKUP(AR$2,PLANEL_Pot_anual!$C$3:$AL$23,5,TRUE)</f>
        <v>12672.807993999999</v>
      </c>
      <c r="AS7" s="18">
        <f>HLOOKUP(AS$2,PLANEL_Pot_anual!$C$3:$AL$23,5,TRUE)</f>
        <v>12672.807993999999</v>
      </c>
      <c r="AT7" s="18">
        <f>HLOOKUP(AT$2,PLANEL_Pot_anual!$C$3:$AL$23,5,TRUE)</f>
        <v>12672.807993999999</v>
      </c>
      <c r="AU7" s="18">
        <f>HLOOKUP(AU$2,PLANEL_Pot_anual!$C$3:$AL$23,5,TRUE)</f>
        <v>13279.001187</v>
      </c>
      <c r="AV7" s="18">
        <f>HLOOKUP(AV$2,PLANEL_Pot_anual!$C$3:$AL$23,5,TRUE)</f>
        <v>13279.001187</v>
      </c>
      <c r="AW7" s="18">
        <f>HLOOKUP(AW$2,PLANEL_Pot_anual!$C$3:$AL$23,5,TRUE)</f>
        <v>13279.001187</v>
      </c>
      <c r="AX7" s="18">
        <f>HLOOKUP(AX$2,PLANEL_Pot_anual!$C$3:$AL$23,5,TRUE)</f>
        <v>13279.001187</v>
      </c>
      <c r="AY7" s="18">
        <f>HLOOKUP(AY$2,PLANEL_Pot_anual!$C$3:$AL$23,5,TRUE)</f>
        <v>14022.188065</v>
      </c>
      <c r="AZ7" s="18">
        <f>HLOOKUP(AZ$2,PLANEL_Pot_anual!$C$3:$AL$23,5,TRUE)</f>
        <v>14022.188065</v>
      </c>
      <c r="BA7" s="18">
        <f>HLOOKUP(BA$2,PLANEL_Pot_anual!$C$3:$AL$23,5,TRUE)</f>
        <v>14022.188065</v>
      </c>
      <c r="BB7" s="18">
        <f>HLOOKUP(BB$2,PLANEL_Pot_anual!$C$3:$AL$23,5,TRUE)</f>
        <v>14022.188065</v>
      </c>
      <c r="BC7" s="18">
        <f>HLOOKUP(BC$2,PLANEL_Pot_anual!$C$3:$AL$23,5,TRUE)</f>
        <v>14147.382461000001</v>
      </c>
      <c r="BD7" s="18">
        <f>HLOOKUP(BD$2,PLANEL_Pot_anual!$C$3:$AL$23,5,TRUE)</f>
        <v>14147.382461000001</v>
      </c>
      <c r="BE7" s="18">
        <f>HLOOKUP(BE$2,PLANEL_Pot_anual!$C$3:$AL$23,5,TRUE)</f>
        <v>14147.382461000001</v>
      </c>
      <c r="BF7" s="18">
        <f>HLOOKUP(BF$2,PLANEL_Pot_anual!$C$3:$AL$23,5,TRUE)</f>
        <v>14147.382461000001</v>
      </c>
      <c r="BG7" s="18">
        <f>HLOOKUP(BG$2,PLANEL_Pot_anual!$C$3:$AL$23,5,TRUE)</f>
        <v>14532.569018999999</v>
      </c>
      <c r="BH7" s="18">
        <f>HLOOKUP(BH$2,PLANEL_Pot_anual!$C$3:$AL$23,5,TRUE)</f>
        <v>14532.569018999999</v>
      </c>
      <c r="BI7" s="18">
        <f>HLOOKUP(BI$2,PLANEL_Pot_anual!$C$3:$AL$23,5,TRUE)</f>
        <v>14532.569018999999</v>
      </c>
      <c r="BJ7" s="18">
        <f>HLOOKUP(BJ$2,PLANEL_Pot_anual!$C$3:$AL$23,5,TRUE)</f>
        <v>14532.569018999999</v>
      </c>
      <c r="BK7" s="18">
        <f>HLOOKUP(BK$2,PLANEL_Pot_anual!$C$3:$AL$23,5,TRUE)</f>
        <v>14532.569018999999</v>
      </c>
      <c r="BL7" s="18">
        <f>HLOOKUP(BL$2,PLANEL_Pot_anual!$C$3:$AL$23,5,TRUE)</f>
        <v>14532.569018999999</v>
      </c>
      <c r="BM7" s="18">
        <f>HLOOKUP(BM$2,PLANEL_Pot_anual!$C$3:$AL$23,5,TRUE)</f>
        <v>14532.569018999999</v>
      </c>
      <c r="BN7" s="18">
        <f>HLOOKUP(BN$2,PLANEL_Pot_anual!$C$3:$AL$23,5,TRUE)</f>
        <v>14532.569018999999</v>
      </c>
      <c r="BO7" s="18">
        <f>HLOOKUP(BO$2,PLANEL_Pot_anual!$C$3:$AL$23,5,TRUE)</f>
        <v>14332.969019</v>
      </c>
      <c r="BP7" s="18">
        <f>HLOOKUP(BP$2,PLANEL_Pot_anual!$C$3:$AL$23,5,TRUE)</f>
        <v>14332.969019</v>
      </c>
      <c r="BQ7" s="18">
        <f>HLOOKUP(BQ$2,PLANEL_Pot_anual!$C$3:$AL$23,5,TRUE)</f>
        <v>14332.969019</v>
      </c>
      <c r="BR7" s="18">
        <f>HLOOKUP(BR$2,PLANEL_Pot_anual!$C$3:$AL$23,5,TRUE)</f>
        <v>14332.969019</v>
      </c>
      <c r="BS7" s="18">
        <f>HLOOKUP(BS$2,PLANEL_Pot_anual!$C$3:$AL$23,5,TRUE)</f>
        <v>15257.969019</v>
      </c>
      <c r="BT7" s="18">
        <f>HLOOKUP(BT$2,PLANEL_Pot_anual!$C$3:$AL$23,5,TRUE)</f>
        <v>15257.969019</v>
      </c>
      <c r="BU7" s="18">
        <f>HLOOKUP(BU$2,PLANEL_Pot_anual!$C$3:$AL$23,5,TRUE)</f>
        <v>15257.969019</v>
      </c>
      <c r="BV7" s="18">
        <f>HLOOKUP(BV$2,PLANEL_Pot_anual!$C$3:$AL$23,5,TRUE)</f>
        <v>15257.969019</v>
      </c>
      <c r="BW7" s="18">
        <f>HLOOKUP(BW$2,PLANEL_Pot_anual!$C$3:$AL$23,5,TRUE)</f>
        <v>16182.969019</v>
      </c>
      <c r="BX7" s="18">
        <f>HLOOKUP(BX$2,PLANEL_Pot_anual!$C$3:$AL$23,5,TRUE)</f>
        <v>16182.969019</v>
      </c>
      <c r="BY7" s="18">
        <f>HLOOKUP(BY$2,PLANEL_Pot_anual!$C$3:$AL$23,5,TRUE)</f>
        <v>16182.969019</v>
      </c>
      <c r="BZ7" s="18">
        <f>HLOOKUP(BZ$2,PLANEL_Pot_anual!$C$3:$AL$23,5,TRUE)</f>
        <v>16182.969019</v>
      </c>
      <c r="CA7" s="18">
        <f>HLOOKUP(CA$2,PLANEL_Pot_anual!$C$3:$AL$23,5,TRUE)</f>
        <v>17108.169019000001</v>
      </c>
      <c r="CB7" s="18">
        <f>HLOOKUP(CB$2,PLANEL_Pot_anual!$C$3:$AL$23,5,TRUE)</f>
        <v>17108.169019000001</v>
      </c>
      <c r="CC7" s="18">
        <f>HLOOKUP(CC$2,PLANEL_Pot_anual!$C$3:$AL$23,5,TRUE)</f>
        <v>17108.169019000001</v>
      </c>
      <c r="CD7" s="18">
        <f>HLOOKUP(CD$2,PLANEL_Pot_anual!$C$3:$AL$23,5,TRUE)</f>
        <v>17108.169019000001</v>
      </c>
      <c r="CE7" s="18">
        <f>HLOOKUP(CE$2,PLANEL_Pot_anual!$C$3:$AL$23,5,TRUE)</f>
        <v>18033.169019000001</v>
      </c>
      <c r="CF7" s="18">
        <f>HLOOKUP(CF$2,PLANEL_Pot_anual!$C$3:$AL$23,5,TRUE)</f>
        <v>18033.169019000001</v>
      </c>
      <c r="CG7" s="18">
        <f>HLOOKUP(CG$2,PLANEL_Pot_anual!$C$3:$AL$23,5,TRUE)</f>
        <v>18033.169019000001</v>
      </c>
      <c r="CH7" s="18">
        <f>HLOOKUP(CH$2,PLANEL_Pot_anual!$C$3:$AL$23,5,TRUE)</f>
        <v>18033.169019000001</v>
      </c>
      <c r="CI7" s="18">
        <f>HLOOKUP(CI$2,PLANEL_Pot_anual!$C$3:$AL$23,5,TRUE)</f>
        <v>18958.169019000001</v>
      </c>
      <c r="CJ7" s="18">
        <f>HLOOKUP(CJ$2,PLANEL_Pot_anual!$C$3:$AL$23,5,TRUE)</f>
        <v>18958.169019000001</v>
      </c>
      <c r="CK7" s="18">
        <f>HLOOKUP(CK$2,PLANEL_Pot_anual!$C$3:$AL$23,5,TRUE)</f>
        <v>18958.169019000001</v>
      </c>
      <c r="CL7" s="18">
        <f>HLOOKUP(CL$2,PLANEL_Pot_anual!$C$3:$AL$23,5,TRUE)</f>
        <v>18958.169019000001</v>
      </c>
      <c r="CM7" s="18">
        <f>HLOOKUP(CM$2,PLANEL_Pot_anual!$C$3:$AL$23,5,TRUE)</f>
        <v>19883.369018999998</v>
      </c>
      <c r="CN7" s="18">
        <f>HLOOKUP(CN$2,PLANEL_Pot_anual!$C$3:$AL$23,5,TRUE)</f>
        <v>19883.369018999998</v>
      </c>
      <c r="CO7" s="18">
        <f>HLOOKUP(CO$2,PLANEL_Pot_anual!$C$3:$AL$23,5,TRUE)</f>
        <v>19883.369018999998</v>
      </c>
      <c r="CP7" s="18">
        <f>HLOOKUP(CP$2,PLANEL_Pot_anual!$C$3:$AL$23,5,TRUE)</f>
        <v>19883.369018999998</v>
      </c>
      <c r="CQ7" s="18">
        <f>HLOOKUP(CQ$2,PLANEL_Pot_anual!$C$3:$AL$23,5,TRUE)</f>
        <v>20808.369018999998</v>
      </c>
      <c r="CR7" s="18">
        <f>HLOOKUP(CR$2,PLANEL_Pot_anual!$C$3:$AL$23,5,TRUE)</f>
        <v>20808.369018999998</v>
      </c>
      <c r="CS7" s="18">
        <f>HLOOKUP(CS$2,PLANEL_Pot_anual!$C$3:$AL$23,5,TRUE)</f>
        <v>20808.369018999998</v>
      </c>
      <c r="CT7" s="18">
        <f>HLOOKUP(CT$2,PLANEL_Pot_anual!$C$3:$AL$23,5,TRUE)</f>
        <v>20808.369018999998</v>
      </c>
      <c r="CU7" s="18">
        <f>HLOOKUP(CU$2,PLANEL_Pot_anual!$C$3:$AL$23,5,TRUE)</f>
        <v>21733.369018999998</v>
      </c>
      <c r="CV7" s="18">
        <f>HLOOKUP(CV$2,PLANEL_Pot_anual!$C$3:$AL$23,5,TRUE)</f>
        <v>21733.369018999998</v>
      </c>
      <c r="CW7" s="18">
        <f>HLOOKUP(CW$2,PLANEL_Pot_anual!$C$3:$AL$23,5,TRUE)</f>
        <v>21733.369018999998</v>
      </c>
      <c r="CX7" s="18">
        <f>HLOOKUP(CX$2,PLANEL_Pot_anual!$C$3:$AL$23,5,TRUE)</f>
        <v>21733.369018999998</v>
      </c>
      <c r="CY7" s="18">
        <f>HLOOKUP(CY$2,PLANEL_Pot_anual!$C$3:$AL$23,5,TRUE)</f>
        <v>21933.369018999998</v>
      </c>
      <c r="CZ7" s="18">
        <f>HLOOKUP(CZ$2,PLANEL_Pot_anual!$C$3:$AL$23,5,TRUE)</f>
        <v>21933.369018999998</v>
      </c>
      <c r="DA7" s="18">
        <f>HLOOKUP(DA$2,PLANEL_Pot_anual!$C$3:$AL$23,5,TRUE)</f>
        <v>21933.369018999998</v>
      </c>
      <c r="DB7" s="18">
        <f>HLOOKUP(DB$2,PLANEL_Pot_anual!$C$3:$AL$23,5,TRUE)</f>
        <v>21933.369018999998</v>
      </c>
      <c r="DC7" s="18">
        <f>HLOOKUP(DC$2,PLANEL_Pot_anual!$C$3:$AL$23,5,TRUE)</f>
        <v>22133.669018699999</v>
      </c>
      <c r="DD7" s="18">
        <f>HLOOKUP(DD$2,PLANEL_Pot_anual!$C$3:$AL$23,5,TRUE)</f>
        <v>22133.669018699999</v>
      </c>
      <c r="DE7" s="18">
        <f>HLOOKUP(DE$2,PLANEL_Pot_anual!$C$3:$AL$23,5,TRUE)</f>
        <v>22133.669018699999</v>
      </c>
      <c r="DF7" s="18">
        <f>HLOOKUP(DF$2,PLANEL_Pot_anual!$C$3:$AL$23,5,TRUE)</f>
        <v>22133.669018699999</v>
      </c>
      <c r="DG7" s="18">
        <f>HLOOKUP(DG$2,PLANEL_Pot_anual!$C$3:$AL$23,5,TRUE)</f>
        <v>22333.669018699999</v>
      </c>
      <c r="DH7" s="18">
        <f>HLOOKUP(DH$2,PLANEL_Pot_anual!$C$3:$AL$23,5,TRUE)</f>
        <v>22333.669018699999</v>
      </c>
      <c r="DI7" s="18">
        <f>HLOOKUP(DI$2,PLANEL_Pot_anual!$C$3:$AL$23,5,TRUE)</f>
        <v>22333.669018699999</v>
      </c>
      <c r="DJ7" s="18">
        <f>HLOOKUP(DJ$2,PLANEL_Pot_anual!$C$3:$AL$23,5,TRUE)</f>
        <v>22333.669018699999</v>
      </c>
      <c r="DK7" s="18">
        <f>HLOOKUP(DK$2,PLANEL_Pot_anual!$C$3:$AL$23,5,TRUE)</f>
        <v>22533.669018699999</v>
      </c>
      <c r="DL7" s="18">
        <f>HLOOKUP(DL$2,PLANEL_Pot_anual!$C$3:$AL$23,5,TRUE)</f>
        <v>22533.669018699999</v>
      </c>
      <c r="DM7" s="18">
        <f>HLOOKUP(DM$2,PLANEL_Pot_anual!$C$3:$AL$23,5,TRUE)</f>
        <v>22533.669018699999</v>
      </c>
      <c r="DN7" s="18">
        <f>HLOOKUP(DN$2,PLANEL_Pot_anual!$C$3:$AL$23,5,TRUE)</f>
        <v>22533.669018699999</v>
      </c>
      <c r="DO7" s="18">
        <f>HLOOKUP(DO$2,PLANEL_Pot_anual!$C$3:$AL$23,5,TRUE)</f>
        <v>22733.669018699999</v>
      </c>
      <c r="DP7" s="18">
        <f>HLOOKUP(DP$2,PLANEL_Pot_anual!$C$3:$AL$23,5,TRUE)</f>
        <v>22733.669018699999</v>
      </c>
      <c r="DQ7" s="18">
        <f>HLOOKUP(DQ$2,PLANEL_Pot_anual!$C$3:$AL$23,5,TRUE)</f>
        <v>22733.669018699999</v>
      </c>
      <c r="DR7" s="18">
        <f>HLOOKUP(DR$2,PLANEL_Pot_anual!$C$3:$AL$23,5,TRUE)</f>
        <v>22733.669018699999</v>
      </c>
      <c r="DS7" s="18">
        <f>HLOOKUP(DS$2,PLANEL_Pot_anual!$C$3:$AL$23,5,TRUE)</f>
        <v>22570.469018700001</v>
      </c>
      <c r="DT7" s="18">
        <f>HLOOKUP(DT$2,PLANEL_Pot_anual!$C$3:$AL$23,5,TRUE)</f>
        <v>22570.469018700001</v>
      </c>
      <c r="DU7" s="18">
        <f>HLOOKUP(DU$2,PLANEL_Pot_anual!$C$3:$AL$23,5,TRUE)</f>
        <v>22570.469018700001</v>
      </c>
      <c r="DV7" s="18">
        <f>HLOOKUP(DV$2,PLANEL_Pot_anual!$C$3:$AL$23,5,TRUE)</f>
        <v>22570.469018700001</v>
      </c>
      <c r="DW7" s="18">
        <f>HLOOKUP(DW$2,PLANEL_Pot_anual!$C$3:$AL$23,5,TRUE)</f>
        <v>22770.469018700001</v>
      </c>
      <c r="DX7" s="18">
        <f>HLOOKUP(DX$2,PLANEL_Pot_anual!$C$3:$AL$23,5,TRUE)</f>
        <v>22770.469018700001</v>
      </c>
      <c r="DY7" s="18">
        <f>HLOOKUP(DY$2,PLANEL_Pot_anual!$C$3:$AL$23,5,TRUE)</f>
        <v>22770.469018700001</v>
      </c>
      <c r="DZ7" s="18">
        <f>HLOOKUP(DZ$2,PLANEL_Pot_anual!$C$3:$AL$23,5,TRUE)</f>
        <v>22770.469018700001</v>
      </c>
      <c r="EA7" s="18">
        <f>HLOOKUP(EA$2,PLANEL_Pot_anual!$C$3:$AL$23,5,TRUE)</f>
        <v>23830.217073300002</v>
      </c>
      <c r="EB7" s="18">
        <f>HLOOKUP(EB$2,PLANEL_Pot_anual!$C$3:$AL$23,5,TRUE)</f>
        <v>23830.217073300002</v>
      </c>
      <c r="EC7" s="18">
        <f>HLOOKUP(EC$2,PLANEL_Pot_anual!$C$3:$AL$23,5,TRUE)</f>
        <v>23830.217073300002</v>
      </c>
      <c r="ED7" s="18">
        <f>HLOOKUP(ED$2,PLANEL_Pot_anual!$C$3:$AL$23,5,TRUE)</f>
        <v>23830.217073300002</v>
      </c>
      <c r="EE7" s="18">
        <f>HLOOKUP(EE$2,PLANEL_Pot_anual!$C$3:$AL$23,5,TRUE)</f>
        <v>25071.3918037</v>
      </c>
      <c r="EF7" s="18">
        <f>HLOOKUP(EF$2,PLANEL_Pot_anual!$C$3:$AL$23,5,TRUE)</f>
        <v>25071.3918037</v>
      </c>
      <c r="EG7" s="18">
        <f>HLOOKUP(EG$2,PLANEL_Pot_anual!$C$3:$AL$23,5,TRUE)</f>
        <v>25071.3918037</v>
      </c>
      <c r="EH7" s="18">
        <f>HLOOKUP(EH$2,PLANEL_Pot_anual!$C$3:$AL$23,5,TRUE)</f>
        <v>25071.3918037</v>
      </c>
      <c r="EI7" s="18">
        <f>HLOOKUP(EI$2,PLANEL_Pot_anual!$C$3:$AL$23,5,TRUE)</f>
        <v>25742.651651699998</v>
      </c>
      <c r="EJ7" s="18">
        <f>HLOOKUP(EJ$2,PLANEL_Pot_anual!$C$3:$AL$23,5,TRUE)</f>
        <v>25742.651651699998</v>
      </c>
      <c r="EK7" s="18">
        <f>HLOOKUP(EK$2,PLANEL_Pot_anual!$C$3:$AL$23,5,TRUE)</f>
        <v>25742.651651699998</v>
      </c>
      <c r="EL7" s="18">
        <f>HLOOKUP(EL$2,PLANEL_Pot_anual!$C$3:$AL$23,5,TRUE)</f>
        <v>25742.651651699998</v>
      </c>
      <c r="EM7" s="18">
        <f>HLOOKUP(EM$2,PLANEL_Pot_anual!$C$3:$AL$23,5,TRUE)</f>
        <v>25801.6709787</v>
      </c>
      <c r="EN7" s="18">
        <f>HLOOKUP(EN$2,PLANEL_Pot_anual!$C$3:$AL$23,5,TRUE)</f>
        <v>25801.6709787</v>
      </c>
      <c r="EO7" s="18">
        <f>HLOOKUP(EO$2,PLANEL_Pot_anual!$C$3:$AL$23,5,TRUE)</f>
        <v>25801.6709787</v>
      </c>
      <c r="EP7" s="18">
        <f>HLOOKUP(EP$2,PLANEL_Pot_anual!$C$3:$AL$23,5,TRUE)</f>
        <v>25801.6709787</v>
      </c>
    </row>
    <row r="8" spans="2:182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3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3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3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3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3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14171.29221</v>
      </c>
      <c r="AF14" s="24">
        <f>HLOOKUP(AF$2,PLANEL_Pot_anual!$C$3:$AL$24,12,TRUE)</f>
        <v>14171.29221</v>
      </c>
      <c r="AG14" s="24">
        <f>HLOOKUP(AG$2,PLANEL_Pot_anual!$C$3:$AL$24,12,TRUE)</f>
        <v>14171.29221</v>
      </c>
      <c r="AH14" s="24">
        <f>HLOOKUP(AH$2,PLANEL_Pot_anual!$C$3:$AL$24,12,TRUE)</f>
        <v>14171.29221</v>
      </c>
      <c r="AI14" s="24">
        <f>HLOOKUP(AI$2,PLANEL_Pot_anual!$C$3:$AL$24,12,TRUE)</f>
        <v>14171.29221</v>
      </c>
      <c r="AJ14" s="24">
        <f>HLOOKUP(AJ$2,PLANEL_Pot_anual!$C$3:$AL$24,12,TRUE)</f>
        <v>14171.29221</v>
      </c>
      <c r="AK14" s="24">
        <f>HLOOKUP(AK$2,PLANEL_Pot_anual!$C$3:$AL$24,12,TRUE)</f>
        <v>14171.29221</v>
      </c>
      <c r="AL14" s="24">
        <f>HLOOKUP(AL$2,PLANEL_Pot_anual!$C$3:$AL$24,12,TRUE)</f>
        <v>14171.29221</v>
      </c>
      <c r="AM14" s="24">
        <f>HLOOKUP(AM$2,PLANEL_Pot_anual!$C$3:$AL$24,12,TRUE)</f>
        <v>14201.671646999999</v>
      </c>
      <c r="AN14" s="24">
        <f>HLOOKUP(AN$2,PLANEL_Pot_anual!$C$3:$AL$24,12,TRUE)</f>
        <v>14201.671646999999</v>
      </c>
      <c r="AO14" s="24">
        <f>HLOOKUP(AO$2,PLANEL_Pot_anual!$C$3:$AL$24,12,TRUE)</f>
        <v>14201.671646999999</v>
      </c>
      <c r="AP14" s="24">
        <f>HLOOKUP(AP$2,PLANEL_Pot_anual!$C$3:$AL$24,12,TRUE)</f>
        <v>14201.671646999999</v>
      </c>
      <c r="AQ14" s="24">
        <f>HLOOKUP(AQ$2,PLANEL_Pot_anual!$C$3:$AL$24,12,TRUE)</f>
        <v>19985.496359999997</v>
      </c>
      <c r="AR14" s="24">
        <f>HLOOKUP(AR$2,PLANEL_Pot_anual!$C$3:$AL$24,12,TRUE)</f>
        <v>19985.496359999997</v>
      </c>
      <c r="AS14" s="24">
        <f>HLOOKUP(AS$2,PLANEL_Pot_anual!$C$3:$AL$24,12,TRUE)</f>
        <v>19985.496359999997</v>
      </c>
      <c r="AT14" s="24">
        <f>HLOOKUP(AT$2,PLANEL_Pot_anual!$C$3:$AL$24,12,TRUE)</f>
        <v>19985.496359999997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23993.74438</v>
      </c>
      <c r="BD14" s="24">
        <f>HLOOKUP(BD$2,PLANEL_Pot_anual!$C$3:$AL$24,12,TRUE)</f>
        <v>23993.74438</v>
      </c>
      <c r="BE14" s="24">
        <f>HLOOKUP(BE$2,PLANEL_Pot_anual!$C$3:$AL$24,12,TRUE)</f>
        <v>23993.74438</v>
      </c>
      <c r="BF14" s="24">
        <f>HLOOKUP(BF$2,PLANEL_Pot_anual!$C$3:$AL$24,12,TRUE)</f>
        <v>23993.74438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24803.74438</v>
      </c>
      <c r="BL14" s="24">
        <f>HLOOKUP(BL$2,PLANEL_Pot_anual!$C$3:$AL$24,12,TRUE)</f>
        <v>24803.74438</v>
      </c>
      <c r="BM14" s="24">
        <f>HLOOKUP(BM$2,PLANEL_Pot_anual!$C$3:$AL$24,12,TRUE)</f>
        <v>24803.74438</v>
      </c>
      <c r="BN14" s="24">
        <f>HLOOKUP(BN$2,PLANEL_Pot_anual!$C$3:$AL$24,12,TRUE)</f>
        <v>24803.74438</v>
      </c>
      <c r="BO14" s="24">
        <f>HLOOKUP(BO$2,PLANEL_Pot_anual!$C$3:$AL$24,12,TRUE)</f>
        <v>25380.838380000001</v>
      </c>
      <c r="BP14" s="24">
        <f>HLOOKUP(BP$2,PLANEL_Pot_anual!$C$3:$AL$24,12,TRUE)</f>
        <v>25380.838380000001</v>
      </c>
      <c r="BQ14" s="24">
        <f>HLOOKUP(BQ$2,PLANEL_Pot_anual!$C$3:$AL$24,12,TRUE)</f>
        <v>25380.838380000001</v>
      </c>
      <c r="BR14" s="24">
        <f>HLOOKUP(BR$2,PLANEL_Pot_anual!$C$3:$AL$24,12,TRUE)</f>
        <v>25380.838380000001</v>
      </c>
      <c r="BS14" s="24">
        <f>HLOOKUP(BS$2,PLANEL_Pot_anual!$C$3:$AL$24,12,TRUE)</f>
        <v>25702.838380000001</v>
      </c>
      <c r="BT14" s="24">
        <f>HLOOKUP(BT$2,PLANEL_Pot_anual!$C$3:$AL$24,12,TRUE)</f>
        <v>25702.838380000001</v>
      </c>
      <c r="BU14" s="24">
        <f>HLOOKUP(BU$2,PLANEL_Pot_anual!$C$3:$AL$24,12,TRUE)</f>
        <v>25702.838380000001</v>
      </c>
      <c r="BV14" s="24">
        <f>HLOOKUP(BV$2,PLANEL_Pot_anual!$C$3:$AL$24,12,TRUE)</f>
        <v>25702.838380000001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3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3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17463.846522999997</v>
      </c>
      <c r="AF17" s="30">
        <f>HLOOKUP(AF$2,PLANEL_Pot_anual!$C$3:$AL$24,15,TRUE)</f>
        <v>17463.846522999997</v>
      </c>
      <c r="AG17" s="30">
        <f>HLOOKUP(AG$2,PLANEL_Pot_anual!$C$3:$AL$24,15,TRUE)</f>
        <v>17463.846522999997</v>
      </c>
      <c r="AH17" s="30">
        <f>HLOOKUP(AH$2,PLANEL_Pot_anual!$C$3:$AL$24,15,TRUE)</f>
        <v>17463.846522999997</v>
      </c>
      <c r="AI17" s="30">
        <f>HLOOKUP(AI$2,PLANEL_Pot_anual!$C$3:$AL$24,15,TRUE)</f>
        <v>24407.118863999996</v>
      </c>
      <c r="AJ17" s="30">
        <f>HLOOKUP(AJ$2,PLANEL_Pot_anual!$C$3:$AL$24,15,TRUE)</f>
        <v>24407.118863999996</v>
      </c>
      <c r="AK17" s="30">
        <f>HLOOKUP(AK$2,PLANEL_Pot_anual!$C$3:$AL$24,15,TRUE)</f>
        <v>24407.118863999996</v>
      </c>
      <c r="AL17" s="30">
        <f>HLOOKUP(AL$2,PLANEL_Pot_anual!$C$3:$AL$24,15,TRUE)</f>
        <v>24407.118863999996</v>
      </c>
      <c r="AM17" s="30">
        <f>HLOOKUP(AM$2,PLANEL_Pot_anual!$C$3:$AL$24,15,TRUE)</f>
        <v>27271.006689999998</v>
      </c>
      <c r="AN17" s="30">
        <f>HLOOKUP(AN$2,PLANEL_Pot_anual!$C$3:$AL$24,15,TRUE)</f>
        <v>27271.006689999998</v>
      </c>
      <c r="AO17" s="30">
        <f>HLOOKUP(AO$2,PLANEL_Pot_anual!$C$3:$AL$24,15,TRUE)</f>
        <v>27271.006689999998</v>
      </c>
      <c r="AP17" s="30">
        <f>HLOOKUP(AP$2,PLANEL_Pot_anual!$C$3:$AL$24,15,TRUE)</f>
        <v>27271.006689999998</v>
      </c>
      <c r="AQ17" s="30">
        <f>HLOOKUP(AQ$2,PLANEL_Pot_anual!$C$3:$AL$24,15,TRUE)</f>
        <v>27266.206689999999</v>
      </c>
      <c r="AR17" s="30">
        <f>HLOOKUP(AR$2,PLANEL_Pot_anual!$C$3:$AL$24,15,TRUE)</f>
        <v>27266.206689999999</v>
      </c>
      <c r="AS17" s="30">
        <f>HLOOKUP(AS$2,PLANEL_Pot_anual!$C$3:$AL$24,15,TRUE)</f>
        <v>27266.206689999999</v>
      </c>
      <c r="AT17" s="30">
        <f>HLOOKUP(AT$2,PLANEL_Pot_anual!$C$3:$AL$24,15,TRUE)</f>
        <v>27266.206689999999</v>
      </c>
      <c r="AU17" s="30">
        <f>HLOOKUP(AU$2,PLANEL_Pot_anual!$C$3:$AL$24,15,TRUE)</f>
        <v>27266.206689999999</v>
      </c>
      <c r="AV17" s="30">
        <f>HLOOKUP(AV$2,PLANEL_Pot_anual!$C$3:$AL$24,15,TRUE)</f>
        <v>27266.206689999999</v>
      </c>
      <c r="AW17" s="30">
        <f>HLOOKUP(AW$2,PLANEL_Pot_anual!$C$3:$AL$24,15,TRUE)</f>
        <v>27266.206689999999</v>
      </c>
      <c r="AX17" s="30">
        <f>HLOOKUP(AX$2,PLANEL_Pot_anual!$C$3:$AL$24,15,TRUE)</f>
        <v>27266.206689999999</v>
      </c>
      <c r="AY17" s="30">
        <f>HLOOKUP(AY$2,PLANEL_Pot_anual!$C$3:$AL$24,15,TRUE)</f>
        <v>31586.96933</v>
      </c>
      <c r="AZ17" s="30">
        <f>HLOOKUP(AZ$2,PLANEL_Pot_anual!$C$3:$AL$24,15,TRUE)</f>
        <v>31586.96933</v>
      </c>
      <c r="BA17" s="30">
        <f>HLOOKUP(BA$2,PLANEL_Pot_anual!$C$3:$AL$24,15,TRUE)</f>
        <v>31586.96933</v>
      </c>
      <c r="BB17" s="30">
        <f>HLOOKUP(BB$2,PLANEL_Pot_anual!$C$3:$AL$24,15,TRUE)</f>
        <v>31586.96933</v>
      </c>
      <c r="BC17" s="30">
        <f>HLOOKUP(BC$2,PLANEL_Pot_anual!$C$3:$AL$24,15,TRUE)</f>
        <v>35036.404519999996</v>
      </c>
      <c r="BD17" s="30">
        <f>HLOOKUP(BD$2,PLANEL_Pot_anual!$C$3:$AL$24,15,TRUE)</f>
        <v>35036.404519999996</v>
      </c>
      <c r="BE17" s="30">
        <f>HLOOKUP(BE$2,PLANEL_Pot_anual!$C$3:$AL$24,15,TRUE)</f>
        <v>35036.404519999996</v>
      </c>
      <c r="BF17" s="30">
        <f>HLOOKUP(BF$2,PLANEL_Pot_anual!$C$3:$AL$24,15,TRUE)</f>
        <v>35036.404519999996</v>
      </c>
      <c r="BG17" s="30">
        <f>HLOOKUP(BG$2,PLANEL_Pot_anual!$C$3:$AL$24,15,TRUE)</f>
        <v>35036.043340000004</v>
      </c>
      <c r="BH17" s="30">
        <f>HLOOKUP(BH$2,PLANEL_Pot_anual!$C$3:$AL$24,15,TRUE)</f>
        <v>35036.043340000004</v>
      </c>
      <c r="BI17" s="30">
        <f>HLOOKUP(BI$2,PLANEL_Pot_anual!$C$3:$AL$24,15,TRUE)</f>
        <v>35036.043340000004</v>
      </c>
      <c r="BJ17" s="30">
        <f>HLOOKUP(BJ$2,PLANEL_Pot_anual!$C$3:$AL$24,15,TRUE)</f>
        <v>35036.043340000004</v>
      </c>
      <c r="BK17" s="30">
        <f>HLOOKUP(BK$2,PLANEL_Pot_anual!$C$3:$AL$24,15,TRUE)</f>
        <v>46061.582900000001</v>
      </c>
      <c r="BL17" s="30">
        <f>HLOOKUP(BL$2,PLANEL_Pot_anual!$C$3:$AL$24,15,TRUE)</f>
        <v>46061.582900000001</v>
      </c>
      <c r="BM17" s="30">
        <f>HLOOKUP(BM$2,PLANEL_Pot_anual!$C$3:$AL$24,15,TRUE)</f>
        <v>46061.582900000001</v>
      </c>
      <c r="BN17" s="30">
        <f>HLOOKUP(BN$2,PLANEL_Pot_anual!$C$3:$AL$24,15,TRUE)</f>
        <v>46061.582900000001</v>
      </c>
      <c r="BO17" s="30">
        <f>HLOOKUP(BO$2,PLANEL_Pot_anual!$C$3:$AL$24,15,TRUE)</f>
        <v>50122.184860000001</v>
      </c>
      <c r="BP17" s="30">
        <f>HLOOKUP(BP$2,PLANEL_Pot_anual!$C$3:$AL$24,15,TRUE)</f>
        <v>50122.184860000001</v>
      </c>
      <c r="BQ17" s="30">
        <f>HLOOKUP(BQ$2,PLANEL_Pot_anual!$C$3:$AL$24,15,TRUE)</f>
        <v>50122.184860000001</v>
      </c>
      <c r="BR17" s="30">
        <f>HLOOKUP(BR$2,PLANEL_Pot_anual!$C$3:$AL$24,15,TRUE)</f>
        <v>50122.184860000001</v>
      </c>
      <c r="BS17" s="30">
        <f>HLOOKUP(BS$2,PLANEL_Pot_anual!$C$3:$AL$24,15,TRUE)</f>
        <v>54714.771350000003</v>
      </c>
      <c r="BT17" s="30">
        <f>HLOOKUP(BT$2,PLANEL_Pot_anual!$C$3:$AL$24,15,TRUE)</f>
        <v>54714.771350000003</v>
      </c>
      <c r="BU17" s="30">
        <f>HLOOKUP(BU$2,PLANEL_Pot_anual!$C$3:$AL$24,15,TRUE)</f>
        <v>54714.771350000003</v>
      </c>
      <c r="BV17" s="30">
        <f>HLOOKUP(BV$2,PLANEL_Pot_anual!$C$3:$AL$24,15,TRUE)</f>
        <v>54714.771350000003</v>
      </c>
      <c r="BW17" s="30">
        <f>HLOOKUP(BW$2,PLANEL_Pot_anual!$C$3:$AL$24,15,TRUE)</f>
        <v>59368.501700000001</v>
      </c>
      <c r="BX17" s="30">
        <f>HLOOKUP(BX$2,PLANEL_Pot_anual!$C$3:$AL$24,15,TRUE)</f>
        <v>59368.501700000001</v>
      </c>
      <c r="BY17" s="30">
        <f>HLOOKUP(BY$2,PLANEL_Pot_anual!$C$3:$AL$24,15,TRUE)</f>
        <v>59368.501700000001</v>
      </c>
      <c r="BZ17" s="30">
        <f>HLOOKUP(BZ$2,PLANEL_Pot_anual!$C$3:$AL$24,15,TRUE)</f>
        <v>59368.501700000001</v>
      </c>
      <c r="CA17" s="30">
        <f>HLOOKUP(CA$2,PLANEL_Pot_anual!$C$3:$AL$24,15,TRUE)</f>
        <v>64559.05128</v>
      </c>
      <c r="CB17" s="30">
        <f>HLOOKUP(CB$2,PLANEL_Pot_anual!$C$3:$AL$24,15,TRUE)</f>
        <v>64559.05128</v>
      </c>
      <c r="CC17" s="30">
        <f>HLOOKUP(CC$2,PLANEL_Pot_anual!$C$3:$AL$24,15,TRUE)</f>
        <v>64559.05128</v>
      </c>
      <c r="CD17" s="30">
        <f>HLOOKUP(CD$2,PLANEL_Pot_anual!$C$3:$AL$24,15,TRUE)</f>
        <v>64559.05128</v>
      </c>
      <c r="CE17" s="30">
        <f>HLOOKUP(CE$2,PLANEL_Pot_anual!$C$3:$AL$24,15,TRUE)</f>
        <v>68694.33223</v>
      </c>
      <c r="CF17" s="30">
        <f>HLOOKUP(CF$2,PLANEL_Pot_anual!$C$3:$AL$24,15,TRUE)</f>
        <v>68694.33223</v>
      </c>
      <c r="CG17" s="30">
        <f>HLOOKUP(CG$2,PLANEL_Pot_anual!$C$3:$AL$24,15,TRUE)</f>
        <v>68694.33223</v>
      </c>
      <c r="CH17" s="30">
        <f>HLOOKUP(CH$2,PLANEL_Pot_anual!$C$3:$AL$24,15,TRUE)</f>
        <v>68694.33223</v>
      </c>
      <c r="CI17" s="30">
        <f>HLOOKUP(CI$2,PLANEL_Pot_anual!$C$3:$AL$24,15,TRUE)</f>
        <v>72752.662360000002</v>
      </c>
      <c r="CJ17" s="30">
        <f>HLOOKUP(CJ$2,PLANEL_Pot_anual!$C$3:$AL$24,15,TRUE)</f>
        <v>72752.662360000002</v>
      </c>
      <c r="CK17" s="30">
        <f>HLOOKUP(CK$2,PLANEL_Pot_anual!$C$3:$AL$24,15,TRUE)</f>
        <v>72752.662360000002</v>
      </c>
      <c r="CL17" s="30">
        <f>HLOOKUP(CL$2,PLANEL_Pot_anual!$C$3:$AL$24,15,TRUE)</f>
        <v>72752.662360000002</v>
      </c>
      <c r="CM17" s="30">
        <f>HLOOKUP(CM$2,PLANEL_Pot_anual!$C$3:$AL$24,15,TRUE)</f>
        <v>80745.484819999998</v>
      </c>
      <c r="CN17" s="30">
        <f>HLOOKUP(CN$2,PLANEL_Pot_anual!$C$3:$AL$24,15,TRUE)</f>
        <v>80745.484819999998</v>
      </c>
      <c r="CO17" s="30">
        <f>HLOOKUP(CO$2,PLANEL_Pot_anual!$C$3:$AL$24,15,TRUE)</f>
        <v>80745.484819999998</v>
      </c>
      <c r="CP17" s="30">
        <f>HLOOKUP(CP$2,PLANEL_Pot_anual!$C$3:$AL$24,15,TRUE)</f>
        <v>80745.484819999998</v>
      </c>
      <c r="CQ17" s="30">
        <f>HLOOKUP(CQ$2,PLANEL_Pot_anual!$C$3:$AL$24,15,TRUE)</f>
        <v>83783.829983999996</v>
      </c>
      <c r="CR17" s="30">
        <f>HLOOKUP(CR$2,PLANEL_Pot_anual!$C$3:$AL$24,15,TRUE)</f>
        <v>83783.829983999996</v>
      </c>
      <c r="CS17" s="30">
        <f>HLOOKUP(CS$2,PLANEL_Pot_anual!$C$3:$AL$24,15,TRUE)</f>
        <v>83783.829983999996</v>
      </c>
      <c r="CT17" s="30">
        <f>HLOOKUP(CT$2,PLANEL_Pot_anual!$C$3:$AL$24,15,TRUE)</f>
        <v>83783.829983999996</v>
      </c>
      <c r="CU17" s="30">
        <f>HLOOKUP(CU$2,PLANEL_Pot_anual!$C$3:$AL$24,15,TRUE)</f>
        <v>83548.273000000001</v>
      </c>
      <c r="CV17" s="30">
        <f>HLOOKUP(CV$2,PLANEL_Pot_anual!$C$3:$AL$24,15,TRUE)</f>
        <v>83548.273000000001</v>
      </c>
      <c r="CW17" s="30">
        <f>HLOOKUP(CW$2,PLANEL_Pot_anual!$C$3:$AL$24,15,TRUE)</f>
        <v>83548.273000000001</v>
      </c>
      <c r="CX17" s="30">
        <f>HLOOKUP(CX$2,PLANEL_Pot_anual!$C$3:$AL$24,15,TRUE)</f>
        <v>83548.273000000001</v>
      </c>
      <c r="CY17" s="30">
        <f>HLOOKUP(CY$2,PLANEL_Pot_anual!$C$3:$AL$24,15,TRUE)</f>
        <v>100542.53909999999</v>
      </c>
      <c r="CZ17" s="30">
        <f>HLOOKUP(CZ$2,PLANEL_Pot_anual!$C$3:$AL$24,15,TRUE)</f>
        <v>100542.53909999999</v>
      </c>
      <c r="DA17" s="30">
        <f>HLOOKUP(DA$2,PLANEL_Pot_anual!$C$3:$AL$24,15,TRUE)</f>
        <v>100542.53909999999</v>
      </c>
      <c r="DB17" s="30">
        <f>HLOOKUP(DB$2,PLANEL_Pot_anual!$C$3:$AL$24,15,TRUE)</f>
        <v>100542.53909999999</v>
      </c>
      <c r="DC17" s="30">
        <f>HLOOKUP(DC$2,PLANEL_Pot_anual!$C$3:$AL$24,15,TRUE)</f>
        <v>107690.3253</v>
      </c>
      <c r="DD17" s="30">
        <f>HLOOKUP(DD$2,PLANEL_Pot_anual!$C$3:$AL$24,15,TRUE)</f>
        <v>107690.3253</v>
      </c>
      <c r="DE17" s="30">
        <f>HLOOKUP(DE$2,PLANEL_Pot_anual!$C$3:$AL$24,15,TRUE)</f>
        <v>107690.3253</v>
      </c>
      <c r="DF17" s="30">
        <f>HLOOKUP(DF$2,PLANEL_Pot_anual!$C$3:$AL$24,15,TRUE)</f>
        <v>107690.3253</v>
      </c>
      <c r="DG17" s="30">
        <f>HLOOKUP(DG$2,PLANEL_Pot_anual!$C$3:$AL$24,15,TRUE)</f>
        <v>111768.95279</v>
      </c>
      <c r="DH17" s="30">
        <f>HLOOKUP(DH$2,PLANEL_Pot_anual!$C$3:$AL$24,15,TRUE)</f>
        <v>111768.95279</v>
      </c>
      <c r="DI17" s="30">
        <f>HLOOKUP(DI$2,PLANEL_Pot_anual!$C$3:$AL$24,15,TRUE)</f>
        <v>111768.95279</v>
      </c>
      <c r="DJ17" s="30">
        <f>HLOOKUP(DJ$2,PLANEL_Pot_anual!$C$3:$AL$24,15,TRUE)</f>
        <v>111768.95279</v>
      </c>
      <c r="DK17" s="30">
        <f>HLOOKUP(DK$2,PLANEL_Pot_anual!$C$3:$AL$24,15,TRUE)</f>
        <v>116188.8585</v>
      </c>
      <c r="DL17" s="30">
        <f>HLOOKUP(DL$2,PLANEL_Pot_anual!$C$3:$AL$24,15,TRUE)</f>
        <v>116188.8585</v>
      </c>
      <c r="DM17" s="30">
        <f>HLOOKUP(DM$2,PLANEL_Pot_anual!$C$3:$AL$24,15,TRUE)</f>
        <v>116188.8585</v>
      </c>
      <c r="DN17" s="30">
        <f>HLOOKUP(DN$2,PLANEL_Pot_anual!$C$3:$AL$24,15,TRUE)</f>
        <v>116188.8585</v>
      </c>
      <c r="DO17" s="30">
        <f>HLOOKUP(DO$2,PLANEL_Pot_anual!$C$3:$AL$24,15,TRUE)</f>
        <v>119870.50805999999</v>
      </c>
      <c r="DP17" s="30">
        <f>HLOOKUP(DP$2,PLANEL_Pot_anual!$C$3:$AL$24,15,TRUE)</f>
        <v>119870.50805999999</v>
      </c>
      <c r="DQ17" s="30">
        <f>HLOOKUP(DQ$2,PLANEL_Pot_anual!$C$3:$AL$24,15,TRUE)</f>
        <v>119870.50805999999</v>
      </c>
      <c r="DR17" s="30">
        <f>HLOOKUP(DR$2,PLANEL_Pot_anual!$C$3:$AL$24,15,TRUE)</f>
        <v>119870.50805999999</v>
      </c>
      <c r="DS17" s="30">
        <f>HLOOKUP(DS$2,PLANEL_Pot_anual!$C$3:$AL$24,15,TRUE)</f>
        <v>124361.13190000001</v>
      </c>
      <c r="DT17" s="30">
        <f>HLOOKUP(DT$2,PLANEL_Pot_anual!$C$3:$AL$24,15,TRUE)</f>
        <v>124361.13190000001</v>
      </c>
      <c r="DU17" s="30">
        <f>HLOOKUP(DU$2,PLANEL_Pot_anual!$C$3:$AL$24,15,TRUE)</f>
        <v>124361.13190000001</v>
      </c>
      <c r="DV17" s="30">
        <f>HLOOKUP(DV$2,PLANEL_Pot_anual!$C$3:$AL$24,15,TRUE)</f>
        <v>124361.13190000001</v>
      </c>
      <c r="DW17" s="30">
        <f>HLOOKUP(DW$2,PLANEL_Pot_anual!$C$3:$AL$24,15,TRUE)</f>
        <v>126000.16984</v>
      </c>
      <c r="DX17" s="30">
        <f>HLOOKUP(DX$2,PLANEL_Pot_anual!$C$3:$AL$24,15,TRUE)</f>
        <v>126000.16984</v>
      </c>
      <c r="DY17" s="30">
        <f>HLOOKUP(DY$2,PLANEL_Pot_anual!$C$3:$AL$24,15,TRUE)</f>
        <v>126000.16984</v>
      </c>
      <c r="DZ17" s="30">
        <f>HLOOKUP(DZ$2,PLANEL_Pot_anual!$C$3:$AL$24,15,TRUE)</f>
        <v>126000.16984</v>
      </c>
      <c r="EA17" s="30">
        <f>HLOOKUP(EA$2,PLANEL_Pot_anual!$C$3:$AL$24,15,TRUE)</f>
        <v>127096.22435999999</v>
      </c>
      <c r="EB17" s="30">
        <f>HLOOKUP(EB$2,PLANEL_Pot_anual!$C$3:$AL$24,15,TRUE)</f>
        <v>127096.22435999999</v>
      </c>
      <c r="EC17" s="30">
        <f>HLOOKUP(EC$2,PLANEL_Pot_anual!$C$3:$AL$24,15,TRUE)</f>
        <v>127096.22435999999</v>
      </c>
      <c r="ED17" s="30">
        <f>HLOOKUP(ED$2,PLANEL_Pot_anual!$C$3:$AL$24,15,TRUE)</f>
        <v>127096.22435999999</v>
      </c>
      <c r="EE17" s="30">
        <f>HLOOKUP(EE$2,PLANEL_Pot_anual!$C$3:$AL$24,15,TRUE)</f>
        <v>130737.01409000001</v>
      </c>
      <c r="EF17" s="30">
        <f>HLOOKUP(EF$2,PLANEL_Pot_anual!$C$3:$AL$24,15,TRUE)</f>
        <v>130737.01409000001</v>
      </c>
      <c r="EG17" s="30">
        <f>HLOOKUP(EG$2,PLANEL_Pot_anual!$C$3:$AL$24,15,TRUE)</f>
        <v>130737.01409000001</v>
      </c>
      <c r="EH17" s="30">
        <f>HLOOKUP(EH$2,PLANEL_Pot_anual!$C$3:$AL$24,15,TRUE)</f>
        <v>130737.01409000001</v>
      </c>
      <c r="EI17" s="30">
        <f>HLOOKUP(EI$2,PLANEL_Pot_anual!$C$3:$AL$24,15,TRUE)</f>
        <v>135645.70313000001</v>
      </c>
      <c r="EJ17" s="30">
        <f>HLOOKUP(EJ$2,PLANEL_Pot_anual!$C$3:$AL$24,15,TRUE)</f>
        <v>135645.70313000001</v>
      </c>
      <c r="EK17" s="30">
        <f>HLOOKUP(EK$2,PLANEL_Pot_anual!$C$3:$AL$24,15,TRUE)</f>
        <v>135645.70313000001</v>
      </c>
      <c r="EL17" s="30">
        <f>HLOOKUP(EL$2,PLANEL_Pot_anual!$C$3:$AL$24,15,TRUE)</f>
        <v>135645.70313000001</v>
      </c>
      <c r="EM17" s="30">
        <f>HLOOKUP(EM$2,PLANEL_Pot_anual!$C$3:$AL$24,15,TRUE)</f>
        <v>140942.00222999998</v>
      </c>
      <c r="EN17" s="30">
        <f>HLOOKUP(EN$2,PLANEL_Pot_anual!$C$3:$AL$24,15,TRUE)</f>
        <v>140942.00222999998</v>
      </c>
      <c r="EO17" s="30">
        <f>HLOOKUP(EO$2,PLANEL_Pot_anual!$C$3:$AL$24,15,TRUE)</f>
        <v>140942.00222999998</v>
      </c>
      <c r="EP17" s="30">
        <f>HLOOKUP(EP$2,PLANEL_Pot_anual!$C$3:$AL$24,15,TRUE)</f>
        <v>140942.00222999998</v>
      </c>
    </row>
    <row r="18" spans="2:146" x14ac:dyDescent="0.3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3704.6834739999999</v>
      </c>
      <c r="CF20" s="26">
        <f>HLOOKUP(CF$2,PLANEL_Pot_anual!$C$3:$AL$24,18,TRUE)</f>
        <v>3704.6834739999999</v>
      </c>
      <c r="CG20" s="26">
        <f>HLOOKUP(CG$2,PLANEL_Pot_anual!$C$3:$AL$24,18,TRUE)</f>
        <v>3704.6834739999999</v>
      </c>
      <c r="CH20" s="26">
        <f>HLOOKUP(CH$2,PLANEL_Pot_anual!$C$3:$AL$24,18,TRUE)</f>
        <v>3704.6834739999999</v>
      </c>
      <c r="CI20" s="26">
        <f>HLOOKUP(CI$2,PLANEL_Pot_anual!$C$3:$AL$24,18,TRUE)</f>
        <v>7506.7458969999998</v>
      </c>
      <c r="CJ20" s="26">
        <f>HLOOKUP(CJ$2,PLANEL_Pot_anual!$C$3:$AL$24,18,TRUE)</f>
        <v>7506.7458969999998</v>
      </c>
      <c r="CK20" s="26">
        <f>HLOOKUP(CK$2,PLANEL_Pot_anual!$C$3:$AL$24,18,TRUE)</f>
        <v>7506.7458969999998</v>
      </c>
      <c r="CL20" s="26">
        <f>HLOOKUP(CL$2,PLANEL_Pot_anual!$C$3:$AL$24,18,TRUE)</f>
        <v>7506.7458969999998</v>
      </c>
      <c r="CM20" s="26">
        <f>HLOOKUP(CM$2,PLANEL_Pot_anual!$C$3:$AL$24,18,TRUE)</f>
        <v>7506.7458969999998</v>
      </c>
      <c r="CN20" s="26">
        <f>HLOOKUP(CN$2,PLANEL_Pot_anual!$C$3:$AL$24,18,TRUE)</f>
        <v>7506.7458969999998</v>
      </c>
      <c r="CO20" s="26">
        <f>HLOOKUP(CO$2,PLANEL_Pot_anual!$C$3:$AL$24,18,TRUE)</f>
        <v>7506.7458969999998</v>
      </c>
      <c r="CP20" s="26">
        <f>HLOOKUP(CP$2,PLANEL_Pot_anual!$C$3:$AL$24,18,TRUE)</f>
        <v>7506.7458969999998</v>
      </c>
      <c r="CQ20" s="26">
        <f>HLOOKUP(CQ$2,PLANEL_Pot_anual!$C$3:$AL$24,18,TRUE)</f>
        <v>6567.0758969999997</v>
      </c>
      <c r="CR20" s="26">
        <f>HLOOKUP(CR$2,PLANEL_Pot_anual!$C$3:$AL$24,18,TRUE)</f>
        <v>6567.0758969999997</v>
      </c>
      <c r="CS20" s="26">
        <f>HLOOKUP(CS$2,PLANEL_Pot_anual!$C$3:$AL$24,18,TRUE)</f>
        <v>6567.0758969999997</v>
      </c>
      <c r="CT20" s="26">
        <f>HLOOKUP(CT$2,PLANEL_Pot_anual!$C$3:$AL$24,18,TRUE)</f>
        <v>6567.0758969999997</v>
      </c>
      <c r="CU20" s="26">
        <f>HLOOKUP(CU$2,PLANEL_Pot_anual!$C$3:$AL$24,18,TRUE)</f>
        <v>5612.603897</v>
      </c>
      <c r="CV20" s="26">
        <f>HLOOKUP(CV$2,PLANEL_Pot_anual!$C$3:$AL$24,18,TRUE)</f>
        <v>5612.603897</v>
      </c>
      <c r="CW20" s="26">
        <f>HLOOKUP(CW$2,PLANEL_Pot_anual!$C$3:$AL$24,18,TRUE)</f>
        <v>5612.603897</v>
      </c>
      <c r="CX20" s="26">
        <f>HLOOKUP(CX$2,PLANEL_Pot_anual!$C$3:$AL$24,18,TRUE)</f>
        <v>5612.603897</v>
      </c>
      <c r="CY20" s="26">
        <f>HLOOKUP(CY$2,PLANEL_Pot_anual!$C$3:$AL$24,18,TRUE)</f>
        <v>10074.724575</v>
      </c>
      <c r="CZ20" s="26">
        <f>HLOOKUP(CZ$2,PLANEL_Pot_anual!$C$3:$AL$24,18,TRUE)</f>
        <v>10074.724575</v>
      </c>
      <c r="DA20" s="26">
        <f>HLOOKUP(DA$2,PLANEL_Pot_anual!$C$3:$AL$24,18,TRUE)</f>
        <v>10074.724575</v>
      </c>
      <c r="DB20" s="26">
        <f>HLOOKUP(DB$2,PLANEL_Pot_anual!$C$3:$AL$24,18,TRUE)</f>
        <v>10074.724575</v>
      </c>
      <c r="DC20" s="26">
        <f>HLOOKUP(DC$2,PLANEL_Pot_anual!$C$3:$AL$24,18,TRUE)</f>
        <v>14210.824702000002</v>
      </c>
      <c r="DD20" s="26">
        <f>HLOOKUP(DD$2,PLANEL_Pot_anual!$C$3:$AL$24,18,TRUE)</f>
        <v>14210.824702000002</v>
      </c>
      <c r="DE20" s="26">
        <f>HLOOKUP(DE$2,PLANEL_Pot_anual!$C$3:$AL$24,18,TRUE)</f>
        <v>14210.824702000002</v>
      </c>
      <c r="DF20" s="26">
        <f>HLOOKUP(DF$2,PLANEL_Pot_anual!$C$3:$AL$24,18,TRUE)</f>
        <v>14210.824702000002</v>
      </c>
      <c r="DG20" s="26">
        <f>HLOOKUP(DG$2,PLANEL_Pot_anual!$C$3:$AL$24,18,TRUE)</f>
        <v>18367.355517</v>
      </c>
      <c r="DH20" s="26">
        <f>HLOOKUP(DH$2,PLANEL_Pot_anual!$C$3:$AL$24,18,TRUE)</f>
        <v>18367.355517</v>
      </c>
      <c r="DI20" s="26">
        <f>HLOOKUP(DI$2,PLANEL_Pot_anual!$C$3:$AL$24,18,TRUE)</f>
        <v>18367.355517</v>
      </c>
      <c r="DJ20" s="26">
        <f>HLOOKUP(DJ$2,PLANEL_Pot_anual!$C$3:$AL$24,18,TRUE)</f>
        <v>18367.355517</v>
      </c>
      <c r="DK20" s="26">
        <f>HLOOKUP(DK$2,PLANEL_Pot_anual!$C$3:$AL$24,18,TRUE)</f>
        <v>22510.578627000003</v>
      </c>
      <c r="DL20" s="26">
        <f>HLOOKUP(DL$2,PLANEL_Pot_anual!$C$3:$AL$24,18,TRUE)</f>
        <v>22510.578627000003</v>
      </c>
      <c r="DM20" s="26">
        <f>HLOOKUP(DM$2,PLANEL_Pot_anual!$C$3:$AL$24,18,TRUE)</f>
        <v>22510.578627000003</v>
      </c>
      <c r="DN20" s="26">
        <f>HLOOKUP(DN$2,PLANEL_Pot_anual!$C$3:$AL$24,18,TRUE)</f>
        <v>22510.578627000003</v>
      </c>
      <c r="DO20" s="26">
        <f>HLOOKUP(DO$2,PLANEL_Pot_anual!$C$3:$AL$24,18,TRUE)</f>
        <v>26720.209137000002</v>
      </c>
      <c r="DP20" s="26">
        <f>HLOOKUP(DP$2,PLANEL_Pot_anual!$C$3:$AL$24,18,TRUE)</f>
        <v>26720.209137000002</v>
      </c>
      <c r="DQ20" s="26">
        <f>HLOOKUP(DQ$2,PLANEL_Pot_anual!$C$3:$AL$24,18,TRUE)</f>
        <v>26720.209137000002</v>
      </c>
      <c r="DR20" s="26">
        <f>HLOOKUP(DR$2,PLANEL_Pot_anual!$C$3:$AL$24,18,TRUE)</f>
        <v>26720.209137000002</v>
      </c>
      <c r="DS20" s="26">
        <f>HLOOKUP(DS$2,PLANEL_Pot_anual!$C$3:$AL$24,18,TRUE)</f>
        <v>30991.030717000001</v>
      </c>
      <c r="DT20" s="26">
        <f>HLOOKUP(DT$2,PLANEL_Pot_anual!$C$3:$AL$24,18,TRUE)</f>
        <v>30991.030717000001</v>
      </c>
      <c r="DU20" s="26">
        <f>HLOOKUP(DU$2,PLANEL_Pot_anual!$C$3:$AL$24,18,TRUE)</f>
        <v>30991.030717000001</v>
      </c>
      <c r="DV20" s="26">
        <f>HLOOKUP(DV$2,PLANEL_Pot_anual!$C$3:$AL$24,18,TRUE)</f>
        <v>30991.030717000001</v>
      </c>
      <c r="DW20" s="26">
        <f>HLOOKUP(DW$2,PLANEL_Pot_anual!$C$3:$AL$24,18,TRUE)</f>
        <v>35269.252146999999</v>
      </c>
      <c r="DX20" s="26">
        <f>HLOOKUP(DX$2,PLANEL_Pot_anual!$C$3:$AL$24,18,TRUE)</f>
        <v>35269.252146999999</v>
      </c>
      <c r="DY20" s="26">
        <f>HLOOKUP(DY$2,PLANEL_Pot_anual!$C$3:$AL$24,18,TRUE)</f>
        <v>35269.252146999999</v>
      </c>
      <c r="DZ20" s="26">
        <f>HLOOKUP(DZ$2,PLANEL_Pot_anual!$C$3:$AL$24,18,TRUE)</f>
        <v>35269.252146999999</v>
      </c>
      <c r="EA20" s="26">
        <f>HLOOKUP(EA$2,PLANEL_Pot_anual!$C$3:$AL$24,18,TRUE)</f>
        <v>39497.072997000003</v>
      </c>
      <c r="EB20" s="26">
        <f>HLOOKUP(EB$2,PLANEL_Pot_anual!$C$3:$AL$24,18,TRUE)</f>
        <v>39497.072997000003</v>
      </c>
      <c r="EC20" s="26">
        <f>HLOOKUP(EC$2,PLANEL_Pot_anual!$C$3:$AL$24,18,TRUE)</f>
        <v>39497.072997000003</v>
      </c>
      <c r="ED20" s="26">
        <f>HLOOKUP(ED$2,PLANEL_Pot_anual!$C$3:$AL$24,18,TRUE)</f>
        <v>39497.072997000003</v>
      </c>
      <c r="EE20" s="26">
        <f>HLOOKUP(EE$2,PLANEL_Pot_anual!$C$3:$AL$24,18,TRUE)</f>
        <v>44190.223236999998</v>
      </c>
      <c r="EF20" s="26">
        <f>HLOOKUP(EF$2,PLANEL_Pot_anual!$C$3:$AL$24,18,TRUE)</f>
        <v>44190.223236999998</v>
      </c>
      <c r="EG20" s="26">
        <f>HLOOKUP(EG$2,PLANEL_Pot_anual!$C$3:$AL$24,18,TRUE)</f>
        <v>44190.223236999998</v>
      </c>
      <c r="EH20" s="26">
        <f>HLOOKUP(EH$2,PLANEL_Pot_anual!$C$3:$AL$24,18,TRUE)</f>
        <v>44190.223236999998</v>
      </c>
      <c r="EI20" s="26">
        <f>HLOOKUP(EI$2,PLANEL_Pot_anual!$C$3:$AL$24,18,TRUE)</f>
        <v>48666.575397000001</v>
      </c>
      <c r="EJ20" s="26">
        <f>HLOOKUP(EJ$2,PLANEL_Pot_anual!$C$3:$AL$24,18,TRUE)</f>
        <v>48666.575397000001</v>
      </c>
      <c r="EK20" s="26">
        <f>HLOOKUP(EK$2,PLANEL_Pot_anual!$C$3:$AL$24,18,TRUE)</f>
        <v>48666.575397000001</v>
      </c>
      <c r="EL20" s="26">
        <f>HLOOKUP(EL$2,PLANEL_Pot_anual!$C$3:$AL$24,18,TRUE)</f>
        <v>48666.575397000001</v>
      </c>
      <c r="EM20" s="26">
        <f>HLOOKUP(EM$2,PLANEL_Pot_anual!$C$3:$AL$24,18,TRUE)</f>
        <v>53032.807296999999</v>
      </c>
      <c r="EN20" s="26">
        <f>HLOOKUP(EN$2,PLANEL_Pot_anual!$C$3:$AL$24,18,TRUE)</f>
        <v>53032.807296999999</v>
      </c>
      <c r="EO20" s="26">
        <f>HLOOKUP(EO$2,PLANEL_Pot_anual!$C$3:$AL$24,18,TRUE)</f>
        <v>53032.807296999999</v>
      </c>
      <c r="EP20" s="26">
        <f>HLOOKUP(EP$2,PLANEL_Pot_anual!$C$3:$AL$24,18,TRUE)</f>
        <v>53032.807296999999</v>
      </c>
    </row>
    <row r="21" spans="2:146" x14ac:dyDescent="0.3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3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3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3461.2072400000002</v>
      </c>
      <c r="AZ23" s="32">
        <f>HLOOKUP(AZ$2,PLANEL_Pot_anual!$C$3:$AL$24,21,TRUE)</f>
        <v>3461.2072400000002</v>
      </c>
      <c r="BA23" s="32">
        <f>HLOOKUP(BA$2,PLANEL_Pot_anual!$C$3:$AL$24,21,TRUE)</f>
        <v>3461.2072400000002</v>
      </c>
      <c r="BB23" s="32">
        <f>HLOOKUP(BB$2,PLANEL_Pot_anual!$C$3:$AL$24,21,TRUE)</f>
        <v>3461.2072400000002</v>
      </c>
      <c r="BC23" s="32">
        <f>HLOOKUP(BC$2,PLANEL_Pot_anual!$C$3:$AL$24,21,TRUE)</f>
        <v>5303.6437900000001</v>
      </c>
      <c r="BD23" s="32">
        <f>HLOOKUP(BD$2,PLANEL_Pot_anual!$C$3:$AL$24,21,TRUE)</f>
        <v>5303.6437900000001</v>
      </c>
      <c r="BE23" s="32">
        <f>HLOOKUP(BE$2,PLANEL_Pot_anual!$C$3:$AL$24,21,TRUE)</f>
        <v>5303.6437900000001</v>
      </c>
      <c r="BF23" s="32">
        <f>HLOOKUP(BF$2,PLANEL_Pot_anual!$C$3:$AL$24,21,TRUE)</f>
        <v>5303.6437900000001</v>
      </c>
      <c r="BG23" s="32">
        <f>HLOOKUP(BG$2,PLANEL_Pot_anual!$C$3:$AL$24,21,TRUE)</f>
        <v>6775.8772769999996</v>
      </c>
      <c r="BH23" s="32">
        <f>HLOOKUP(BH$2,PLANEL_Pot_anual!$C$3:$AL$24,21,TRUE)</f>
        <v>6775.8772769999996</v>
      </c>
      <c r="BI23" s="32">
        <f>HLOOKUP(BI$2,PLANEL_Pot_anual!$C$3:$AL$24,21,TRUE)</f>
        <v>6775.8772769999996</v>
      </c>
      <c r="BJ23" s="32">
        <f>HLOOKUP(BJ$2,PLANEL_Pot_anual!$C$3:$AL$24,21,TRUE)</f>
        <v>6775.8772769999996</v>
      </c>
      <c r="BK23" s="32">
        <f>HLOOKUP(BK$2,PLANEL_Pot_anual!$C$3:$AL$24,21,TRUE)</f>
        <v>7775.5879398999996</v>
      </c>
      <c r="BL23" s="32">
        <f>HLOOKUP(BL$2,PLANEL_Pot_anual!$C$3:$AL$24,21,TRUE)</f>
        <v>7775.5879398999996</v>
      </c>
      <c r="BM23" s="32">
        <f>HLOOKUP(BM$2,PLANEL_Pot_anual!$C$3:$AL$24,21,TRUE)</f>
        <v>7775.5879398999996</v>
      </c>
      <c r="BN23" s="32">
        <f>HLOOKUP(BN$2,PLANEL_Pot_anual!$C$3:$AL$24,21,TRUE)</f>
        <v>7775.5879398999996</v>
      </c>
      <c r="BO23" s="32">
        <f>HLOOKUP(BO$2,PLANEL_Pot_anual!$C$3:$AL$24,21,TRUE)</f>
        <v>12816.151576</v>
      </c>
      <c r="BP23" s="32">
        <f>HLOOKUP(BP$2,PLANEL_Pot_anual!$C$3:$AL$24,21,TRUE)</f>
        <v>12816.151576</v>
      </c>
      <c r="BQ23" s="32">
        <f>HLOOKUP(BQ$2,PLANEL_Pot_anual!$C$3:$AL$24,21,TRUE)</f>
        <v>12816.151576</v>
      </c>
      <c r="BR23" s="32">
        <f>HLOOKUP(BR$2,PLANEL_Pot_anual!$C$3:$AL$24,21,TRUE)</f>
        <v>12816.151576</v>
      </c>
      <c r="BS23" s="32">
        <f>HLOOKUP(BS$2,PLANEL_Pot_anual!$C$3:$AL$24,21,TRUE)</f>
        <v>15088.007517</v>
      </c>
      <c r="BT23" s="32">
        <f>HLOOKUP(BT$2,PLANEL_Pot_anual!$C$3:$AL$24,21,TRUE)</f>
        <v>15088.007517</v>
      </c>
      <c r="BU23" s="32">
        <f>HLOOKUP(BU$2,PLANEL_Pot_anual!$C$3:$AL$24,21,TRUE)</f>
        <v>15088.007517</v>
      </c>
      <c r="BV23" s="32">
        <f>HLOOKUP(BV$2,PLANEL_Pot_anual!$C$3:$AL$24,21,TRUE)</f>
        <v>15088.007517</v>
      </c>
      <c r="BW23" s="32">
        <f>HLOOKUP(BW$2,PLANEL_Pot_anual!$C$3:$AL$24,21,TRUE)</f>
        <v>17365.289776999998</v>
      </c>
      <c r="BX23" s="32">
        <f>HLOOKUP(BX$2,PLANEL_Pot_anual!$C$3:$AL$24,21,TRUE)</f>
        <v>17365.289776999998</v>
      </c>
      <c r="BY23" s="32">
        <f>HLOOKUP(BY$2,PLANEL_Pot_anual!$C$3:$AL$24,21,TRUE)</f>
        <v>17365.289776999998</v>
      </c>
      <c r="BZ23" s="32">
        <f>HLOOKUP(BZ$2,PLANEL_Pot_anual!$C$3:$AL$24,21,TRUE)</f>
        <v>17365.289776999998</v>
      </c>
      <c r="CA23" s="32">
        <f>HLOOKUP(CA$2,PLANEL_Pot_anual!$C$3:$AL$24,21,TRUE)</f>
        <v>19577.642587000002</v>
      </c>
      <c r="CB23" s="32">
        <f>HLOOKUP(CB$2,PLANEL_Pot_anual!$C$3:$AL$24,21,TRUE)</f>
        <v>19577.642587000002</v>
      </c>
      <c r="CC23" s="32">
        <f>HLOOKUP(CC$2,PLANEL_Pot_anual!$C$3:$AL$24,21,TRUE)</f>
        <v>19577.642587000002</v>
      </c>
      <c r="CD23" s="32">
        <f>HLOOKUP(CD$2,PLANEL_Pot_anual!$C$3:$AL$24,21,TRUE)</f>
        <v>19577.642587000002</v>
      </c>
      <c r="CE23" s="32">
        <f>HLOOKUP(CE$2,PLANEL_Pot_anual!$C$3:$AL$24,21,TRUE)</f>
        <v>21898.462067</v>
      </c>
      <c r="CF23" s="32">
        <f>HLOOKUP(CF$2,PLANEL_Pot_anual!$C$3:$AL$24,21,TRUE)</f>
        <v>21898.462067</v>
      </c>
      <c r="CG23" s="32">
        <f>HLOOKUP(CG$2,PLANEL_Pot_anual!$C$3:$AL$24,21,TRUE)</f>
        <v>21898.462067</v>
      </c>
      <c r="CH23" s="32">
        <f>HLOOKUP(CH$2,PLANEL_Pot_anual!$C$3:$AL$24,21,TRUE)</f>
        <v>21898.462067</v>
      </c>
      <c r="CI23" s="32">
        <f>HLOOKUP(CI$2,PLANEL_Pot_anual!$C$3:$AL$24,21,TRUE)</f>
        <v>23880.996327000001</v>
      </c>
      <c r="CJ23" s="32">
        <f>HLOOKUP(CJ$2,PLANEL_Pot_anual!$C$3:$AL$24,21,TRUE)</f>
        <v>23880.996327000001</v>
      </c>
      <c r="CK23" s="32">
        <f>HLOOKUP(CK$2,PLANEL_Pot_anual!$C$3:$AL$24,21,TRUE)</f>
        <v>23880.996327000001</v>
      </c>
      <c r="CL23" s="32">
        <f>HLOOKUP(CL$2,PLANEL_Pot_anual!$C$3:$AL$24,21,TRUE)</f>
        <v>23880.996327000001</v>
      </c>
      <c r="CM23" s="32">
        <f>HLOOKUP(CM$2,PLANEL_Pot_anual!$C$3:$AL$24,21,TRUE)</f>
        <v>25129.860776999998</v>
      </c>
      <c r="CN23" s="32">
        <f>HLOOKUP(CN$2,PLANEL_Pot_anual!$C$3:$AL$24,21,TRUE)</f>
        <v>25129.860776999998</v>
      </c>
      <c r="CO23" s="32">
        <f>HLOOKUP(CO$2,PLANEL_Pot_anual!$C$3:$AL$24,21,TRUE)</f>
        <v>25129.860776999998</v>
      </c>
      <c r="CP23" s="32">
        <f>HLOOKUP(CP$2,PLANEL_Pot_anual!$C$3:$AL$24,21,TRUE)</f>
        <v>25129.860776999998</v>
      </c>
      <c r="CQ23" s="32">
        <f>HLOOKUP(CQ$2,PLANEL_Pot_anual!$C$3:$AL$24,21,TRUE)</f>
        <v>29543.300836999999</v>
      </c>
      <c r="CR23" s="32">
        <f>HLOOKUP(CR$2,PLANEL_Pot_anual!$C$3:$AL$24,21,TRUE)</f>
        <v>29543.300836999999</v>
      </c>
      <c r="CS23" s="32">
        <f>HLOOKUP(CS$2,PLANEL_Pot_anual!$C$3:$AL$24,21,TRUE)</f>
        <v>29543.300836999999</v>
      </c>
      <c r="CT23" s="32">
        <f>HLOOKUP(CT$2,PLANEL_Pot_anual!$C$3:$AL$24,21,TRUE)</f>
        <v>29543.300836999999</v>
      </c>
      <c r="CU23" s="32">
        <f>HLOOKUP(CU$2,PLANEL_Pot_anual!$C$3:$AL$24,21,TRUE)</f>
        <v>32465.339596999998</v>
      </c>
      <c r="CV23" s="32">
        <f>HLOOKUP(CV$2,PLANEL_Pot_anual!$C$3:$AL$24,21,TRUE)</f>
        <v>32465.339596999998</v>
      </c>
      <c r="CW23" s="32">
        <f>HLOOKUP(CW$2,PLANEL_Pot_anual!$C$3:$AL$24,21,TRUE)</f>
        <v>32465.339596999998</v>
      </c>
      <c r="CX23" s="32">
        <f>HLOOKUP(CX$2,PLANEL_Pot_anual!$C$3:$AL$24,21,TRUE)</f>
        <v>32465.339596999998</v>
      </c>
      <c r="CY23" s="32">
        <f>HLOOKUP(CY$2,PLANEL_Pot_anual!$C$3:$AL$24,21,TRUE)</f>
        <v>32671.334327</v>
      </c>
      <c r="CZ23" s="32">
        <f>HLOOKUP(CZ$2,PLANEL_Pot_anual!$C$3:$AL$24,21,TRUE)</f>
        <v>32671.334327</v>
      </c>
      <c r="DA23" s="32">
        <f>HLOOKUP(DA$2,PLANEL_Pot_anual!$C$3:$AL$24,21,TRUE)</f>
        <v>32671.334327</v>
      </c>
      <c r="DB23" s="32">
        <f>HLOOKUP(DB$2,PLANEL_Pot_anual!$C$3:$AL$24,21,TRUE)</f>
        <v>32671.334327</v>
      </c>
      <c r="DC23" s="32">
        <f>HLOOKUP(DC$2,PLANEL_Pot_anual!$C$3:$AL$24,21,TRUE)</f>
        <v>34552.731027000002</v>
      </c>
      <c r="DD23" s="32">
        <f>HLOOKUP(DD$2,PLANEL_Pot_anual!$C$3:$AL$24,21,TRUE)</f>
        <v>34552.731027000002</v>
      </c>
      <c r="DE23" s="32">
        <f>HLOOKUP(DE$2,PLANEL_Pot_anual!$C$3:$AL$24,21,TRUE)</f>
        <v>34552.731027000002</v>
      </c>
      <c r="DF23" s="32">
        <f>HLOOKUP(DF$2,PLANEL_Pot_anual!$C$3:$AL$24,21,TRUE)</f>
        <v>34552.731027000002</v>
      </c>
      <c r="DG23" s="32">
        <f>HLOOKUP(DG$2,PLANEL_Pot_anual!$C$3:$AL$24,21,TRUE)</f>
        <v>37102.494406999998</v>
      </c>
      <c r="DH23" s="32">
        <f>HLOOKUP(DH$2,PLANEL_Pot_anual!$C$3:$AL$24,21,TRUE)</f>
        <v>37102.494406999998</v>
      </c>
      <c r="DI23" s="32">
        <f>HLOOKUP(DI$2,PLANEL_Pot_anual!$C$3:$AL$24,21,TRUE)</f>
        <v>37102.494406999998</v>
      </c>
      <c r="DJ23" s="32">
        <f>HLOOKUP(DJ$2,PLANEL_Pot_anual!$C$3:$AL$24,21,TRUE)</f>
        <v>37102.494406999998</v>
      </c>
      <c r="DK23" s="32">
        <f>HLOOKUP(DK$2,PLANEL_Pot_anual!$C$3:$AL$24,21,TRUE)</f>
        <v>39647.604587000002</v>
      </c>
      <c r="DL23" s="32">
        <f>HLOOKUP(DL$2,PLANEL_Pot_anual!$C$3:$AL$24,21,TRUE)</f>
        <v>39647.604587000002</v>
      </c>
      <c r="DM23" s="32">
        <f>HLOOKUP(DM$2,PLANEL_Pot_anual!$C$3:$AL$24,21,TRUE)</f>
        <v>39647.604587000002</v>
      </c>
      <c r="DN23" s="32">
        <f>HLOOKUP(DN$2,PLANEL_Pot_anual!$C$3:$AL$24,21,TRUE)</f>
        <v>39647.604587000002</v>
      </c>
      <c r="DO23" s="32">
        <f>HLOOKUP(DO$2,PLANEL_Pot_anual!$C$3:$AL$24,21,TRUE)</f>
        <v>42458.034927000001</v>
      </c>
      <c r="DP23" s="32">
        <f>HLOOKUP(DP$2,PLANEL_Pot_anual!$C$3:$AL$24,21,TRUE)</f>
        <v>42458.034927000001</v>
      </c>
      <c r="DQ23" s="32">
        <f>HLOOKUP(DQ$2,PLANEL_Pot_anual!$C$3:$AL$24,21,TRUE)</f>
        <v>42458.034927000001</v>
      </c>
      <c r="DR23" s="32">
        <f>HLOOKUP(DR$2,PLANEL_Pot_anual!$C$3:$AL$24,21,TRUE)</f>
        <v>42458.034927000001</v>
      </c>
      <c r="DS23" s="32">
        <f>HLOOKUP(DS$2,PLANEL_Pot_anual!$C$3:$AL$24,21,TRUE)</f>
        <v>45805.186306999996</v>
      </c>
      <c r="DT23" s="32">
        <f>HLOOKUP(DT$2,PLANEL_Pot_anual!$C$3:$AL$24,21,TRUE)</f>
        <v>45805.186306999996</v>
      </c>
      <c r="DU23" s="32">
        <f>HLOOKUP(DU$2,PLANEL_Pot_anual!$C$3:$AL$24,21,TRUE)</f>
        <v>45805.186306999996</v>
      </c>
      <c r="DV23" s="32">
        <f>HLOOKUP(DV$2,PLANEL_Pot_anual!$C$3:$AL$24,21,TRUE)</f>
        <v>45805.186306999996</v>
      </c>
      <c r="DW23" s="32">
        <f>HLOOKUP(DW$2,PLANEL_Pot_anual!$C$3:$AL$24,21,TRUE)</f>
        <v>49717.096776999999</v>
      </c>
      <c r="DX23" s="32">
        <f>HLOOKUP(DX$2,PLANEL_Pot_anual!$C$3:$AL$24,21,TRUE)</f>
        <v>49717.096776999999</v>
      </c>
      <c r="DY23" s="32">
        <f>HLOOKUP(DY$2,PLANEL_Pot_anual!$C$3:$AL$24,21,TRUE)</f>
        <v>49717.096776999999</v>
      </c>
      <c r="DZ23" s="32">
        <f>HLOOKUP(DZ$2,PLANEL_Pot_anual!$C$3:$AL$24,21,TRUE)</f>
        <v>49717.096776999999</v>
      </c>
      <c r="EA23" s="32">
        <f>HLOOKUP(EA$2,PLANEL_Pot_anual!$C$3:$AL$24,21,TRUE)</f>
        <v>53310.688846999998</v>
      </c>
      <c r="EB23" s="32">
        <f>HLOOKUP(EB$2,PLANEL_Pot_anual!$C$3:$AL$24,21,TRUE)</f>
        <v>53310.688846999998</v>
      </c>
      <c r="EC23" s="32">
        <f>HLOOKUP(EC$2,PLANEL_Pot_anual!$C$3:$AL$24,21,TRUE)</f>
        <v>53310.688846999998</v>
      </c>
      <c r="ED23" s="32">
        <f>HLOOKUP(ED$2,PLANEL_Pot_anual!$C$3:$AL$24,21,TRUE)</f>
        <v>53310.688846999998</v>
      </c>
      <c r="EE23" s="32">
        <f>HLOOKUP(EE$2,PLANEL_Pot_anual!$C$3:$AL$24,21,TRUE)</f>
        <v>56555.699266999996</v>
      </c>
      <c r="EF23" s="32">
        <f>HLOOKUP(EF$2,PLANEL_Pot_anual!$C$3:$AL$24,21,TRUE)</f>
        <v>56555.699266999996</v>
      </c>
      <c r="EG23" s="32">
        <f>HLOOKUP(EG$2,PLANEL_Pot_anual!$C$3:$AL$24,21,TRUE)</f>
        <v>56555.699266999996</v>
      </c>
      <c r="EH23" s="32">
        <f>HLOOKUP(EH$2,PLANEL_Pot_anual!$C$3:$AL$24,21,TRUE)</f>
        <v>56555.699266999996</v>
      </c>
      <c r="EI23" s="32">
        <f>HLOOKUP(EI$2,PLANEL_Pot_anual!$C$3:$AL$24,21,TRUE)</f>
        <v>59834.390986999999</v>
      </c>
      <c r="EJ23" s="32">
        <f>HLOOKUP(EJ$2,PLANEL_Pot_anual!$C$3:$AL$24,21,TRUE)</f>
        <v>59834.390986999999</v>
      </c>
      <c r="EK23" s="32">
        <f>HLOOKUP(EK$2,PLANEL_Pot_anual!$C$3:$AL$24,21,TRUE)</f>
        <v>59834.390986999999</v>
      </c>
      <c r="EL23" s="32">
        <f>HLOOKUP(EL$2,PLANEL_Pot_anual!$C$3:$AL$24,21,TRUE)</f>
        <v>59834.390986999999</v>
      </c>
      <c r="EM23" s="32">
        <f>HLOOKUP(EM$2,PLANEL_Pot_anual!$C$3:$AL$24,21,TRUE)</f>
        <v>62901.442266999999</v>
      </c>
      <c r="EN23" s="32">
        <f>HLOOKUP(EN$2,PLANEL_Pot_anual!$C$3:$AL$24,21,TRUE)</f>
        <v>62901.442266999999</v>
      </c>
      <c r="EO23" s="32">
        <f>HLOOKUP(EO$2,PLANEL_Pot_anual!$C$3:$AL$24,21,TRUE)</f>
        <v>62901.442266999999</v>
      </c>
      <c r="EP23" s="32">
        <f>HLOOKUP(EP$2,PLANEL_Pot_anual!$C$3:$AL$24,21,TRUE)</f>
        <v>62901.442266999999</v>
      </c>
    </row>
    <row r="24" spans="2:146" x14ac:dyDescent="0.3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179763.24073299996</v>
      </c>
      <c r="AF24" s="28">
        <f t="shared" si="0"/>
        <v>179763.24073299996</v>
      </c>
      <c r="AG24" s="28">
        <f t="shared" si="0"/>
        <v>179763.24073299996</v>
      </c>
      <c r="AH24" s="28">
        <f t="shared" si="0"/>
        <v>179763.24073299996</v>
      </c>
      <c r="AI24" s="28">
        <f t="shared" ref="AI24:BN24" si="1">SUM(AI4:AI23)</f>
        <v>186632.31307400001</v>
      </c>
      <c r="AJ24" s="28">
        <f t="shared" si="1"/>
        <v>186632.31307400001</v>
      </c>
      <c r="AK24" s="28">
        <f t="shared" si="1"/>
        <v>186632.31307400001</v>
      </c>
      <c r="AL24" s="28">
        <f t="shared" si="1"/>
        <v>186632.31307400001</v>
      </c>
      <c r="AM24" s="28">
        <f t="shared" si="1"/>
        <v>188490.680337</v>
      </c>
      <c r="AN24" s="28">
        <f t="shared" si="1"/>
        <v>188490.680337</v>
      </c>
      <c r="AO24" s="28">
        <f t="shared" si="1"/>
        <v>188490.680337</v>
      </c>
      <c r="AP24" s="28">
        <f t="shared" si="1"/>
        <v>188490.680337</v>
      </c>
      <c r="AQ24" s="28">
        <f t="shared" si="1"/>
        <v>194819.31014399996</v>
      </c>
      <c r="AR24" s="28">
        <f t="shared" si="1"/>
        <v>194819.31014399996</v>
      </c>
      <c r="AS24" s="28">
        <f t="shared" si="1"/>
        <v>194819.31014399996</v>
      </c>
      <c r="AT24" s="28">
        <f t="shared" si="1"/>
        <v>194819.31014399996</v>
      </c>
      <c r="AU24" s="28">
        <f t="shared" si="1"/>
        <v>200254.91975699994</v>
      </c>
      <c r="AV24" s="28">
        <f t="shared" si="1"/>
        <v>200254.91975699994</v>
      </c>
      <c r="AW24" s="28">
        <f t="shared" si="1"/>
        <v>200254.91975699994</v>
      </c>
      <c r="AX24" s="28">
        <f t="shared" si="1"/>
        <v>200254.91975699994</v>
      </c>
      <c r="AY24" s="28">
        <f t="shared" si="1"/>
        <v>207524.90751499994</v>
      </c>
      <c r="AZ24" s="28">
        <f t="shared" si="1"/>
        <v>207524.90751499994</v>
      </c>
      <c r="BA24" s="28">
        <f t="shared" si="1"/>
        <v>207524.90751499994</v>
      </c>
      <c r="BB24" s="28">
        <f t="shared" si="1"/>
        <v>207524.90751499994</v>
      </c>
      <c r="BC24" s="28">
        <f t="shared" si="1"/>
        <v>214618.32365099996</v>
      </c>
      <c r="BD24" s="28">
        <f t="shared" si="1"/>
        <v>214618.32365099996</v>
      </c>
      <c r="BE24" s="28">
        <f t="shared" si="1"/>
        <v>214618.32365099996</v>
      </c>
      <c r="BF24" s="28">
        <f t="shared" si="1"/>
        <v>214618.32365099996</v>
      </c>
      <c r="BG24" s="28">
        <f t="shared" si="1"/>
        <v>219457.78051599997</v>
      </c>
      <c r="BH24" s="28">
        <f t="shared" si="1"/>
        <v>219457.78051599997</v>
      </c>
      <c r="BI24" s="28">
        <f t="shared" si="1"/>
        <v>219457.78051599997</v>
      </c>
      <c r="BJ24" s="28">
        <f t="shared" si="1"/>
        <v>219457.78051599997</v>
      </c>
      <c r="BK24" s="28">
        <f t="shared" si="1"/>
        <v>231885.03073889998</v>
      </c>
      <c r="BL24" s="28">
        <f t="shared" si="1"/>
        <v>231885.03073889998</v>
      </c>
      <c r="BM24" s="28">
        <f t="shared" si="1"/>
        <v>231885.03073889998</v>
      </c>
      <c r="BN24" s="28">
        <f t="shared" si="1"/>
        <v>231885.03073889998</v>
      </c>
      <c r="BO24" s="28">
        <f t="shared" ref="BO24:CT24" si="2">SUM(BO4:BO23)</f>
        <v>239152.09033500002</v>
      </c>
      <c r="BP24" s="28">
        <f t="shared" si="2"/>
        <v>239152.09033500002</v>
      </c>
      <c r="BQ24" s="28">
        <f t="shared" si="2"/>
        <v>239152.09033500002</v>
      </c>
      <c r="BR24" s="28">
        <f t="shared" si="2"/>
        <v>239152.09033500002</v>
      </c>
      <c r="BS24" s="28">
        <f t="shared" si="2"/>
        <v>247262.53276599999</v>
      </c>
      <c r="BT24" s="28">
        <f t="shared" si="2"/>
        <v>247262.53276599999</v>
      </c>
      <c r="BU24" s="28">
        <f t="shared" si="2"/>
        <v>247262.53276599999</v>
      </c>
      <c r="BV24" s="28">
        <f t="shared" si="2"/>
        <v>247262.53276599999</v>
      </c>
      <c r="BW24" s="28">
        <f t="shared" si="2"/>
        <v>255398.54537599999</v>
      </c>
      <c r="BX24" s="28">
        <f t="shared" si="2"/>
        <v>255398.54537599999</v>
      </c>
      <c r="BY24" s="28">
        <f t="shared" si="2"/>
        <v>255398.54537599999</v>
      </c>
      <c r="BZ24" s="28">
        <f t="shared" si="2"/>
        <v>255398.54537599999</v>
      </c>
      <c r="CA24" s="28">
        <f t="shared" si="2"/>
        <v>264089.357066</v>
      </c>
      <c r="CB24" s="28">
        <f t="shared" si="2"/>
        <v>264089.357066</v>
      </c>
      <c r="CC24" s="28">
        <f t="shared" si="2"/>
        <v>264089.357066</v>
      </c>
      <c r="CD24" s="28">
        <f t="shared" si="2"/>
        <v>264089.357066</v>
      </c>
      <c r="CE24" s="28">
        <f t="shared" si="2"/>
        <v>273447.68096999999</v>
      </c>
      <c r="CF24" s="28">
        <f t="shared" si="2"/>
        <v>273447.68096999999</v>
      </c>
      <c r="CG24" s="28">
        <f t="shared" si="2"/>
        <v>273447.68096999999</v>
      </c>
      <c r="CH24" s="28">
        <f t="shared" si="2"/>
        <v>273447.68096999999</v>
      </c>
      <c r="CI24" s="28">
        <f t="shared" si="2"/>
        <v>285058.65260299999</v>
      </c>
      <c r="CJ24" s="28">
        <f t="shared" si="2"/>
        <v>285058.65260299999</v>
      </c>
      <c r="CK24" s="28">
        <f t="shared" si="2"/>
        <v>285058.65260299999</v>
      </c>
      <c r="CL24" s="28">
        <f t="shared" si="2"/>
        <v>285058.65260299999</v>
      </c>
      <c r="CM24" s="28">
        <f t="shared" si="2"/>
        <v>296916.75131300004</v>
      </c>
      <c r="CN24" s="28">
        <f t="shared" si="2"/>
        <v>296916.75131300004</v>
      </c>
      <c r="CO24" s="28">
        <f t="shared" si="2"/>
        <v>296916.75131300004</v>
      </c>
      <c r="CP24" s="28">
        <f t="shared" si="2"/>
        <v>296916.75131300004</v>
      </c>
      <c r="CQ24" s="28">
        <f t="shared" si="2"/>
        <v>304544.83463699999</v>
      </c>
      <c r="CR24" s="28">
        <f t="shared" si="2"/>
        <v>304544.83463699999</v>
      </c>
      <c r="CS24" s="28">
        <f t="shared" si="2"/>
        <v>304544.83463699999</v>
      </c>
      <c r="CT24" s="28">
        <f t="shared" si="2"/>
        <v>304544.83463699999</v>
      </c>
      <c r="CU24" s="28">
        <f t="shared" ref="CU24:DZ24" si="3">SUM(CU4:CU23)</f>
        <v>309765.24441300001</v>
      </c>
      <c r="CV24" s="28">
        <f t="shared" si="3"/>
        <v>309765.24441300001</v>
      </c>
      <c r="CW24" s="28">
        <f t="shared" si="3"/>
        <v>309765.24441300001</v>
      </c>
      <c r="CX24" s="28">
        <f t="shared" si="3"/>
        <v>309765.24441300001</v>
      </c>
      <c r="CY24" s="28">
        <f t="shared" si="3"/>
        <v>331775.62592099997</v>
      </c>
      <c r="CZ24" s="28">
        <f t="shared" si="3"/>
        <v>331775.62592099997</v>
      </c>
      <c r="DA24" s="28">
        <f t="shared" si="3"/>
        <v>331775.62592099997</v>
      </c>
      <c r="DB24" s="28">
        <f t="shared" si="3"/>
        <v>331775.62592099997</v>
      </c>
      <c r="DC24" s="28">
        <f t="shared" si="3"/>
        <v>345237.20894769998</v>
      </c>
      <c r="DD24" s="28">
        <f t="shared" si="3"/>
        <v>345237.20894769998</v>
      </c>
      <c r="DE24" s="28">
        <f t="shared" si="3"/>
        <v>345237.20894769998</v>
      </c>
      <c r="DF24" s="28">
        <f t="shared" si="3"/>
        <v>345237.20894769998</v>
      </c>
      <c r="DG24" s="28">
        <f t="shared" si="3"/>
        <v>356356.13063269999</v>
      </c>
      <c r="DH24" s="28">
        <f t="shared" si="3"/>
        <v>356356.13063269999</v>
      </c>
      <c r="DI24" s="28">
        <f t="shared" si="3"/>
        <v>356356.13063269999</v>
      </c>
      <c r="DJ24" s="28">
        <f t="shared" si="3"/>
        <v>356356.13063269999</v>
      </c>
      <c r="DK24" s="28">
        <f t="shared" si="3"/>
        <v>367776.36963269993</v>
      </c>
      <c r="DL24" s="28">
        <f t="shared" si="3"/>
        <v>367776.36963269993</v>
      </c>
      <c r="DM24" s="28">
        <f t="shared" si="3"/>
        <v>367776.36963269993</v>
      </c>
      <c r="DN24" s="28">
        <f t="shared" si="3"/>
        <v>367776.36963269993</v>
      </c>
      <c r="DO24" s="28">
        <f t="shared" si="3"/>
        <v>378806.08004269999</v>
      </c>
      <c r="DP24" s="28">
        <f t="shared" si="3"/>
        <v>378806.08004269999</v>
      </c>
      <c r="DQ24" s="28">
        <f t="shared" si="3"/>
        <v>378806.08004269999</v>
      </c>
      <c r="DR24" s="28">
        <f t="shared" si="3"/>
        <v>378806.08004269999</v>
      </c>
      <c r="DS24" s="28">
        <f t="shared" si="3"/>
        <v>390471.47684270004</v>
      </c>
      <c r="DT24" s="28">
        <f t="shared" si="3"/>
        <v>390471.47684270004</v>
      </c>
      <c r="DU24" s="28">
        <f t="shared" si="3"/>
        <v>390471.47684270004</v>
      </c>
      <c r="DV24" s="28">
        <f t="shared" si="3"/>
        <v>390471.47684270004</v>
      </c>
      <c r="DW24" s="28">
        <f t="shared" si="3"/>
        <v>400594.84668269998</v>
      </c>
      <c r="DX24" s="28">
        <f t="shared" si="3"/>
        <v>400594.84668269998</v>
      </c>
      <c r="DY24" s="28">
        <f t="shared" si="3"/>
        <v>400594.84668269998</v>
      </c>
      <c r="DZ24" s="28">
        <f t="shared" si="3"/>
        <v>400594.84668269998</v>
      </c>
      <c r="EA24" s="28">
        <f t="shared" ref="EA24:EP24" si="4">SUM(EA4:EA23)</f>
        <v>410647.06217730005</v>
      </c>
      <c r="EB24" s="28">
        <f t="shared" si="4"/>
        <v>410647.06217730005</v>
      </c>
      <c r="EC24" s="28">
        <f t="shared" si="4"/>
        <v>410647.06217730005</v>
      </c>
      <c r="ED24" s="28">
        <f t="shared" si="4"/>
        <v>410647.06217730005</v>
      </c>
      <c r="EE24" s="28">
        <f t="shared" si="4"/>
        <v>423666.01539770002</v>
      </c>
      <c r="EF24" s="28">
        <f t="shared" si="4"/>
        <v>423666.01539770002</v>
      </c>
      <c r="EG24" s="28">
        <f t="shared" si="4"/>
        <v>423666.01539770002</v>
      </c>
      <c r="EH24" s="28">
        <f t="shared" si="4"/>
        <v>423666.01539770002</v>
      </c>
      <c r="EI24" s="28">
        <f t="shared" si="4"/>
        <v>437134.00816570001</v>
      </c>
      <c r="EJ24" s="28">
        <f t="shared" si="4"/>
        <v>437134.00816570001</v>
      </c>
      <c r="EK24" s="28">
        <f t="shared" si="4"/>
        <v>437134.00816570001</v>
      </c>
      <c r="EL24" s="28">
        <f t="shared" si="4"/>
        <v>437134.00816570001</v>
      </c>
      <c r="EM24" s="28">
        <f t="shared" si="4"/>
        <v>450063.40977269999</v>
      </c>
      <c r="EN24" s="28">
        <f t="shared" si="4"/>
        <v>450063.40977269999</v>
      </c>
      <c r="EO24" s="28">
        <f t="shared" si="4"/>
        <v>450063.40977269999</v>
      </c>
      <c r="EP24" s="28">
        <f t="shared" si="4"/>
        <v>450063.40977269999</v>
      </c>
    </row>
    <row r="26" spans="2:146" x14ac:dyDescent="0.3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3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3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1164.096256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3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8.5636242027439594E-2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9.3283815359717512E-2</v>
      </c>
      <c r="AM29" s="33">
        <f t="shared" si="11"/>
        <v>0</v>
      </c>
      <c r="AN29" s="33">
        <f t="shared" si="11"/>
        <v>0</v>
      </c>
      <c r="AO29" s="33">
        <f t="shared" si="11"/>
        <v>6.0610498316349464E-3</v>
      </c>
      <c r="AP29" s="33">
        <f t="shared" si="11"/>
        <v>6.8669257631689462E-2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3.2611309205952455E-2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3.1122586268355304E-2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2.947306497989121E-2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2.9212249060154957E-2</v>
      </c>
      <c r="BG29" s="33">
        <f t="shared" si="11"/>
        <v>0</v>
      </c>
      <c r="BH29" s="33">
        <f t="shared" si="11"/>
        <v>0</v>
      </c>
      <c r="BI29" s="33">
        <f t="shared" si="11"/>
        <v>2.8437976758250966E-2</v>
      </c>
      <c r="BJ29" s="33">
        <f t="shared" si="11"/>
        <v>2.8437976758250966E-2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2.8437976758250966E-2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3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6196.4315061000007</v>
      </c>
      <c r="AF31" s="1">
        <f>PLANEL_GerMed_Trim!AF17</f>
        <v>7355.3409479000002</v>
      </c>
      <c r="AG31" s="1">
        <f>PLANEL_GerMed_Trim!AG17</f>
        <v>9692.4041225000001</v>
      </c>
      <c r="AH31" s="1">
        <f>PLANEL_GerMed_Trim!AH17</f>
        <v>8063.0852514999997</v>
      </c>
      <c r="AI31" s="1">
        <f>PLANEL_GerMed_Trim!AI17</f>
        <v>8655.4284829000007</v>
      </c>
      <c r="AJ31" s="1">
        <f>PLANEL_GerMed_Trim!AJ17</f>
        <v>10342.019679199999</v>
      </c>
      <c r="AK31" s="1">
        <f>PLANEL_GerMed_Trim!AK17</f>
        <v>13660.570917200001</v>
      </c>
      <c r="AL31" s="1">
        <f>PLANEL_GerMed_Trim!AL17</f>
        <v>11324.1584955</v>
      </c>
      <c r="AM31" s="1">
        <f>PLANEL_GerMed_Trim!AM17</f>
        <v>9669.6896499000013</v>
      </c>
      <c r="AN31" s="1">
        <f>PLANEL_GerMed_Trim!AN17</f>
        <v>11573.933457200001</v>
      </c>
      <c r="AO31" s="1">
        <f>PLANEL_GerMed_Trim!AO17</f>
        <v>15297.3185512</v>
      </c>
      <c r="AP31" s="1">
        <f>PLANEL_GerMed_Trim!AP17</f>
        <v>12669.251630499999</v>
      </c>
      <c r="AQ31" s="1">
        <f>PLANEL_GerMed_Trim!AQ17</f>
        <v>9667.9634700000006</v>
      </c>
      <c r="AR31" s="1">
        <f>PLANEL_GerMed_Trim!AR17</f>
        <v>11572.225905200001</v>
      </c>
      <c r="AS31" s="1">
        <f>PLANEL_GerMed_Trim!AS17</f>
        <v>15295.2322331</v>
      </c>
      <c r="AT31" s="1">
        <f>PLANEL_GerMed_Trim!AT17</f>
        <v>12667.314335200001</v>
      </c>
      <c r="AU31" s="1">
        <f>PLANEL_GerMed_Trim!AU17</f>
        <v>9667.9634700000006</v>
      </c>
      <c r="AV31" s="1">
        <f>PLANEL_GerMed_Trim!AV17</f>
        <v>11572.225905200001</v>
      </c>
      <c r="AW31" s="1">
        <f>PLANEL_GerMed_Trim!AW17</f>
        <v>15295.2322331</v>
      </c>
      <c r="AX31" s="1">
        <f>PLANEL_GerMed_Trim!AX17</f>
        <v>12667.314335200001</v>
      </c>
      <c r="AY31" s="1">
        <f>PLANEL_GerMed_Trim!AY17</f>
        <v>11197.315622800001</v>
      </c>
      <c r="AZ31" s="1">
        <f>PLANEL_GerMed_Trim!AZ17</f>
        <v>13442.652585200001</v>
      </c>
      <c r="BA31" s="1">
        <f>PLANEL_GerMed_Trim!BA17</f>
        <v>17786.363201699998</v>
      </c>
      <c r="BB31" s="1">
        <f>PLANEL_GerMed_Trim!BB17</f>
        <v>14707.1686574</v>
      </c>
      <c r="BC31" s="1">
        <f>PLANEL_GerMed_Trim!BC17</f>
        <v>12418.9400448</v>
      </c>
      <c r="BD31" s="1">
        <f>PLANEL_GerMed_Trim!BD17</f>
        <v>14926.5983019</v>
      </c>
      <c r="BE31" s="1">
        <f>PLANEL_GerMed_Trim!BE17</f>
        <v>19758.045736200002</v>
      </c>
      <c r="BF31" s="1">
        <f>PLANEL_GerMed_Trim!BF17</f>
        <v>16327.416744300001</v>
      </c>
      <c r="BG31" s="1">
        <f>PLANEL_GerMed_Trim!BG17</f>
        <v>12418.812130799999</v>
      </c>
      <c r="BH31" s="1">
        <f>PLANEL_GerMed_Trim!BH17</f>
        <v>14926.442936899999</v>
      </c>
      <c r="BI31" s="1">
        <f>PLANEL_GerMed_Trim!BI17</f>
        <v>19757.839320200001</v>
      </c>
      <c r="BJ31" s="1">
        <f>PLANEL_GerMed_Trim!BJ17</f>
        <v>16327.247107300002</v>
      </c>
      <c r="BK31" s="1">
        <f>PLANEL_GerMed_Trim!BK17</f>
        <v>16323.565840799998</v>
      </c>
      <c r="BL31" s="1">
        <f>PLANEL_GerMed_Trim!BL17</f>
        <v>19669.126629899998</v>
      </c>
      <c r="BM31" s="1">
        <f>PLANEL_GerMed_Trim!BM17</f>
        <v>26059.072776200002</v>
      </c>
      <c r="BN31" s="1">
        <f>PLANEL_GerMed_Trim!BN17</f>
        <v>21505.654389299998</v>
      </c>
      <c r="BO31" s="1">
        <f>PLANEL_GerMed_Trim!BO17</f>
        <v>17761.450384199998</v>
      </c>
      <c r="BP31" s="1">
        <f>PLANEL_GerMed_Trim!BP17</f>
        <v>21418.526076099999</v>
      </c>
      <c r="BQ31" s="1">
        <f>PLANEL_GerMed_Trim!BQ17</f>
        <v>28384.748862300003</v>
      </c>
      <c r="BR31" s="1">
        <f>PLANEL_GerMed_Trim!BR17</f>
        <v>23415.222418600002</v>
      </c>
      <c r="BS31" s="1">
        <f>PLANEL_GerMed_Trim!BS17</f>
        <v>19386.359895999998</v>
      </c>
      <c r="BT31" s="1">
        <f>PLANEL_GerMed_Trim!BT17</f>
        <v>23415.552831100002</v>
      </c>
      <c r="BU31" s="1">
        <f>PLANEL_GerMed_Trim!BU17</f>
        <v>31049.022725900002</v>
      </c>
      <c r="BV31" s="1">
        <f>PLANEL_GerMed_Trim!BV17</f>
        <v>25591.3344688</v>
      </c>
      <c r="BW31" s="1">
        <f>PLANEL_GerMed_Trim!BW17</f>
        <v>21033.426106300001</v>
      </c>
      <c r="BX31" s="1">
        <f>PLANEL_GerMed_Trim!BX17</f>
        <v>25432.042204099998</v>
      </c>
      <c r="BY31" s="1">
        <f>PLANEL_GerMed_Trim!BY17</f>
        <v>33735.663376700002</v>
      </c>
      <c r="BZ31" s="1">
        <f>PLANEL_GerMed_Trim!BZ17</f>
        <v>27790.092294000002</v>
      </c>
      <c r="CA31" s="1">
        <f>PLANEL_GerMed_Trim!CA17</f>
        <v>22870.347373199998</v>
      </c>
      <c r="CB31" s="1">
        <f>PLANEL_GerMed_Trim!CB17</f>
        <v>27683.0185891</v>
      </c>
      <c r="CC31" s="1">
        <f>PLANEL_GerMed_Trim!CC17</f>
        <v>36735.6723318</v>
      </c>
      <c r="CD31" s="1">
        <f>PLANEL_GerMed_Trim!CD17</f>
        <v>30244.151460699999</v>
      </c>
      <c r="CE31" s="1">
        <f>PLANEL_GerMed_Trim!CE17</f>
        <v>24331.777147699999</v>
      </c>
      <c r="CF31" s="1">
        <f>PLANEL_GerMed_Trim!CF17</f>
        <v>29504.063353599999</v>
      </c>
      <c r="CG31" s="1">
        <f>PLANEL_GerMed_Trim!CG17</f>
        <v>39176.716951099996</v>
      </c>
      <c r="CH31" s="1">
        <f>PLANEL_GerMed_Trim!CH17</f>
        <v>32223.884693500004</v>
      </c>
      <c r="CI31" s="1">
        <f>PLANEL_GerMed_Trim!CI17</f>
        <v>25768.820870199997</v>
      </c>
      <c r="CJ31" s="1">
        <f>PLANEL_GerMed_Trim!CJ17</f>
        <v>31252.978934600003</v>
      </c>
      <c r="CK31" s="1">
        <f>PLANEL_GerMed_Trim!CK17</f>
        <v>41502.002059300001</v>
      </c>
      <c r="CL31" s="1">
        <f>PLANEL_GerMed_Trim!CL17</f>
        <v>34132.8237486</v>
      </c>
      <c r="CM31" s="1">
        <f>PLANEL_GerMed_Trim!CM17</f>
        <v>28598.079348300002</v>
      </c>
      <c r="CN31" s="1">
        <f>PLANEL_GerMed_Trim!CN17</f>
        <v>34710.763406999999</v>
      </c>
      <c r="CO31" s="1">
        <f>PLANEL_GerMed_Trim!CO17</f>
        <v>46106.116590400001</v>
      </c>
      <c r="CP31" s="1">
        <f>PLANEL_GerMed_Trim!CP17</f>
        <v>37904.2785841</v>
      </c>
      <c r="CQ31" s="1">
        <f>PLANEL_GerMed_Trim!CQ17</f>
        <v>29682.633578000001</v>
      </c>
      <c r="CR31" s="1">
        <f>PLANEL_GerMed_Trim!CR17</f>
        <v>35901.880202200002</v>
      </c>
      <c r="CS31" s="1">
        <f>PLANEL_GerMed_Trim!CS17</f>
        <v>47629.514777299999</v>
      </c>
      <c r="CT31" s="1">
        <f>PLANEL_GerMed_Trim!CT17</f>
        <v>39228.457842100004</v>
      </c>
      <c r="CU31" s="1">
        <f>PLANEL_GerMed_Trim!CU17</f>
        <v>29607.3601973</v>
      </c>
      <c r="CV31" s="1">
        <f>PLANEL_GerMed_Trim!CV17</f>
        <v>35689.583739900001</v>
      </c>
      <c r="CW31" s="1">
        <f>PLANEL_GerMed_Trim!CW17</f>
        <v>47290.793846600005</v>
      </c>
      <c r="CX31" s="1">
        <f>PLANEL_GerMed_Trim!CX17</f>
        <v>39019.294889299999</v>
      </c>
      <c r="CY31" s="1">
        <f>PLANEL_GerMed_Trim!CY17</f>
        <v>35625.871906100001</v>
      </c>
      <c r="CZ31" s="1">
        <f>PLANEL_GerMed_Trim!CZ17</f>
        <v>43001.080514100002</v>
      </c>
      <c r="DA31" s="1">
        <f>PLANEL_GerMed_Trim!DA17</f>
        <v>57005.692538199997</v>
      </c>
      <c r="DB31" s="1">
        <f>PLANEL_GerMed_Trim!DB17</f>
        <v>47002.246035299999</v>
      </c>
      <c r="DC31" s="1">
        <f>PLANEL_GerMed_Trim!DC17</f>
        <v>38157.298559999996</v>
      </c>
      <c r="DD31" s="1">
        <f>PLANEL_GerMed_Trim!DD17</f>
        <v>46075.731775999993</v>
      </c>
      <c r="DE31" s="1">
        <f>PLANEL_GerMed_Trim!DE17</f>
        <v>61090.741563000003</v>
      </c>
      <c r="DF31" s="1">
        <f>PLANEL_GerMed_Trim!DF17</f>
        <v>50359.374091999998</v>
      </c>
      <c r="DG31" s="1">
        <f>PLANEL_GerMed_Trim!DG17</f>
        <v>39601.766263999998</v>
      </c>
      <c r="DH31" s="1">
        <f>PLANEL_GerMed_Trim!DH17</f>
        <v>47830.171085999995</v>
      </c>
      <c r="DI31" s="1">
        <f>PLANEL_GerMed_Trim!DI17</f>
        <v>63421.728073000006</v>
      </c>
      <c r="DJ31" s="1">
        <f>PLANEL_GerMed_Trim!DJ17</f>
        <v>52274.998642000006</v>
      </c>
      <c r="DK31" s="1">
        <f>PLANEL_GerMed_Trim!DK17</f>
        <v>41167.099474000002</v>
      </c>
      <c r="DL31" s="1">
        <f>PLANEL_GerMed_Trim!DL17</f>
        <v>49731.412705999996</v>
      </c>
      <c r="DM31" s="1">
        <f>PLANEL_GerMed_Trim!DM17</f>
        <v>65947.759342999998</v>
      </c>
      <c r="DN31" s="1">
        <f>PLANEL_GerMed_Trim!DN17</f>
        <v>54350.912642000003</v>
      </c>
      <c r="DO31" s="1">
        <f>PLANEL_GerMed_Trim!DO17</f>
        <v>42470.975323999999</v>
      </c>
      <c r="DP31" s="1">
        <f>PLANEL_GerMed_Trim!DP17</f>
        <v>51315.090245999992</v>
      </c>
      <c r="DQ31" s="1">
        <f>PLANEL_GerMed_Trim!DQ17</f>
        <v>68051.868012999999</v>
      </c>
      <c r="DR31" s="1">
        <f>PLANEL_GerMed_Trim!DR17</f>
        <v>56080.087052000003</v>
      </c>
      <c r="DS31" s="1">
        <f>PLANEL_GerMed_Trim!DS17</f>
        <v>44061.353734000004</v>
      </c>
      <c r="DT31" s="1">
        <f>PLANEL_GerMed_Trim!DT17</f>
        <v>53246.751575999995</v>
      </c>
      <c r="DU31" s="1">
        <f>PLANEL_GerMed_Trim!DU17</f>
        <v>70618.315583000003</v>
      </c>
      <c r="DV31" s="1">
        <f>PLANEL_GerMed_Trim!DV17</f>
        <v>58189.215502000006</v>
      </c>
      <c r="DW31" s="1">
        <f>PLANEL_GerMed_Trim!DW17</f>
        <v>44641.827773999998</v>
      </c>
      <c r="DX31" s="1">
        <f>PLANEL_GerMed_Trim!DX17</f>
        <v>53951.790865999996</v>
      </c>
      <c r="DY31" s="1">
        <f>PLANEL_GerMed_Trim!DY17</f>
        <v>71555.046222999998</v>
      </c>
      <c r="DZ31" s="1">
        <f>PLANEL_GerMed_Trim!DZ17</f>
        <v>58959.028711999999</v>
      </c>
      <c r="EA31" s="1">
        <f>PLANEL_GerMed_Trim!EA17</f>
        <v>45030.001344000004</v>
      </c>
      <c r="EB31" s="1">
        <f>PLANEL_GerMed_Trim!EB17</f>
        <v>54423.263475999993</v>
      </c>
      <c r="EC31" s="1">
        <f>PLANEL_GerMed_Trim!EC17</f>
        <v>72181.455063000001</v>
      </c>
      <c r="ED31" s="1">
        <f>PLANEL_GerMed_Trim!ED17</f>
        <v>59473.816832000004</v>
      </c>
      <c r="EE31" s="1">
        <f>PLANEL_GerMed_Trim!EE17</f>
        <v>46319.406464</v>
      </c>
      <c r="EF31" s="1">
        <f>PLANEL_GerMed_Trim!EF17</f>
        <v>55989.364975999997</v>
      </c>
      <c r="EG31" s="1">
        <f>PLANEL_GerMed_Trim!EG17</f>
        <v>74262.211823000005</v>
      </c>
      <c r="EH31" s="1">
        <f>PLANEL_GerMed_Trim!EH17</f>
        <v>61183.800452000003</v>
      </c>
      <c r="EI31" s="1">
        <f>PLANEL_GerMed_Trim!EI17</f>
        <v>48057.844903999998</v>
      </c>
      <c r="EJ31" s="1">
        <f>PLANEL_GerMed_Trim!EJ17</f>
        <v>58100.858875999998</v>
      </c>
      <c r="EK31" s="1">
        <f>PLANEL_GerMed_Trim!EK17</f>
        <v>77067.588873000001</v>
      </c>
      <c r="EL31" s="1">
        <f>PLANEL_GerMed_Trim!EL17</f>
        <v>63489.283181999999</v>
      </c>
      <c r="EM31" s="1">
        <f>PLANEL_GerMed_Trim!EM17</f>
        <v>49933.557514</v>
      </c>
      <c r="EN31" s="1">
        <f>PLANEL_GerMed_Trim!EN17</f>
        <v>60379.084915999993</v>
      </c>
      <c r="EO31" s="1">
        <f>PLANEL_GerMed_Trim!EO17</f>
        <v>80094.489912999998</v>
      </c>
      <c r="EP31" s="1">
        <f>PLANEL_GerMed_Trim!EP17</f>
        <v>65976.816212000005</v>
      </c>
    </row>
    <row r="32" spans="2:146" x14ac:dyDescent="0.3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0.35481481688122152</v>
      </c>
      <c r="AF32" s="33">
        <f t="shared" si="15"/>
        <v>0.42117530855604862</v>
      </c>
      <c r="AG32" s="33">
        <f t="shared" si="15"/>
        <v>0.55499824221056016</v>
      </c>
      <c r="AH32" s="33">
        <f t="shared" si="15"/>
        <v>0.46170156390694717</v>
      </c>
      <c r="AI32" s="33">
        <f t="shared" si="15"/>
        <v>0.35462721065641967</v>
      </c>
      <c r="AJ32" s="33">
        <f t="shared" si="15"/>
        <v>0.42372963957061999</v>
      </c>
      <c r="AK32" s="33">
        <f t="shared" si="15"/>
        <v>0.5596961687005616</v>
      </c>
      <c r="AL32" s="33">
        <f t="shared" si="15"/>
        <v>0.46396949015571448</v>
      </c>
      <c r="AM32" s="33">
        <f t="shared" si="15"/>
        <v>0.35457765677002961</v>
      </c>
      <c r="AN32" s="33">
        <f t="shared" si="15"/>
        <v>0.4244043349321624</v>
      </c>
      <c r="AO32" s="33">
        <f t="shared" si="15"/>
        <v>0.5609370686271502</v>
      </c>
      <c r="AP32" s="33">
        <f t="shared" si="15"/>
        <v>0.46456853516689889</v>
      </c>
      <c r="AQ32" s="33">
        <f t="shared" si="15"/>
        <v>0.35457676896235696</v>
      </c>
      <c r="AR32" s="33">
        <f t="shared" si="15"/>
        <v>0.42441642274516189</v>
      </c>
      <c r="AS32" s="33">
        <f t="shared" si="15"/>
        <v>0.56095930053627863</v>
      </c>
      <c r="AT32" s="33">
        <f t="shared" si="15"/>
        <v>0.4645792676340928</v>
      </c>
      <c r="AU32" s="33">
        <f t="shared" si="15"/>
        <v>0.35457676896235696</v>
      </c>
      <c r="AV32" s="33">
        <f t="shared" si="15"/>
        <v>0.42441642274516189</v>
      </c>
      <c r="AW32" s="33">
        <f t="shared" si="15"/>
        <v>0.56095930053627863</v>
      </c>
      <c r="AX32" s="33">
        <f t="shared" si="15"/>
        <v>0.4645792676340928</v>
      </c>
      <c r="AY32" s="33">
        <f t="shared" si="15"/>
        <v>0.35449161031619619</v>
      </c>
      <c r="AZ32" s="33">
        <f t="shared" si="15"/>
        <v>0.42557589000577922</v>
      </c>
      <c r="BA32" s="33">
        <f t="shared" si="15"/>
        <v>0.56309179319736902</v>
      </c>
      <c r="BB32" s="33">
        <f t="shared" si="15"/>
        <v>0.46560872946527787</v>
      </c>
      <c r="BC32" s="33">
        <f t="shared" si="15"/>
        <v>0.35445817614392588</v>
      </c>
      <c r="BD32" s="33">
        <f t="shared" si="15"/>
        <v>0.42603110982405112</v>
      </c>
      <c r="BE32" s="33">
        <f t="shared" si="15"/>
        <v>0.56392903344067236</v>
      </c>
      <c r="BF32" s="33">
        <f t="shared" si="15"/>
        <v>0.46601290765951009</v>
      </c>
      <c r="BG32" s="33">
        <f t="shared" si="15"/>
        <v>0.35445817926083195</v>
      </c>
      <c r="BH32" s="33">
        <f t="shared" si="15"/>
        <v>0.42603106726548529</v>
      </c>
      <c r="BI32" s="33">
        <f t="shared" si="15"/>
        <v>0.56392895534647436</v>
      </c>
      <c r="BJ32" s="33">
        <f t="shared" si="15"/>
        <v>0.46601286991386626</v>
      </c>
      <c r="BK32" s="33">
        <f t="shared" si="15"/>
        <v>0.35438569004974418</v>
      </c>
      <c r="BL32" s="33">
        <f t="shared" si="15"/>
        <v>0.42701803523777726</v>
      </c>
      <c r="BM32" s="33">
        <f t="shared" si="15"/>
        <v>0.56574418714125441</v>
      </c>
      <c r="BN32" s="33">
        <f t="shared" si="15"/>
        <v>0.46688917391286605</v>
      </c>
      <c r="BO32" s="33">
        <f t="shared" si="15"/>
        <v>0.35436305168680943</v>
      </c>
      <c r="BP32" s="33">
        <f t="shared" ref="BP32:EA32" si="16">BP31/BP17</f>
        <v>0.42732626552345387</v>
      </c>
      <c r="BQ32" s="33">
        <f t="shared" si="16"/>
        <v>0.56631108443463818</v>
      </c>
      <c r="BR32" s="33">
        <f t="shared" si="16"/>
        <v>0.46716284383856771</v>
      </c>
      <c r="BS32" s="33">
        <f t="shared" si="16"/>
        <v>0.35431674879876834</v>
      </c>
      <c r="BT32" s="33">
        <f t="shared" si="16"/>
        <v>0.42795669712873619</v>
      </c>
      <c r="BU32" s="33">
        <f t="shared" si="16"/>
        <v>0.56747057439544613</v>
      </c>
      <c r="BV32" s="33">
        <f t="shared" si="16"/>
        <v>0.46772258820377943</v>
      </c>
      <c r="BW32" s="33">
        <f t="shared" si="16"/>
        <v>0.35428595137175245</v>
      </c>
      <c r="BX32" s="33">
        <f t="shared" si="16"/>
        <v>0.42837601549408816</v>
      </c>
      <c r="BY32" s="33">
        <f t="shared" si="16"/>
        <v>0.56824178496490507</v>
      </c>
      <c r="BZ32" s="33">
        <f t="shared" si="16"/>
        <v>0.4680948903583329</v>
      </c>
      <c r="CA32" s="33">
        <f t="shared" si="16"/>
        <v>0.35425470046033797</v>
      </c>
      <c r="CB32" s="33">
        <f t="shared" si="16"/>
        <v>0.42880150869992772</v>
      </c>
      <c r="CC32" s="33">
        <f t="shared" si="16"/>
        <v>0.56902435217756198</v>
      </c>
      <c r="CD32" s="33">
        <f t="shared" si="16"/>
        <v>0.46847267518736685</v>
      </c>
      <c r="CE32" s="33">
        <f t="shared" si="16"/>
        <v>0.35420356174703294</v>
      </c>
      <c r="CF32" s="33">
        <f t="shared" si="16"/>
        <v>0.42949778236165842</v>
      </c>
      <c r="CG32" s="33">
        <f t="shared" si="16"/>
        <v>0.57030493898579371</v>
      </c>
      <c r="CH32" s="33">
        <f t="shared" si="16"/>
        <v>0.46909087907877323</v>
      </c>
      <c r="CI32" s="33">
        <f t="shared" si="16"/>
        <v>0.35419763393247178</v>
      </c>
      <c r="CJ32" s="33">
        <f t="shared" si="16"/>
        <v>0.42957849129907777</v>
      </c>
      <c r="CK32" s="33">
        <f t="shared" si="16"/>
        <v>0.57045337879096136</v>
      </c>
      <c r="CL32" s="33">
        <f t="shared" si="16"/>
        <v>0.46916253840583161</v>
      </c>
      <c r="CM32" s="33">
        <f t="shared" si="16"/>
        <v>0.3541755853228401</v>
      </c>
      <c r="CN32" s="33">
        <f t="shared" si="16"/>
        <v>0.42987869209502133</v>
      </c>
      <c r="CO32" s="33">
        <f t="shared" si="16"/>
        <v>0.57100550814922957</v>
      </c>
      <c r="CP32" s="33">
        <f t="shared" si="16"/>
        <v>0.46942907914414328</v>
      </c>
      <c r="CQ32" s="33">
        <f t="shared" si="16"/>
        <v>0.35427639896228691</v>
      </c>
      <c r="CR32" s="33">
        <f t="shared" si="16"/>
        <v>0.42850607580312455</v>
      </c>
      <c r="CS32" s="33">
        <f t="shared" si="16"/>
        <v>0.56848099193359503</v>
      </c>
      <c r="CT32" s="33">
        <f t="shared" si="16"/>
        <v>0.4682103676758555</v>
      </c>
      <c r="CU32" s="33">
        <f t="shared" si="16"/>
        <v>0.3543742932579827</v>
      </c>
      <c r="CV32" s="33">
        <f t="shared" si="16"/>
        <v>0.4271732072774263</v>
      </c>
      <c r="CW32" s="33">
        <f t="shared" si="16"/>
        <v>0.56602957964912104</v>
      </c>
      <c r="CX32" s="33">
        <f t="shared" si="16"/>
        <v>0.46702694727513994</v>
      </c>
      <c r="CY32" s="33">
        <f t="shared" si="16"/>
        <v>0.35433630605515515</v>
      </c>
      <c r="CZ32" s="33">
        <f t="shared" si="16"/>
        <v>0.42769041739965374</v>
      </c>
      <c r="DA32" s="33">
        <f t="shared" si="16"/>
        <v>0.56698083267523125</v>
      </c>
      <c r="DB32" s="33">
        <f t="shared" si="16"/>
        <v>0.46748616512013275</v>
      </c>
      <c r="DC32" s="33">
        <f t="shared" si="16"/>
        <v>0.35432429471916543</v>
      </c>
      <c r="DD32" s="33">
        <f t="shared" si="16"/>
        <v>0.42785395668221643</v>
      </c>
      <c r="DE32" s="33">
        <f t="shared" si="16"/>
        <v>0.56728161413586153</v>
      </c>
      <c r="DF32" s="33">
        <f t="shared" si="16"/>
        <v>0.46763136755052592</v>
      </c>
      <c r="DG32" s="33">
        <f t="shared" si="16"/>
        <v>0.35431812927877032</v>
      </c>
      <c r="DH32" s="33">
        <f t="shared" si="16"/>
        <v>0.42793790128701442</v>
      </c>
      <c r="DI32" s="33">
        <f t="shared" si="16"/>
        <v>0.56743600516828285</v>
      </c>
      <c r="DJ32" s="33">
        <f t="shared" si="16"/>
        <v>0.46770589986843886</v>
      </c>
      <c r="DK32" s="33">
        <f t="shared" si="16"/>
        <v>0.35431193666473626</v>
      </c>
      <c r="DL32" s="33">
        <f t="shared" si="16"/>
        <v>0.42802221614045716</v>
      </c>
      <c r="DM32" s="33">
        <f t="shared" si="16"/>
        <v>0.56759107709970313</v>
      </c>
      <c r="DN32" s="33">
        <f t="shared" si="16"/>
        <v>0.46778076094103294</v>
      </c>
      <c r="DO32" s="33">
        <f t="shared" si="16"/>
        <v>0.3543071270102699</v>
      </c>
      <c r="DP32" s="33">
        <f t="shared" si="16"/>
        <v>0.42808770127440132</v>
      </c>
      <c r="DQ32" s="33">
        <f t="shared" si="16"/>
        <v>0.56771151732282066</v>
      </c>
      <c r="DR32" s="33">
        <f t="shared" si="16"/>
        <v>0.4678389034935071</v>
      </c>
      <c r="DS32" s="33">
        <f t="shared" si="16"/>
        <v>0.35430164602739517</v>
      </c>
      <c r="DT32" s="33">
        <f t="shared" si="16"/>
        <v>0.42816232662481896</v>
      </c>
      <c r="DU32" s="33">
        <f t="shared" si="16"/>
        <v>0.56784876837390696</v>
      </c>
      <c r="DV32" s="33">
        <f t="shared" si="16"/>
        <v>0.46790516146789751</v>
      </c>
      <c r="DW32" s="33">
        <f t="shared" si="16"/>
        <v>0.35429974285501326</v>
      </c>
      <c r="DX32" s="33">
        <f t="shared" si="16"/>
        <v>0.42818823922626542</v>
      </c>
      <c r="DY32" s="33">
        <f t="shared" si="16"/>
        <v>0.56789642675770535</v>
      </c>
      <c r="DZ32" s="33">
        <f t="shared" si="16"/>
        <v>0.46792816856412578</v>
      </c>
      <c r="EA32" s="33">
        <f t="shared" si="16"/>
        <v>0.35429849762061028</v>
      </c>
      <c r="EB32" s="33">
        <f t="shared" ref="EB32:EP32" si="17">EB31/EB17</f>
        <v>0.42820519452919487</v>
      </c>
      <c r="EC32" s="33">
        <f t="shared" si="17"/>
        <v>0.56792761096148747</v>
      </c>
      <c r="ED32" s="33">
        <f t="shared" si="17"/>
        <v>0.46794322279425427</v>
      </c>
      <c r="EE32" s="33">
        <f t="shared" si="17"/>
        <v>0.35429451090349584</v>
      </c>
      <c r="EF32" s="33">
        <f t="shared" si="17"/>
        <v>0.42825947468447334</v>
      </c>
      <c r="EG32" s="33">
        <f t="shared" si="17"/>
        <v>0.56802744303061359</v>
      </c>
      <c r="EH32" s="33">
        <f t="shared" si="17"/>
        <v>0.46799141679861811</v>
      </c>
      <c r="EI32" s="33">
        <f t="shared" si="17"/>
        <v>0.35428947467611532</v>
      </c>
      <c r="EJ32" s="33">
        <f t="shared" si="17"/>
        <v>0.42832804530724683</v>
      </c>
      <c r="EK32" s="33">
        <f t="shared" si="17"/>
        <v>0.56815355809052082</v>
      </c>
      <c r="EL32" s="33">
        <f t="shared" si="17"/>
        <v>0.46805229887122335</v>
      </c>
      <c r="EM32" s="33">
        <f t="shared" si="17"/>
        <v>0.35428443419240341</v>
      </c>
      <c r="EN32" s="33">
        <f t="shared" si="17"/>
        <v>0.42839667353007205</v>
      </c>
      <c r="EO32" s="33">
        <f t="shared" si="17"/>
        <v>0.56827977924065287</v>
      </c>
      <c r="EP32" s="33">
        <f t="shared" si="17"/>
        <v>0.46811323216718581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4.4" x14ac:dyDescent="0.3"/>
  <cols>
    <col min="2" max="2" width="24.6640625" bestFit="1" customWidth="1"/>
  </cols>
  <sheetData>
    <row r="1" spans="1:42" x14ac:dyDescent="0.3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3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3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3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4098.793404</v>
      </c>
      <c r="O5" s="41">
        <v>4098.793404</v>
      </c>
      <c r="P5" s="41">
        <v>2077.8014170000001</v>
      </c>
      <c r="Q5" s="41">
        <v>5537.8838589999996</v>
      </c>
      <c r="R5" s="41">
        <v>7451.1855910000004</v>
      </c>
      <c r="S5" s="41">
        <v>7689.2828509999999</v>
      </c>
      <c r="T5" s="41">
        <v>7935.7553909999997</v>
      </c>
      <c r="U5" s="41">
        <v>8179.8349930000004</v>
      </c>
      <c r="V5" s="41">
        <v>8420.3251899999996</v>
      </c>
      <c r="W5" s="41">
        <v>7662.1153519999998</v>
      </c>
      <c r="X5" s="41">
        <v>7854.746803</v>
      </c>
      <c r="Y5" s="41">
        <v>8022.2524130000002</v>
      </c>
      <c r="Z5" s="41">
        <v>8207.1068180000002</v>
      </c>
      <c r="AA5" s="41">
        <v>8369.2283179999995</v>
      </c>
      <c r="AB5" s="41">
        <v>8181.4525599999997</v>
      </c>
      <c r="AC5" s="41">
        <v>8233.4989459999997</v>
      </c>
      <c r="AD5" s="41">
        <v>8303.4923620000009</v>
      </c>
      <c r="AE5" s="41">
        <v>8361.5210910000005</v>
      </c>
      <c r="AF5" s="41">
        <v>8450.0597699999998</v>
      </c>
      <c r="AG5" s="41">
        <v>8507.4902650000004</v>
      </c>
      <c r="AH5" s="41">
        <v>8587.6536639999995</v>
      </c>
      <c r="AI5" s="41">
        <v>8654.6559070000003</v>
      </c>
      <c r="AJ5" s="41">
        <v>8731.2299000000003</v>
      </c>
      <c r="AK5" s="41">
        <v>8767.1239600000008</v>
      </c>
      <c r="AL5" s="41">
        <v>8823.3579860000009</v>
      </c>
      <c r="AM5" s="41">
        <v>8868.2255600000008</v>
      </c>
      <c r="AN5" s="41">
        <v>8919.6737109999995</v>
      </c>
      <c r="AO5" s="41">
        <v>8999.2388759999994</v>
      </c>
      <c r="AP5" s="41">
        <v>9063.8481819999997</v>
      </c>
    </row>
    <row r="6" spans="1:42" x14ac:dyDescent="0.3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3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3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3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3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3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3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3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3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3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3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4934.7591730000004</v>
      </c>
      <c r="O16" s="41">
        <v>4934.7591730000004</v>
      </c>
      <c r="P16" s="41">
        <v>2441.4703249999998</v>
      </c>
      <c r="Q16" s="41">
        <v>5901.5527659999998</v>
      </c>
      <c r="R16" s="41">
        <v>7814.854499</v>
      </c>
      <c r="S16" s="41">
        <v>8052.9517580000002</v>
      </c>
      <c r="T16" s="41">
        <v>8299.4242979999999</v>
      </c>
      <c r="U16" s="41">
        <v>8543.503901</v>
      </c>
      <c r="V16" s="41">
        <v>8783.9940970000007</v>
      </c>
      <c r="W16" s="41">
        <v>7791.2839169999997</v>
      </c>
      <c r="X16" s="41">
        <v>7983.9153679999999</v>
      </c>
      <c r="Y16" s="41">
        <v>8151.4209780000001</v>
      </c>
      <c r="Z16" s="41">
        <v>8336.2753830000001</v>
      </c>
      <c r="AA16" s="41">
        <v>8498.3968829999994</v>
      </c>
      <c r="AB16" s="41">
        <v>8181.4525599999997</v>
      </c>
      <c r="AC16" s="41">
        <v>8233.4989459999997</v>
      </c>
      <c r="AD16" s="41">
        <v>8303.4923620000009</v>
      </c>
      <c r="AE16" s="41">
        <v>8361.5210910000005</v>
      </c>
      <c r="AF16" s="41">
        <v>8450.0597699999998</v>
      </c>
      <c r="AG16" s="41">
        <v>8507.4902650000004</v>
      </c>
      <c r="AH16" s="41">
        <v>8587.6536639999995</v>
      </c>
      <c r="AI16" s="41">
        <v>8654.6559070000003</v>
      </c>
      <c r="AJ16" s="41">
        <v>8731.2299000000003</v>
      </c>
      <c r="AK16" s="41">
        <v>8767.1239600000008</v>
      </c>
      <c r="AL16" s="41">
        <v>8823.3579860000009</v>
      </c>
      <c r="AM16" s="41">
        <v>8868.2255600000008</v>
      </c>
      <c r="AN16" s="41">
        <v>8919.6737109999995</v>
      </c>
      <c r="AO16" s="41">
        <v>8999.2388759999994</v>
      </c>
      <c r="AP16" s="41">
        <v>9063.8481819999997</v>
      </c>
    </row>
    <row r="17" spans="2:42" x14ac:dyDescent="0.3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3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3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3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3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3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3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3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3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3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3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3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3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3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3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403.99176740000001</v>
      </c>
      <c r="Q31" s="41">
        <v>464.32065679999999</v>
      </c>
      <c r="R31" s="41">
        <v>464.32065679999999</v>
      </c>
      <c r="S31" s="41">
        <v>464.32065679999999</v>
      </c>
      <c r="T31" s="41">
        <v>464.32065679999999</v>
      </c>
      <c r="U31" s="41">
        <v>464.32065679999999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3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156.36729969999999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3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3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3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3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3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3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3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3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560.35906709999995</v>
      </c>
      <c r="Q40" s="41">
        <v>620.68795650000004</v>
      </c>
      <c r="R40" s="41">
        <v>620.68795650000004</v>
      </c>
      <c r="S40" s="41">
        <v>620.68795650000004</v>
      </c>
      <c r="T40" s="41">
        <v>620.68795650000004</v>
      </c>
      <c r="U40" s="41">
        <v>620.68795650000004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3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3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3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3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3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3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3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3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3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3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3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3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3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3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1067.6131780000001</v>
      </c>
      <c r="P54" s="41">
        <v>1102.440769</v>
      </c>
      <c r="Q54" s="41">
        <v>1086.9311319999999</v>
      </c>
      <c r="R54" s="41">
        <v>1086.9311319999999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285.35467640000002</v>
      </c>
      <c r="AC54" s="41">
        <v>285.35467640000002</v>
      </c>
      <c r="AD54" s="41">
        <v>285.35467640000002</v>
      </c>
      <c r="AE54" s="41">
        <v>323.8062352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3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3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3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3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3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3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3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3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3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3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1067.6131780000001</v>
      </c>
      <c r="P64" s="41">
        <v>1102.440769</v>
      </c>
      <c r="Q64" s="41">
        <v>1086.9311319999999</v>
      </c>
      <c r="R64" s="41">
        <v>1086.9311319999999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285.35467640000002</v>
      </c>
      <c r="AC64" s="41">
        <v>285.35467640000002</v>
      </c>
      <c r="AD64" s="41">
        <v>285.35467640000002</v>
      </c>
      <c r="AE64" s="41">
        <v>323.8062352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3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3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3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3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3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3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3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3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3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3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3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3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3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3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3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3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3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3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3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3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3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3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3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3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3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3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3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3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3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3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3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3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3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3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3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3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3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1875.425534</v>
      </c>
      <c r="L101" s="41">
        <v>1880.3839889999999</v>
      </c>
      <c r="M101" s="41">
        <v>2096.7031750000001</v>
      </c>
      <c r="N101" s="41">
        <v>2096.9729630000002</v>
      </c>
      <c r="O101" s="41">
        <v>2066.735267</v>
      </c>
      <c r="P101" s="41">
        <v>1918.554664</v>
      </c>
      <c r="Q101" s="41">
        <v>546.33849199999997</v>
      </c>
      <c r="R101" s="41">
        <v>447.88765949999998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3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3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1270.048509</v>
      </c>
      <c r="Q103" s="41">
        <v>897.36581179999996</v>
      </c>
      <c r="R103" s="41">
        <v>897.36581179999996</v>
      </c>
      <c r="S103" s="41">
        <v>897.36581179999996</v>
      </c>
      <c r="T103" s="41">
        <v>897.36581179999996</v>
      </c>
      <c r="U103" s="41">
        <v>897.36581179999996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1170.414149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3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779.62451429999999</v>
      </c>
      <c r="M104" s="41">
        <v>859.03221780000001</v>
      </c>
      <c r="N104" s="41">
        <v>921.65135829999997</v>
      </c>
      <c r="O104" s="41">
        <v>859.03221780000001</v>
      </c>
      <c r="P104" s="41">
        <v>1072.0401670000001</v>
      </c>
      <c r="Q104" s="41">
        <v>1132.4033199999999</v>
      </c>
      <c r="R104" s="41">
        <v>1132.4033199999999</v>
      </c>
      <c r="S104" s="41">
        <v>1132.4033199999999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3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3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3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646.46067349999998</v>
      </c>
      <c r="I107" s="41">
        <v>646.46067349999998</v>
      </c>
      <c r="J107" s="41">
        <v>558.84478790000003</v>
      </c>
      <c r="K107" s="41">
        <v>638.34415720000004</v>
      </c>
      <c r="L107" s="41">
        <v>646.46067349999998</v>
      </c>
      <c r="M107" s="41">
        <v>646.46067349999998</v>
      </c>
      <c r="N107" s="41">
        <v>709.72253760000001</v>
      </c>
      <c r="O107" s="41">
        <v>646.46067349999998</v>
      </c>
      <c r="P107" s="41">
        <v>702.65792529999999</v>
      </c>
      <c r="Q107" s="41">
        <v>701.60378509999998</v>
      </c>
      <c r="R107" s="41">
        <v>709.72253760000001</v>
      </c>
      <c r="S107" s="41">
        <v>724.85333249999996</v>
      </c>
      <c r="T107" s="41">
        <v>746.43872220000003</v>
      </c>
      <c r="U107" s="41">
        <v>975.62747200000001</v>
      </c>
      <c r="V107" s="41">
        <v>845.79580199999998</v>
      </c>
      <c r="W107" s="41">
        <v>531.98474769999996</v>
      </c>
      <c r="X107" s="41">
        <v>531.98474769999996</v>
      </c>
      <c r="Y107" s="41">
        <v>531.98474769999996</v>
      </c>
      <c r="Z107" s="41">
        <v>531.98474769999996</v>
      </c>
      <c r="AA107" s="41">
        <v>531.98474769999996</v>
      </c>
      <c r="AB107" s="41">
        <v>531.98474769999996</v>
      </c>
      <c r="AC107" s="41">
        <v>136.07326430000001</v>
      </c>
      <c r="AD107" s="41">
        <v>136.07326430000001</v>
      </c>
      <c r="AE107" s="41">
        <v>136.07326430000001</v>
      </c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3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3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3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3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3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4234.5714159999998</v>
      </c>
      <c r="I112" s="41">
        <v>4278.6878919999999</v>
      </c>
      <c r="J112" s="41">
        <v>3962.1296229999998</v>
      </c>
      <c r="K112" s="41">
        <v>4200.4492</v>
      </c>
      <c r="L112" s="41">
        <v>4970.6815989999996</v>
      </c>
      <c r="M112" s="41">
        <v>5304.6038060000001</v>
      </c>
      <c r="N112" s="41">
        <v>5218.7375190000002</v>
      </c>
      <c r="O112" s="41">
        <v>5062.6188190000003</v>
      </c>
      <c r="P112" s="41">
        <v>4963.3012660000004</v>
      </c>
      <c r="Q112" s="41">
        <v>3277.711409</v>
      </c>
      <c r="R112" s="41">
        <v>3187.3793289999999</v>
      </c>
      <c r="S112" s="41">
        <v>3202.5101239999999</v>
      </c>
      <c r="T112" s="41">
        <v>3141.7449280000001</v>
      </c>
      <c r="U112" s="41">
        <v>3370.9336779999999</v>
      </c>
      <c r="V112" s="41">
        <v>3095.3597650000002</v>
      </c>
      <c r="W112" s="41">
        <v>2253.2734679999999</v>
      </c>
      <c r="X112" s="41">
        <v>2253.2734679999999</v>
      </c>
      <c r="Y112" s="41">
        <v>2253.2734679999999</v>
      </c>
      <c r="Z112" s="41">
        <v>1572.4420170000001</v>
      </c>
      <c r="AA112" s="41">
        <v>1718.7437849999999</v>
      </c>
      <c r="AB112" s="41">
        <v>1718.7437849999999</v>
      </c>
      <c r="AC112" s="41">
        <v>1322.832302</v>
      </c>
      <c r="AD112" s="41">
        <v>1322.832302</v>
      </c>
      <c r="AE112" s="41">
        <v>1452.8380709999999</v>
      </c>
      <c r="AF112" s="41">
        <v>1170.4630380000001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3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>
        <v>470.45916269999998</v>
      </c>
      <c r="AN113" s="41">
        <v>1337.0460680000001</v>
      </c>
      <c r="AO113" s="41">
        <v>1764.636671</v>
      </c>
      <c r="AP113" s="41">
        <v>1654.4038989999999</v>
      </c>
    </row>
    <row r="114" spans="1:42" x14ac:dyDescent="0.3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3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3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3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3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3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3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3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3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3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3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470.45916269999998</v>
      </c>
      <c r="AN124" s="41">
        <v>1337.0460680000001</v>
      </c>
      <c r="AO124" s="41">
        <v>1764.636671</v>
      </c>
      <c r="AP124" s="41">
        <v>1654.4038989999999</v>
      </c>
    </row>
    <row r="125" spans="1:42" x14ac:dyDescent="0.3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1443.9195319999999</v>
      </c>
      <c r="AC125" s="41">
        <v>1414.1747089999999</v>
      </c>
      <c r="AD125" s="41">
        <v>2661.210744</v>
      </c>
      <c r="AE125" s="41">
        <v>3505.466848</v>
      </c>
      <c r="AF125" s="41">
        <v>1806.3727940000001</v>
      </c>
      <c r="AG125" s="41">
        <v>1520.6918539999999</v>
      </c>
      <c r="AH125" s="41">
        <v>1804.2827540000001</v>
      </c>
      <c r="AI125" s="41">
        <v>1542.270526</v>
      </c>
      <c r="AJ125" s="41">
        <v>2154.3134599999998</v>
      </c>
      <c r="AK125" s="41">
        <v>2154.3134599999998</v>
      </c>
      <c r="AL125" s="41">
        <v>2281.037781</v>
      </c>
      <c r="AM125" s="41">
        <v>2787.9350650000001</v>
      </c>
      <c r="AN125" s="41">
        <v>2814.5405599999999</v>
      </c>
      <c r="AO125" s="41">
        <v>3168.108029</v>
      </c>
      <c r="AP125" s="41">
        <v>3263.0959290000001</v>
      </c>
    </row>
    <row r="126" spans="1:42" x14ac:dyDescent="0.3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3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810.08818380000002</v>
      </c>
      <c r="AF127" s="41">
        <v>405.04409190000001</v>
      </c>
      <c r="AG127" s="41">
        <v>675.07348649999994</v>
      </c>
      <c r="AH127" s="41">
        <v>675.07348649999994</v>
      </c>
      <c r="AI127" s="41">
        <v>585.06368829999997</v>
      </c>
      <c r="AJ127" s="41">
        <v>450.048991</v>
      </c>
      <c r="AK127" s="41">
        <v>497.93095190000003</v>
      </c>
      <c r="AL127" s="41">
        <v>540.05878919999998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3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3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3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3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3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3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3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3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3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895.36062419999996</v>
      </c>
      <c r="Z136" s="41">
        <v>1193.8141659999999</v>
      </c>
      <c r="AA136" s="41">
        <v>1492.267707</v>
      </c>
      <c r="AB136" s="41">
        <v>1713.9489269999999</v>
      </c>
      <c r="AC136" s="41">
        <v>1729.2090029999999</v>
      </c>
      <c r="AD136" s="41">
        <v>3021.249937</v>
      </c>
      <c r="AE136" s="41">
        <v>4315.5550309999999</v>
      </c>
      <c r="AF136" s="41">
        <v>2211.416886</v>
      </c>
      <c r="AG136" s="41">
        <v>2195.7653399999999</v>
      </c>
      <c r="AH136" s="41">
        <v>2479.3562400000001</v>
      </c>
      <c r="AI136" s="41">
        <v>2127.3342149999999</v>
      </c>
      <c r="AJ136" s="41">
        <v>2604.362451</v>
      </c>
      <c r="AK136" s="41">
        <v>2652.2444110000001</v>
      </c>
      <c r="AL136" s="41">
        <v>2821.0965700000002</v>
      </c>
      <c r="AM136" s="41">
        <v>3598.0232489999999</v>
      </c>
      <c r="AN136" s="41">
        <v>3624.6287440000001</v>
      </c>
      <c r="AO136" s="41">
        <v>3978.1962130000002</v>
      </c>
      <c r="AP136" s="41">
        <v>4073.1841129999998</v>
      </c>
    </row>
    <row r="137" spans="1:42" x14ac:dyDescent="0.3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249.12372429999999</v>
      </c>
      <c r="N137" s="41">
        <v>325.937072</v>
      </c>
      <c r="O137" s="41">
        <v>275.12470669999999</v>
      </c>
      <c r="P137" s="41">
        <v>211.65398880000001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3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3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3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3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3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3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3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3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3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3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3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291.02406400000001</v>
      </c>
      <c r="N148" s="41">
        <v>367.83741170000002</v>
      </c>
      <c r="O148" s="41">
        <v>317.02504640000001</v>
      </c>
      <c r="P148" s="41">
        <v>253.5543285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3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3052.6641730000001</v>
      </c>
      <c r="AO149" s="41">
        <v>3052.6641730000001</v>
      </c>
      <c r="AP149" s="41">
        <v>3007.6281399999998</v>
      </c>
    </row>
    <row r="150" spans="1:42" x14ac:dyDescent="0.3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3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3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3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3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3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3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3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3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3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3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3052.6641730000001</v>
      </c>
      <c r="AO160" s="41">
        <v>3052.6641730000001</v>
      </c>
      <c r="AP160" s="41">
        <v>3007.6281399999998</v>
      </c>
    </row>
    <row r="161" spans="2:42" x14ac:dyDescent="0.3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3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3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3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3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3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3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3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3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3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3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3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40.236347379999998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3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3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3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3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3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3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3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3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3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3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3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3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3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3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3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3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3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3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3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3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3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3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3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3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3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3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3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3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3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3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3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3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3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3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3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3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3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3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3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3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3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3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3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3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3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3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3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3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3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3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3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3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3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3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3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3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3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3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3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3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3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19728.783200000002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19991.521970000002</v>
      </c>
      <c r="S233" s="41">
        <v>19991.521970000002</v>
      </c>
      <c r="T233" s="41">
        <v>20346.492030000001</v>
      </c>
      <c r="U233" s="41">
        <v>21059.06727</v>
      </c>
      <c r="V233" s="41">
        <v>20887.005160000001</v>
      </c>
      <c r="W233" s="41">
        <v>21124.877710000001</v>
      </c>
      <c r="X233" s="41">
        <v>21048.19038</v>
      </c>
      <c r="Y233" s="41">
        <v>20896.959180000002</v>
      </c>
      <c r="Z233" s="41">
        <v>21001.435720000001</v>
      </c>
      <c r="AA233" s="41">
        <v>21125.271949999998</v>
      </c>
      <c r="AB233" s="41">
        <v>21219.278760000001</v>
      </c>
      <c r="AC233" s="41">
        <v>21227.411329999999</v>
      </c>
      <c r="AD233" s="41">
        <v>21227.411329999999</v>
      </c>
      <c r="AE233" s="41">
        <v>21438.531800000001</v>
      </c>
      <c r="AF233" s="41">
        <v>21438.531800000001</v>
      </c>
      <c r="AG233" s="41">
        <v>21376.511050000001</v>
      </c>
      <c r="AH233" s="41">
        <v>21438.531800000001</v>
      </c>
      <c r="AI233" s="41">
        <v>21438.531800000001</v>
      </c>
      <c r="AJ233" s="41">
        <v>21438.531800000001</v>
      </c>
      <c r="AK233" s="41">
        <v>21438.531800000001</v>
      </c>
      <c r="AL233" s="41">
        <v>21438.531800000001</v>
      </c>
      <c r="AM233" s="41">
        <v>21438.531800000001</v>
      </c>
      <c r="AN233" s="41">
        <v>21438.531800000001</v>
      </c>
      <c r="AO233" s="41">
        <v>21438.531800000001</v>
      </c>
      <c r="AP233" s="41">
        <v>21457.150740000001</v>
      </c>
    </row>
    <row r="234" spans="2:42" x14ac:dyDescent="0.3">
      <c r="B234" s="40" t="s">
        <v>1</v>
      </c>
      <c r="C234" s="42" t="s">
        <v>38</v>
      </c>
      <c r="D234" s="41">
        <v>7729.1208580000002</v>
      </c>
      <c r="E234" s="41">
        <v>7868.2101860000002</v>
      </c>
      <c r="F234" s="41">
        <v>7868.2101860000002</v>
      </c>
      <c r="G234" s="41">
        <v>7641.6103009999997</v>
      </c>
      <c r="H234" s="41">
        <v>7703.3560660000003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8234.5396860000001</v>
      </c>
      <c r="Q234" s="41">
        <v>8255.6180490000006</v>
      </c>
      <c r="R234" s="41">
        <v>8392.8810780000003</v>
      </c>
      <c r="S234" s="41">
        <v>8392.8810780000003</v>
      </c>
      <c r="T234" s="41">
        <v>8783.0864120000006</v>
      </c>
      <c r="U234" s="41">
        <v>9880.6546749999998</v>
      </c>
      <c r="V234" s="41">
        <v>9892.9704089999996</v>
      </c>
      <c r="W234" s="41">
        <v>9768.2759480000004</v>
      </c>
      <c r="X234" s="41">
        <v>9908.4570879999992</v>
      </c>
      <c r="Y234" s="41">
        <v>9520.8804290000007</v>
      </c>
      <c r="Z234" s="41">
        <v>9878.4014019999995</v>
      </c>
      <c r="AA234" s="41">
        <v>9918.923213</v>
      </c>
      <c r="AB234" s="41">
        <v>9918.923213</v>
      </c>
      <c r="AC234" s="41">
        <v>9918.923213</v>
      </c>
      <c r="AD234" s="41">
        <v>9918.923213</v>
      </c>
      <c r="AE234" s="41">
        <v>9918.923213</v>
      </c>
      <c r="AF234" s="41">
        <v>9918.923213</v>
      </c>
      <c r="AG234" s="41">
        <v>9918.923213</v>
      </c>
      <c r="AH234" s="41">
        <v>9918.923213</v>
      </c>
      <c r="AI234" s="41">
        <v>9903.5202229999995</v>
      </c>
      <c r="AJ234" s="41">
        <v>9918.923213</v>
      </c>
      <c r="AK234" s="41">
        <v>9918.923213</v>
      </c>
      <c r="AL234" s="41">
        <v>9918.923213</v>
      </c>
      <c r="AM234" s="41">
        <v>9918.923213</v>
      </c>
      <c r="AN234" s="41">
        <v>9918.923213</v>
      </c>
      <c r="AO234" s="41">
        <v>9918.923213</v>
      </c>
      <c r="AP234" s="41">
        <v>9918.923213</v>
      </c>
    </row>
    <row r="235" spans="2:42" x14ac:dyDescent="0.3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5159.9785860000002</v>
      </c>
      <c r="H235" s="41">
        <v>4950.5474690000001</v>
      </c>
      <c r="I235" s="41">
        <v>4806.3514420000001</v>
      </c>
      <c r="J235" s="41">
        <v>4038.4067020000002</v>
      </c>
      <c r="K235" s="41">
        <v>3437.8584249999999</v>
      </c>
      <c r="L235" s="41">
        <v>4728.9045669999996</v>
      </c>
      <c r="M235" s="41">
        <v>4642.8721960000003</v>
      </c>
      <c r="N235" s="41">
        <v>5200.582539</v>
      </c>
      <c r="O235" s="41">
        <v>5200.582539</v>
      </c>
      <c r="P235" s="41">
        <v>4551.7488530000001</v>
      </c>
      <c r="Q235" s="41">
        <v>5200.582539</v>
      </c>
      <c r="R235" s="41">
        <v>5200.582539</v>
      </c>
      <c r="S235" s="41">
        <v>5200.582539</v>
      </c>
      <c r="T235" s="41">
        <v>5265.5554609999999</v>
      </c>
      <c r="U235" s="41">
        <v>5409.6504020000002</v>
      </c>
      <c r="V235" s="41">
        <v>5354.6174510000001</v>
      </c>
      <c r="W235" s="41">
        <v>5287.3305890000001</v>
      </c>
      <c r="X235" s="41">
        <v>5320.4087250000002</v>
      </c>
      <c r="Y235" s="41">
        <v>4638.0440289999997</v>
      </c>
      <c r="Z235" s="41">
        <v>5361.0985289999999</v>
      </c>
      <c r="AA235" s="41">
        <v>5388.4256349999996</v>
      </c>
      <c r="AB235" s="41">
        <v>5409.6504020000002</v>
      </c>
      <c r="AC235" s="41">
        <v>5484.6413920000005</v>
      </c>
      <c r="AD235" s="41">
        <v>5476.31448</v>
      </c>
      <c r="AE235" s="41">
        <v>5484.6413920000005</v>
      </c>
      <c r="AF235" s="41">
        <v>5484.6413920000005</v>
      </c>
      <c r="AG235" s="41">
        <v>5298.8971890000003</v>
      </c>
      <c r="AH235" s="41">
        <v>5484.6413920000005</v>
      </c>
      <c r="AI235" s="41">
        <v>5409.6504020000002</v>
      </c>
      <c r="AJ235" s="41">
        <v>5431.5599309999998</v>
      </c>
      <c r="AK235" s="41">
        <v>5450.2276860000002</v>
      </c>
      <c r="AL235" s="41">
        <v>5484.6413920000005</v>
      </c>
      <c r="AM235" s="41">
        <v>5461.5405289999999</v>
      </c>
      <c r="AN235" s="41">
        <v>5140.1383089999999</v>
      </c>
      <c r="AO235" s="41">
        <v>4612.8823050000001</v>
      </c>
      <c r="AP235" s="41">
        <v>4017.8488299999999</v>
      </c>
    </row>
    <row r="236" spans="2:42" x14ac:dyDescent="0.3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3881.09951</v>
      </c>
      <c r="I236" s="41">
        <v>3953.239</v>
      </c>
      <c r="J236" s="41">
        <v>5344.5023979999996</v>
      </c>
      <c r="K236" s="41">
        <v>7121.0751250000003</v>
      </c>
      <c r="L236" s="41">
        <v>9117.9375479999999</v>
      </c>
      <c r="M236" s="41">
        <v>10101.715990000001</v>
      </c>
      <c r="N236" s="41">
        <v>9540.3313049999997</v>
      </c>
      <c r="O236" s="41">
        <v>9595.5309809999999</v>
      </c>
      <c r="P236" s="41">
        <v>9404.6434389999995</v>
      </c>
      <c r="Q236" s="41">
        <v>9686.5792199999996</v>
      </c>
      <c r="R236" s="41">
        <v>8706.1871040000005</v>
      </c>
      <c r="S236" s="41">
        <v>10061.238359999999</v>
      </c>
      <c r="T236" s="41">
        <v>9854.0435980000002</v>
      </c>
      <c r="U236" s="41">
        <v>10101.715990000001</v>
      </c>
      <c r="V236" s="41">
        <v>10101.715990000001</v>
      </c>
      <c r="W236" s="41">
        <v>8615.6002050000006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3">
      <c r="B237" s="40" t="s">
        <v>1</v>
      </c>
      <c r="C237" s="42" t="s">
        <v>41</v>
      </c>
      <c r="D237" s="41">
        <v>9045.0743220000004</v>
      </c>
      <c r="E237" s="41">
        <v>9097.053226</v>
      </c>
      <c r="F237" s="41">
        <v>8666.2150930000007</v>
      </c>
      <c r="G237" s="41">
        <v>9272.0776079999996</v>
      </c>
      <c r="H237" s="41">
        <v>8460.8389740000002</v>
      </c>
      <c r="I237" s="41">
        <v>8881.2404170000009</v>
      </c>
      <c r="J237" s="41">
        <v>8156.6964610000005</v>
      </c>
      <c r="K237" s="41">
        <v>8267.5729389999997</v>
      </c>
      <c r="L237" s="41">
        <v>5856.9508509999996</v>
      </c>
      <c r="M237" s="41">
        <v>7613.964363</v>
      </c>
      <c r="N237" s="41">
        <v>9272.0776079999996</v>
      </c>
      <c r="O237" s="41">
        <v>8317.5387599999995</v>
      </c>
      <c r="P237" s="41">
        <v>7083.906986</v>
      </c>
      <c r="Q237" s="41">
        <v>9272.0776079999996</v>
      </c>
      <c r="R237" s="41">
        <v>9272.0776079999996</v>
      </c>
      <c r="S237" s="41">
        <v>8421.4673970000003</v>
      </c>
      <c r="T237" s="41">
        <v>9272.0776079999996</v>
      </c>
      <c r="U237" s="41">
        <v>9272.0776079999996</v>
      </c>
      <c r="V237" s="41">
        <v>8636.9997189999995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3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2041.9542530000001</v>
      </c>
      <c r="I238" s="41">
        <v>2115.9019239999998</v>
      </c>
      <c r="J238" s="41">
        <v>1241.1492370000001</v>
      </c>
      <c r="K238" s="41">
        <v>3081.1919509999998</v>
      </c>
      <c r="L238" s="41">
        <v>3081.4956269999998</v>
      </c>
      <c r="M238" s="41">
        <v>3125.0090300000002</v>
      </c>
      <c r="N238" s="41">
        <v>3153.1930830000001</v>
      </c>
      <c r="O238" s="41">
        <v>2730.263931</v>
      </c>
      <c r="P238" s="41">
        <v>4646.0225289999998</v>
      </c>
      <c r="Q238" s="41">
        <v>2168.5915369999998</v>
      </c>
      <c r="R238" s="41">
        <v>3221.6889860000001</v>
      </c>
      <c r="S238" s="41">
        <v>3049.5907649999999</v>
      </c>
      <c r="T238" s="41">
        <v>2522.881934</v>
      </c>
      <c r="U238" s="41">
        <v>1862.867602</v>
      </c>
      <c r="V238" s="41">
        <v>3224.4078979999999</v>
      </c>
      <c r="W238" s="41">
        <v>3569.896291</v>
      </c>
      <c r="X238" s="41">
        <v>3258.991724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3939.9917839999998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3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166.6665294</v>
      </c>
      <c r="I239" s="41">
        <v>142.79763729999999</v>
      </c>
      <c r="J239" s="41">
        <v>5.4861906649999996</v>
      </c>
      <c r="K239" s="41">
        <v>211.9671816</v>
      </c>
      <c r="L239" s="41">
        <v>212.08334310000001</v>
      </c>
      <c r="M239" s="41">
        <v>212.08334310000001</v>
      </c>
      <c r="N239" s="41">
        <v>251.6734902</v>
      </c>
      <c r="O239" s="41">
        <v>251.6734902</v>
      </c>
      <c r="P239" s="41">
        <v>126.8869608</v>
      </c>
      <c r="Q239" s="41">
        <v>180.07684570000001</v>
      </c>
      <c r="R239" s="41">
        <v>332.26917589999999</v>
      </c>
      <c r="S239" s="41">
        <v>417.11746799999997</v>
      </c>
      <c r="T239" s="41">
        <v>366.39198290000002</v>
      </c>
      <c r="U239" s="41">
        <v>459.38471679999998</v>
      </c>
      <c r="V239" s="41">
        <v>464.52439579999998</v>
      </c>
      <c r="W239" s="41">
        <v>610.09106670000006</v>
      </c>
      <c r="X239" s="41">
        <v>648.65922560000001</v>
      </c>
      <c r="Y239" s="41">
        <v>683.39700879999998</v>
      </c>
      <c r="Z239" s="41">
        <v>675.25068069999998</v>
      </c>
      <c r="AA239" s="41">
        <v>756.11997350000001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709.78188509999995</v>
      </c>
      <c r="AJ239" s="41">
        <v>882.70915960000002</v>
      </c>
      <c r="AK239" s="41">
        <v>882.70915960000002</v>
      </c>
      <c r="AL239" s="41">
        <v>774.87229549999995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3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>
        <v>197.34753850000001</v>
      </c>
      <c r="AC240" s="41">
        <v>776.12609169999996</v>
      </c>
      <c r="AD240" s="41">
        <v>871.22465810000006</v>
      </c>
      <c r="AE240" s="41">
        <v>1201.8622089999999</v>
      </c>
      <c r="AF240" s="41">
        <v>806.36687910000001</v>
      </c>
      <c r="AG240" s="41">
        <v>976.52897580000001</v>
      </c>
      <c r="AH240" s="41">
        <v>841.49100499999997</v>
      </c>
      <c r="AI240" s="41">
        <v>947.4369289</v>
      </c>
      <c r="AJ240" s="41">
        <v>1188.6613709999999</v>
      </c>
      <c r="AK240" s="41">
        <v>802.81281030000002</v>
      </c>
      <c r="AL240" s="41">
        <v>818.50683709999998</v>
      </c>
      <c r="AM240" s="41">
        <v>1201.8622089999999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3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1463.3779939999999</v>
      </c>
      <c r="M241" s="41">
        <v>575.84199020000005</v>
      </c>
      <c r="N241" s="41">
        <v>733.34417470000005</v>
      </c>
      <c r="O241" s="41">
        <v>1121.121529</v>
      </c>
      <c r="P241" s="41">
        <v>1848.1952060000001</v>
      </c>
      <c r="Q241" s="41">
        <v>575.84199020000005</v>
      </c>
      <c r="R241" s="41">
        <v>592.58260089999999</v>
      </c>
      <c r="S241" s="41">
        <v>575.84199020000005</v>
      </c>
      <c r="T241" s="41">
        <v>1360.53061</v>
      </c>
      <c r="U241" s="41">
        <v>1956.649627</v>
      </c>
      <c r="V241" s="41">
        <v>1907.450912</v>
      </c>
      <c r="W241" s="41">
        <v>1985.7157649999999</v>
      </c>
      <c r="X241" s="41">
        <v>1338.97831</v>
      </c>
      <c r="Y241" s="41">
        <v>1996.4457749999999</v>
      </c>
      <c r="Z241" s="41">
        <v>1907.473618</v>
      </c>
      <c r="AA241" s="41">
        <v>1985.7384709999999</v>
      </c>
      <c r="AB241" s="41">
        <v>1956.649627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1967.356931</v>
      </c>
      <c r="AJ241" s="41">
        <v>1422.0773919999999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3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3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3">
      <c r="B244" s="40" t="s">
        <v>1</v>
      </c>
      <c r="C244" s="42" t="s">
        <v>15</v>
      </c>
      <c r="D244" s="41">
        <v>45361.468840000001</v>
      </c>
      <c r="E244" s="41">
        <v>46094.109190000003</v>
      </c>
      <c r="F244" s="41">
        <v>45550.174059999998</v>
      </c>
      <c r="G244" s="41">
        <v>46081.660880000003</v>
      </c>
      <c r="H244" s="41">
        <v>46809.213499999998</v>
      </c>
      <c r="I244" s="41">
        <v>47372.491300000002</v>
      </c>
      <c r="J244" s="41">
        <v>46500.883430000002</v>
      </c>
      <c r="K244" s="41">
        <v>49944.146090000002</v>
      </c>
      <c r="L244" s="41">
        <v>52492.621070000001</v>
      </c>
      <c r="M244" s="41">
        <v>54303.358050000003</v>
      </c>
      <c r="N244" s="41">
        <v>56266.519780000002</v>
      </c>
      <c r="O244" s="41">
        <v>55408.503149999997</v>
      </c>
      <c r="P244" s="41">
        <v>55832.117530000003</v>
      </c>
      <c r="Q244" s="41">
        <v>55275.541660000003</v>
      </c>
      <c r="R244" s="41">
        <v>55709.791060000003</v>
      </c>
      <c r="S244" s="41">
        <v>56110.241569999998</v>
      </c>
      <c r="T244" s="41">
        <v>57771.059630000003</v>
      </c>
      <c r="U244" s="41">
        <v>60002.067889999998</v>
      </c>
      <c r="V244" s="41">
        <v>60469.691939999997</v>
      </c>
      <c r="W244" s="41">
        <v>60233.865189999997</v>
      </c>
      <c r="X244" s="41">
        <v>60897.479059999998</v>
      </c>
      <c r="Y244" s="41">
        <v>61755.542549999998</v>
      </c>
      <c r="Z244" s="41">
        <v>62843.47608</v>
      </c>
      <c r="AA244" s="41">
        <v>63194.29537</v>
      </c>
      <c r="AB244" s="41">
        <v>63604.374830000001</v>
      </c>
      <c r="AC244" s="41">
        <v>64306.073089999998</v>
      </c>
      <c r="AD244" s="41">
        <v>64392.84474</v>
      </c>
      <c r="AE244" s="41">
        <v>64942.929680000001</v>
      </c>
      <c r="AF244" s="41">
        <v>64547.434350000003</v>
      </c>
      <c r="AG244" s="41">
        <v>64469.831489999997</v>
      </c>
      <c r="AH244" s="41">
        <v>63876.527730000002</v>
      </c>
      <c r="AI244" s="41">
        <v>64396.094299999997</v>
      </c>
      <c r="AJ244" s="41">
        <v>64302.279000000002</v>
      </c>
      <c r="AK244" s="41">
        <v>64509.466569999997</v>
      </c>
      <c r="AL244" s="41">
        <v>64451.737439999997</v>
      </c>
      <c r="AM244" s="41">
        <v>64919.828820000002</v>
      </c>
      <c r="AN244" s="41">
        <v>64659.367429999998</v>
      </c>
      <c r="AO244" s="41">
        <v>64132.111420000001</v>
      </c>
      <c r="AP244" s="41">
        <v>63555.696889999999</v>
      </c>
    </row>
    <row r="245" spans="2:42" x14ac:dyDescent="0.3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3200.7432319999998</v>
      </c>
      <c r="N245" s="41">
        <v>2897.4100410000001</v>
      </c>
      <c r="O245" s="41">
        <v>4173.2139429999997</v>
      </c>
      <c r="P245" s="41">
        <v>3516.5209610000002</v>
      </c>
      <c r="Q245" s="41">
        <v>4173.2139429999997</v>
      </c>
      <c r="R245" s="41">
        <v>4173.2139429999997</v>
      </c>
      <c r="S245" s="41">
        <v>3936.3976259999999</v>
      </c>
      <c r="T245" s="41">
        <v>3516.5209610000002</v>
      </c>
      <c r="U245" s="41">
        <v>4156.24917</v>
      </c>
      <c r="V245" s="41">
        <v>2948.3426340000001</v>
      </c>
      <c r="W245" s="41">
        <v>4173.2139429999997</v>
      </c>
      <c r="X245" s="41">
        <v>4145.999836</v>
      </c>
      <c r="Y245" s="41">
        <v>4173.2139429999997</v>
      </c>
      <c r="Z245" s="41">
        <v>3516.9131870000001</v>
      </c>
      <c r="AA245" s="41">
        <v>3569.2794319999998</v>
      </c>
      <c r="AB245" s="41">
        <v>3929.4770629999998</v>
      </c>
      <c r="AC245" s="41">
        <v>3561.2836090000001</v>
      </c>
      <c r="AD245" s="41">
        <v>4173.2139429999997</v>
      </c>
      <c r="AE245" s="41">
        <v>5194.7787010000002</v>
      </c>
      <c r="AF245" s="41">
        <v>4626.884693</v>
      </c>
      <c r="AG245" s="41">
        <v>4575.6677810000001</v>
      </c>
      <c r="AH245" s="41">
        <v>5194.7787010000002</v>
      </c>
      <c r="AI245" s="41">
        <v>5049.0497869999999</v>
      </c>
      <c r="AJ245" s="41">
        <v>5194.7787010000002</v>
      </c>
      <c r="AK245" s="41">
        <v>4773.1007559999998</v>
      </c>
      <c r="AL245" s="41">
        <v>5194.7787010000002</v>
      </c>
      <c r="AM245" s="41">
        <v>5119.5752160000002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3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2605.9488150000002</v>
      </c>
      <c r="R246" s="41">
        <v>2240.3718869999998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2252.2717440000001</v>
      </c>
      <c r="X246" s="41">
        <v>2237.4271119999999</v>
      </c>
      <c r="Y246" s="41">
        <v>2085.1031079999998</v>
      </c>
      <c r="Z246" s="41">
        <v>2471.5850740000001</v>
      </c>
      <c r="AA246" s="41">
        <v>2605.9488150000002</v>
      </c>
      <c r="AB246" s="41">
        <v>2240.3718869999998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2240.3718869999998</v>
      </c>
      <c r="AJ246" s="41">
        <v>2283.3843790000001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3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56.805812430000003</v>
      </c>
      <c r="K247" s="41">
        <v>42.350825780000001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94.226978090000003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95.259091359999999</v>
      </c>
      <c r="X247" s="41">
        <v>107.4813339</v>
      </c>
      <c r="Y247" s="41">
        <v>83.099007950000001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95.770652330000004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93.293548229999999</v>
      </c>
      <c r="AO247" s="41">
        <v>79.345344010000005</v>
      </c>
      <c r="AP247" s="41">
        <v>79.345344010000005</v>
      </c>
    </row>
    <row r="248" spans="2:42" x14ac:dyDescent="0.3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41.459562230000003</v>
      </c>
      <c r="K248" s="41">
        <v>41.459562230000003</v>
      </c>
      <c r="L248" s="41">
        <v>45.447084050000001</v>
      </c>
      <c r="M248" s="41">
        <v>94.915795790000004</v>
      </c>
      <c r="N248" s="41">
        <v>66.458448329999996</v>
      </c>
      <c r="O248" s="41">
        <v>66.458448329999996</v>
      </c>
      <c r="P248" s="41">
        <v>41.459562230000003</v>
      </c>
      <c r="Q248" s="41">
        <v>66.458448329999996</v>
      </c>
      <c r="R248" s="41">
        <v>66.458448329999996</v>
      </c>
      <c r="S248" s="41">
        <v>94.915795790000004</v>
      </c>
      <c r="T248" s="41">
        <v>66.458448329999996</v>
      </c>
      <c r="U248" s="41">
        <v>94.915795790000004</v>
      </c>
      <c r="V248" s="41">
        <v>94.915795790000004</v>
      </c>
      <c r="W248" s="41">
        <v>69.916909689999997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3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3">
      <c r="B250" s="40" t="s">
        <v>26</v>
      </c>
      <c r="C250" s="42" t="s">
        <v>42</v>
      </c>
      <c r="D250" s="41"/>
      <c r="E250" s="41"/>
      <c r="F250" s="41"/>
      <c r="G250" s="41"/>
      <c r="H250" s="41">
        <v>36.250317180000003</v>
      </c>
      <c r="I250" s="41">
        <v>105.5329338</v>
      </c>
      <c r="J250" s="41">
        <v>85.706661890000007</v>
      </c>
      <c r="K250" s="41">
        <v>123.67929909999999</v>
      </c>
      <c r="L250" s="41">
        <v>181.86128740000001</v>
      </c>
      <c r="M250" s="41">
        <v>228.7702262</v>
      </c>
      <c r="N250" s="41">
        <v>200.38318580000001</v>
      </c>
      <c r="O250" s="41">
        <v>207.4206906</v>
      </c>
      <c r="P250" s="41">
        <v>228.7702262</v>
      </c>
      <c r="Q250" s="41">
        <v>137.7716964</v>
      </c>
      <c r="R250" s="41">
        <v>161.51525760000001</v>
      </c>
      <c r="S250" s="41">
        <v>160.51175180000001</v>
      </c>
      <c r="T250" s="41">
        <v>159.4473299</v>
      </c>
      <c r="U250" s="41">
        <v>112.10233169999999</v>
      </c>
      <c r="V250" s="41">
        <v>182.86479320000001</v>
      </c>
      <c r="W250" s="41">
        <v>137.86622940000001</v>
      </c>
      <c r="X250" s="41">
        <v>160.51175180000001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3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3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0.43904524880000001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0.79675311609999999</v>
      </c>
      <c r="S252" s="41">
        <v>0.79675311609999999</v>
      </c>
      <c r="T252" s="41">
        <v>0.79675311609999999</v>
      </c>
      <c r="U252" s="41">
        <v>1.159845249</v>
      </c>
      <c r="V252" s="41">
        <v>0.79675311609999999</v>
      </c>
      <c r="W252" s="41">
        <v>0.79675311609999999</v>
      </c>
      <c r="X252" s="41">
        <v>1.5810188510000001</v>
      </c>
      <c r="Y252" s="41">
        <v>0.79675311609999999</v>
      </c>
      <c r="Z252" s="41">
        <v>0.79675311609999999</v>
      </c>
      <c r="AA252" s="41">
        <v>1.3215026240000001</v>
      </c>
      <c r="AB252" s="41">
        <v>1.3215026240000001</v>
      </c>
      <c r="AC252" s="41">
        <v>1.8143031460000001</v>
      </c>
      <c r="AD252" s="41">
        <v>1.3215026240000001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1.3215026240000001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3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1.4775450000000001</v>
      </c>
      <c r="O253" s="41">
        <v>1.4775450000000001</v>
      </c>
      <c r="P253" s="41">
        <v>1.990845</v>
      </c>
      <c r="Q253" s="41">
        <v>1.0266</v>
      </c>
      <c r="R253" s="41">
        <v>1.4775450000000001</v>
      </c>
      <c r="S253" s="41">
        <v>1.0266</v>
      </c>
      <c r="T253" s="41">
        <v>1.5399</v>
      </c>
      <c r="U253" s="41">
        <v>1.990845</v>
      </c>
      <c r="V253" s="41">
        <v>1.990845</v>
      </c>
      <c r="W253" s="41">
        <v>1.990845</v>
      </c>
      <c r="X253" s="41">
        <v>1.4775450000000001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1.5399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3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3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3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2743.4307349999999</v>
      </c>
      <c r="G256" s="41">
        <v>2743.9752939999998</v>
      </c>
      <c r="H256" s="41">
        <v>2925.6259460000001</v>
      </c>
      <c r="I256" s="41">
        <v>3054.7509709999999</v>
      </c>
      <c r="J256" s="41">
        <v>3117.1977099999999</v>
      </c>
      <c r="K256" s="41">
        <v>3203.4653480000002</v>
      </c>
      <c r="L256" s="41">
        <v>3336.4487779999999</v>
      </c>
      <c r="M256" s="41">
        <v>4674.1441089999998</v>
      </c>
      <c r="N256" s="41">
        <v>4314.4174750000002</v>
      </c>
      <c r="O256" s="41">
        <v>5597.2588820000001</v>
      </c>
      <c r="P256" s="41">
        <v>4924.1754940000001</v>
      </c>
      <c r="Q256" s="41">
        <v>7092.6975899999998</v>
      </c>
      <c r="R256" s="41">
        <v>6751.3151680000001</v>
      </c>
      <c r="S256" s="41">
        <v>6907.0786749999997</v>
      </c>
      <c r="T256" s="41">
        <v>6458.1935409999996</v>
      </c>
      <c r="U256" s="41">
        <v>7079.848137</v>
      </c>
      <c r="V256" s="41">
        <v>5942.3409689999999</v>
      </c>
      <c r="W256" s="41">
        <v>6731.3155150000002</v>
      </c>
      <c r="X256" s="41">
        <v>6749.3943939999999</v>
      </c>
      <c r="Y256" s="41">
        <v>6667.8896789999999</v>
      </c>
      <c r="Z256" s="41">
        <v>6422.4532149999995</v>
      </c>
      <c r="AA256" s="41">
        <v>6609.70795</v>
      </c>
      <c r="AB256" s="41">
        <v>6604.3286539999999</v>
      </c>
      <c r="AC256" s="41">
        <v>6602.2049280000001</v>
      </c>
      <c r="AD256" s="41">
        <v>7213.6424610000004</v>
      </c>
      <c r="AE256" s="41">
        <v>8235.7000200000002</v>
      </c>
      <c r="AF256" s="41">
        <v>7667.806012</v>
      </c>
      <c r="AG256" s="41">
        <v>7604.8784180000002</v>
      </c>
      <c r="AH256" s="41">
        <v>8235.7000200000002</v>
      </c>
      <c r="AI256" s="41">
        <v>7723.9013779999996</v>
      </c>
      <c r="AJ256" s="41">
        <v>7912.6846390000001</v>
      </c>
      <c r="AK256" s="41">
        <v>7814.0220749999999</v>
      </c>
      <c r="AL256" s="41">
        <v>8235.7000200000002</v>
      </c>
      <c r="AM256" s="41">
        <v>8160.4965350000002</v>
      </c>
      <c r="AN256" s="41">
        <v>8221.5122350000001</v>
      </c>
      <c r="AO256" s="41">
        <v>8207.5640299999995</v>
      </c>
      <c r="AP256" s="41">
        <v>8207.5640299999995</v>
      </c>
    </row>
    <row r="257" spans="2:42" x14ac:dyDescent="0.3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3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3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3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3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3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3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3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3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3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3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3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3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3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3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3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3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3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3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3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3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3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3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3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3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3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3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3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3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3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3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3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3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3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3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3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3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>
        <v>434.37848659999997</v>
      </c>
      <c r="AB293" s="41">
        <v>1506.8094639999999</v>
      </c>
      <c r="AC293" s="41">
        <v>1506.8094639999999</v>
      </c>
      <c r="AD293" s="41">
        <v>1506.8094639999999</v>
      </c>
      <c r="AE293" s="41">
        <v>1506.8094639999999</v>
      </c>
      <c r="AF293" s="41">
        <v>1506.8094639999999</v>
      </c>
      <c r="AG293" s="41">
        <v>1506.8094639999999</v>
      </c>
      <c r="AH293" s="41">
        <v>1506.8094639999999</v>
      </c>
      <c r="AI293" s="41">
        <v>1506.8094639999999</v>
      </c>
      <c r="AJ293" s="41">
        <v>1506.8094639999999</v>
      </c>
      <c r="AK293" s="41">
        <v>1506.8094639999999</v>
      </c>
      <c r="AL293" s="41">
        <v>1506.8094639999999</v>
      </c>
      <c r="AM293" s="41">
        <v>1506.8094639999999</v>
      </c>
      <c r="AN293" s="41">
        <v>1506.8094639999999</v>
      </c>
      <c r="AO293" s="41">
        <v>1506.8094639999999</v>
      </c>
      <c r="AP293" s="41">
        <v>1506.8094639999999</v>
      </c>
    </row>
    <row r="294" spans="2:42" x14ac:dyDescent="0.3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3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3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3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3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3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3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3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3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3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3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434.37848659999997</v>
      </c>
      <c r="AB304" s="41">
        <v>1506.8094639999999</v>
      </c>
      <c r="AC304" s="41">
        <v>1506.8094639999999</v>
      </c>
      <c r="AD304" s="41">
        <v>1506.8094639999999</v>
      </c>
      <c r="AE304" s="41">
        <v>1506.8094639999999</v>
      </c>
      <c r="AF304" s="41">
        <v>1506.8094639999999</v>
      </c>
      <c r="AG304" s="41">
        <v>1506.8094639999999</v>
      </c>
      <c r="AH304" s="41">
        <v>1506.8094639999999</v>
      </c>
      <c r="AI304" s="41">
        <v>1506.8094639999999</v>
      </c>
      <c r="AJ304" s="41">
        <v>1506.8094639999999</v>
      </c>
      <c r="AK304" s="41">
        <v>1506.8094639999999</v>
      </c>
      <c r="AL304" s="41">
        <v>1506.8094639999999</v>
      </c>
      <c r="AM304" s="41">
        <v>1506.8094639999999</v>
      </c>
      <c r="AN304" s="41">
        <v>1506.8094639999999</v>
      </c>
      <c r="AO304" s="41">
        <v>1506.8094639999999</v>
      </c>
      <c r="AP304" s="41">
        <v>1506.8094639999999</v>
      </c>
    </row>
    <row r="305" spans="2:42" x14ac:dyDescent="0.3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3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3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3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3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3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3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3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3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3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3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3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3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3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3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3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3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3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3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3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3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3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3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3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3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3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3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3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3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3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3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3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3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3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3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3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3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3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3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3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3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3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3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3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3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3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3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3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3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3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3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3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3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3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3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3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3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3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3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3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3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3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3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182.85315</v>
      </c>
      <c r="K367" s="40">
        <v>138.81671249999999</v>
      </c>
      <c r="L367" s="40">
        <v>186.72345000000001</v>
      </c>
      <c r="M367" s="40">
        <v>145.98258749999999</v>
      </c>
      <c r="N367" s="40">
        <v>186.72345000000001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128.35526250000001</v>
      </c>
      <c r="X367" s="40">
        <v>158.05994999999999</v>
      </c>
      <c r="Y367" s="40">
        <v>94.780275000000003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3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254.79499999999999</v>
      </c>
      <c r="K368" s="40">
        <v>254.79499999999999</v>
      </c>
      <c r="L368" s="40">
        <v>254.79499999999999</v>
      </c>
      <c r="M368" s="40">
        <v>254.8</v>
      </c>
      <c r="N368" s="40">
        <v>254.79750000000001</v>
      </c>
      <c r="O368" s="40">
        <v>254.79750000000001</v>
      </c>
      <c r="P368" s="40">
        <v>254.79499999999999</v>
      </c>
      <c r="Q368" s="40">
        <v>254.79750000000001</v>
      </c>
      <c r="R368" s="40">
        <v>254.79750000000001</v>
      </c>
      <c r="S368" s="40">
        <v>254.79750000000001</v>
      </c>
      <c r="T368" s="40">
        <v>254.79750000000001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3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3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3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3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3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3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3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3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318.66608919999999</v>
      </c>
      <c r="J376" s="40">
        <v>479.7000592</v>
      </c>
      <c r="K376" s="40">
        <v>577.35962170000005</v>
      </c>
      <c r="L376" s="40">
        <v>668.7311449</v>
      </c>
      <c r="M376" s="40">
        <v>632.72770739999999</v>
      </c>
      <c r="N376" s="40">
        <v>673.46606989999998</v>
      </c>
      <c r="O376" s="40">
        <v>673.46606989999998</v>
      </c>
      <c r="P376" s="40">
        <v>611.22508240000002</v>
      </c>
      <c r="Q376" s="40">
        <v>644.80256989999998</v>
      </c>
      <c r="R376" s="40">
        <v>644.80256989999998</v>
      </c>
      <c r="S376" s="40">
        <v>644.80256989999998</v>
      </c>
      <c r="T376" s="40">
        <v>644.80256989999998</v>
      </c>
      <c r="U376" s="40">
        <v>644.80506990000003</v>
      </c>
      <c r="V376" s="40">
        <v>644.80506990000003</v>
      </c>
      <c r="W376" s="40">
        <v>325.09279320000002</v>
      </c>
      <c r="X376" s="40">
        <v>354.79748069999999</v>
      </c>
      <c r="Y376" s="40">
        <v>291.5178057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3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3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3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3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3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3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3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3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3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3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3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3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3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3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3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3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3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3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3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3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3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3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3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3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3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3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3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3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3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3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3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3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3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3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3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3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3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3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3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440.9382961</v>
      </c>
      <c r="O415" s="40">
        <v>3609.6672330000001</v>
      </c>
      <c r="P415" s="40">
        <v>4916.6711610000002</v>
      </c>
      <c r="Q415" s="40">
        <v>4916.6711610000002</v>
      </c>
      <c r="R415" s="40">
        <v>4916.6711610000002</v>
      </c>
      <c r="S415" s="40">
        <v>6983.6175700000003</v>
      </c>
      <c r="T415" s="40">
        <v>8565.4026250000006</v>
      </c>
      <c r="U415" s="40">
        <v>8610.0537170000007</v>
      </c>
      <c r="V415" s="40">
        <v>8610.0537170000007</v>
      </c>
      <c r="W415" s="40">
        <v>8610.0537170000007</v>
      </c>
      <c r="X415" s="40">
        <v>8610.0537170000007</v>
      </c>
      <c r="Y415" s="40">
        <v>8610.0537170000007</v>
      </c>
      <c r="Z415" s="40">
        <v>8610.0537170000007</v>
      </c>
      <c r="AA415" s="40">
        <v>8610.0537170000007</v>
      </c>
      <c r="AB415" s="40">
        <v>8610.0537170000007</v>
      </c>
      <c r="AC415" s="40">
        <v>8610.0537170000007</v>
      </c>
      <c r="AD415" s="40">
        <v>8610.0537170000007</v>
      </c>
      <c r="AE415" s="40">
        <v>8610.0537170000007</v>
      </c>
      <c r="AF415" s="40">
        <v>8610.0537170000007</v>
      </c>
      <c r="AG415" s="40">
        <v>8610.0537170000007</v>
      </c>
      <c r="AH415" s="40">
        <v>8610.0537170000007</v>
      </c>
      <c r="AI415" s="40">
        <v>8610.0537170000007</v>
      </c>
      <c r="AJ415" s="40">
        <v>8610.0537170000007</v>
      </c>
      <c r="AK415" s="40">
        <v>8610.0537170000007</v>
      </c>
      <c r="AL415" s="40">
        <v>8610.0537170000007</v>
      </c>
      <c r="AM415" s="40">
        <v>8610.0537170000007</v>
      </c>
      <c r="AN415" s="40">
        <v>8610.0537170000007</v>
      </c>
      <c r="AO415" s="40">
        <v>8610.0537170000007</v>
      </c>
      <c r="AP415" s="40">
        <v>8610.0537170000007</v>
      </c>
    </row>
    <row r="416" spans="2:42" x14ac:dyDescent="0.3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3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3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3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3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3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3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3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3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440.9382961</v>
      </c>
      <c r="O424" s="40">
        <v>3609.6672330000001</v>
      </c>
      <c r="P424" s="40">
        <v>4916.6711610000002</v>
      </c>
      <c r="Q424" s="40">
        <v>4916.6711610000002</v>
      </c>
      <c r="R424" s="40">
        <v>4916.6711610000002</v>
      </c>
      <c r="S424" s="40">
        <v>6983.6175700000003</v>
      </c>
      <c r="T424" s="40">
        <v>8565.4026250000006</v>
      </c>
      <c r="U424" s="40">
        <v>8610.0537170000007</v>
      </c>
      <c r="V424" s="40">
        <v>8610.0537170000007</v>
      </c>
      <c r="W424" s="40">
        <v>8610.0537170000007</v>
      </c>
      <c r="X424" s="40">
        <v>8610.0537170000007</v>
      </c>
      <c r="Y424" s="40">
        <v>8610.0537170000007</v>
      </c>
      <c r="Z424" s="40">
        <v>8610.0537170000007</v>
      </c>
      <c r="AA424" s="40">
        <v>8610.0537170000007</v>
      </c>
      <c r="AB424" s="40">
        <v>8610.0537170000007</v>
      </c>
      <c r="AC424" s="40">
        <v>8610.0537170000007</v>
      </c>
      <c r="AD424" s="40">
        <v>8610.0537170000007</v>
      </c>
      <c r="AE424" s="40">
        <v>8610.0537170000007</v>
      </c>
      <c r="AF424" s="40">
        <v>8610.0537170000007</v>
      </c>
      <c r="AG424" s="40">
        <v>8610.0537170000007</v>
      </c>
      <c r="AH424" s="40">
        <v>8610.0537170000007</v>
      </c>
      <c r="AI424" s="40">
        <v>8610.0537170000007</v>
      </c>
      <c r="AJ424" s="40">
        <v>8610.0537170000007</v>
      </c>
      <c r="AK424" s="40">
        <v>8610.0537170000007</v>
      </c>
      <c r="AL424" s="40">
        <v>8610.0537170000007</v>
      </c>
      <c r="AM424" s="40">
        <v>8610.0537170000007</v>
      </c>
      <c r="AN424" s="40">
        <v>8610.0537170000007</v>
      </c>
      <c r="AO424" s="40">
        <v>8610.0537170000007</v>
      </c>
      <c r="AP424" s="40">
        <v>8610.0537170000007</v>
      </c>
    </row>
    <row r="425" spans="2:42" x14ac:dyDescent="0.3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3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604.62628470000004</v>
      </c>
      <c r="AE426" s="40">
        <v>1293.0142069999999</v>
      </c>
      <c r="AF426" s="40">
        <v>1293.0142069999999</v>
      </c>
      <c r="AG426" s="40">
        <v>1293.0142069999999</v>
      </c>
      <c r="AH426" s="40">
        <v>1293.0142069999999</v>
      </c>
      <c r="AI426" s="40">
        <v>1293.0142069999999</v>
      </c>
      <c r="AJ426" s="40">
        <v>1293.0142069999999</v>
      </c>
      <c r="AK426" s="40">
        <v>1293.0142069999999</v>
      </c>
      <c r="AL426" s="40">
        <v>1293.0142069999999</v>
      </c>
      <c r="AM426" s="40">
        <v>1293.0142069999999</v>
      </c>
      <c r="AN426" s="40">
        <v>1293.0142069999999</v>
      </c>
      <c r="AO426" s="40">
        <v>1293.0142069999999</v>
      </c>
      <c r="AP426" s="40">
        <v>1293.0142069999999</v>
      </c>
    </row>
    <row r="427" spans="2:42" x14ac:dyDescent="0.3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3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3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3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3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3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3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3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3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3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604.62628470000004</v>
      </c>
      <c r="AE436" s="40">
        <v>1293.0142069999999</v>
      </c>
      <c r="AF436" s="40">
        <v>1293.0142069999999</v>
      </c>
      <c r="AG436" s="40">
        <v>1293.0142069999999</v>
      </c>
      <c r="AH436" s="40">
        <v>1293.0142069999999</v>
      </c>
      <c r="AI436" s="40">
        <v>1293.0142069999999</v>
      </c>
      <c r="AJ436" s="40">
        <v>1293.0142069999999</v>
      </c>
      <c r="AK436" s="40">
        <v>1293.0142069999999</v>
      </c>
      <c r="AL436" s="40">
        <v>1293.0142069999999</v>
      </c>
      <c r="AM436" s="40">
        <v>1293.0142069999999</v>
      </c>
      <c r="AN436" s="40">
        <v>1293.0142069999999</v>
      </c>
      <c r="AO436" s="40">
        <v>1293.0142069999999</v>
      </c>
      <c r="AP436" s="40">
        <v>1293.0142069999999</v>
      </c>
    </row>
    <row r="437" spans="2:42" x14ac:dyDescent="0.3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3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3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5148.9344309999997</v>
      </c>
      <c r="W439" s="40">
        <v>7143.3444490000002</v>
      </c>
      <c r="X439" s="40">
        <v>9431.4149450000004</v>
      </c>
      <c r="Y439" s="40">
        <v>12374.3063</v>
      </c>
      <c r="Z439" s="40">
        <v>15390.590459999999</v>
      </c>
      <c r="AA439" s="40">
        <v>17949.417359999999</v>
      </c>
      <c r="AB439" s="40">
        <v>20047.336729999999</v>
      </c>
      <c r="AC439" s="40">
        <v>25253.116150000002</v>
      </c>
      <c r="AD439" s="40">
        <v>25969.46472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3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3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3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3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3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3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3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3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3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5148.9344309999997</v>
      </c>
      <c r="W448" s="40">
        <v>7143.3444490000002</v>
      </c>
      <c r="X448" s="40">
        <v>9431.4149450000004</v>
      </c>
      <c r="Y448" s="40">
        <v>12374.3063</v>
      </c>
      <c r="Z448" s="40">
        <v>15390.590459999999</v>
      </c>
      <c r="AA448" s="40">
        <v>17949.417359999999</v>
      </c>
      <c r="AB448" s="40">
        <v>20047.336729999999</v>
      </c>
      <c r="AC448" s="40">
        <v>25253.116150000002</v>
      </c>
      <c r="AD448" s="40">
        <v>25969.46472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3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3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3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3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3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3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3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3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3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3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3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3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3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3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3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8320.7321159999992</v>
      </c>
      <c r="AG463" s="40">
        <v>11635.27887</v>
      </c>
      <c r="AH463" s="40">
        <v>13496.658390000001</v>
      </c>
      <c r="AI463" s="40">
        <v>15513.788420000001</v>
      </c>
      <c r="AJ463" s="40">
        <v>17193.99754</v>
      </c>
      <c r="AK463" s="40">
        <v>19243.40148</v>
      </c>
      <c r="AL463" s="40">
        <v>19991.41577</v>
      </c>
      <c r="AM463" s="40">
        <v>20491.626550000001</v>
      </c>
      <c r="AN463" s="40">
        <v>22153.188310000001</v>
      </c>
      <c r="AO463" s="40">
        <v>24393.386330000001</v>
      </c>
      <c r="AP463" s="40">
        <v>26810.479510000001</v>
      </c>
    </row>
    <row r="464" spans="2:42" x14ac:dyDescent="0.3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3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3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3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3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3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3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3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3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8320.7321159999992</v>
      </c>
      <c r="AG472" s="40">
        <v>11635.27887</v>
      </c>
      <c r="AH472" s="40">
        <v>13496.658390000001</v>
      </c>
      <c r="AI472" s="40">
        <v>15513.788420000001</v>
      </c>
      <c r="AJ472" s="40">
        <v>17193.99754</v>
      </c>
      <c r="AK472" s="40">
        <v>19243.40148</v>
      </c>
      <c r="AL472" s="40">
        <v>19991.41577</v>
      </c>
      <c r="AM472" s="40">
        <v>20491.626550000001</v>
      </c>
      <c r="AN472" s="40">
        <v>22153.188310000001</v>
      </c>
      <c r="AO472" s="40">
        <v>24393.386330000001</v>
      </c>
      <c r="AP472" s="40">
        <v>26810.479510000001</v>
      </c>
    </row>
    <row r="473" spans="2:42" x14ac:dyDescent="0.3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3">
      <c r="B474" t="s">
        <v>229</v>
      </c>
      <c r="C474" t="s">
        <v>38</v>
      </c>
    </row>
    <row r="475" spans="2:42" x14ac:dyDescent="0.3">
      <c r="B475" t="s">
        <v>229</v>
      </c>
      <c r="C475" t="s">
        <v>39</v>
      </c>
    </row>
    <row r="476" spans="2:42" x14ac:dyDescent="0.3">
      <c r="B476" t="s">
        <v>229</v>
      </c>
      <c r="C476" t="s">
        <v>40</v>
      </c>
    </row>
    <row r="477" spans="2:42" x14ac:dyDescent="0.3">
      <c r="B477" t="s">
        <v>229</v>
      </c>
      <c r="C477" t="s">
        <v>41</v>
      </c>
    </row>
    <row r="478" spans="2:42" x14ac:dyDescent="0.3">
      <c r="B478" t="s">
        <v>229</v>
      </c>
      <c r="C478" t="s">
        <v>42</v>
      </c>
    </row>
    <row r="479" spans="2:42" x14ac:dyDescent="0.3">
      <c r="B479" t="s">
        <v>229</v>
      </c>
      <c r="C479" t="s">
        <v>43</v>
      </c>
    </row>
    <row r="480" spans="2:42" x14ac:dyDescent="0.3">
      <c r="B480" t="s">
        <v>229</v>
      </c>
      <c r="C480" t="s">
        <v>44</v>
      </c>
    </row>
    <row r="481" spans="2:42" x14ac:dyDescent="0.3">
      <c r="B481" t="s">
        <v>229</v>
      </c>
      <c r="C481" t="s">
        <v>45</v>
      </c>
    </row>
    <row r="482" spans="2:42" x14ac:dyDescent="0.3">
      <c r="B482" t="s">
        <v>229</v>
      </c>
      <c r="C482" t="s">
        <v>46</v>
      </c>
    </row>
    <row r="483" spans="2:42" x14ac:dyDescent="0.3">
      <c r="B483" t="s">
        <v>229</v>
      </c>
      <c r="C483" t="s">
        <v>47</v>
      </c>
    </row>
    <row r="484" spans="2:42" x14ac:dyDescent="0.3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3">
      <c r="B485" t="s">
        <v>230</v>
      </c>
      <c r="C485" t="s">
        <v>37</v>
      </c>
    </row>
    <row r="486" spans="2:42" x14ac:dyDescent="0.3">
      <c r="B486" t="s">
        <v>230</v>
      </c>
      <c r="C486" t="s">
        <v>38</v>
      </c>
    </row>
    <row r="487" spans="2:42" x14ac:dyDescent="0.3">
      <c r="B487" t="s">
        <v>230</v>
      </c>
      <c r="C487" t="s">
        <v>39</v>
      </c>
    </row>
    <row r="488" spans="2:42" x14ac:dyDescent="0.3">
      <c r="B488" t="s">
        <v>230</v>
      </c>
      <c r="C488" t="s">
        <v>40</v>
      </c>
    </row>
    <row r="489" spans="2:42" x14ac:dyDescent="0.3">
      <c r="B489" t="s">
        <v>230</v>
      </c>
      <c r="C489" t="s">
        <v>41</v>
      </c>
    </row>
    <row r="490" spans="2:42" x14ac:dyDescent="0.3">
      <c r="B490" t="s">
        <v>230</v>
      </c>
      <c r="C490" t="s">
        <v>42</v>
      </c>
    </row>
    <row r="491" spans="2:42" x14ac:dyDescent="0.3">
      <c r="B491" t="s">
        <v>230</v>
      </c>
      <c r="C491" t="s">
        <v>43</v>
      </c>
    </row>
    <row r="492" spans="2:42" x14ac:dyDescent="0.3">
      <c r="B492" t="s">
        <v>230</v>
      </c>
      <c r="C492" t="s">
        <v>44</v>
      </c>
    </row>
    <row r="493" spans="2:42" x14ac:dyDescent="0.3">
      <c r="B493" t="s">
        <v>230</v>
      </c>
      <c r="C493" t="s">
        <v>45</v>
      </c>
    </row>
    <row r="494" spans="2:42" x14ac:dyDescent="0.3">
      <c r="B494" t="s">
        <v>230</v>
      </c>
      <c r="C494" t="s">
        <v>46</v>
      </c>
    </row>
    <row r="495" spans="2:42" x14ac:dyDescent="0.3">
      <c r="B495" t="s">
        <v>230</v>
      </c>
      <c r="C495" t="s">
        <v>47</v>
      </c>
    </row>
    <row r="496" spans="2:42" x14ac:dyDescent="0.3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3">
      <c r="B497" t="s">
        <v>231</v>
      </c>
      <c r="C497" t="s">
        <v>37</v>
      </c>
    </row>
    <row r="498" spans="2:42" x14ac:dyDescent="0.3">
      <c r="B498" t="s">
        <v>231</v>
      </c>
      <c r="C498" t="s">
        <v>38</v>
      </c>
    </row>
    <row r="499" spans="2:42" x14ac:dyDescent="0.3">
      <c r="B499" t="s">
        <v>231</v>
      </c>
      <c r="C499" t="s">
        <v>39</v>
      </c>
    </row>
    <row r="500" spans="2:42" x14ac:dyDescent="0.3">
      <c r="B500" t="s">
        <v>231</v>
      </c>
      <c r="C500" t="s">
        <v>40</v>
      </c>
    </row>
    <row r="501" spans="2:42" x14ac:dyDescent="0.3">
      <c r="B501" t="s">
        <v>231</v>
      </c>
      <c r="C501" t="s">
        <v>41</v>
      </c>
    </row>
    <row r="502" spans="2:42" x14ac:dyDescent="0.3">
      <c r="B502" t="s">
        <v>231</v>
      </c>
      <c r="C502" t="s">
        <v>42</v>
      </c>
    </row>
    <row r="503" spans="2:42" x14ac:dyDescent="0.3">
      <c r="B503" t="s">
        <v>231</v>
      </c>
      <c r="C503" t="s">
        <v>43</v>
      </c>
    </row>
    <row r="504" spans="2:42" x14ac:dyDescent="0.3">
      <c r="B504" t="s">
        <v>231</v>
      </c>
      <c r="C504" t="s">
        <v>44</v>
      </c>
    </row>
    <row r="505" spans="2:42" x14ac:dyDescent="0.3">
      <c r="B505" t="s">
        <v>231</v>
      </c>
      <c r="C505" t="s">
        <v>45</v>
      </c>
    </row>
    <row r="506" spans="2:42" x14ac:dyDescent="0.3">
      <c r="B506" t="s">
        <v>231</v>
      </c>
      <c r="C506" t="s">
        <v>46</v>
      </c>
    </row>
    <row r="507" spans="2:42" x14ac:dyDescent="0.3">
      <c r="B507" t="s">
        <v>231</v>
      </c>
      <c r="C507" t="s">
        <v>47</v>
      </c>
    </row>
    <row r="508" spans="2:42" x14ac:dyDescent="0.3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3">
      <c r="B509" t="s">
        <v>232</v>
      </c>
      <c r="C509" t="s">
        <v>37</v>
      </c>
    </row>
    <row r="510" spans="2:42" x14ac:dyDescent="0.3">
      <c r="B510" t="s">
        <v>232</v>
      </c>
      <c r="C510" t="s">
        <v>38</v>
      </c>
    </row>
    <row r="511" spans="2:42" x14ac:dyDescent="0.3">
      <c r="B511" t="s">
        <v>232</v>
      </c>
      <c r="C511" t="s">
        <v>39</v>
      </c>
    </row>
    <row r="512" spans="2:42" x14ac:dyDescent="0.3">
      <c r="B512" t="s">
        <v>232</v>
      </c>
      <c r="C512" t="s">
        <v>40</v>
      </c>
    </row>
    <row r="513" spans="2:42" x14ac:dyDescent="0.3">
      <c r="B513" t="s">
        <v>232</v>
      </c>
      <c r="C513" t="s">
        <v>41</v>
      </c>
    </row>
    <row r="514" spans="2:42" x14ac:dyDescent="0.3">
      <c r="B514" t="s">
        <v>232</v>
      </c>
      <c r="C514" t="s">
        <v>42</v>
      </c>
    </row>
    <row r="515" spans="2:42" x14ac:dyDescent="0.3">
      <c r="B515" t="s">
        <v>232</v>
      </c>
      <c r="C515" t="s">
        <v>43</v>
      </c>
    </row>
    <row r="516" spans="2:42" x14ac:dyDescent="0.3">
      <c r="B516" t="s">
        <v>232</v>
      </c>
      <c r="C516" t="s">
        <v>44</v>
      </c>
    </row>
    <row r="517" spans="2:42" x14ac:dyDescent="0.3">
      <c r="B517" t="s">
        <v>232</v>
      </c>
      <c r="C517" t="s">
        <v>45</v>
      </c>
    </row>
    <row r="518" spans="2:42" x14ac:dyDescent="0.3">
      <c r="B518" t="s">
        <v>232</v>
      </c>
      <c r="C518" t="s">
        <v>46</v>
      </c>
    </row>
    <row r="519" spans="2:42" x14ac:dyDescent="0.3">
      <c r="B519" t="s">
        <v>232</v>
      </c>
      <c r="C519" t="s">
        <v>47</v>
      </c>
    </row>
    <row r="520" spans="2:42" x14ac:dyDescent="0.3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3">
      <c r="B521" t="s">
        <v>233</v>
      </c>
      <c r="C521" t="s">
        <v>37</v>
      </c>
    </row>
    <row r="522" spans="2:42" x14ac:dyDescent="0.3">
      <c r="B522" t="s">
        <v>233</v>
      </c>
      <c r="C522" t="s">
        <v>38</v>
      </c>
    </row>
    <row r="523" spans="2:42" x14ac:dyDescent="0.3">
      <c r="B523" t="s">
        <v>233</v>
      </c>
      <c r="C523" t="s">
        <v>39</v>
      </c>
    </row>
    <row r="524" spans="2:42" x14ac:dyDescent="0.3">
      <c r="B524" t="s">
        <v>233</v>
      </c>
      <c r="C524" t="s">
        <v>40</v>
      </c>
    </row>
    <row r="525" spans="2:42" x14ac:dyDescent="0.3">
      <c r="B525" t="s">
        <v>233</v>
      </c>
      <c r="C525" t="s">
        <v>41</v>
      </c>
    </row>
    <row r="526" spans="2:42" x14ac:dyDescent="0.3">
      <c r="B526" t="s">
        <v>233</v>
      </c>
      <c r="C526" t="s">
        <v>42</v>
      </c>
    </row>
    <row r="527" spans="2:42" x14ac:dyDescent="0.3">
      <c r="B527" t="s">
        <v>233</v>
      </c>
      <c r="C527" t="s">
        <v>43</v>
      </c>
    </row>
    <row r="528" spans="2:42" x14ac:dyDescent="0.3">
      <c r="B528" t="s">
        <v>233</v>
      </c>
      <c r="C528" t="s">
        <v>44</v>
      </c>
    </row>
    <row r="529" spans="2:42" x14ac:dyDescent="0.3">
      <c r="B529" t="s">
        <v>233</v>
      </c>
      <c r="C529" t="s">
        <v>45</v>
      </c>
    </row>
    <row r="530" spans="2:42" x14ac:dyDescent="0.3">
      <c r="B530" t="s">
        <v>233</v>
      </c>
      <c r="C530" t="s">
        <v>46</v>
      </c>
    </row>
    <row r="531" spans="2:42" x14ac:dyDescent="0.3">
      <c r="B531" t="s">
        <v>233</v>
      </c>
      <c r="C531" t="s">
        <v>47</v>
      </c>
    </row>
    <row r="532" spans="2:42" x14ac:dyDescent="0.3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3">
      <c r="B533" t="s">
        <v>234</v>
      </c>
      <c r="C533" t="s">
        <v>37</v>
      </c>
    </row>
    <row r="534" spans="2:42" x14ac:dyDescent="0.3">
      <c r="B534" t="s">
        <v>234</v>
      </c>
      <c r="C534" t="s">
        <v>38</v>
      </c>
    </row>
    <row r="535" spans="2:42" x14ac:dyDescent="0.3">
      <c r="B535" t="s">
        <v>234</v>
      </c>
      <c r="C535" t="s">
        <v>39</v>
      </c>
    </row>
    <row r="536" spans="2:42" x14ac:dyDescent="0.3">
      <c r="B536" t="s">
        <v>234</v>
      </c>
      <c r="C536" t="s">
        <v>40</v>
      </c>
    </row>
    <row r="537" spans="2:42" x14ac:dyDescent="0.3">
      <c r="B537" t="s">
        <v>234</v>
      </c>
      <c r="C537" t="s">
        <v>41</v>
      </c>
    </row>
    <row r="538" spans="2:42" x14ac:dyDescent="0.3">
      <c r="B538" t="s">
        <v>234</v>
      </c>
      <c r="C538" t="s">
        <v>42</v>
      </c>
    </row>
    <row r="539" spans="2:42" x14ac:dyDescent="0.3">
      <c r="B539" t="s">
        <v>234</v>
      </c>
      <c r="C539" t="s">
        <v>43</v>
      </c>
    </row>
    <row r="540" spans="2:42" x14ac:dyDescent="0.3">
      <c r="B540" t="s">
        <v>234</v>
      </c>
      <c r="C540" t="s">
        <v>44</v>
      </c>
    </row>
    <row r="541" spans="2:42" x14ac:dyDescent="0.3">
      <c r="B541" t="s">
        <v>234</v>
      </c>
      <c r="C541" t="s">
        <v>45</v>
      </c>
    </row>
    <row r="542" spans="2:42" x14ac:dyDescent="0.3">
      <c r="B542" t="s">
        <v>234</v>
      </c>
      <c r="C542" t="s">
        <v>46</v>
      </c>
    </row>
    <row r="543" spans="2:42" x14ac:dyDescent="0.3">
      <c r="B543" t="s">
        <v>234</v>
      </c>
      <c r="C543" t="s">
        <v>47</v>
      </c>
    </row>
    <row r="544" spans="2:42" x14ac:dyDescent="0.3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3">
      <c r="B545" t="s">
        <v>235</v>
      </c>
      <c r="C545" t="s">
        <v>37</v>
      </c>
    </row>
    <row r="546" spans="2:42" x14ac:dyDescent="0.3">
      <c r="B546" t="s">
        <v>235</v>
      </c>
      <c r="C546" t="s">
        <v>38</v>
      </c>
    </row>
    <row r="547" spans="2:42" x14ac:dyDescent="0.3">
      <c r="B547" t="s">
        <v>235</v>
      </c>
      <c r="C547" t="s">
        <v>39</v>
      </c>
    </row>
    <row r="548" spans="2:42" x14ac:dyDescent="0.3">
      <c r="B548" t="s">
        <v>235</v>
      </c>
      <c r="C548" t="s">
        <v>40</v>
      </c>
    </row>
    <row r="549" spans="2:42" x14ac:dyDescent="0.3">
      <c r="B549" t="s">
        <v>235</v>
      </c>
      <c r="C549" t="s">
        <v>41</v>
      </c>
    </row>
    <row r="550" spans="2:42" x14ac:dyDescent="0.3">
      <c r="B550" t="s">
        <v>235</v>
      </c>
      <c r="C550" t="s">
        <v>42</v>
      </c>
    </row>
    <row r="551" spans="2:42" x14ac:dyDescent="0.3">
      <c r="B551" t="s">
        <v>235</v>
      </c>
      <c r="C551" t="s">
        <v>43</v>
      </c>
    </row>
    <row r="552" spans="2:42" x14ac:dyDescent="0.3">
      <c r="B552" t="s">
        <v>235</v>
      </c>
      <c r="C552" t="s">
        <v>44</v>
      </c>
    </row>
    <row r="553" spans="2:42" x14ac:dyDescent="0.3">
      <c r="B553" t="s">
        <v>235</v>
      </c>
      <c r="C553" t="s">
        <v>45</v>
      </c>
    </row>
    <row r="554" spans="2:42" x14ac:dyDescent="0.3">
      <c r="B554" t="s">
        <v>235</v>
      </c>
      <c r="C554" t="s">
        <v>46</v>
      </c>
    </row>
    <row r="555" spans="2:42" x14ac:dyDescent="0.3">
      <c r="B555" t="s">
        <v>235</v>
      </c>
      <c r="C555" t="s">
        <v>47</v>
      </c>
    </row>
    <row r="556" spans="2:42" x14ac:dyDescent="0.3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3">
      <c r="B557" t="s">
        <v>236</v>
      </c>
      <c r="C557" t="s">
        <v>37</v>
      </c>
    </row>
    <row r="558" spans="2:42" x14ac:dyDescent="0.3">
      <c r="B558" t="s">
        <v>236</v>
      </c>
      <c r="C558" t="s">
        <v>38</v>
      </c>
    </row>
    <row r="559" spans="2:42" x14ac:dyDescent="0.3">
      <c r="B559" t="s">
        <v>236</v>
      </c>
      <c r="C559" t="s">
        <v>39</v>
      </c>
    </row>
    <row r="560" spans="2:42" x14ac:dyDescent="0.3">
      <c r="B560" t="s">
        <v>236</v>
      </c>
      <c r="C560" t="s">
        <v>40</v>
      </c>
    </row>
    <row r="561" spans="2:42" x14ac:dyDescent="0.3">
      <c r="B561" t="s">
        <v>236</v>
      </c>
      <c r="C561" t="s">
        <v>41</v>
      </c>
    </row>
    <row r="562" spans="2:42" x14ac:dyDescent="0.3">
      <c r="B562" t="s">
        <v>236</v>
      </c>
      <c r="C562" t="s">
        <v>42</v>
      </c>
    </row>
    <row r="563" spans="2:42" x14ac:dyDescent="0.3">
      <c r="B563" t="s">
        <v>236</v>
      </c>
      <c r="C563" t="s">
        <v>43</v>
      </c>
    </row>
    <row r="564" spans="2:42" x14ac:dyDescent="0.3">
      <c r="B564" t="s">
        <v>236</v>
      </c>
      <c r="C564" t="s">
        <v>44</v>
      </c>
    </row>
    <row r="565" spans="2:42" x14ac:dyDescent="0.3">
      <c r="B565" t="s">
        <v>236</v>
      </c>
      <c r="C565" t="s">
        <v>45</v>
      </c>
    </row>
    <row r="566" spans="2:42" x14ac:dyDescent="0.3">
      <c r="B566" t="s">
        <v>236</v>
      </c>
      <c r="C566" t="s">
        <v>46</v>
      </c>
    </row>
    <row r="567" spans="2:42" x14ac:dyDescent="0.3">
      <c r="B567" t="s">
        <v>236</v>
      </c>
      <c r="C567" t="s">
        <v>47</v>
      </c>
    </row>
    <row r="568" spans="2:42" x14ac:dyDescent="0.3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3">
      <c r="B569" t="s">
        <v>237</v>
      </c>
      <c r="C569" t="s">
        <v>37</v>
      </c>
    </row>
    <row r="570" spans="2:42" x14ac:dyDescent="0.3">
      <c r="B570" t="s">
        <v>237</v>
      </c>
      <c r="C570" t="s">
        <v>38</v>
      </c>
    </row>
    <row r="571" spans="2:42" x14ac:dyDescent="0.3">
      <c r="B571" t="s">
        <v>237</v>
      </c>
      <c r="C571" t="s">
        <v>39</v>
      </c>
    </row>
    <row r="572" spans="2:42" x14ac:dyDescent="0.3">
      <c r="B572" t="s">
        <v>237</v>
      </c>
      <c r="C572" t="s">
        <v>40</v>
      </c>
    </row>
    <row r="573" spans="2:42" x14ac:dyDescent="0.3">
      <c r="B573" t="s">
        <v>237</v>
      </c>
      <c r="C573" t="s">
        <v>41</v>
      </c>
    </row>
    <row r="574" spans="2:42" x14ac:dyDescent="0.3">
      <c r="B574" t="s">
        <v>237</v>
      </c>
      <c r="C574" t="s">
        <v>42</v>
      </c>
    </row>
    <row r="575" spans="2:42" x14ac:dyDescent="0.3">
      <c r="B575" t="s">
        <v>237</v>
      </c>
      <c r="C575" t="s">
        <v>43</v>
      </c>
    </row>
    <row r="576" spans="2:42" x14ac:dyDescent="0.3">
      <c r="B576" t="s">
        <v>237</v>
      </c>
      <c r="C576" t="s">
        <v>44</v>
      </c>
    </row>
    <row r="577" spans="2:42" x14ac:dyDescent="0.3">
      <c r="B577" t="s">
        <v>237</v>
      </c>
      <c r="C577" t="s">
        <v>45</v>
      </c>
    </row>
    <row r="578" spans="2:42" x14ac:dyDescent="0.3">
      <c r="B578" t="s">
        <v>237</v>
      </c>
      <c r="C578" t="s">
        <v>46</v>
      </c>
    </row>
    <row r="579" spans="2:42" x14ac:dyDescent="0.3">
      <c r="B579" t="s">
        <v>237</v>
      </c>
      <c r="C579" t="s">
        <v>47</v>
      </c>
    </row>
    <row r="580" spans="2:42" x14ac:dyDescent="0.3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3">
      <c r="B581" t="s">
        <v>238</v>
      </c>
      <c r="C581" t="s">
        <v>37</v>
      </c>
    </row>
    <row r="582" spans="2:42" x14ac:dyDescent="0.3">
      <c r="B582" t="s">
        <v>238</v>
      </c>
      <c r="C582" t="s">
        <v>38</v>
      </c>
    </row>
    <row r="583" spans="2:42" x14ac:dyDescent="0.3">
      <c r="B583" t="s">
        <v>238</v>
      </c>
      <c r="C583" t="s">
        <v>39</v>
      </c>
    </row>
    <row r="584" spans="2:42" x14ac:dyDescent="0.3">
      <c r="B584" t="s">
        <v>238</v>
      </c>
      <c r="C584" t="s">
        <v>40</v>
      </c>
    </row>
    <row r="585" spans="2:42" x14ac:dyDescent="0.3">
      <c r="B585" t="s">
        <v>238</v>
      </c>
      <c r="C585" t="s">
        <v>41</v>
      </c>
    </row>
    <row r="586" spans="2:42" x14ac:dyDescent="0.3">
      <c r="B586" t="s">
        <v>238</v>
      </c>
      <c r="C586" t="s">
        <v>42</v>
      </c>
    </row>
    <row r="587" spans="2:42" x14ac:dyDescent="0.3">
      <c r="B587" t="s">
        <v>238</v>
      </c>
      <c r="C587" t="s">
        <v>43</v>
      </c>
    </row>
    <row r="588" spans="2:42" x14ac:dyDescent="0.3">
      <c r="B588" t="s">
        <v>238</v>
      </c>
      <c r="C588" t="s">
        <v>44</v>
      </c>
    </row>
    <row r="589" spans="2:42" x14ac:dyDescent="0.3">
      <c r="B589" t="s">
        <v>238</v>
      </c>
      <c r="C589" t="s">
        <v>45</v>
      </c>
    </row>
    <row r="590" spans="2:42" x14ac:dyDescent="0.3">
      <c r="B590" t="s">
        <v>238</v>
      </c>
      <c r="C590" t="s">
        <v>46</v>
      </c>
    </row>
    <row r="591" spans="2:42" x14ac:dyDescent="0.3">
      <c r="B591" t="s">
        <v>238</v>
      </c>
      <c r="C591" t="s">
        <v>47</v>
      </c>
    </row>
    <row r="592" spans="2:42" x14ac:dyDescent="0.3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3">
      <c r="B593" t="s">
        <v>239</v>
      </c>
      <c r="C593" t="s">
        <v>37</v>
      </c>
    </row>
    <row r="594" spans="2:42" x14ac:dyDescent="0.3">
      <c r="B594" t="s">
        <v>239</v>
      </c>
      <c r="C594" t="s">
        <v>38</v>
      </c>
    </row>
    <row r="595" spans="2:42" x14ac:dyDescent="0.3">
      <c r="B595" t="s">
        <v>239</v>
      </c>
      <c r="C595" t="s">
        <v>39</v>
      </c>
    </row>
    <row r="596" spans="2:42" x14ac:dyDescent="0.3">
      <c r="B596" t="s">
        <v>239</v>
      </c>
      <c r="C596" t="s">
        <v>40</v>
      </c>
    </row>
    <row r="597" spans="2:42" x14ac:dyDescent="0.3">
      <c r="B597" t="s">
        <v>239</v>
      </c>
      <c r="C597" t="s">
        <v>41</v>
      </c>
    </row>
    <row r="598" spans="2:42" x14ac:dyDescent="0.3">
      <c r="B598" t="s">
        <v>239</v>
      </c>
      <c r="C598" t="s">
        <v>42</v>
      </c>
    </row>
    <row r="599" spans="2:42" x14ac:dyDescent="0.3">
      <c r="B599" t="s">
        <v>239</v>
      </c>
      <c r="C599" t="s">
        <v>43</v>
      </c>
    </row>
    <row r="600" spans="2:42" x14ac:dyDescent="0.3">
      <c r="B600" t="s">
        <v>239</v>
      </c>
      <c r="C600" t="s">
        <v>44</v>
      </c>
    </row>
    <row r="601" spans="2:42" x14ac:dyDescent="0.3">
      <c r="B601" t="s">
        <v>239</v>
      </c>
      <c r="C601" t="s">
        <v>45</v>
      </c>
    </row>
    <row r="602" spans="2:42" x14ac:dyDescent="0.3">
      <c r="B602" t="s">
        <v>239</v>
      </c>
      <c r="C602" t="s">
        <v>46</v>
      </c>
    </row>
    <row r="603" spans="2:42" x14ac:dyDescent="0.3">
      <c r="B603" t="s">
        <v>239</v>
      </c>
      <c r="C603" t="s">
        <v>47</v>
      </c>
    </row>
    <row r="604" spans="2:42" x14ac:dyDescent="0.3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3">
      <c r="B605" t="s">
        <v>240</v>
      </c>
      <c r="C605" t="s">
        <v>37</v>
      </c>
    </row>
    <row r="606" spans="2:42" x14ac:dyDescent="0.3">
      <c r="B606" t="s">
        <v>240</v>
      </c>
      <c r="C606" t="s">
        <v>38</v>
      </c>
    </row>
    <row r="607" spans="2:42" x14ac:dyDescent="0.3">
      <c r="B607" t="s">
        <v>240</v>
      </c>
      <c r="C607" t="s">
        <v>39</v>
      </c>
    </row>
    <row r="608" spans="2:42" x14ac:dyDescent="0.3">
      <c r="B608" t="s">
        <v>240</v>
      </c>
      <c r="C608" t="s">
        <v>40</v>
      </c>
    </row>
    <row r="609" spans="2:42" x14ac:dyDescent="0.3">
      <c r="B609" t="s">
        <v>240</v>
      </c>
      <c r="C609" t="s">
        <v>41</v>
      </c>
    </row>
    <row r="610" spans="2:42" x14ac:dyDescent="0.3">
      <c r="B610" t="s">
        <v>240</v>
      </c>
      <c r="C610" t="s">
        <v>42</v>
      </c>
    </row>
    <row r="611" spans="2:42" x14ac:dyDescent="0.3">
      <c r="B611" t="s">
        <v>240</v>
      </c>
      <c r="C611" t="s">
        <v>43</v>
      </c>
    </row>
    <row r="612" spans="2:42" x14ac:dyDescent="0.3">
      <c r="B612" t="s">
        <v>240</v>
      </c>
      <c r="C612" t="s">
        <v>44</v>
      </c>
    </row>
    <row r="613" spans="2:42" x14ac:dyDescent="0.3">
      <c r="B613" t="s">
        <v>240</v>
      </c>
      <c r="C613" t="s">
        <v>45</v>
      </c>
    </row>
    <row r="614" spans="2:42" x14ac:dyDescent="0.3">
      <c r="B614" t="s">
        <v>240</v>
      </c>
      <c r="C614" t="s">
        <v>46</v>
      </c>
    </row>
    <row r="615" spans="2:42" x14ac:dyDescent="0.3">
      <c r="B615" t="s">
        <v>240</v>
      </c>
      <c r="C615" t="s">
        <v>47</v>
      </c>
    </row>
    <row r="616" spans="2:42" x14ac:dyDescent="0.3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3">
      <c r="B617" t="s">
        <v>648</v>
      </c>
      <c r="C617" t="s">
        <v>37</v>
      </c>
    </row>
    <row r="618" spans="2:42" x14ac:dyDescent="0.3">
      <c r="B618" t="s">
        <v>648</v>
      </c>
      <c r="C618" t="s">
        <v>38</v>
      </c>
    </row>
    <row r="619" spans="2:42" x14ac:dyDescent="0.3">
      <c r="B619" t="s">
        <v>648</v>
      </c>
      <c r="C619" t="s">
        <v>39</v>
      </c>
    </row>
    <row r="620" spans="2:42" x14ac:dyDescent="0.3">
      <c r="B620" t="s">
        <v>648</v>
      </c>
      <c r="C620" t="s">
        <v>40</v>
      </c>
    </row>
    <row r="621" spans="2:42" x14ac:dyDescent="0.3">
      <c r="B621" t="s">
        <v>648</v>
      </c>
      <c r="C621" t="s">
        <v>41</v>
      </c>
    </row>
    <row r="622" spans="2:42" x14ac:dyDescent="0.3">
      <c r="B622" t="s">
        <v>648</v>
      </c>
      <c r="C622" t="s">
        <v>42</v>
      </c>
    </row>
    <row r="623" spans="2:42" x14ac:dyDescent="0.3">
      <c r="B623" t="s">
        <v>648</v>
      </c>
      <c r="C623" t="s">
        <v>43</v>
      </c>
    </row>
    <row r="624" spans="2:42" x14ac:dyDescent="0.3">
      <c r="B624" t="s">
        <v>648</v>
      </c>
      <c r="C624" t="s">
        <v>44</v>
      </c>
    </row>
    <row r="625" spans="2:42" x14ac:dyDescent="0.3">
      <c r="B625" t="s">
        <v>648</v>
      </c>
      <c r="C625" t="s">
        <v>45</v>
      </c>
    </row>
    <row r="626" spans="2:42" x14ac:dyDescent="0.3">
      <c r="B626" t="s">
        <v>648</v>
      </c>
      <c r="C626" t="s">
        <v>46</v>
      </c>
    </row>
    <row r="627" spans="2:42" x14ac:dyDescent="0.3">
      <c r="B627" t="s">
        <v>648</v>
      </c>
      <c r="C627" t="s">
        <v>47</v>
      </c>
    </row>
    <row r="628" spans="2:42" x14ac:dyDescent="0.3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3">
      <c r="B629" t="s">
        <v>649</v>
      </c>
      <c r="C629" t="s">
        <v>37</v>
      </c>
    </row>
    <row r="630" spans="2:42" x14ac:dyDescent="0.3">
      <c r="B630" t="s">
        <v>649</v>
      </c>
      <c r="C630" t="s">
        <v>38</v>
      </c>
    </row>
    <row r="631" spans="2:42" x14ac:dyDescent="0.3">
      <c r="B631" t="s">
        <v>649</v>
      </c>
      <c r="C631" t="s">
        <v>39</v>
      </c>
    </row>
    <row r="632" spans="2:42" x14ac:dyDescent="0.3">
      <c r="B632" t="s">
        <v>649</v>
      </c>
      <c r="C632" t="s">
        <v>40</v>
      </c>
    </row>
    <row r="633" spans="2:42" x14ac:dyDescent="0.3">
      <c r="B633" t="s">
        <v>649</v>
      </c>
      <c r="C633" t="s">
        <v>41</v>
      </c>
    </row>
    <row r="634" spans="2:42" x14ac:dyDescent="0.3">
      <c r="B634" t="s">
        <v>649</v>
      </c>
      <c r="C634" t="s">
        <v>42</v>
      </c>
    </row>
    <row r="635" spans="2:42" x14ac:dyDescent="0.3">
      <c r="B635" t="s">
        <v>649</v>
      </c>
      <c r="C635" t="s">
        <v>43</v>
      </c>
    </row>
    <row r="636" spans="2:42" x14ac:dyDescent="0.3">
      <c r="B636" t="s">
        <v>649</v>
      </c>
      <c r="C636" t="s">
        <v>44</v>
      </c>
    </row>
    <row r="637" spans="2:42" x14ac:dyDescent="0.3">
      <c r="B637" t="s">
        <v>649</v>
      </c>
      <c r="C637" t="s">
        <v>45</v>
      </c>
    </row>
    <row r="638" spans="2:42" x14ac:dyDescent="0.3">
      <c r="B638" t="s">
        <v>649</v>
      </c>
      <c r="C638" t="s">
        <v>46</v>
      </c>
    </row>
    <row r="639" spans="2:42" x14ac:dyDescent="0.3">
      <c r="B639" t="s">
        <v>649</v>
      </c>
      <c r="C639" t="s">
        <v>47</v>
      </c>
    </row>
    <row r="640" spans="2:42" x14ac:dyDescent="0.3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3">
      <c r="B641" t="s">
        <v>676</v>
      </c>
      <c r="C641" t="s">
        <v>37</v>
      </c>
    </row>
    <row r="642" spans="2:42" x14ac:dyDescent="0.3">
      <c r="B642" t="s">
        <v>676</v>
      </c>
      <c r="C642" t="s">
        <v>38</v>
      </c>
    </row>
    <row r="643" spans="2:42" x14ac:dyDescent="0.3">
      <c r="B643" t="s">
        <v>676</v>
      </c>
      <c r="C643" t="s">
        <v>39</v>
      </c>
    </row>
    <row r="644" spans="2:42" x14ac:dyDescent="0.3">
      <c r="B644" t="s">
        <v>676</v>
      </c>
      <c r="C644" t="s">
        <v>40</v>
      </c>
    </row>
    <row r="645" spans="2:42" x14ac:dyDescent="0.3">
      <c r="B645" t="s">
        <v>676</v>
      </c>
      <c r="C645" t="s">
        <v>41</v>
      </c>
    </row>
    <row r="646" spans="2:42" x14ac:dyDescent="0.3">
      <c r="B646" t="s">
        <v>676</v>
      </c>
      <c r="C646" t="s">
        <v>42</v>
      </c>
    </row>
    <row r="647" spans="2:42" x14ac:dyDescent="0.3">
      <c r="B647" t="s">
        <v>676</v>
      </c>
      <c r="C647" t="s">
        <v>43</v>
      </c>
    </row>
    <row r="648" spans="2:42" x14ac:dyDescent="0.3">
      <c r="B648" t="s">
        <v>676</v>
      </c>
      <c r="C648" t="s">
        <v>44</v>
      </c>
    </row>
    <row r="649" spans="2:42" x14ac:dyDescent="0.3">
      <c r="B649" t="s">
        <v>676</v>
      </c>
      <c r="C649" t="s">
        <v>45</v>
      </c>
    </row>
    <row r="650" spans="2:42" x14ac:dyDescent="0.3">
      <c r="B650" t="s">
        <v>676</v>
      </c>
      <c r="C650" t="s">
        <v>46</v>
      </c>
    </row>
    <row r="651" spans="2:42" x14ac:dyDescent="0.3">
      <c r="B651" t="s">
        <v>676</v>
      </c>
      <c r="C651" t="s">
        <v>47</v>
      </c>
    </row>
    <row r="652" spans="2:42" x14ac:dyDescent="0.3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3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814.07992039999999</v>
      </c>
      <c r="AD653">
        <v>1070.2116309999999</v>
      </c>
      <c r="AE653">
        <v>1222.483878</v>
      </c>
      <c r="AF653">
        <v>805.35082599999998</v>
      </c>
      <c r="AG653">
        <v>791.50820520000002</v>
      </c>
      <c r="AH653">
        <v>590.98538559999997</v>
      </c>
      <c r="AI653">
        <v>930.89080769999998</v>
      </c>
      <c r="AJ653">
        <v>687.40900469999997</v>
      </c>
      <c r="AK653">
        <v>930.89080769999998</v>
      </c>
      <c r="AL653">
        <v>1260.212401</v>
      </c>
      <c r="AM653">
        <v>1056.430789</v>
      </c>
      <c r="AN653">
        <v>1056.430789</v>
      </c>
      <c r="AO653">
        <v>975.31756250000001</v>
      </c>
      <c r="AP653">
        <v>1396.3362119999999</v>
      </c>
    </row>
    <row r="654" spans="2:42" x14ac:dyDescent="0.3">
      <c r="B654" t="s">
        <v>703</v>
      </c>
      <c r="C654" t="s">
        <v>38</v>
      </c>
    </row>
    <row r="655" spans="2:42" x14ac:dyDescent="0.3">
      <c r="B655" t="s">
        <v>703</v>
      </c>
      <c r="C655" t="s">
        <v>39</v>
      </c>
      <c r="AE655">
        <v>19.89690276</v>
      </c>
      <c r="AF655">
        <v>6.6323009199999996</v>
      </c>
      <c r="AG655">
        <v>299.40101299999998</v>
      </c>
      <c r="AH655">
        <v>307.26237350000002</v>
      </c>
      <c r="AI655">
        <v>331.82494989999998</v>
      </c>
      <c r="AJ655">
        <v>299.40101299999998</v>
      </c>
      <c r="AK655">
        <v>299.40101299999998</v>
      </c>
      <c r="AL655">
        <v>585.35707060000004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3">
      <c r="B656" t="s">
        <v>703</v>
      </c>
      <c r="C656" t="s">
        <v>40</v>
      </c>
    </row>
    <row r="657" spans="1:42" x14ac:dyDescent="0.3">
      <c r="B657" t="s">
        <v>703</v>
      </c>
      <c r="C657" t="s">
        <v>41</v>
      </c>
    </row>
    <row r="658" spans="1:42" x14ac:dyDescent="0.3">
      <c r="B658" t="s">
        <v>703</v>
      </c>
      <c r="C658" t="s">
        <v>42</v>
      </c>
    </row>
    <row r="659" spans="1:42" x14ac:dyDescent="0.3">
      <c r="B659" t="s">
        <v>703</v>
      </c>
      <c r="C659" t="s">
        <v>43</v>
      </c>
    </row>
    <row r="660" spans="1:42" x14ac:dyDescent="0.3">
      <c r="B660" t="s">
        <v>703</v>
      </c>
      <c r="C660" t="s">
        <v>44</v>
      </c>
    </row>
    <row r="661" spans="1:42" x14ac:dyDescent="0.3">
      <c r="B661" t="s">
        <v>703</v>
      </c>
      <c r="C661" t="s">
        <v>45</v>
      </c>
    </row>
    <row r="662" spans="1:42" x14ac:dyDescent="0.3">
      <c r="B662" t="s">
        <v>703</v>
      </c>
      <c r="C662" t="s">
        <v>46</v>
      </c>
    </row>
    <row r="663" spans="1:42" x14ac:dyDescent="0.3">
      <c r="B663" t="s">
        <v>703</v>
      </c>
      <c r="C663" t="s">
        <v>47</v>
      </c>
    </row>
    <row r="664" spans="1:42" x14ac:dyDescent="0.3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814.07992039999999</v>
      </c>
      <c r="AD664">
        <v>1070.2116309999999</v>
      </c>
      <c r="AE664">
        <v>1242.3807810000001</v>
      </c>
      <c r="AF664">
        <v>811.9831269</v>
      </c>
      <c r="AG664">
        <v>1090.909218</v>
      </c>
      <c r="AH664">
        <v>898.24775910000005</v>
      </c>
      <c r="AI664">
        <v>1262.7157580000001</v>
      </c>
      <c r="AJ664">
        <v>986.81001760000004</v>
      </c>
      <c r="AK664">
        <v>1230.291821</v>
      </c>
      <c r="AL664">
        <v>1845.569471</v>
      </c>
      <c r="AM664">
        <v>1641.9682130000001</v>
      </c>
      <c r="AN664">
        <v>1641.9682130000001</v>
      </c>
      <c r="AO664">
        <v>1560.8549869999999</v>
      </c>
      <c r="AP664">
        <v>1981.873636</v>
      </c>
    </row>
    <row r="665" spans="1:42" x14ac:dyDescent="0.3">
      <c r="B665" t="s">
        <v>700</v>
      </c>
      <c r="C665" t="s">
        <v>37</v>
      </c>
      <c r="O665">
        <v>20.607506430000001</v>
      </c>
      <c r="P665">
        <v>103.51126790000001</v>
      </c>
      <c r="Q665">
        <v>606.09945040000002</v>
      </c>
      <c r="R665">
        <v>624.18721000000005</v>
      </c>
      <c r="S665">
        <v>669.77983110000002</v>
      </c>
      <c r="T665">
        <v>662.49393610000004</v>
      </c>
      <c r="U665">
        <v>782.13777279999999</v>
      </c>
      <c r="V665">
        <v>384.42819170000001</v>
      </c>
      <c r="W665">
        <v>314.65094049999999</v>
      </c>
      <c r="X665">
        <v>358.9853991</v>
      </c>
      <c r="Y665">
        <v>404.41035340000002</v>
      </c>
      <c r="Z665">
        <v>402.75094250000001</v>
      </c>
      <c r="AA665">
        <v>442.18965630000002</v>
      </c>
      <c r="AB665">
        <v>277.13299160000003</v>
      </c>
      <c r="AD665">
        <v>374.35421489999999</v>
      </c>
      <c r="AE665">
        <v>678.62650480000002</v>
      </c>
    </row>
    <row r="666" spans="1:42" x14ac:dyDescent="0.3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S666">
        <v>58.980104609999998</v>
      </c>
      <c r="T666">
        <v>58.980104609999998</v>
      </c>
      <c r="U666">
        <v>76.676038700000007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13.07309042</v>
      </c>
      <c r="AD666">
        <v>58.980104609999998</v>
      </c>
      <c r="AE666">
        <v>58.980104609999998</v>
      </c>
    </row>
    <row r="667" spans="1:42" x14ac:dyDescent="0.3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69.015936620000005</v>
      </c>
      <c r="U667">
        <v>260.08910079999998</v>
      </c>
      <c r="AE667">
        <v>228.97694519999999</v>
      </c>
    </row>
    <row r="668" spans="1:42" x14ac:dyDescent="0.3">
      <c r="B668" t="s">
        <v>700</v>
      </c>
      <c r="C668" t="s">
        <v>40</v>
      </c>
      <c r="T668">
        <v>42.162484419999998</v>
      </c>
      <c r="U668">
        <v>84.324968839999997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D668">
        <v>42.162484419999998</v>
      </c>
      <c r="AE668">
        <v>42.162484419999998</v>
      </c>
    </row>
    <row r="669" spans="1:42" x14ac:dyDescent="0.3">
      <c r="B669" t="s">
        <v>700</v>
      </c>
      <c r="C669" t="s">
        <v>41</v>
      </c>
    </row>
    <row r="670" spans="1:42" x14ac:dyDescent="0.3">
      <c r="B670" t="s">
        <v>700</v>
      </c>
      <c r="C670" t="s">
        <v>42</v>
      </c>
    </row>
    <row r="671" spans="1:42" x14ac:dyDescent="0.3">
      <c r="B671" t="s">
        <v>700</v>
      </c>
      <c r="C671" t="s">
        <v>43</v>
      </c>
    </row>
    <row r="672" spans="1:42" x14ac:dyDescent="0.3">
      <c r="B672" t="s">
        <v>700</v>
      </c>
      <c r="C672" t="s">
        <v>44</v>
      </c>
    </row>
    <row r="673" spans="1:42" x14ac:dyDescent="0.3">
      <c r="B673" t="s">
        <v>700</v>
      </c>
      <c r="C673" t="s">
        <v>45</v>
      </c>
    </row>
    <row r="674" spans="1:42" x14ac:dyDescent="0.3">
      <c r="B674" t="s">
        <v>700</v>
      </c>
      <c r="C674" t="s">
        <v>46</v>
      </c>
    </row>
    <row r="675" spans="1:42" x14ac:dyDescent="0.3">
      <c r="B675" t="s">
        <v>700</v>
      </c>
      <c r="C675" t="s">
        <v>47</v>
      </c>
    </row>
    <row r="676" spans="1:42" x14ac:dyDescent="0.3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734.09549159999995</v>
      </c>
      <c r="R676">
        <v>624.18721000000005</v>
      </c>
      <c r="S676">
        <v>728.75993570000003</v>
      </c>
      <c r="T676">
        <v>763.63652509999997</v>
      </c>
      <c r="U676">
        <v>1203.227881</v>
      </c>
      <c r="V676">
        <v>485.5707807</v>
      </c>
      <c r="W676">
        <v>415.7935296</v>
      </c>
      <c r="X676">
        <v>460.12798809999998</v>
      </c>
      <c r="Y676">
        <v>505.55294240000001</v>
      </c>
      <c r="Z676">
        <v>503.89353160000002</v>
      </c>
      <c r="AA676">
        <v>543.33224540000003</v>
      </c>
      <c r="AB676">
        <v>378.27558069999998</v>
      </c>
      <c r="AC676">
        <v>13.07309042</v>
      </c>
      <c r="AD676">
        <v>475.49680389999997</v>
      </c>
      <c r="AE676">
        <v>1008.746039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3">
      <c r="B677" t="s">
        <v>701</v>
      </c>
      <c r="C677" t="s">
        <v>37</v>
      </c>
      <c r="O677">
        <v>53.532143140000002</v>
      </c>
      <c r="P677">
        <v>53.532143140000002</v>
      </c>
    </row>
    <row r="678" spans="1:42" x14ac:dyDescent="0.3">
      <c r="B678" t="s">
        <v>701</v>
      </c>
      <c r="C678" t="s">
        <v>38</v>
      </c>
    </row>
    <row r="679" spans="1:42" x14ac:dyDescent="0.3">
      <c r="B679" t="s">
        <v>701</v>
      </c>
      <c r="C679" t="s">
        <v>39</v>
      </c>
    </row>
    <row r="680" spans="1:42" x14ac:dyDescent="0.3">
      <c r="B680" t="s">
        <v>701</v>
      </c>
      <c r="C680" t="s">
        <v>40</v>
      </c>
    </row>
    <row r="681" spans="1:42" x14ac:dyDescent="0.3">
      <c r="B681" t="s">
        <v>701</v>
      </c>
      <c r="C681" t="s">
        <v>41</v>
      </c>
    </row>
    <row r="682" spans="1:42" x14ac:dyDescent="0.3">
      <c r="B682" t="s">
        <v>701</v>
      </c>
      <c r="C682" t="s">
        <v>42</v>
      </c>
    </row>
    <row r="683" spans="1:42" x14ac:dyDescent="0.3">
      <c r="B683" t="s">
        <v>701</v>
      </c>
      <c r="C683" t="s">
        <v>43</v>
      </c>
    </row>
    <row r="684" spans="1:42" x14ac:dyDescent="0.3">
      <c r="B684" t="s">
        <v>701</v>
      </c>
      <c r="C684" t="s">
        <v>44</v>
      </c>
    </row>
    <row r="685" spans="1:42" x14ac:dyDescent="0.3">
      <c r="B685" t="s">
        <v>701</v>
      </c>
      <c r="C685" t="s">
        <v>45</v>
      </c>
    </row>
    <row r="686" spans="1:42" x14ac:dyDescent="0.3">
      <c r="B686" t="s">
        <v>701</v>
      </c>
      <c r="C686" t="s">
        <v>46</v>
      </c>
    </row>
    <row r="687" spans="1:42" x14ac:dyDescent="0.3">
      <c r="B687" t="s">
        <v>701</v>
      </c>
      <c r="C687" t="s">
        <v>47</v>
      </c>
    </row>
    <row r="688" spans="1:42" x14ac:dyDescent="0.3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53.532143140000002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3">
      <c r="B689" t="s">
        <v>702</v>
      </c>
      <c r="C689" t="s">
        <v>37</v>
      </c>
    </row>
    <row r="690" spans="2:42" x14ac:dyDescent="0.3">
      <c r="B690" t="s">
        <v>702</v>
      </c>
      <c r="C690" t="s">
        <v>38</v>
      </c>
    </row>
    <row r="691" spans="2:42" x14ac:dyDescent="0.3">
      <c r="B691" t="s">
        <v>702</v>
      </c>
      <c r="C691" t="s">
        <v>39</v>
      </c>
    </row>
    <row r="692" spans="2:42" x14ac:dyDescent="0.3">
      <c r="B692" t="s">
        <v>702</v>
      </c>
      <c r="C692" t="s">
        <v>40</v>
      </c>
    </row>
    <row r="693" spans="2:42" x14ac:dyDescent="0.3">
      <c r="B693" t="s">
        <v>702</v>
      </c>
      <c r="C693" t="s">
        <v>41</v>
      </c>
    </row>
    <row r="694" spans="2:42" x14ac:dyDescent="0.3">
      <c r="B694" t="s">
        <v>702</v>
      </c>
      <c r="C694" t="s">
        <v>42</v>
      </c>
    </row>
    <row r="695" spans="2:42" x14ac:dyDescent="0.3">
      <c r="B695" t="s">
        <v>702</v>
      </c>
      <c r="C695" t="s">
        <v>43</v>
      </c>
    </row>
    <row r="696" spans="2:42" x14ac:dyDescent="0.3">
      <c r="B696" t="s">
        <v>702</v>
      </c>
      <c r="C696" t="s">
        <v>44</v>
      </c>
    </row>
    <row r="697" spans="2:42" x14ac:dyDescent="0.3">
      <c r="B697" t="s">
        <v>702</v>
      </c>
      <c r="C697" t="s">
        <v>45</v>
      </c>
    </row>
    <row r="698" spans="2:42" x14ac:dyDescent="0.3">
      <c r="B698" t="s">
        <v>702</v>
      </c>
      <c r="C698" t="s">
        <v>46</v>
      </c>
    </row>
    <row r="699" spans="2:42" x14ac:dyDescent="0.3">
      <c r="B699" t="s">
        <v>702</v>
      </c>
      <c r="C699" t="s">
        <v>47</v>
      </c>
    </row>
    <row r="700" spans="2:42" x14ac:dyDescent="0.3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3">
      <c r="B701" t="s">
        <v>698</v>
      </c>
      <c r="C701" t="s">
        <v>37</v>
      </c>
      <c r="P701">
        <v>4699.7288179999996</v>
      </c>
      <c r="Q701">
        <v>4699.7288179999996</v>
      </c>
      <c r="R701">
        <v>4699.7288179999996</v>
      </c>
      <c r="S701">
        <v>4699.7288179999996</v>
      </c>
      <c r="T701">
        <v>4699.7288179999996</v>
      </c>
      <c r="U701">
        <v>4699.7288179999996</v>
      </c>
      <c r="V701">
        <v>4699.7288179999996</v>
      </c>
      <c r="W701">
        <v>7054.3791010000004</v>
      </c>
      <c r="X701">
        <v>7054.3791010000004</v>
      </c>
      <c r="Y701">
        <v>7054.3791010000004</v>
      </c>
      <c r="Z701">
        <v>7054.3791010000004</v>
      </c>
      <c r="AA701">
        <v>7054.3791010000004</v>
      </c>
      <c r="AB701">
        <v>7782.4302690000004</v>
      </c>
      <c r="AC701">
        <v>7782.4302690000004</v>
      </c>
      <c r="AD701">
        <v>7782.4302690000004</v>
      </c>
      <c r="AE701">
        <v>7782.4302690000004</v>
      </c>
      <c r="AF701">
        <v>7782.4302690000004</v>
      </c>
      <c r="AG701">
        <v>7782.4302690000004</v>
      </c>
      <c r="AH701">
        <v>7782.4302690000004</v>
      </c>
      <c r="AI701">
        <v>7782.4302690000004</v>
      </c>
      <c r="AJ701">
        <v>7782.4302690000004</v>
      </c>
      <c r="AK701">
        <v>7782.4302690000004</v>
      </c>
      <c r="AL701">
        <v>8013.3487160000004</v>
      </c>
      <c r="AM701">
        <v>8013.3487160000004</v>
      </c>
      <c r="AN701">
        <v>8013.3487160000004</v>
      </c>
      <c r="AO701">
        <v>8013.3487160000004</v>
      </c>
      <c r="AP701">
        <v>8013.3487160000004</v>
      </c>
    </row>
    <row r="702" spans="2:42" x14ac:dyDescent="0.3">
      <c r="B702" t="s">
        <v>698</v>
      </c>
      <c r="C702" t="s">
        <v>38</v>
      </c>
    </row>
    <row r="703" spans="2:42" x14ac:dyDescent="0.3">
      <c r="B703" t="s">
        <v>698</v>
      </c>
      <c r="C703" t="s">
        <v>39</v>
      </c>
    </row>
    <row r="704" spans="2:42" x14ac:dyDescent="0.3">
      <c r="B704" t="s">
        <v>698</v>
      </c>
      <c r="C704" t="s">
        <v>40</v>
      </c>
    </row>
    <row r="705" spans="2:42" x14ac:dyDescent="0.3">
      <c r="B705" t="s">
        <v>698</v>
      </c>
      <c r="C705" t="s">
        <v>41</v>
      </c>
    </row>
    <row r="706" spans="2:42" x14ac:dyDescent="0.3">
      <c r="B706" t="s">
        <v>698</v>
      </c>
      <c r="C706" t="s">
        <v>42</v>
      </c>
    </row>
    <row r="707" spans="2:42" x14ac:dyDescent="0.3">
      <c r="B707" t="s">
        <v>698</v>
      </c>
      <c r="C707" t="s">
        <v>43</v>
      </c>
    </row>
    <row r="708" spans="2:42" x14ac:dyDescent="0.3">
      <c r="B708" t="s">
        <v>698</v>
      </c>
      <c r="C708" t="s">
        <v>44</v>
      </c>
    </row>
    <row r="709" spans="2:42" x14ac:dyDescent="0.3">
      <c r="B709" t="s">
        <v>698</v>
      </c>
      <c r="C709" t="s">
        <v>45</v>
      </c>
    </row>
    <row r="710" spans="2:42" x14ac:dyDescent="0.3">
      <c r="B710" t="s">
        <v>698</v>
      </c>
      <c r="C710" t="s">
        <v>46</v>
      </c>
    </row>
    <row r="711" spans="2:42" x14ac:dyDescent="0.3">
      <c r="B711" t="s">
        <v>698</v>
      </c>
      <c r="C711" t="s">
        <v>47</v>
      </c>
    </row>
    <row r="712" spans="2:42" x14ac:dyDescent="0.3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4699.7288179999996</v>
      </c>
      <c r="Q712">
        <v>4699.7288179999996</v>
      </c>
      <c r="R712">
        <v>4699.7288179999996</v>
      </c>
      <c r="S712">
        <v>4699.7288179999996</v>
      </c>
      <c r="T712">
        <v>4699.7288179999996</v>
      </c>
      <c r="U712">
        <v>4699.7288179999996</v>
      </c>
      <c r="V712">
        <v>4699.7288179999996</v>
      </c>
      <c r="W712">
        <v>7054.3791010000004</v>
      </c>
      <c r="X712">
        <v>7054.3791010000004</v>
      </c>
      <c r="Y712">
        <v>7054.3791010000004</v>
      </c>
      <c r="Z712">
        <v>7054.3791010000004</v>
      </c>
      <c r="AA712">
        <v>7054.3791010000004</v>
      </c>
      <c r="AB712">
        <v>7782.4302690000004</v>
      </c>
      <c r="AC712">
        <v>7782.4302690000004</v>
      </c>
      <c r="AD712">
        <v>7782.4302690000004</v>
      </c>
      <c r="AE712">
        <v>7782.4302690000004</v>
      </c>
      <c r="AF712">
        <v>7782.4302690000004</v>
      </c>
      <c r="AG712">
        <v>7782.4302690000004</v>
      </c>
      <c r="AH712">
        <v>7782.4302690000004</v>
      </c>
      <c r="AI712">
        <v>7782.4302690000004</v>
      </c>
      <c r="AJ712">
        <v>7782.4302690000004</v>
      </c>
      <c r="AK712">
        <v>7782.4302690000004</v>
      </c>
      <c r="AL712">
        <v>8013.3487160000004</v>
      </c>
      <c r="AM712">
        <v>8013.3487160000004</v>
      </c>
      <c r="AN712">
        <v>8013.3487160000004</v>
      </c>
      <c r="AO712">
        <v>8013.3487160000004</v>
      </c>
      <c r="AP712">
        <v>8013.3487160000004</v>
      </c>
    </row>
    <row r="713" spans="2:42" x14ac:dyDescent="0.3">
      <c r="B713" t="s">
        <v>706</v>
      </c>
      <c r="C713" t="s">
        <v>37</v>
      </c>
    </row>
    <row r="714" spans="2:42" x14ac:dyDescent="0.3">
      <c r="B714" t="s">
        <v>706</v>
      </c>
      <c r="C714" t="s">
        <v>38</v>
      </c>
    </row>
    <row r="715" spans="2:42" x14ac:dyDescent="0.3">
      <c r="B715" t="s">
        <v>706</v>
      </c>
      <c r="C715" t="s">
        <v>39</v>
      </c>
    </row>
    <row r="716" spans="2:42" x14ac:dyDescent="0.3">
      <c r="B716" t="s">
        <v>706</v>
      </c>
      <c r="C716" t="s">
        <v>40</v>
      </c>
    </row>
    <row r="717" spans="2:42" x14ac:dyDescent="0.3">
      <c r="B717" t="s">
        <v>706</v>
      </c>
      <c r="C717" t="s">
        <v>41</v>
      </c>
    </row>
    <row r="718" spans="2:42" x14ac:dyDescent="0.3">
      <c r="B718" t="s">
        <v>706</v>
      </c>
      <c r="C718" t="s">
        <v>42</v>
      </c>
    </row>
    <row r="719" spans="2:42" x14ac:dyDescent="0.3">
      <c r="B719" t="s">
        <v>706</v>
      </c>
      <c r="C719" t="s">
        <v>43</v>
      </c>
    </row>
    <row r="720" spans="2:42" x14ac:dyDescent="0.3">
      <c r="B720" t="s">
        <v>706</v>
      </c>
      <c r="C720" t="s">
        <v>44</v>
      </c>
    </row>
    <row r="721" spans="1:42" x14ac:dyDescent="0.3">
      <c r="B721" t="s">
        <v>706</v>
      </c>
      <c r="C721" t="s">
        <v>45</v>
      </c>
    </row>
    <row r="722" spans="1:42" x14ac:dyDescent="0.3">
      <c r="B722" t="s">
        <v>706</v>
      </c>
      <c r="C722" t="s">
        <v>46</v>
      </c>
    </row>
    <row r="723" spans="1:42" x14ac:dyDescent="0.3">
      <c r="B723" t="s">
        <v>706</v>
      </c>
      <c r="C723" t="s">
        <v>47</v>
      </c>
    </row>
    <row r="724" spans="1:42" x14ac:dyDescent="0.3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3">
      <c r="B725" t="s">
        <v>717</v>
      </c>
      <c r="C725" t="s">
        <v>37</v>
      </c>
    </row>
    <row r="726" spans="1:42" x14ac:dyDescent="0.3">
      <c r="B726" t="s">
        <v>717</v>
      </c>
      <c r="C726" t="s">
        <v>38</v>
      </c>
    </row>
    <row r="727" spans="1:42" x14ac:dyDescent="0.3">
      <c r="B727" t="s">
        <v>717</v>
      </c>
      <c r="C727" t="s">
        <v>39</v>
      </c>
    </row>
    <row r="728" spans="1:42" x14ac:dyDescent="0.3">
      <c r="B728" t="s">
        <v>717</v>
      </c>
      <c r="C728" t="s">
        <v>40</v>
      </c>
    </row>
    <row r="729" spans="1:42" x14ac:dyDescent="0.3">
      <c r="B729" t="s">
        <v>717</v>
      </c>
      <c r="C729" t="s">
        <v>41</v>
      </c>
    </row>
    <row r="730" spans="1:42" x14ac:dyDescent="0.3">
      <c r="B730" t="s">
        <v>717</v>
      </c>
      <c r="C730" t="s">
        <v>42</v>
      </c>
    </row>
    <row r="731" spans="1:42" x14ac:dyDescent="0.3">
      <c r="B731" t="s">
        <v>717</v>
      </c>
      <c r="C731" t="s">
        <v>43</v>
      </c>
    </row>
    <row r="732" spans="1:42" x14ac:dyDescent="0.3">
      <c r="B732" t="s">
        <v>717</v>
      </c>
      <c r="C732" t="s">
        <v>44</v>
      </c>
    </row>
    <row r="733" spans="1:42" x14ac:dyDescent="0.3">
      <c r="B733" t="s">
        <v>717</v>
      </c>
      <c r="C733" t="s">
        <v>45</v>
      </c>
    </row>
    <row r="734" spans="1:42" x14ac:dyDescent="0.3">
      <c r="B734" t="s">
        <v>717</v>
      </c>
      <c r="C734" t="s">
        <v>46</v>
      </c>
    </row>
    <row r="735" spans="1:42" x14ac:dyDescent="0.3">
      <c r="B735" t="s">
        <v>717</v>
      </c>
      <c r="C735" t="s">
        <v>47</v>
      </c>
    </row>
    <row r="736" spans="1:42" x14ac:dyDescent="0.3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3">
      <c r="B737" t="s">
        <v>730</v>
      </c>
      <c r="C737" t="s">
        <v>37</v>
      </c>
    </row>
    <row r="738" spans="2:42" x14ac:dyDescent="0.3">
      <c r="B738" t="s">
        <v>730</v>
      </c>
      <c r="C738" t="s">
        <v>38</v>
      </c>
    </row>
    <row r="739" spans="2:42" x14ac:dyDescent="0.3">
      <c r="B739" t="s">
        <v>730</v>
      </c>
      <c r="C739" t="s">
        <v>39</v>
      </c>
    </row>
    <row r="740" spans="2:42" x14ac:dyDescent="0.3">
      <c r="B740" t="s">
        <v>730</v>
      </c>
      <c r="C740" t="s">
        <v>40</v>
      </c>
    </row>
    <row r="741" spans="2:42" x14ac:dyDescent="0.3">
      <c r="B741" t="s">
        <v>730</v>
      </c>
      <c r="C741" t="s">
        <v>41</v>
      </c>
    </row>
    <row r="742" spans="2:42" x14ac:dyDescent="0.3">
      <c r="B742" t="s">
        <v>730</v>
      </c>
      <c r="C742" t="s">
        <v>42</v>
      </c>
    </row>
    <row r="743" spans="2:42" x14ac:dyDescent="0.3">
      <c r="B743" t="s">
        <v>730</v>
      </c>
      <c r="C743" t="s">
        <v>43</v>
      </c>
    </row>
    <row r="744" spans="2:42" x14ac:dyDescent="0.3">
      <c r="B744" t="s">
        <v>730</v>
      </c>
      <c r="C744" t="s">
        <v>44</v>
      </c>
    </row>
    <row r="745" spans="2:42" x14ac:dyDescent="0.3">
      <c r="B745" t="s">
        <v>730</v>
      </c>
      <c r="C745" t="s">
        <v>45</v>
      </c>
    </row>
    <row r="746" spans="2:42" x14ac:dyDescent="0.3">
      <c r="B746" t="s">
        <v>730</v>
      </c>
      <c r="C746" t="s">
        <v>46</v>
      </c>
    </row>
    <row r="747" spans="2:42" x14ac:dyDescent="0.3">
      <c r="B747" t="s">
        <v>730</v>
      </c>
      <c r="C747" t="s">
        <v>47</v>
      </c>
    </row>
    <row r="748" spans="2:42" x14ac:dyDescent="0.3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3">
      <c r="B749" t="s">
        <v>731</v>
      </c>
      <c r="C749" t="s">
        <v>37</v>
      </c>
    </row>
    <row r="750" spans="2:42" x14ac:dyDescent="0.3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331.61504600000001</v>
      </c>
      <c r="AG750">
        <v>16.550703500000001</v>
      </c>
      <c r="AH750">
        <v>165.21844060000001</v>
      </c>
      <c r="AI750">
        <v>161.4349459</v>
      </c>
      <c r="AJ750">
        <v>251.43351569999999</v>
      </c>
      <c r="AK750">
        <v>387.00375220000001</v>
      </c>
      <c r="AL750">
        <v>589.82737120000002</v>
      </c>
      <c r="AM750">
        <v>677.21488350000004</v>
      </c>
      <c r="AN750">
        <v>694.23273649999999</v>
      </c>
      <c r="AO750">
        <v>443.7919369</v>
      </c>
      <c r="AP750">
        <v>475.51177150000001</v>
      </c>
    </row>
    <row r="751" spans="2:42" x14ac:dyDescent="0.3">
      <c r="B751" t="s">
        <v>731</v>
      </c>
      <c r="C751" t="s">
        <v>39</v>
      </c>
    </row>
    <row r="752" spans="2:42" x14ac:dyDescent="0.3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392.44556840000001</v>
      </c>
      <c r="AF752">
        <v>128.548216</v>
      </c>
      <c r="AG752">
        <v>122.9344349</v>
      </c>
      <c r="AH752">
        <v>1.42120734</v>
      </c>
      <c r="AL752">
        <v>173.38729549999999</v>
      </c>
      <c r="AM752">
        <v>297.74293770000003</v>
      </c>
      <c r="AN752">
        <v>219.4446428</v>
      </c>
      <c r="AO752">
        <v>297.74293770000003</v>
      </c>
      <c r="AP752">
        <v>296.32173039999998</v>
      </c>
    </row>
    <row r="753" spans="2:42" x14ac:dyDescent="0.3">
      <c r="B753" t="s">
        <v>731</v>
      </c>
      <c r="C753" t="s">
        <v>41</v>
      </c>
    </row>
    <row r="754" spans="2:42" x14ac:dyDescent="0.3">
      <c r="B754" t="s">
        <v>731</v>
      </c>
      <c r="C754" t="s">
        <v>42</v>
      </c>
    </row>
    <row r="755" spans="2:42" x14ac:dyDescent="0.3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314.16028160000002</v>
      </c>
      <c r="AD755">
        <v>297.07893840000003</v>
      </c>
      <c r="AE755">
        <v>463.31359279999998</v>
      </c>
      <c r="AF755">
        <v>260.21539130000002</v>
      </c>
      <c r="AG755">
        <v>245.3580413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 x14ac:dyDescent="0.3">
      <c r="B756" t="s">
        <v>731</v>
      </c>
      <c r="C756" t="s">
        <v>44</v>
      </c>
    </row>
    <row r="757" spans="2:42" x14ac:dyDescent="0.3">
      <c r="B757" t="s">
        <v>731</v>
      </c>
      <c r="C757" t="s">
        <v>45</v>
      </c>
    </row>
    <row r="758" spans="2:42" x14ac:dyDescent="0.3">
      <c r="B758" t="s">
        <v>731</v>
      </c>
      <c r="C758" t="s">
        <v>46</v>
      </c>
    </row>
    <row r="759" spans="2:42" x14ac:dyDescent="0.3">
      <c r="B759" t="s">
        <v>731</v>
      </c>
      <c r="C759" t="s">
        <v>47</v>
      </c>
    </row>
    <row r="760" spans="2:42" x14ac:dyDescent="0.3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942.09705799999995</v>
      </c>
      <c r="AD760">
        <v>972.38929280000002</v>
      </c>
      <c r="AE760">
        <v>1282.121363</v>
      </c>
      <c r="AF760">
        <v>720.37865339999996</v>
      </c>
      <c r="AG760">
        <v>384.84317970000001</v>
      </c>
      <c r="AH760">
        <v>398.29644430000002</v>
      </c>
      <c r="AI760">
        <v>393.09174239999999</v>
      </c>
      <c r="AJ760">
        <v>483.09031220000003</v>
      </c>
      <c r="AK760">
        <v>618.66054870000005</v>
      </c>
      <c r="AL760">
        <v>994.87146310000003</v>
      </c>
      <c r="AM760">
        <v>1206.6146180000001</v>
      </c>
      <c r="AN760">
        <v>1145.3341760000001</v>
      </c>
      <c r="AO760">
        <v>973.19167110000001</v>
      </c>
      <c r="AP760">
        <v>1003.4902980000001</v>
      </c>
    </row>
    <row r="761" spans="2:42" x14ac:dyDescent="0.3">
      <c r="B761" t="s">
        <v>15</v>
      </c>
      <c r="D761">
        <v>61545.270759999999</v>
      </c>
      <c r="E761">
        <v>64177.910170000003</v>
      </c>
      <c r="F761">
        <v>63290.910089999998</v>
      </c>
      <c r="G761">
        <v>65837.610879999993</v>
      </c>
      <c r="H761">
        <v>65882.191290000002</v>
      </c>
      <c r="I761">
        <v>67080.547139999995</v>
      </c>
      <c r="J761">
        <v>68156.623170000006</v>
      </c>
      <c r="K761">
        <v>73155.52248</v>
      </c>
      <c r="L761">
        <v>76830.754809999999</v>
      </c>
      <c r="M761">
        <v>80602.391730000003</v>
      </c>
      <c r="N761">
        <v>83898.820529999997</v>
      </c>
      <c r="O761">
        <v>87331.532070000001</v>
      </c>
      <c r="P761">
        <v>90801.358129999993</v>
      </c>
      <c r="Q761">
        <v>94390.797820000007</v>
      </c>
      <c r="R761">
        <v>97479.446209999995</v>
      </c>
      <c r="S761">
        <v>100376.152</v>
      </c>
      <c r="T761">
        <v>103383.0441</v>
      </c>
      <c r="U761">
        <v>106477.13009999999</v>
      </c>
      <c r="V761">
        <v>109672.6125</v>
      </c>
      <c r="W761">
        <v>113023.0879</v>
      </c>
      <c r="X761">
        <v>116432.6053</v>
      </c>
      <c r="Y761">
        <v>119841.8806</v>
      </c>
      <c r="Z761">
        <v>123355.3539</v>
      </c>
      <c r="AA761">
        <v>126990.2101</v>
      </c>
      <c r="AB761">
        <v>130866.5631</v>
      </c>
      <c r="AC761">
        <v>134691.03829999999</v>
      </c>
      <c r="AD761">
        <v>138544.14970000001</v>
      </c>
      <c r="AE761">
        <v>142248.9662</v>
      </c>
      <c r="AF761">
        <v>145923.47089999999</v>
      </c>
      <c r="AG761">
        <v>149167.15239999999</v>
      </c>
      <c r="AH761">
        <v>152419.93470000001</v>
      </c>
      <c r="AI761">
        <v>155684.67110000001</v>
      </c>
      <c r="AJ761">
        <v>159011.82029999999</v>
      </c>
      <c r="AK761">
        <v>162404.86369999999</v>
      </c>
      <c r="AL761">
        <v>165819.94029999999</v>
      </c>
      <c r="AM761">
        <v>169202.82879999999</v>
      </c>
      <c r="AN761">
        <v>172913.6446</v>
      </c>
      <c r="AO761">
        <v>176479.4186</v>
      </c>
      <c r="AP761">
        <v>180004.076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PLANEL_GerMed_Resultado!G244+PLANEL_GerMed_Resultado!G748</f>
        <v>46081.660880000003</v>
      </c>
      <c r="D4" s="1">
        <f>PLANEL_GerMed_Resultado!H244+PLANEL_GerMed_Resultado!H748</f>
        <v>46809.213499999998</v>
      </c>
      <c r="E4" s="1">
        <f>PLANEL_GerMed_Resultado!I244+PLANEL_GerMed_Resultado!I748</f>
        <v>47372.491300000002</v>
      </c>
      <c r="F4" s="1">
        <f>PLANEL_GerMed_Resultado!J244+PLANEL_GerMed_Resultado!J748</f>
        <v>46500.883430000002</v>
      </c>
      <c r="G4" s="1">
        <f>PLANEL_GerMed_Resultado!K244+PLANEL_GerMed_Resultado!K748</f>
        <v>49944.146090000002</v>
      </c>
      <c r="H4" s="1">
        <f>PLANEL_GerMed_Resultado!L244+PLANEL_GerMed_Resultado!L748</f>
        <v>52492.621070000001</v>
      </c>
      <c r="I4" s="1">
        <f>PLANEL_GerMed_Resultado!M244+PLANEL_GerMed_Resultado!M748</f>
        <v>54303.358050000003</v>
      </c>
      <c r="J4" s="1">
        <f>PLANEL_GerMed_Resultado!N244+PLANEL_GerMed_Resultado!N748</f>
        <v>56266.519780000002</v>
      </c>
      <c r="K4" s="1">
        <f>PLANEL_GerMed_Resultado!O244+PLANEL_GerMed_Resultado!O748</f>
        <v>55408.503149999997</v>
      </c>
      <c r="L4" s="1">
        <f>PLANEL_GerMed_Resultado!P244+PLANEL_GerMed_Resultado!P748</f>
        <v>55832.117530000003</v>
      </c>
      <c r="M4" s="1">
        <f>PLANEL_GerMed_Resultado!Q244+PLANEL_GerMed_Resultado!Q748</f>
        <v>55275.541660000003</v>
      </c>
      <c r="N4" s="1">
        <f>PLANEL_GerMed_Resultado!R244+PLANEL_GerMed_Resultado!R748</f>
        <v>55709.791060000003</v>
      </c>
      <c r="O4" s="1">
        <f>PLANEL_GerMed_Resultado!S244+PLANEL_GerMed_Resultado!S748</f>
        <v>56110.241569999998</v>
      </c>
      <c r="P4" s="1">
        <f>PLANEL_GerMed_Resultado!T244+PLANEL_GerMed_Resultado!T748</f>
        <v>57771.059630000003</v>
      </c>
      <c r="Q4" s="1">
        <f>PLANEL_GerMed_Resultado!U244+PLANEL_GerMed_Resultado!U748</f>
        <v>60002.067889999998</v>
      </c>
      <c r="R4" s="1">
        <f>PLANEL_GerMed_Resultado!V244+PLANEL_GerMed_Resultado!V748</f>
        <v>60469.691939999997</v>
      </c>
      <c r="S4" s="1">
        <f>PLANEL_GerMed_Resultado!W244+PLANEL_GerMed_Resultado!W748</f>
        <v>60233.865189999997</v>
      </c>
      <c r="T4" s="1">
        <f>PLANEL_GerMed_Resultado!X244+PLANEL_GerMed_Resultado!X748</f>
        <v>60897.479059999998</v>
      </c>
      <c r="U4" s="1">
        <f>PLANEL_GerMed_Resultado!Y244+PLANEL_GerMed_Resultado!Y748</f>
        <v>61755.542549999998</v>
      </c>
      <c r="V4" s="1">
        <f>PLANEL_GerMed_Resultado!Z244+PLANEL_GerMed_Resultado!Z748</f>
        <v>62843.47608</v>
      </c>
      <c r="W4" s="1">
        <f>PLANEL_GerMed_Resultado!AA244+PLANEL_GerMed_Resultado!AA748</f>
        <v>63194.29537</v>
      </c>
      <c r="X4" s="1">
        <f>PLANEL_GerMed_Resultado!AB244+PLANEL_GerMed_Resultado!AB748</f>
        <v>63604.374830000001</v>
      </c>
      <c r="Y4" s="1">
        <f>PLANEL_GerMed_Resultado!AC244+PLANEL_GerMed_Resultado!AC748</f>
        <v>64306.073089999998</v>
      </c>
      <c r="Z4" s="1">
        <f>PLANEL_GerMed_Resultado!AD244+PLANEL_GerMed_Resultado!AD748</f>
        <v>64392.84474</v>
      </c>
      <c r="AA4" s="1">
        <f>PLANEL_GerMed_Resultado!AE244+PLANEL_GerMed_Resultado!AE748</f>
        <v>64942.929680000001</v>
      </c>
      <c r="AB4" s="1">
        <f>PLANEL_GerMed_Resultado!AF244+PLANEL_GerMed_Resultado!AF748</f>
        <v>64547.434350000003</v>
      </c>
      <c r="AC4" s="1">
        <f>PLANEL_GerMed_Resultado!AG244+PLANEL_GerMed_Resultado!AG748</f>
        <v>64469.831489999997</v>
      </c>
      <c r="AD4" s="1">
        <f>PLANEL_GerMed_Resultado!AH244+PLANEL_GerMed_Resultado!AH748</f>
        <v>63876.527730000002</v>
      </c>
      <c r="AE4" s="1">
        <f>PLANEL_GerMed_Resultado!AI244+PLANEL_GerMed_Resultado!AI748</f>
        <v>64396.094299999997</v>
      </c>
      <c r="AF4" s="1">
        <f>PLANEL_GerMed_Resultado!AJ244+PLANEL_GerMed_Resultado!AJ748</f>
        <v>64302.279000000002</v>
      </c>
      <c r="AG4" s="1">
        <f>PLANEL_GerMed_Resultado!AK244+PLANEL_GerMed_Resultado!AK748</f>
        <v>64509.466569999997</v>
      </c>
      <c r="AH4" s="1">
        <f>PLANEL_GerMed_Resultado!AL244+PLANEL_GerMed_Resultado!AL748</f>
        <v>64451.737439999997</v>
      </c>
      <c r="AI4" s="1">
        <f>PLANEL_GerMed_Resultado!AM244+PLANEL_GerMed_Resultado!AM748</f>
        <v>64919.828820000002</v>
      </c>
      <c r="AJ4" s="1">
        <f>PLANEL_GerMed_Resultado!AN244+PLANEL_GerMed_Resultado!AN748</f>
        <v>64659.367429999998</v>
      </c>
      <c r="AK4" s="1">
        <f>PLANEL_GerMed_Resultado!AO244+PLANEL_GerMed_Resultado!AO748</f>
        <v>64132.111420000001</v>
      </c>
      <c r="AL4" s="1">
        <f>PLANEL_GerMed_Resultado!AP244+PLANEL_GerMed_Resultado!AP748</f>
        <v>63555.696889999999</v>
      </c>
    </row>
    <row r="5" spans="2:38" x14ac:dyDescent="0.3">
      <c r="B5" s="16" t="s">
        <v>2</v>
      </c>
      <c r="C5" s="1">
        <f>PLANEL_GerMed_Resultado!G256</f>
        <v>2743.9752939999998</v>
      </c>
      <c r="D5" s="1">
        <f>PLANEL_GerMed_Resultado!H256</f>
        <v>2925.6259460000001</v>
      </c>
      <c r="E5" s="1">
        <f>PLANEL_GerMed_Resultado!I256</f>
        <v>3054.7509709999999</v>
      </c>
      <c r="F5" s="1">
        <f>PLANEL_GerMed_Resultado!J256</f>
        <v>3117.1977099999999</v>
      </c>
      <c r="G5" s="1">
        <f>PLANEL_GerMed_Resultado!K256</f>
        <v>3203.4653480000002</v>
      </c>
      <c r="H5" s="1">
        <f>PLANEL_GerMed_Resultado!L256</f>
        <v>3336.4487779999999</v>
      </c>
      <c r="I5" s="1">
        <f>PLANEL_GerMed_Resultado!M256</f>
        <v>4674.1441089999998</v>
      </c>
      <c r="J5" s="1">
        <f>PLANEL_GerMed_Resultado!N256</f>
        <v>4314.4174750000002</v>
      </c>
      <c r="K5" s="1">
        <f>PLANEL_GerMed_Resultado!O256</f>
        <v>5597.2588820000001</v>
      </c>
      <c r="L5" s="1">
        <f>PLANEL_GerMed_Resultado!P256</f>
        <v>4924.1754940000001</v>
      </c>
      <c r="M5" s="1">
        <f>PLANEL_GerMed_Resultado!Q256</f>
        <v>7092.6975899999998</v>
      </c>
      <c r="N5" s="1">
        <f>PLANEL_GerMed_Resultado!R256</f>
        <v>6751.3151680000001</v>
      </c>
      <c r="O5" s="1">
        <f>PLANEL_GerMed_Resultado!S256</f>
        <v>6907.0786749999997</v>
      </c>
      <c r="P5" s="1">
        <f>PLANEL_GerMed_Resultado!T256</f>
        <v>6458.1935409999996</v>
      </c>
      <c r="Q5" s="1">
        <f>PLANEL_GerMed_Resultado!U256</f>
        <v>7079.848137</v>
      </c>
      <c r="R5" s="1">
        <f>PLANEL_GerMed_Resultado!V256</f>
        <v>5942.3409689999999</v>
      </c>
      <c r="S5" s="1">
        <f>PLANEL_GerMed_Resultado!W256</f>
        <v>6731.3155150000002</v>
      </c>
      <c r="T5" s="1">
        <f>PLANEL_GerMed_Resultado!X256</f>
        <v>6749.3943939999999</v>
      </c>
      <c r="U5" s="1">
        <f>PLANEL_GerMed_Resultado!Y256</f>
        <v>6667.8896789999999</v>
      </c>
      <c r="V5" s="1">
        <f>PLANEL_GerMed_Resultado!Z256</f>
        <v>6422.4532149999995</v>
      </c>
      <c r="W5" s="1">
        <f>PLANEL_GerMed_Resultado!AA256</f>
        <v>6609.70795</v>
      </c>
      <c r="X5" s="1">
        <f>PLANEL_GerMed_Resultado!AB256</f>
        <v>6604.3286539999999</v>
      </c>
      <c r="Y5" s="1">
        <f>PLANEL_GerMed_Resultado!AC256</f>
        <v>6602.2049280000001</v>
      </c>
      <c r="Z5" s="1">
        <f>PLANEL_GerMed_Resultado!AD256</f>
        <v>7213.6424610000004</v>
      </c>
      <c r="AA5" s="1">
        <f>PLANEL_GerMed_Resultado!AE256</f>
        <v>8235.7000200000002</v>
      </c>
      <c r="AB5" s="68">
        <f>PLANEL_GerMed_Resultado!AF256</f>
        <v>7667.806012</v>
      </c>
      <c r="AC5" s="1">
        <f>PLANEL_GerMed_Resultado!AG256</f>
        <v>7604.8784180000002</v>
      </c>
      <c r="AD5" s="1">
        <f>PLANEL_GerMed_Resultado!AH256</f>
        <v>8235.7000200000002</v>
      </c>
      <c r="AE5" s="1">
        <f>PLANEL_GerMed_Resultado!AI256</f>
        <v>7723.9013779999996</v>
      </c>
      <c r="AF5" s="1">
        <f>PLANEL_GerMed_Resultado!AJ256</f>
        <v>7912.6846390000001</v>
      </c>
      <c r="AG5" s="1">
        <f>PLANEL_GerMed_Resultado!AK256</f>
        <v>7814.0220749999999</v>
      </c>
      <c r="AH5" s="1">
        <f>PLANEL_GerMed_Resultado!AL256</f>
        <v>8235.7000200000002</v>
      </c>
      <c r="AI5" s="1">
        <f>PLANEL_GerMed_Resultado!AM256</f>
        <v>8160.4965350000002</v>
      </c>
      <c r="AJ5" s="1">
        <f>PLANEL_GerMed_Resultado!AN256</f>
        <v>8221.5122350000001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3962.1296229999998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4221.0138875000002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4991.2462864999998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5595.6278700000003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5776.7798464000007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5643.9884306399999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5674.2474900400002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4115.1261156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3914.8857539999999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4034.5892746999998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4008.7006681000003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4780.7999890000001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3684.2497607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3959.7601302000003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4349.9217080999997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4741.1737818000001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4778.5244380999993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5310.0920388999994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5414.0901721999999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4821.2913738199995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6862.1799666999996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9301.6412849999997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4914.2417042999996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3815.368395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3919.7511007000003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3926.9923726999996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4218.1134381000002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4501.1967807000001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5661.5375041000007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6917.0652427000005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7748.9772010000006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8276.8795420999995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8712.951946000001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1067.6131780000001</v>
      </c>
      <c r="L9" s="20">
        <f>PLANEL_GerMed_Resultado!P64+PLANEL_GerMed_Resultado!P76+PLANEL_GerMed_Resultado!P88+PLANEL_GerMed_Resultado!P640+PLANEL_GerMed_Resultado!P700+PLANEL_GerMed_Resultado!P736</f>
        <v>1102.440769</v>
      </c>
      <c r="M9" s="20">
        <f>PLANEL_GerMed_Resultado!Q64+PLANEL_GerMed_Resultado!Q76+PLANEL_GerMed_Resultado!Q88+PLANEL_GerMed_Resultado!Q640+PLANEL_GerMed_Resultado!Q700+PLANEL_GerMed_Resultado!Q736</f>
        <v>1086.9311319999999</v>
      </c>
      <c r="N9" s="20">
        <f>PLANEL_GerMed_Resultado!R64+PLANEL_GerMed_Resultado!R76+PLANEL_GerMed_Resultado!R88+PLANEL_GerMed_Resultado!R640+PLANEL_GerMed_Resultado!R700+PLANEL_GerMed_Resultado!R736</f>
        <v>1086.9311319999999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323.8062352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3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560.35906709999995</v>
      </c>
      <c r="M10" s="20">
        <f>PLANEL_GerMed_Resultado!Q40+PLANEL_GerMed_Resultado!Q52</f>
        <v>620.68795650000004</v>
      </c>
      <c r="N10" s="20">
        <f>PLANEL_GerMed_Resultado!R40+PLANEL_GerMed_Resultado!R52</f>
        <v>620.68795650000004</v>
      </c>
      <c r="O10" s="20">
        <f>PLANEL_GerMed_Resultado!S40+PLANEL_GerMed_Resultado!S52</f>
        <v>620.68795650000004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3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3007.6281399999998</v>
      </c>
    </row>
    <row r="12" spans="2:38" x14ac:dyDescent="0.3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40.236347379999998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4934.7591730000004</v>
      </c>
      <c r="K14" s="24">
        <f>PLANEL_GerMed_Resultado!O16+PLANEL_GerMed_Resultado!O28+PLANEL_GerMed_Resultado!O628+PLANEL_GerMed_Resultado!O712</f>
        <v>4934.7591730000004</v>
      </c>
      <c r="L14" s="24">
        <f>PLANEL_GerMed_Resultado!P16+PLANEL_GerMed_Resultado!P28+PLANEL_GerMed_Resultado!P628+PLANEL_GerMed_Resultado!P712</f>
        <v>7141.1991429999998</v>
      </c>
      <c r="M14" s="24">
        <f>PLANEL_GerMed_Resultado!Q16+PLANEL_GerMed_Resultado!Q28+PLANEL_GerMed_Resultado!Q628+PLANEL_GerMed_Resultado!Q712</f>
        <v>10601.281584</v>
      </c>
      <c r="N14" s="24">
        <f>PLANEL_GerMed_Resultado!R16+PLANEL_GerMed_Resultado!R28+PLANEL_GerMed_Resultado!R628+PLANEL_GerMed_Resultado!R712</f>
        <v>12514.583317000001</v>
      </c>
      <c r="O14" s="24">
        <f>PLANEL_GerMed_Resultado!S16+PLANEL_GerMed_Resultado!S28+PLANEL_GerMed_Resultado!S628+PLANEL_GerMed_Resultado!S712</f>
        <v>12752.680575999999</v>
      </c>
      <c r="P14" s="24">
        <f>PLANEL_GerMed_Resultado!T16+PLANEL_GerMed_Resultado!T28+PLANEL_GerMed_Resultado!T628+PLANEL_GerMed_Resultado!T712</f>
        <v>12999.153115999999</v>
      </c>
      <c r="Q14" s="24">
        <f>PLANEL_GerMed_Resultado!U16+PLANEL_GerMed_Resultado!U28+PLANEL_GerMed_Resultado!U628+PLANEL_GerMed_Resultado!U712</f>
        <v>13243.232719</v>
      </c>
      <c r="R14" s="24">
        <f>PLANEL_GerMed_Resultado!V16+PLANEL_GerMed_Resultado!V28+PLANEL_GerMed_Resultado!V628+PLANEL_GerMed_Resultado!V712</f>
        <v>13483.722915</v>
      </c>
      <c r="S14" s="24">
        <f>PLANEL_GerMed_Resultado!W16+PLANEL_GerMed_Resultado!W28+PLANEL_GerMed_Resultado!W628+PLANEL_GerMed_Resultado!W712</f>
        <v>14845.663017999999</v>
      </c>
      <c r="T14" s="24">
        <f>PLANEL_GerMed_Resultado!X16+PLANEL_GerMed_Resultado!X28+PLANEL_GerMed_Resultado!X628+PLANEL_GerMed_Resultado!X712</f>
        <v>15038.294469</v>
      </c>
      <c r="U14" s="24">
        <f>PLANEL_GerMed_Resultado!Y16+PLANEL_GerMed_Resultado!Y28+PLANEL_GerMed_Resultado!Y628+PLANEL_GerMed_Resultado!Y712</f>
        <v>15205.800079000001</v>
      </c>
      <c r="V14" s="24">
        <f>PLANEL_GerMed_Resultado!Z16+PLANEL_GerMed_Resultado!Z28+PLANEL_GerMed_Resultado!Z628+PLANEL_GerMed_Resultado!Z712</f>
        <v>15390.654484000001</v>
      </c>
      <c r="W14" s="24">
        <f>PLANEL_GerMed_Resultado!AA16+PLANEL_GerMed_Resultado!AA28+PLANEL_GerMed_Resultado!AA628+PLANEL_GerMed_Resultado!AA712</f>
        <v>15552.775984</v>
      </c>
      <c r="X14" s="24">
        <f>PLANEL_GerMed_Resultado!AB16+PLANEL_GerMed_Resultado!AB28+PLANEL_GerMed_Resultado!AB628+PLANEL_GerMed_Resultado!AB712</f>
        <v>15963.882829</v>
      </c>
      <c r="Y14" s="24">
        <f>PLANEL_GerMed_Resultado!AC16+PLANEL_GerMed_Resultado!AC28+PLANEL_GerMed_Resultado!AC628+PLANEL_GerMed_Resultado!AC712</f>
        <v>16015.929215</v>
      </c>
      <c r="Z14" s="24">
        <f>PLANEL_GerMed_Resultado!AD16+PLANEL_GerMed_Resultado!AD28+PLANEL_GerMed_Resultado!AD628+PLANEL_GerMed_Resultado!AD712</f>
        <v>16085.922631000001</v>
      </c>
      <c r="AA14" s="24">
        <f>PLANEL_GerMed_Resultado!AE16+PLANEL_GerMed_Resultado!AE28+PLANEL_GerMed_Resultado!AE628+PLANEL_GerMed_Resultado!AE712</f>
        <v>16143.951360000001</v>
      </c>
      <c r="AB14" s="24">
        <f>PLANEL_GerMed_Resultado!AF16+PLANEL_GerMed_Resultado!AF28+PLANEL_GerMed_Resultado!AF628+PLANEL_GerMed_Resultado!AF712</f>
        <v>16232.490039</v>
      </c>
      <c r="AC14" s="24">
        <f>PLANEL_GerMed_Resultado!AG16+PLANEL_GerMed_Resultado!AG28+PLANEL_GerMed_Resultado!AG628+PLANEL_GerMed_Resultado!AG712</f>
        <v>16289.920534000001</v>
      </c>
      <c r="AD14" s="24">
        <f>PLANEL_GerMed_Resultado!AH16+PLANEL_GerMed_Resultado!AH28+PLANEL_GerMed_Resultado!AH628+PLANEL_GerMed_Resultado!AH712</f>
        <v>16370.083933</v>
      </c>
      <c r="AE14" s="24">
        <f>PLANEL_GerMed_Resultado!AI16+PLANEL_GerMed_Resultado!AI28+PLANEL_GerMed_Resultado!AI628+PLANEL_GerMed_Resultado!AI712</f>
        <v>16437.086176000001</v>
      </c>
      <c r="AF14" s="24">
        <f>PLANEL_GerMed_Resultado!AJ16+PLANEL_GerMed_Resultado!AJ28+PLANEL_GerMed_Resultado!AJ628+PLANEL_GerMed_Resultado!AJ712</f>
        <v>16513.660169000002</v>
      </c>
      <c r="AG14" s="24">
        <f>PLANEL_GerMed_Resultado!AK16+PLANEL_GerMed_Resultado!AK28+PLANEL_GerMed_Resultado!AK628+PLANEL_GerMed_Resultado!AK712</f>
        <v>16549.554229000001</v>
      </c>
      <c r="AH14" s="24">
        <f>PLANEL_GerMed_Resultado!AL16+PLANEL_GerMed_Resultado!AL28+PLANEL_GerMed_Resultado!AL628+PLANEL_GerMed_Resultado!AL712</f>
        <v>16836.706702000003</v>
      </c>
      <c r="AI14" s="24">
        <f>PLANEL_GerMed_Resultado!AM16+PLANEL_GerMed_Resultado!AM28+PLANEL_GerMed_Resultado!AM628+PLANEL_GerMed_Resultado!AM712</f>
        <v>16881.574275999999</v>
      </c>
      <c r="AJ14" s="24">
        <f>PLANEL_GerMed_Resultado!AN16+PLANEL_GerMed_Resultado!AN28+PLANEL_GerMed_Resultado!AN628+PLANEL_GerMed_Resultado!AN712</f>
        <v>16933.022427</v>
      </c>
      <c r="AK14" s="24">
        <f>PLANEL_GerMed_Resultado!AO16+PLANEL_GerMed_Resultado!AO28+PLANEL_GerMed_Resultado!AO628+PLANEL_GerMed_Resultado!AO712</f>
        <v>17012.587592</v>
      </c>
      <c r="AL14" s="24">
        <f>PLANEL_GerMed_Resultado!AP16+PLANEL_GerMed_Resultado!AP28+PLANEL_GerMed_Resultado!AP628+PLANEL_GerMed_Resultado!AP712</f>
        <v>17077.196898000002</v>
      </c>
    </row>
    <row r="15" spans="2:38" x14ac:dyDescent="0.3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318.66608919999999</v>
      </c>
      <c r="F15" s="24">
        <f>PLANEL_GerMed_Resultado!J376</f>
        <v>479.7000592</v>
      </c>
      <c r="G15" s="24">
        <f>PLANEL_GerMed_Resultado!K376</f>
        <v>577.35962170000005</v>
      </c>
      <c r="H15" s="24">
        <f>PLANEL_GerMed_Resultado!L376</f>
        <v>668.7311449</v>
      </c>
      <c r="I15" s="24">
        <f>PLANEL_GerMed_Resultado!M376</f>
        <v>632.72770739999999</v>
      </c>
      <c r="J15" s="24">
        <f>PLANEL_GerMed_Resultado!N376</f>
        <v>673.46606989999998</v>
      </c>
      <c r="K15" s="24">
        <f>PLANEL_GerMed_Resultado!O376</f>
        <v>673.46606989999998</v>
      </c>
      <c r="L15" s="24">
        <f>PLANEL_GerMed_Resultado!P376</f>
        <v>611.22508240000002</v>
      </c>
      <c r="M15" s="24">
        <f>PLANEL_GerMed_Resultado!Q376</f>
        <v>644.80256989999998</v>
      </c>
      <c r="N15" s="24">
        <f>PLANEL_GerMed_Resultado!R376</f>
        <v>644.80256989999998</v>
      </c>
      <c r="O15" s="24">
        <f>PLANEL_GerMed_Resultado!S376</f>
        <v>644.80256989999998</v>
      </c>
      <c r="P15" s="24">
        <f>PLANEL_GerMed_Resultado!T376</f>
        <v>644.80256989999998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325.09279320000002</v>
      </c>
      <c r="T15" s="24">
        <f>PLANEL_GerMed_Resultado!X376</f>
        <v>354.79748069999999</v>
      </c>
      <c r="U15" s="24">
        <f>PLANEL_GerMed_Resultado!Y376</f>
        <v>291.5178057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7826.8154573000002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10995.5443942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12302.5483222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12300.683985899999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12300.683985899999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14283.3750163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15857.750208500001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15857.585373500002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20889.354909499998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22744.986935500001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24860.567481900001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26997.805995800001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29383.297438499998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31309.110536699998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33164.156405200003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36829.809484900004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38110.621602600004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37901.758168500004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45658.722749419998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48920.786494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50782.166014000002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52799.296044000002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54479.505164000002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56528.909103999998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57276.923393999998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57777.134173999999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59438.695934000003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61678.893953999999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64095.987133999995</v>
      </c>
    </row>
    <row r="18" spans="2:40" x14ac:dyDescent="0.3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977.33803829999999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2047.2326957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2047.2326957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1810.4408742999999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1571.000632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2834.2785400000002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3997.869639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5167.2084150000001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6332.8033910000004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7517.0804719999996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8718.5721699999995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9922.145638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11111.540128999999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12431.843714000001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13691.156444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14919.489514000001</v>
      </c>
    </row>
    <row r="21" spans="2:40" x14ac:dyDescent="0.3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3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3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3">
      <c r="B24" s="27" t="s">
        <v>9</v>
      </c>
      <c r="C24" s="28">
        <f t="shared" ref="C24:AL24" si="0">SUM(C4:C23)</f>
        <v>65833.838763196007</v>
      </c>
      <c r="D24" s="28">
        <f t="shared" si="0"/>
        <v>65882.191289295995</v>
      </c>
      <c r="E24" s="28">
        <f t="shared" si="0"/>
        <v>67080.547135300003</v>
      </c>
      <c r="F24" s="28">
        <f t="shared" si="0"/>
        <v>68156.6231692</v>
      </c>
      <c r="G24" s="28">
        <f t="shared" si="0"/>
        <v>73155.522475300007</v>
      </c>
      <c r="H24" s="28">
        <f t="shared" si="0"/>
        <v>76830.754818000001</v>
      </c>
      <c r="I24" s="28">
        <f t="shared" si="0"/>
        <v>80602.391726000016</v>
      </c>
      <c r="J24" s="28">
        <f t="shared" si="0"/>
        <v>83898.820531380028</v>
      </c>
      <c r="K24" s="28">
        <f t="shared" si="0"/>
        <v>87331.532069230001</v>
      </c>
      <c r="L24" s="28">
        <f t="shared" si="0"/>
        <v>90801.358125840008</v>
      </c>
      <c r="M24" s="28">
        <f t="shared" si="0"/>
        <v>94390.797821999993</v>
      </c>
      <c r="N24" s="28">
        <f t="shared" si="0"/>
        <v>97479.446211400005</v>
      </c>
      <c r="O24" s="28">
        <f t="shared" si="0"/>
        <v>100376.15203849999</v>
      </c>
      <c r="P24" s="28">
        <f t="shared" si="0"/>
        <v>103383.04409010001</v>
      </c>
      <c r="Q24" s="28">
        <f t="shared" si="0"/>
        <v>106477.13005210001</v>
      </c>
      <c r="R24" s="28">
        <f t="shared" si="0"/>
        <v>109672.6124596</v>
      </c>
      <c r="S24" s="28">
        <f t="shared" si="0"/>
        <v>113023.0879423</v>
      </c>
      <c r="T24" s="28">
        <f t="shared" si="0"/>
        <v>116432.60532209999</v>
      </c>
      <c r="U24" s="28">
        <f t="shared" si="0"/>
        <v>119841.88061969998</v>
      </c>
      <c r="V24" s="28">
        <f t="shared" si="0"/>
        <v>123355.35386469998</v>
      </c>
      <c r="W24" s="28">
        <f t="shared" si="0"/>
        <v>126990.21014730001</v>
      </c>
      <c r="X24" s="28">
        <f t="shared" si="0"/>
        <v>130866.5630543</v>
      </c>
      <c r="Y24" s="28">
        <f t="shared" si="0"/>
        <v>134691.03825561999</v>
      </c>
      <c r="Z24" s="28">
        <f t="shared" si="0"/>
        <v>138544.14974380002</v>
      </c>
      <c r="AA24" s="28">
        <f t="shared" si="0"/>
        <v>142248.96620550004</v>
      </c>
      <c r="AB24" s="76">
        <f t="shared" si="0"/>
        <v>145923.47086291999</v>
      </c>
      <c r="AC24" s="28">
        <f t="shared" si="0"/>
        <v>149167.15243819999</v>
      </c>
      <c r="AD24" s="28">
        <f t="shared" si="0"/>
        <v>152419.93468090001</v>
      </c>
      <c r="AE24" s="28">
        <f t="shared" si="0"/>
        <v>155684.6711299</v>
      </c>
      <c r="AF24" s="28">
        <f t="shared" si="0"/>
        <v>159011.8203503</v>
      </c>
      <c r="AG24" s="28">
        <f t="shared" si="0"/>
        <v>162404.8637205</v>
      </c>
      <c r="AH24" s="28">
        <f t="shared" si="0"/>
        <v>165819.94032920001</v>
      </c>
      <c r="AI24" s="28">
        <f t="shared" si="0"/>
        <v>169202.82880780002</v>
      </c>
      <c r="AJ24" s="28">
        <f t="shared" si="0"/>
        <v>172913.64460510001</v>
      </c>
      <c r="AK24" s="28">
        <f t="shared" si="0"/>
        <v>176479.41864619998</v>
      </c>
      <c r="AL24" s="28">
        <f t="shared" si="0"/>
        <v>180004.07604309998</v>
      </c>
    </row>
    <row r="26" spans="2:40" x14ac:dyDescent="0.3">
      <c r="D26" s="1"/>
    </row>
    <row r="27" spans="2:40" x14ac:dyDescent="0.3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0.51352197810451516</v>
      </c>
      <c r="D29" s="47">
        <f>IF(PLANEL_Pot_anual!D4&lt;&gt;0,D4/PLANEL_Pot_anual!D4,0)</f>
        <v>0.521629634240661</v>
      </c>
      <c r="E29" s="47">
        <f>IF(PLANEL_Pot_anual!E4&lt;&gt;0,E4/PLANEL_Pot_anual!E4,0)</f>
        <v>0.52790665474197496</v>
      </c>
      <c r="F29" s="47">
        <f>IF(PLANEL_Pot_anual!F4&lt;&gt;0,F4/PLANEL_Pot_anual!F4,0)</f>
        <v>0.46396326431813673</v>
      </c>
      <c r="G29" s="47">
        <f>IF(PLANEL_Pot_anual!G4&lt;&gt;0,G4/PLANEL_Pot_anual!G4,0)</f>
        <v>0.47439827574322546</v>
      </c>
      <c r="H29" s="47">
        <f>IF(PLANEL_Pot_anual!H4&lt;&gt;0,H4/PLANEL_Pot_anual!H4,0)</f>
        <v>0.48106346457217813</v>
      </c>
      <c r="I29" s="47">
        <f>IF(PLANEL_Pot_anual!I4&lt;&gt;0,I4/PLANEL_Pot_anual!I4,0)</f>
        <v>0.49765778558857698</v>
      </c>
      <c r="J29" s="47">
        <f>IF(PLANEL_Pot_anual!J4&lt;&gt;0,J4/PLANEL_Pot_anual!J4,0)</f>
        <v>0.51497929443765722</v>
      </c>
      <c r="K29" s="47">
        <f>IF(PLANEL_Pot_anual!K4&lt;&gt;0,K4/PLANEL_Pot_anual!K4,0)</f>
        <v>0.50657919468847101</v>
      </c>
      <c r="L29" s="47">
        <f>IF(PLANEL_Pot_anual!L4&lt;&gt;0,L4/PLANEL_Pot_anual!L4,0)</f>
        <v>0.51045214232789593</v>
      </c>
      <c r="M29" s="47">
        <f>IF(PLANEL_Pot_anual!M4&lt;&gt;0,M4/PLANEL_Pot_anual!M4,0)</f>
        <v>0.50486001307037109</v>
      </c>
      <c r="N29" s="47">
        <f>IF(PLANEL_Pot_anual!N4&lt;&gt;0,N4/PLANEL_Pot_anual!N4,0)</f>
        <v>0.50682291930614243</v>
      </c>
      <c r="O29" s="47">
        <f>IF(PLANEL_Pot_anual!O4&lt;&gt;0,O4/PLANEL_Pot_anual!O4,0)</f>
        <v>0.50854634990072356</v>
      </c>
      <c r="P29" s="47">
        <f>IF(PLANEL_Pot_anual!P4&lt;&gt;0,P4/PLANEL_Pot_anual!P4,0)</f>
        <v>0.51673708057446566</v>
      </c>
      <c r="Q29" s="47">
        <f>IF(PLANEL_Pot_anual!Q4&lt;&gt;0,Q4/PLANEL_Pot_anual!Q4,0)</f>
        <v>0.51888045015132733</v>
      </c>
      <c r="R29" s="47">
        <f>IF(PLANEL_Pot_anual!R4&lt;&gt;0,R4/PLANEL_Pot_anual!R4,0)</f>
        <v>0.52292432707254299</v>
      </c>
      <c r="S29" s="47">
        <f>IF(PLANEL_Pot_anual!S4&lt;&gt;0,S4/PLANEL_Pot_anual!S4,0)</f>
        <v>0.52088496585549204</v>
      </c>
      <c r="T29" s="47">
        <f>IF(PLANEL_Pot_anual!T4&lt;&gt;0,T4/PLANEL_Pot_anual!T4,0)</f>
        <v>0.52662370579731421</v>
      </c>
      <c r="U29" s="47">
        <f>IF(PLANEL_Pot_anual!U4&lt;&gt;0,U4/PLANEL_Pot_anual!U4,0)</f>
        <v>0.53404398955763144</v>
      </c>
      <c r="V29" s="47">
        <f>IF(PLANEL_Pot_anual!V4&lt;&gt;0,V4/PLANEL_Pot_anual!V4,0)</f>
        <v>0.54319982673056877</v>
      </c>
      <c r="W29" s="47">
        <f>IF(PLANEL_Pot_anual!W4&lt;&gt;0,W4/PLANEL_Pot_anual!W4,0)</f>
        <v>0.54542695015793685</v>
      </c>
      <c r="X29" s="47">
        <f>IF(PLANEL_Pot_anual!X4&lt;&gt;0,X4/PLANEL_Pot_anual!X4,0)</f>
        <v>0.54553439347905497</v>
      </c>
      <c r="Y29" s="47">
        <f>IF(PLANEL_Pot_anual!Y4&lt;&gt;0,Y4/PLANEL_Pot_anual!Y4,0)</f>
        <v>0.54406686769981982</v>
      </c>
      <c r="Z29" s="47">
        <f>IF(PLANEL_Pot_anual!Z4&lt;&gt;0,Z4/PLANEL_Pot_anual!Z4,0)</f>
        <v>0.54446027599142055</v>
      </c>
      <c r="AA29" s="47">
        <f>IF(PLANEL_Pot_anual!AA4&lt;&gt;0,AA4/PLANEL_Pot_anual!AA4,0)</f>
        <v>0.5474547250519658</v>
      </c>
      <c r="AB29" s="77">
        <f>IF(PLANEL_Pot_anual!AB4&lt;&gt;0,AB4/PLANEL_Pot_anual!AB4,0)</f>
        <v>0.54412078572691003</v>
      </c>
      <c r="AC29" s="47">
        <f>IF(PLANEL_Pot_anual!AC4&lt;&gt;0,AC4/PLANEL_Pot_anual!AC4,0)</f>
        <v>0.54346661055196965</v>
      </c>
      <c r="AD29" s="47">
        <f>IF(PLANEL_Pot_anual!AD4&lt;&gt;0,AD4/PLANEL_Pot_anual!AD4,0)</f>
        <v>0.53846518932869647</v>
      </c>
      <c r="AE29" s="47">
        <f>IF(PLANEL_Pot_anual!AE4&lt;&gt;0,AE4/PLANEL_Pot_anual!AE4,0)</f>
        <v>0.54284502213154484</v>
      </c>
      <c r="AF29" s="47">
        <f>IF(PLANEL_Pot_anual!AF4&lt;&gt;0,AF4/PLANEL_Pot_anual!AF4,0)</f>
        <v>0.54205417962535918</v>
      </c>
      <c r="AG29" s="47">
        <f>IF(PLANEL_Pot_anual!AG4&lt;&gt;0,AG4/PLANEL_Pot_anual!AG4,0)</f>
        <v>0.54380072562701676</v>
      </c>
      <c r="AH29" s="47">
        <f>IF(PLANEL_Pot_anual!AH4&lt;&gt;0,AH4/PLANEL_Pot_anual!AH4,0)</f>
        <v>0.54331408165903805</v>
      </c>
      <c r="AI29" s="47">
        <f>IF(PLANEL_Pot_anual!AI4&lt;&gt;0,AI4/PLANEL_Pot_anual!AI4,0)</f>
        <v>0.54725998984334367</v>
      </c>
      <c r="AJ29" s="47">
        <f>IF(PLANEL_Pot_anual!AJ4&lt;&gt;0,AJ4/PLANEL_Pot_anual!AJ4,0)</f>
        <v>0.54454643020004878</v>
      </c>
      <c r="AK29" s="47">
        <f>IF(PLANEL_Pot_anual!AK4&lt;&gt;0,AK4/PLANEL_Pot_anual!AK4,0)</f>
        <v>0.54010600046095725</v>
      </c>
      <c r="AL29" s="47">
        <f>IF(PLANEL_Pot_anual!AL4&lt;&gt;0,AL4/PLANEL_Pot_anual!AL4,0)</f>
        <v>0.53510375497943929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0.50484250834235533</v>
      </c>
      <c r="E30" s="47">
        <f>IF(PLANEL_Pot_anual!E5&lt;&gt;0,E5/PLANEL_Pot_anual!E5,0)</f>
        <v>0.50685058535644867</v>
      </c>
      <c r="F30" s="47">
        <f>IF(PLANEL_Pot_anual!F5&lt;&gt;0,F5/PLANEL_Pot_anual!F5,0)</f>
        <v>0.49913289126766591</v>
      </c>
      <c r="G30" s="47">
        <f>IF(PLANEL_Pot_anual!G5&lt;&gt;0,G5/PLANEL_Pot_anual!G5,0)</f>
        <v>0.50303099244605254</v>
      </c>
      <c r="H30" s="47">
        <f>IF(PLANEL_Pot_anual!H5&lt;&gt;0,H5/PLANEL_Pot_anual!H5,0)</f>
        <v>0.50302070007565403</v>
      </c>
      <c r="I30" s="47">
        <f>IF(PLANEL_Pot_anual!I5&lt;&gt;0,I5/PLANEL_Pot_anual!I5,0)</f>
        <v>0.50638519306122842</v>
      </c>
      <c r="J30" s="47">
        <f>IF(PLANEL_Pot_anual!J5&lt;&gt;0,J5/PLANEL_Pot_anual!J5,0)</f>
        <v>0.38517024457640109</v>
      </c>
      <c r="K30" s="47">
        <f>IF(PLANEL_Pot_anual!K5&lt;&gt;0,K5/PLANEL_Pot_anual!K5,0)</f>
        <v>0.49969609687281669</v>
      </c>
      <c r="L30" s="47">
        <f>IF(PLANEL_Pot_anual!L5&lt;&gt;0,L5/PLANEL_Pot_anual!L5,0)</f>
        <v>0.43960647998281638</v>
      </c>
      <c r="M30" s="47">
        <f>IF(PLANEL_Pot_anual!M5&lt;&gt;0,M5/PLANEL_Pot_anual!M5,0)</f>
        <v>0.50398161671235353</v>
      </c>
      <c r="N30" s="47">
        <f>IF(PLANEL_Pot_anual!N5&lt;&gt;0,N5/PLANEL_Pot_anual!N5,0)</f>
        <v>0.47972420790934572</v>
      </c>
      <c r="O30" s="47">
        <f>IF(PLANEL_Pot_anual!O5&lt;&gt;0,O5/PLANEL_Pot_anual!O5,0)</f>
        <v>0.49079220327874168</v>
      </c>
      <c r="P30" s="47">
        <f>IF(PLANEL_Pot_anual!P5&lt;&gt;0,P5/PLANEL_Pot_anual!P5,0)</f>
        <v>0.45889603786624428</v>
      </c>
      <c r="Q30" s="47">
        <f>IF(PLANEL_Pot_anual!Q5&lt;&gt;0,Q5/PLANEL_Pot_anual!Q5,0)</f>
        <v>0.50306858073208849</v>
      </c>
      <c r="R30" s="47">
        <f>IF(PLANEL_Pot_anual!R5&lt;&gt;0,R5/PLANEL_Pot_anual!R5,0)</f>
        <v>0.42224140682877664</v>
      </c>
      <c r="S30" s="47">
        <f>IF(PLANEL_Pot_anual!S5&lt;&gt;0,S5/PLANEL_Pot_anual!S5,0)</f>
        <v>0.47830310439763851</v>
      </c>
      <c r="T30" s="47">
        <f>IF(PLANEL_Pot_anual!T5&lt;&gt;0,T5/PLANEL_Pot_anual!T5,0)</f>
        <v>0.47958772460753063</v>
      </c>
      <c r="U30" s="47">
        <f>IF(PLANEL_Pot_anual!U5&lt;&gt;0,U5/PLANEL_Pot_anual!U5,0)</f>
        <v>0.47379629229082026</v>
      </c>
      <c r="V30" s="47">
        <f>IF(PLANEL_Pot_anual!V5&lt;&gt;0,V5/PLANEL_Pot_anual!V5,0)</f>
        <v>0.45635645866513713</v>
      </c>
      <c r="W30" s="47">
        <f>IF(PLANEL_Pot_anual!W5&lt;&gt;0,W5/PLANEL_Pot_anual!W5,0)</f>
        <v>0.46966210759276095</v>
      </c>
      <c r="X30" s="47">
        <f>IF(PLANEL_Pot_anual!X5&lt;&gt;0,X5/PLANEL_Pot_anual!X5,0)</f>
        <v>0.46927987413920491</v>
      </c>
      <c r="Y30" s="47">
        <f>IF(PLANEL_Pot_anual!Y5&lt;&gt;0,Y5/PLANEL_Pot_anual!Y5,0)</f>
        <v>0.46912896979718943</v>
      </c>
      <c r="Z30" s="47">
        <f>IF(PLANEL_Pot_anual!Z5&lt;&gt;0,Z5/PLANEL_Pot_anual!Z5,0)</f>
        <v>0.51257552486171365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0.47385295157666385</v>
      </c>
      <c r="AC30" s="47">
        <f>IF(PLANEL_Pot_anual!AC5&lt;&gt;0,AC5/PLANEL_Pot_anual!AC5,0)</f>
        <v>0.46996416955663722</v>
      </c>
      <c r="AD30" s="47">
        <f>IF(PLANEL_Pot_anual!AD5&lt;&gt;0,AD5/PLANEL_Pot_anual!AD5,0)</f>
        <v>0.50894750814895673</v>
      </c>
      <c r="AE30" s="47">
        <f>IF(PLANEL_Pot_anual!AE5&lt;&gt;0,AE5/PLANEL_Pot_anual!AE5,0)</f>
        <v>0.4773195174636039</v>
      </c>
      <c r="AF30" s="47">
        <f>IF(PLANEL_Pot_anual!AF5&lt;&gt;0,AF5/PLANEL_Pot_anual!AF5,0)</f>
        <v>0.48898589312479324</v>
      </c>
      <c r="AG30" s="47">
        <f>IF(PLANEL_Pot_anual!AG5&lt;&gt;0,AG5/PLANEL_Pot_anual!AG5,0)</f>
        <v>0.48288877132902064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0.50430010401792735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0.34449522365161356</v>
      </c>
      <c r="E32" s="48">
        <f>IF(PLANEL_Pot_anual!E7&lt;&gt;0,E7/PLANEL_Pot_anual!E7,0)</f>
        <v>0.35796836903933033</v>
      </c>
      <c r="F32" s="48">
        <f>IF(PLANEL_Pot_anual!F7&lt;&gt;0,F7/PLANEL_Pot_anual!F7,0)</f>
        <v>0.32004795093620253</v>
      </c>
      <c r="G32" s="48">
        <f>IF(PLANEL_Pot_anual!G7&lt;&gt;0,G7/PLANEL_Pot_anual!G7,0)</f>
        <v>0.34095978024685381</v>
      </c>
      <c r="H32" s="48">
        <f>IF(PLANEL_Pot_anual!H7&lt;&gt;0,H7/PLANEL_Pot_anual!H7,0)</f>
        <v>0.3671788933313716</v>
      </c>
      <c r="I32" s="48">
        <f>IF(PLANEL_Pot_anual!I7&lt;&gt;0,I7/PLANEL_Pot_anual!I7,0)</f>
        <v>0.41163996542465153</v>
      </c>
      <c r="J32" s="48">
        <f>IF(PLANEL_Pot_anual!J7&lt;&gt;0,J7/PLANEL_Pot_anual!J7,0)</f>
        <v>0.42494757625734697</v>
      </c>
      <c r="K32" s="48">
        <f>IF(PLANEL_Pot_anual!K7&lt;&gt;0,K7/PLANEL_Pot_anual!K7,0)</f>
        <v>0.41518231798146238</v>
      </c>
      <c r="L32" s="48">
        <f>IF(PLANEL_Pot_anual!L7&lt;&gt;0,L7/PLANEL_Pot_anual!L7,0)</f>
        <v>0.41809408475283127</v>
      </c>
      <c r="M32" s="48">
        <f>IF(PLANEL_Pot_anual!M7&lt;&gt;0,M7/PLANEL_Pot_anual!M7,0)</f>
        <v>0.32472093931734197</v>
      </c>
      <c r="N32" s="48">
        <f>IF(PLANEL_Pot_anual!N7&lt;&gt;0,N7/PLANEL_Pot_anual!N7,0)</f>
        <v>0.29481778778908696</v>
      </c>
      <c r="O32" s="48">
        <f>IF(PLANEL_Pot_anual!O7&lt;&gt;0,O7/PLANEL_Pot_anual!O7,0)</f>
        <v>0.28772893759501861</v>
      </c>
      <c r="P32" s="48">
        <f>IF(PLANEL_Pot_anual!P7&lt;&gt;0,P7/PLANEL_Pot_anual!P7,0)</f>
        <v>0.28335281661825146</v>
      </c>
      <c r="Q32" s="48">
        <f>IF(PLANEL_Pot_anual!Q7&lt;&gt;0,Q7/PLANEL_Pot_anual!Q7,0)</f>
        <v>0.32897142843426674</v>
      </c>
      <c r="R32" s="48">
        <f>IF(PLANEL_Pot_anual!R7&lt;&gt;0,R7/PLANEL_Pot_anual!R7,0)</f>
        <v>0.25351675645807581</v>
      </c>
      <c r="S32" s="48">
        <f>IF(PLANEL_Pot_anual!S7&lt;&gt;0,S7/PLANEL_Pot_anual!S7,0)</f>
        <v>0.27626935668045349</v>
      </c>
      <c r="T32" s="48">
        <f>IF(PLANEL_Pot_anual!T7&lt;&gt;0,T7/PLANEL_Pot_anual!T7,0)</f>
        <v>0.28509179057076706</v>
      </c>
      <c r="U32" s="48">
        <f>IF(PLANEL_Pot_anual!U7&lt;&gt;0,U7/PLANEL_Pot_anual!U7,0)</f>
        <v>0.29297304939739499</v>
      </c>
      <c r="V32" s="48">
        <f>IF(PLANEL_Pot_anual!V7&lt;&gt;0,V7/PLANEL_Pot_anual!V7,0)</f>
        <v>0.27931244031977137</v>
      </c>
      <c r="W32" s="48">
        <f>IF(PLANEL_Pot_anual!W7&lt;&gt;0,W7/PLANEL_Pot_anual!W7,0)</f>
        <v>0.29446250036836075</v>
      </c>
      <c r="X32" s="48">
        <f>IF(PLANEL_Pot_anual!X7&lt;&gt;0,X7/PLANEL_Pot_anual!X7,0)</f>
        <v>0.28558085787577708</v>
      </c>
      <c r="Y32" s="48">
        <f>IF(PLANEL_Pot_anual!Y7&lt;&gt;0,Y7/PLANEL_Pot_anual!Y7,0)</f>
        <v>0.24247859450845111</v>
      </c>
      <c r="Z32" s="48">
        <f>IF(PLANEL_Pot_anual!Z7&lt;&gt;0,Z7/PLANEL_Pot_anual!Z7,0)</f>
        <v>0.32977980928895406</v>
      </c>
      <c r="AA32" s="48">
        <f>IF(PLANEL_Pot_anual!AA7&lt;&gt;0,AA7/PLANEL_Pot_anual!AA7,0)</f>
        <v>0.42798892692928608</v>
      </c>
      <c r="AB32" s="48">
        <f>IF(PLANEL_Pot_anual!AB7&lt;&gt;0,AB7/PLANEL_Pot_anual!AB7,0)</f>
        <v>0.22405320860844447</v>
      </c>
      <c r="AC32" s="48">
        <f>IF(PLANEL_Pot_anual!AC7&lt;&gt;0,AC7/PLANEL_Pot_anual!AC7,0)</f>
        <v>0.17237848780410164</v>
      </c>
      <c r="AD32" s="48">
        <f>IF(PLANEL_Pot_anual!AD7&lt;&gt;0,AD7/PLANEL_Pot_anual!AD7,0)</f>
        <v>0.17550860529982734</v>
      </c>
      <c r="AE32" s="48">
        <f>IF(PLANEL_Pot_anual!AE7&lt;&gt;0,AE7/PLANEL_Pot_anual!AE7,0)</f>
        <v>0.17427221325746417</v>
      </c>
      <c r="AF32" s="48">
        <f>IF(PLANEL_Pot_anual!AF7&lt;&gt;0,AF7/PLANEL_Pot_anual!AF7,0)</f>
        <v>0.18554477214524032</v>
      </c>
      <c r="AG32" s="48">
        <f>IF(PLANEL_Pot_anual!AG7&lt;&gt;0,AG7/PLANEL_Pot_anual!AG7,0)</f>
        <v>0.19942858861154747</v>
      </c>
      <c r="AH32" s="48">
        <f>IF(PLANEL_Pot_anual!AH7&lt;&gt;0,AH7/PLANEL_Pot_anual!AH7,0)</f>
        <v>0.24863508518206298</v>
      </c>
      <c r="AI32" s="48">
        <f>IF(PLANEL_Pot_anual!AI7&lt;&gt;0,AI7/PLANEL_Pot_anual!AI7,0)</f>
        <v>0.29026446638835118</v>
      </c>
      <c r="AJ32" s="48">
        <f>IF(PLANEL_Pot_anual!AJ7&lt;&gt;0,AJ7/PLANEL_Pot_anual!AJ7,0)</f>
        <v>0.30907646698163832</v>
      </c>
      <c r="AK32" s="48">
        <f>IF(PLANEL_Pot_anual!AK7&lt;&gt;0,AK7/PLANEL_Pot_anual!AK7,0)</f>
        <v>0.32152396940636879</v>
      </c>
      <c r="AL32" s="48">
        <f>IF(PLANEL_Pot_anual!AL7&lt;&gt;0,AL7/PLANEL_Pot_anual!AL7,0)</f>
        <v>0.33768944473374557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0.51616410005995084</v>
      </c>
      <c r="L34" s="49">
        <f>IF(PLANEL_Pot_anual!L9&lt;&gt;0,L9/PLANEL_Pot_anual!L9,0)</f>
        <v>0.53300236370844534</v>
      </c>
      <c r="M34" s="49">
        <f>IF(PLANEL_Pot_anual!M9&lt;&gt;0,M9/PLANEL_Pot_anual!M9,0)</f>
        <v>0.52550384459185051</v>
      </c>
      <c r="N34" s="49">
        <f>IF(PLANEL_Pot_anual!N9&lt;&gt;0,N9/PLANEL_Pot_anual!N9,0)</f>
        <v>0.52550384459185051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0.38768442444997919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0.42942296699875465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0.88589930486008828</v>
      </c>
      <c r="AM36" s="46"/>
    </row>
    <row r="37" spans="2:39" x14ac:dyDescent="0.3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7.7619405416875648E-3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0.34822224394736412</v>
      </c>
      <c r="K39" s="52">
        <f>IF(PLANEL_Pot_anual!K14&lt;&gt;0,K14/PLANEL_Pot_anual!K14,0)</f>
        <v>0.34822224394736412</v>
      </c>
      <c r="L39" s="52">
        <f>IF(PLANEL_Pot_anual!L14&lt;&gt;0,L14/PLANEL_Pot_anual!L14,0)</f>
        <v>0.50284215270591237</v>
      </c>
      <c r="M39" s="52">
        <f>IF(PLANEL_Pot_anual!M14&lt;&gt;0,M14/PLANEL_Pot_anual!M14,0)</f>
        <v>0.53044875108621026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5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3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0.96506992489400367</v>
      </c>
      <c r="F40" s="52">
        <f>IF(PLANEL_Pot_anual!F15&lt;&gt;0,F15/PLANEL_Pot_anual!F15,0)</f>
        <v>0.94990110732673272</v>
      </c>
      <c r="G40" s="52">
        <f>IF(PLANEL_Pot_anual!G15&lt;&gt;0,G15/PLANEL_Pot_anual!G15,0)</f>
        <v>0.86301886651718995</v>
      </c>
      <c r="H40" s="52">
        <f>IF(PLANEL_Pot_anual!H15&lt;&gt;0,H15/PLANEL_Pot_anual!H15,0)</f>
        <v>0.93008504158553551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0.88072778443804034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0.92911033126801146</v>
      </c>
      <c r="P40" s="52">
        <f>IF(PLANEL_Pot_anual!P15&lt;&gt;0,P15/PLANEL_Pot_anual!P15,0)</f>
        <v>0.92911033126801146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0.82552766175723724</v>
      </c>
      <c r="T40" s="52">
        <f>IF(PLANEL_Pot_anual!T15&lt;&gt;0,T15/PLANEL_Pot_anual!T15,0)</f>
        <v>0.90095855942102587</v>
      </c>
      <c r="U40" s="52">
        <f>IF(PLANEL_Pot_anual!U15&lt;&gt;0,U15/PLANEL_Pot_anual!U15,0)</f>
        <v>0.74026867877094971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0.44817248290587269</v>
      </c>
      <c r="K42" s="51">
        <f>IF(PLANEL_Pot_anual!K17&lt;&gt;0,K17/PLANEL_Pot_anual!K17,0)</f>
        <v>0.45050562729131477</v>
      </c>
      <c r="L42" s="51">
        <f>IF(PLANEL_Pot_anual!L17&lt;&gt;0,L17/PLANEL_Pot_anual!L17,0)</f>
        <v>0.45112189887406029</v>
      </c>
      <c r="M42" s="51">
        <f>IF(PLANEL_Pot_anual!M17&lt;&gt;0,M17/PLANEL_Pot_anual!M17,0)</f>
        <v>0.45113293997038939</v>
      </c>
      <c r="N42" s="51">
        <f>IF(PLANEL_Pot_anual!N17&lt;&gt;0,N17/PLANEL_Pot_anual!N17,0)</f>
        <v>0.45113293997038939</v>
      </c>
      <c r="O42" s="51">
        <f>IF(PLANEL_Pot_anual!O17&lt;&gt;0,O17/PLANEL_Pot_anual!O17,0)</f>
        <v>0.45219200573111773</v>
      </c>
      <c r="P42" s="51">
        <f>IF(PLANEL_Pot_anual!P17&lt;&gt;0,P17/PLANEL_Pot_anual!P17,0)</f>
        <v>0.45260780681556084</v>
      </c>
      <c r="Q42" s="51">
        <f>IF(PLANEL_Pot_anual!Q17&lt;&gt;0,Q17/PLANEL_Pot_anual!Q17,0)</f>
        <v>0.45260776793810187</v>
      </c>
      <c r="R42" s="51">
        <f>IF(PLANEL_Pot_anual!R17&lt;&gt;0,R17/PLANEL_Pot_anual!R17,0)</f>
        <v>0.45350927159517995</v>
      </c>
      <c r="S42" s="51">
        <f>IF(PLANEL_Pot_anual!S17&lt;&gt;0,S17/PLANEL_Pot_anual!S17,0)</f>
        <v>0.45379081137485755</v>
      </c>
      <c r="T42" s="51">
        <f>IF(PLANEL_Pot_anual!T17&lt;&gt;0,T17/PLANEL_Pot_anual!T17,0)</f>
        <v>0.45436665215818361</v>
      </c>
      <c r="U42" s="51">
        <f>IF(PLANEL_Pot_anual!U17&lt;&gt;0,U17/PLANEL_Pot_anual!U17,0)</f>
        <v>0.45474966055611271</v>
      </c>
      <c r="V42" s="51">
        <f>IF(PLANEL_Pot_anual!V17&lt;&gt;0,V17/PLANEL_Pot_anual!V17,0)</f>
        <v>0.45513830912820064</v>
      </c>
      <c r="W42" s="51">
        <f>IF(PLANEL_Pot_anual!W17&lt;&gt;0,W17/PLANEL_Pot_anual!W17,0)</f>
        <v>0.45577429054658997</v>
      </c>
      <c r="X42" s="51">
        <f>IF(PLANEL_Pot_anual!X17&lt;&gt;0,X17/PLANEL_Pot_anual!X17,0)</f>
        <v>0.4558480106349197</v>
      </c>
      <c r="Y42" s="51">
        <f>IF(PLANEL_Pot_anual!Y17&lt;&gt;0,Y17/PLANEL_Pot_anual!Y17,0)</f>
        <v>0.45612221620815091</v>
      </c>
      <c r="Z42" s="51">
        <f>IF(PLANEL_Pot_anual!Z17&lt;&gt;0,Z17/PLANEL_Pot_anual!Z17,0)</f>
        <v>0.45486845862594133</v>
      </c>
      <c r="AA42" s="51">
        <f>IF(PLANEL_Pot_anual!AA17&lt;&gt;0,AA17/PLANEL_Pot_anual!AA17,0)</f>
        <v>0.45365100686761056</v>
      </c>
      <c r="AB42" s="81">
        <f>IF(PLANEL_Pot_anual!AB17&lt;&gt;0,AB17/PLANEL_Pot_anual!AB17,0)</f>
        <v>0.45412343032243951</v>
      </c>
      <c r="AC42" s="51">
        <f>IF(PLANEL_Pot_anual!AC17&lt;&gt;0,AC17/PLANEL_Pot_anual!AC17,0)</f>
        <v>0.4542728082371203</v>
      </c>
      <c r="AD42" s="51">
        <f>IF(PLANEL_Pot_anual!AD17&lt;&gt;0,AD17/PLANEL_Pot_anual!AD17,0)</f>
        <v>0.45434948388049584</v>
      </c>
      <c r="AE42" s="51">
        <f>IF(PLANEL_Pot_anual!AE17&lt;&gt;0,AE17/PLANEL_Pot_anual!AE17,0)</f>
        <v>0.45442649773515076</v>
      </c>
      <c r="AF42" s="51">
        <f>IF(PLANEL_Pot_anual!AF17&lt;&gt;0,AF17/PLANEL_Pot_anual!AF17,0)</f>
        <v>0.45448631231904701</v>
      </c>
      <c r="AG42" s="51">
        <f>IF(PLANEL_Pot_anual!AG17&lt;&gt;0,AG17/PLANEL_Pot_anual!AG17,0)</f>
        <v>0.45455447566572038</v>
      </c>
      <c r="AH42" s="51">
        <f>IF(PLANEL_Pot_anual!AH17&lt;&gt;0,AH17/PLANEL_Pot_anual!AH17,0)</f>
        <v>0.45457814435276156</v>
      </c>
      <c r="AI42" s="51">
        <f>IF(PLANEL_Pot_anual!AI17&lt;&gt;0,AI17/PLANEL_Pot_anual!AI17,0)</f>
        <v>0.45459363143901343</v>
      </c>
      <c r="AJ42" s="51">
        <f>IF(PLANEL_Pot_anual!AJ17&lt;&gt;0,AJ17/PLANEL_Pot_anual!AJ17,0)</f>
        <v>0.45464321139445718</v>
      </c>
      <c r="AK42" s="51">
        <f>IF(PLANEL_Pot_anual!AK17&lt;&gt;0,AK17/PLANEL_Pot_anual!AK17,0)</f>
        <v>0.45470584420125887</v>
      </c>
      <c r="AL42" s="51">
        <f>IF(PLANEL_Pot_anual!AL17&lt;&gt;0,AL17/PLANEL_Pot_anual!AL17,0)</f>
        <v>0.45476852974887672</v>
      </c>
      <c r="AM42" s="46"/>
    </row>
    <row r="43" spans="2:39" x14ac:dyDescent="0.3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0.26381148218440215</v>
      </c>
      <c r="X45" s="53">
        <f>IF(PLANEL_Pot_anual!X20&lt;&gt;0,X20/PLANEL_Pot_anual!X20,0)</f>
        <v>0.27271906146685443</v>
      </c>
      <c r="Y45" s="53">
        <f>IF(PLANEL_Pot_anual!Y20&lt;&gt;0,Y20/PLANEL_Pot_anual!Y20,0)</f>
        <v>0.27271906146685443</v>
      </c>
      <c r="Z45" s="53">
        <f>IF(PLANEL_Pot_anual!Z20&lt;&gt;0,Z20/PLANEL_Pot_anual!Z20,0)</f>
        <v>0.27568447551018155</v>
      </c>
      <c r="AA45" s="53">
        <f>IF(PLANEL_Pot_anual!AA20&lt;&gt;0,AA20/PLANEL_Pot_anual!AA20,0)</f>
        <v>0.27990584420890946</v>
      </c>
      <c r="AB45" s="83">
        <f>IF(PLANEL_Pot_anual!AB20&lt;&gt;0,AB20/PLANEL_Pot_anual!AB20,0)</f>
        <v>0.28132565996227249</v>
      </c>
      <c r="AC45" s="53">
        <f>IF(PLANEL_Pot_anual!AC20&lt;&gt;0,AC20/PLANEL_Pot_anual!AC20,0)</f>
        <v>0.28132566003979687</v>
      </c>
      <c r="AD45" s="53">
        <f>IF(PLANEL_Pot_anual!AD20&lt;&gt;0,AD20/PLANEL_Pot_anual!AD20,0)</f>
        <v>0.28132566009393478</v>
      </c>
      <c r="AE45" s="53">
        <f>IF(PLANEL_Pot_anual!AE20&lt;&gt;0,AE20/PLANEL_Pot_anual!AE20,0)</f>
        <v>0.28132566007895538</v>
      </c>
      <c r="AF45" s="53">
        <f>IF(PLANEL_Pot_anual!AF20&lt;&gt;0,AF20/PLANEL_Pot_anual!AF20,0)</f>
        <v>0.2813256600447393</v>
      </c>
      <c r="AG45" s="53">
        <f>IF(PLANEL_Pot_anual!AG20&lt;&gt;0,AG20/PLANEL_Pot_anual!AG20,0)</f>
        <v>0.28132565998256592</v>
      </c>
      <c r="AH45" s="53">
        <f>IF(PLANEL_Pot_anual!AH20&lt;&gt;0,AH20/PLANEL_Pot_anual!AH20,0)</f>
        <v>0.28132566000110032</v>
      </c>
      <c r="AI45" s="53">
        <f>IF(PLANEL_Pot_anual!AI20&lt;&gt;0,AI20/PLANEL_Pot_anual!AI20,0)</f>
        <v>0.28132566000128606</v>
      </c>
      <c r="AJ45" s="53">
        <f>IF(PLANEL_Pot_anual!AJ20&lt;&gt;0,AJ20/PLANEL_Pot_anual!AJ20,0)</f>
        <v>0.28132565991635344</v>
      </c>
      <c r="AK45" s="53">
        <f>IF(PLANEL_Pot_anual!AK20&lt;&gt;0,AK20/PLANEL_Pot_anual!AK20,0)</f>
        <v>0.28132566001025783</v>
      </c>
      <c r="AL45" s="53">
        <f>IF(PLANEL_Pot_anual!AL20&lt;&gt;0,AL20/PLANEL_Pot_anual!AL20,0)</f>
        <v>0.28132565999092374</v>
      </c>
      <c r="AM45" s="46"/>
    </row>
    <row r="46" spans="2:39" x14ac:dyDescent="0.3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3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3">
      <c r="B49" s="27" t="s">
        <v>9</v>
      </c>
      <c r="C49" s="28">
        <v>0</v>
      </c>
      <c r="D49" s="28">
        <f t="shared" ref="D49:AL49" si="1">D24-C24</f>
        <v>48.352526099988609</v>
      </c>
      <c r="E49" s="28">
        <f t="shared" si="1"/>
        <v>1198.3558460040076</v>
      </c>
      <c r="F49" s="28">
        <f t="shared" si="1"/>
        <v>1076.0760338999971</v>
      </c>
      <c r="G49" s="28">
        <f t="shared" si="1"/>
        <v>4998.8993061000074</v>
      </c>
      <c r="H49" s="28">
        <f t="shared" si="1"/>
        <v>3675.2323426999938</v>
      </c>
      <c r="I49" s="28">
        <f t="shared" si="1"/>
        <v>3771.636908000015</v>
      </c>
      <c r="J49" s="28">
        <f t="shared" si="1"/>
        <v>3296.4288053800119</v>
      </c>
      <c r="K49" s="28">
        <f t="shared" si="1"/>
        <v>3432.711537849973</v>
      </c>
      <c r="L49" s="28">
        <f t="shared" si="1"/>
        <v>3469.8260566100071</v>
      </c>
      <c r="M49" s="28">
        <f t="shared" si="1"/>
        <v>3589.439696159985</v>
      </c>
      <c r="N49" s="28">
        <f t="shared" si="1"/>
        <v>3088.6483894000121</v>
      </c>
      <c r="O49" s="28">
        <f t="shared" si="1"/>
        <v>2896.7058270999842</v>
      </c>
      <c r="P49" s="28">
        <f t="shared" si="1"/>
        <v>3006.8920516000217</v>
      </c>
      <c r="Q49" s="28">
        <f t="shared" si="1"/>
        <v>3094.0859619999974</v>
      </c>
      <c r="R49" s="28">
        <f t="shared" si="1"/>
        <v>3195.4824074999924</v>
      </c>
      <c r="S49" s="28">
        <f t="shared" si="1"/>
        <v>3350.4754826999997</v>
      </c>
      <c r="T49" s="28">
        <f t="shared" si="1"/>
        <v>3409.5173797999887</v>
      </c>
      <c r="U49" s="28">
        <f t="shared" si="1"/>
        <v>3409.2752975999902</v>
      </c>
      <c r="V49" s="28">
        <f t="shared" si="1"/>
        <v>3513.473245000001</v>
      </c>
      <c r="W49" s="28">
        <f t="shared" si="1"/>
        <v>3634.856282600027</v>
      </c>
      <c r="X49" s="28">
        <f t="shared" si="1"/>
        <v>3876.3529069999931</v>
      </c>
      <c r="Y49" s="28">
        <f t="shared" si="1"/>
        <v>3824.4752013199904</v>
      </c>
      <c r="Z49" s="28">
        <f t="shared" si="1"/>
        <v>3853.1114881800313</v>
      </c>
      <c r="AA49" s="28">
        <f t="shared" si="1"/>
        <v>3704.8164617000148</v>
      </c>
      <c r="AB49" s="76">
        <f t="shared" si="1"/>
        <v>3674.5046574199514</v>
      </c>
      <c r="AC49" s="28">
        <f t="shared" si="1"/>
        <v>3243.681575280003</v>
      </c>
      <c r="AD49" s="28">
        <f t="shared" si="1"/>
        <v>3252.782242700021</v>
      </c>
      <c r="AE49" s="28">
        <f t="shared" si="1"/>
        <v>3264.7364489999891</v>
      </c>
      <c r="AF49" s="28">
        <f t="shared" si="1"/>
        <v>3327.1492203999951</v>
      </c>
      <c r="AG49" s="28">
        <f t="shared" si="1"/>
        <v>3393.0433702000009</v>
      </c>
      <c r="AH49" s="28">
        <f t="shared" si="1"/>
        <v>3415.0766087000084</v>
      </c>
      <c r="AI49" s="28">
        <f t="shared" si="1"/>
        <v>3382.8884786000126</v>
      </c>
      <c r="AJ49" s="28">
        <f t="shared" si="1"/>
        <v>3710.8157972999907</v>
      </c>
      <c r="AK49" s="28">
        <f t="shared" si="1"/>
        <v>3565.7740410999686</v>
      </c>
      <c r="AL49" s="28">
        <f t="shared" si="1"/>
        <v>3524.6573969000019</v>
      </c>
    </row>
    <row r="50" spans="2:38" x14ac:dyDescent="0.3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4.4" x14ac:dyDescent="0.3"/>
  <cols>
    <col min="6" max="15" width="9.33203125" bestFit="1" customWidth="1"/>
    <col min="16" max="16" width="9.5546875" bestFit="1" customWidth="1"/>
    <col min="17" max="18" width="9.33203125" bestFit="1" customWidth="1"/>
    <col min="19" max="42" width="9.5546875" bestFit="1" customWidth="1"/>
  </cols>
  <sheetData>
    <row r="4" spans="2:11" x14ac:dyDescent="0.3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3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3">
      <c r="C6" s="265">
        <v>349.93818729999998</v>
      </c>
      <c r="D6" s="265">
        <v>16.526966949999998</v>
      </c>
      <c r="E6" s="265">
        <v>16.087996879999999</v>
      </c>
      <c r="F6" s="265">
        <v>15.644558290000001</v>
      </c>
      <c r="G6" s="265">
        <v>12.31802862</v>
      </c>
      <c r="H6" s="265">
        <v>12.581600630000001</v>
      </c>
      <c r="I6" s="265">
        <v>9.7263429779999999</v>
      </c>
      <c r="J6" s="265">
        <v>11.07582365</v>
      </c>
      <c r="K6" s="265">
        <v>55.487438169999997</v>
      </c>
    </row>
    <row r="9" spans="2:11" x14ac:dyDescent="0.3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3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3">
      <c r="C11" s="265"/>
      <c r="D11" s="265">
        <v>4.6093661939999997</v>
      </c>
      <c r="E11" s="265">
        <v>111.50063369999999</v>
      </c>
      <c r="F11" s="265">
        <v>173.56289319999999</v>
      </c>
      <c r="G11" s="265">
        <v>185.83258670000001</v>
      </c>
      <c r="H11" s="265">
        <v>227.76538170000001</v>
      </c>
      <c r="I11" s="265">
        <v>180.3924045</v>
      </c>
      <c r="J11" s="265">
        <v>159.62787760000001</v>
      </c>
      <c r="K11" s="265">
        <v>149.04159189999999</v>
      </c>
    </row>
    <row r="13" spans="2:11" x14ac:dyDescent="0.3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3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3">
      <c r="B15" s="33"/>
      <c r="C15" s="265">
        <f>C6+C11</f>
        <v>349.93818729999998</v>
      </c>
      <c r="D15" s="265">
        <f t="shared" ref="D15:K15" si="0">D6+D11</f>
        <v>21.136333143999998</v>
      </c>
      <c r="E15" s="265">
        <f t="shared" si="0"/>
        <v>127.58863058</v>
      </c>
      <c r="F15" s="265">
        <f t="shared" si="0"/>
        <v>189.20745148999998</v>
      </c>
      <c r="G15" s="265">
        <f t="shared" si="0"/>
        <v>198.15061532000001</v>
      </c>
      <c r="H15" s="265">
        <f t="shared" si="0"/>
        <v>240.34698233</v>
      </c>
      <c r="I15" s="265">
        <f t="shared" si="0"/>
        <v>190.11874747799999</v>
      </c>
      <c r="J15" s="265">
        <f>J6+J11</f>
        <v>170.70370124999999</v>
      </c>
      <c r="K15" s="265">
        <f t="shared" si="0"/>
        <v>204.52903006999998</v>
      </c>
    </row>
    <row r="17" spans="2:11" x14ac:dyDescent="0.3">
      <c r="B17" s="89" t="s">
        <v>685</v>
      </c>
    </row>
    <row r="18" spans="2:11" x14ac:dyDescent="0.3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3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55754.379640995998</v>
      </c>
      <c r="D19" s="1">
        <f>Planel_GerMed_Anual!H4+Planel_GerMed_Anual!H5+Planel_GerMed_Anual!H14+Planel_GerMed_Anual!H15+Planel_GerMed_Anual!H17+Planel_GerMed_Anual!H18+Planel_GerMed_Anual!H20+Planel_GerMed_Anual!H21</f>
        <v>68466.142796100001</v>
      </c>
      <c r="E19" s="1">
        <f>Planel_GerMed_Anual!M4+Planel_GerMed_Anual!M5+Planel_GerMed_Anual!M14+Planel_GerMed_Anual!M15+Planel_GerMed_Anual!M17+Planel_GerMed_Anual!M18+Planel_GerMed_Anual!M20+Planel_GerMed_Anual!M21</f>
        <v>86460.619060800003</v>
      </c>
      <c r="F19" s="1">
        <f>Planel_GerMed_Anual!R4+Planel_GerMed_Anual!R5+Planel_GerMed_Anual!R14+Planel_GerMed_Anual!R15+Planel_GerMed_Anual!R17+Planel_GerMed_Anual!R18+Planel_GerMed_Anual!R20+Planel_GerMed_Anual!R21</f>
        <v>101975.26344910002</v>
      </c>
      <c r="G19" s="1">
        <f>Planel_GerMed_Anual!W4+Planel_GerMed_Anual!W5+Planel_GerMed_Anual!W14+Planel_GerMed_Anual!W15+Planel_GerMed_Anual!W17+Planel_GerMed_Anual!W18+Planel_GerMed_Anual!W20+Planel_GerMed_Anual!W21</f>
        <v>117998.0253597</v>
      </c>
      <c r="H19" s="1">
        <f>Planel_GerMed_Anual!AB4+Planel_GerMed_Anual!AB5+Planel_GerMed_Anual!AB14+Planel_GerMed_Anual!AB15+Planel_GerMed_Anual!AB17+Planel_GerMed_Anual!AB18+Planel_GerMed_Anual!AB20+Planel_GerMed_Anual!AB21</f>
        <v>137288.68485111999</v>
      </c>
      <c r="I19" s="1">
        <f>Planel_GerMed_Anual!AG4+Planel_GerMed_Anual!AG5+Planel_GerMed_Anual!AG14+Planel_GerMed_Anual!AG15+Planel_GerMed_Anual!AG17+Planel_GerMed_Anual!AG18+Planel_GerMed_Anual!AG20+Planel_GerMed_Anual!AG21</f>
        <v>154468.47730869998</v>
      </c>
      <c r="J19" s="1">
        <f>Planel_GerMed_Anual!AL4+Planel_GerMed_Anual!AL5+Planel_GerMed_Anual!AL14+Planel_GerMed_Anual!AL15+Planel_GerMed_Anual!AL17+Planel_GerMed_Anual!AL18+Planel_GerMed_Anual!AL20+Planel_GerMed_Anual!AL21</f>
        <v>167855.93446600001</v>
      </c>
    </row>
    <row r="20" spans="2:11" x14ac:dyDescent="0.3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3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3">
      <c r="B24" s="89"/>
      <c r="C24" s="89"/>
      <c r="D24" s="89"/>
      <c r="E24" s="89"/>
      <c r="F24" s="89"/>
      <c r="G24" s="89"/>
    </row>
    <row r="25" spans="2:11" x14ac:dyDescent="0.3">
      <c r="B25" s="1"/>
      <c r="C25" s="1"/>
      <c r="D25" s="1"/>
      <c r="E25" s="1"/>
      <c r="F25" s="1"/>
      <c r="G25" s="1"/>
    </row>
    <row r="26" spans="2:11" x14ac:dyDescent="0.3">
      <c r="B26" s="1"/>
      <c r="C26" s="1"/>
      <c r="D26" s="1"/>
      <c r="E26" s="1"/>
      <c r="F26" s="1"/>
      <c r="G26" s="1"/>
    </row>
    <row r="27" spans="2:11" x14ac:dyDescent="0.3">
      <c r="B27" s="1"/>
      <c r="C27" s="1"/>
      <c r="D27" s="1"/>
      <c r="E27" s="1"/>
      <c r="F27" s="1"/>
      <c r="G27" s="1"/>
    </row>
    <row r="37" spans="2:42" x14ac:dyDescent="0.3">
      <c r="B37" s="16" t="s">
        <v>679</v>
      </c>
    </row>
    <row r="38" spans="2:42" x14ac:dyDescent="0.3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3">
      <c r="C39" s="265">
        <v>267.63457629999999</v>
      </c>
      <c r="D39" s="265">
        <v>530.54580239999996</v>
      </c>
      <c r="E39" s="265">
        <v>445.37252189999998</v>
      </c>
      <c r="F39" s="265">
        <v>506.13803610000002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15.56675828</v>
      </c>
      <c r="L39" s="265">
        <v>16.69261577</v>
      </c>
      <c r="M39" s="265">
        <v>15.511656459999999</v>
      </c>
      <c r="N39" s="265">
        <v>14.71064786</v>
      </c>
      <c r="O39" s="265">
        <v>17.763523809999999</v>
      </c>
      <c r="P39" s="265">
        <v>15.76154052</v>
      </c>
      <c r="Q39" s="265">
        <v>16.40651862</v>
      </c>
      <c r="R39" s="265">
        <v>16.34597428</v>
      </c>
      <c r="S39" s="265">
        <v>15.9805963</v>
      </c>
      <c r="T39" s="265">
        <v>16.117978709999999</v>
      </c>
      <c r="U39" s="265">
        <v>13.37172356</v>
      </c>
      <c r="V39" s="265">
        <v>12.117067580000001</v>
      </c>
      <c r="W39" s="265">
        <v>12.29298535</v>
      </c>
      <c r="X39" s="265">
        <v>12.45039287</v>
      </c>
      <c r="Y39" s="265">
        <v>12.285769820000001</v>
      </c>
      <c r="Z39" s="265">
        <v>12.44392749</v>
      </c>
      <c r="AA39" s="265">
        <v>12.384730360000001</v>
      </c>
      <c r="AB39" s="265">
        <v>11.45711272</v>
      </c>
      <c r="AC39" s="265">
        <v>13.2183516</v>
      </c>
      <c r="AD39" s="265">
        <v>15.2984391</v>
      </c>
      <c r="AE39" s="265">
        <v>10.549369390000001</v>
      </c>
      <c r="AF39" s="265">
        <v>9.9556690890000006</v>
      </c>
      <c r="AG39" s="265">
        <v>9.8537819889999998</v>
      </c>
      <c r="AH39" s="265">
        <v>9.6724784859999993</v>
      </c>
      <c r="AI39" s="265">
        <v>9.7354466229999996</v>
      </c>
      <c r="AJ39" s="265">
        <v>9.4143387050000005</v>
      </c>
      <c r="AK39" s="265">
        <v>10.2343289</v>
      </c>
      <c r="AL39" s="265">
        <v>10.970385459999999</v>
      </c>
      <c r="AM39" s="265">
        <v>11.300322469999999</v>
      </c>
      <c r="AN39" s="265">
        <v>11.3967648</v>
      </c>
      <c r="AO39" s="265">
        <v>11.477316630000001</v>
      </c>
      <c r="AP39" s="265">
        <v>56.910192989999999</v>
      </c>
    </row>
    <row r="41" spans="2:42" x14ac:dyDescent="0.3">
      <c r="B41" s="16" t="s">
        <v>680</v>
      </c>
    </row>
    <row r="42" spans="2:42" x14ac:dyDescent="0.3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3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77.126181470000006</v>
      </c>
      <c r="N43" s="265">
        <v>146.9712462</v>
      </c>
      <c r="O43" s="265">
        <v>122.7689622</v>
      </c>
      <c r="P43" s="265">
        <v>181.0628313</v>
      </c>
      <c r="Q43" s="265">
        <v>87.719358439999993</v>
      </c>
      <c r="R43" s="265">
        <v>202.38220129999999</v>
      </c>
      <c r="S43" s="265">
        <v>163.27465480000001</v>
      </c>
      <c r="T43" s="265">
        <v>182.70986429999999</v>
      </c>
      <c r="U43" s="265">
        <v>231.72838719999999</v>
      </c>
      <c r="V43" s="265">
        <v>238.9189791</v>
      </c>
      <c r="W43" s="265">
        <v>151.28569289999999</v>
      </c>
      <c r="X43" s="265">
        <v>176.09645929999999</v>
      </c>
      <c r="Y43" s="265">
        <v>187.50863630000001</v>
      </c>
      <c r="Z43" s="265">
        <v>175.3531658</v>
      </c>
      <c r="AA43" s="265">
        <v>188.97570709999999</v>
      </c>
      <c r="AB43" s="265">
        <v>268.39477149999999</v>
      </c>
      <c r="AC43" s="265">
        <v>124.0432897</v>
      </c>
      <c r="AD43" s="265">
        <v>207.20183019999999</v>
      </c>
      <c r="AE43" s="265">
        <v>350.21131009999999</v>
      </c>
      <c r="AF43" s="265">
        <v>224.99180079999999</v>
      </c>
      <c r="AG43" s="265">
        <v>166.23057489999999</v>
      </c>
      <c r="AH43" s="265">
        <v>171.56913950000001</v>
      </c>
      <c r="AI43" s="265">
        <v>159.47915459999999</v>
      </c>
      <c r="AJ43" s="265">
        <v>179.69135249999999</v>
      </c>
      <c r="AK43" s="265">
        <v>136.6648563</v>
      </c>
      <c r="AL43" s="265">
        <v>138.10052210000001</v>
      </c>
      <c r="AM43" s="265">
        <v>168.33791669999999</v>
      </c>
      <c r="AN43" s="265">
        <v>181.53612480000001</v>
      </c>
      <c r="AO43" s="265">
        <v>173.499968</v>
      </c>
      <c r="AP43" s="265">
        <v>158.0744157</v>
      </c>
    </row>
    <row r="45" spans="2:42" x14ac:dyDescent="0.3">
      <c r="B45" s="16" t="s">
        <v>681</v>
      </c>
    </row>
    <row r="46" spans="2:42" x14ac:dyDescent="0.3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3">
      <c r="C47" s="265">
        <f>C39+C43</f>
        <v>267.63457629999999</v>
      </c>
      <c r="D47" s="265">
        <f t="shared" ref="D47:AO47" si="2">D39+D43</f>
        <v>530.54580239999996</v>
      </c>
      <c r="E47" s="265">
        <f t="shared" si="2"/>
        <v>445.37252189999998</v>
      </c>
      <c r="F47" s="265">
        <f t="shared" si="2"/>
        <v>506.13803610000002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21.109471167999999</v>
      </c>
      <c r="L47" s="265">
        <f t="shared" si="2"/>
        <v>46.266563059999996</v>
      </c>
      <c r="M47" s="265">
        <f t="shared" si="2"/>
        <v>92.637837930000003</v>
      </c>
      <c r="N47" s="265">
        <f t="shared" si="2"/>
        <v>161.68189405999999</v>
      </c>
      <c r="O47" s="265">
        <f t="shared" si="2"/>
        <v>140.53248601000001</v>
      </c>
      <c r="P47" s="265">
        <f t="shared" si="2"/>
        <v>196.82437182000001</v>
      </c>
      <c r="Q47" s="265">
        <f t="shared" si="2"/>
        <v>104.12587705999999</v>
      </c>
      <c r="R47" s="265">
        <f t="shared" si="2"/>
        <v>218.72817558</v>
      </c>
      <c r="S47" s="265">
        <f t="shared" si="2"/>
        <v>179.25525110000001</v>
      </c>
      <c r="T47" s="265">
        <f t="shared" si="2"/>
        <v>198.82784300999998</v>
      </c>
      <c r="U47" s="265">
        <f t="shared" si="2"/>
        <v>245.10011075999998</v>
      </c>
      <c r="V47" s="265">
        <f t="shared" si="2"/>
        <v>251.03604668</v>
      </c>
      <c r="W47" s="265">
        <f t="shared" si="2"/>
        <v>163.57867825</v>
      </c>
      <c r="X47" s="265">
        <f t="shared" si="2"/>
        <v>188.54685216999999</v>
      </c>
      <c r="Y47" s="265">
        <f t="shared" si="2"/>
        <v>199.79440612000002</v>
      </c>
      <c r="Z47" s="265">
        <f t="shared" si="2"/>
        <v>187.79709328999999</v>
      </c>
      <c r="AA47" s="265">
        <f t="shared" si="2"/>
        <v>201.36043745999999</v>
      </c>
      <c r="AB47" s="265">
        <f t="shared" si="2"/>
        <v>279.85188421999999</v>
      </c>
      <c r="AC47" s="265">
        <f t="shared" si="2"/>
        <v>137.26164130000001</v>
      </c>
      <c r="AD47" s="265">
        <f t="shared" si="2"/>
        <v>222.50026929999999</v>
      </c>
      <c r="AE47" s="265">
        <f t="shared" si="2"/>
        <v>360.76067948999997</v>
      </c>
      <c r="AF47" s="265">
        <f t="shared" si="2"/>
        <v>234.94746988899999</v>
      </c>
      <c r="AG47" s="265">
        <f t="shared" si="2"/>
        <v>176.08435688899999</v>
      </c>
      <c r="AH47" s="265">
        <f t="shared" si="2"/>
        <v>181.24161798599999</v>
      </c>
      <c r="AI47" s="265">
        <f t="shared" si="2"/>
        <v>169.21460122299999</v>
      </c>
      <c r="AJ47" s="265">
        <f t="shared" si="2"/>
        <v>189.105691205</v>
      </c>
      <c r="AK47" s="265">
        <f t="shared" si="2"/>
        <v>146.89918520000001</v>
      </c>
      <c r="AL47" s="265">
        <f t="shared" si="2"/>
        <v>149.07090755999999</v>
      </c>
      <c r="AM47" s="265">
        <f t="shared" si="2"/>
        <v>179.63823916999999</v>
      </c>
      <c r="AN47" s="265">
        <f t="shared" si="2"/>
        <v>192.93288960000001</v>
      </c>
      <c r="AO47" s="265">
        <f t="shared" si="2"/>
        <v>184.97728462999999</v>
      </c>
      <c r="AP47" s="265">
        <f>AVERAGE(C47:AO47)</f>
        <v>190.66546780561532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59" t="s">
        <v>75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1297.2951190000001</v>
      </c>
      <c r="AS6" s="33">
        <v>4757.8594359999997</v>
      </c>
      <c r="AT6" s="33">
        <v>6003.1544439999998</v>
      </c>
      <c r="AU6" s="33">
        <v>4336.8646179999996</v>
      </c>
      <c r="AV6" s="33">
        <v>1297.2951190000001</v>
      </c>
      <c r="AW6" s="33">
        <v>4757.8594359999997</v>
      </c>
      <c r="AX6" s="33">
        <v>6003.1544439999998</v>
      </c>
      <c r="AY6" s="33">
        <v>4336.8646179999996</v>
      </c>
      <c r="AZ6" s="33">
        <v>1060.568493</v>
      </c>
      <c r="BA6" s="33">
        <v>2336.1846019999998</v>
      </c>
      <c r="BB6" s="33">
        <v>2689.3343669999999</v>
      </c>
      <c r="BC6" s="33">
        <v>2225.1182079999999</v>
      </c>
      <c r="BD6" s="33">
        <v>4614.8944250000004</v>
      </c>
      <c r="BE6" s="33">
        <v>5890.510534</v>
      </c>
      <c r="BF6" s="33">
        <v>5597.4192199999998</v>
      </c>
      <c r="BG6" s="33">
        <v>6048.7112559999996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3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41</v>
      </c>
    </row>
    <row r="11" spans="1:159" x14ac:dyDescent="0.3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43</v>
      </c>
    </row>
    <row r="13" spans="1:159" x14ac:dyDescent="0.3">
      <c r="B13" s="33" t="s">
        <v>14</v>
      </c>
      <c r="C13" s="33" t="s">
        <v>44</v>
      </c>
    </row>
    <row r="14" spans="1:159" x14ac:dyDescent="0.3">
      <c r="B14" s="33" t="s">
        <v>14</v>
      </c>
      <c r="C14" s="33" t="s">
        <v>45</v>
      </c>
    </row>
    <row r="15" spans="1:159" x14ac:dyDescent="0.3">
      <c r="B15" s="33" t="s">
        <v>14</v>
      </c>
      <c r="C15" s="33" t="s">
        <v>46</v>
      </c>
    </row>
    <row r="16" spans="1:159" x14ac:dyDescent="0.3">
      <c r="B16" s="33" t="s">
        <v>14</v>
      </c>
      <c r="C16" s="33" t="s">
        <v>47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1395.215031</v>
      </c>
      <c r="AS17" s="33">
        <v>5759.5641820000001</v>
      </c>
      <c r="AT17" s="33">
        <v>7373.8873149999999</v>
      </c>
      <c r="AU17" s="33">
        <v>5210.3701650000003</v>
      </c>
      <c r="AV17" s="33">
        <v>1395.215031</v>
      </c>
      <c r="AW17" s="33">
        <v>5759.5641820000001</v>
      </c>
      <c r="AX17" s="33">
        <v>7373.8873149999999</v>
      </c>
      <c r="AY17" s="33">
        <v>5210.3701650000003</v>
      </c>
      <c r="AZ17" s="33">
        <v>1103.166442</v>
      </c>
      <c r="BA17" s="33">
        <v>2771.954682</v>
      </c>
      <c r="BB17" s="33">
        <v>3285.6421869999999</v>
      </c>
      <c r="BC17" s="33">
        <v>2605.117988</v>
      </c>
      <c r="BD17" s="33">
        <v>4657.4923740000004</v>
      </c>
      <c r="BE17" s="33">
        <v>6326.2806140000002</v>
      </c>
      <c r="BF17" s="33">
        <v>6193.7270410000001</v>
      </c>
      <c r="BG17" s="33">
        <v>6428.7110359999997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3">
      <c r="B18" s="33" t="s">
        <v>16</v>
      </c>
      <c r="C18" s="33" t="s">
        <v>37</v>
      </c>
    </row>
    <row r="19" spans="2:159" x14ac:dyDescent="0.3">
      <c r="B19" s="33" t="s">
        <v>16</v>
      </c>
      <c r="C19" s="33" t="s">
        <v>38</v>
      </c>
    </row>
    <row r="20" spans="2:159" x14ac:dyDescent="0.3">
      <c r="B20" s="33" t="s">
        <v>16</v>
      </c>
      <c r="C20" s="33" t="s">
        <v>39</v>
      </c>
    </row>
    <row r="21" spans="2:159" x14ac:dyDescent="0.3">
      <c r="B21" s="33" t="s">
        <v>16</v>
      </c>
      <c r="C21" s="33" t="s">
        <v>40</v>
      </c>
    </row>
    <row r="22" spans="2:159" x14ac:dyDescent="0.3">
      <c r="B22" s="33" t="s">
        <v>16</v>
      </c>
      <c r="C22" s="33" t="s">
        <v>41</v>
      </c>
    </row>
    <row r="23" spans="2:159" x14ac:dyDescent="0.3">
      <c r="B23" s="33" t="s">
        <v>16</v>
      </c>
      <c r="C23" s="33" t="s">
        <v>42</v>
      </c>
    </row>
    <row r="24" spans="2:159" x14ac:dyDescent="0.3">
      <c r="B24" s="33" t="s">
        <v>16</v>
      </c>
      <c r="C24" s="33" t="s">
        <v>43</v>
      </c>
    </row>
    <row r="25" spans="2:159" x14ac:dyDescent="0.3">
      <c r="B25" s="33" t="s">
        <v>16</v>
      </c>
      <c r="C25" s="33" t="s">
        <v>44</v>
      </c>
    </row>
    <row r="26" spans="2:159" x14ac:dyDescent="0.3">
      <c r="B26" s="33" t="s">
        <v>16</v>
      </c>
      <c r="C26" s="33" t="s">
        <v>45</v>
      </c>
    </row>
    <row r="27" spans="2:159" x14ac:dyDescent="0.3">
      <c r="B27" s="33" t="s">
        <v>16</v>
      </c>
      <c r="C27" s="33" t="s">
        <v>46</v>
      </c>
    </row>
    <row r="28" spans="2:159" x14ac:dyDescent="0.3">
      <c r="B28" s="33" t="s">
        <v>16</v>
      </c>
      <c r="C28" s="33" t="s">
        <v>47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37</v>
      </c>
    </row>
    <row r="31" spans="2:159" x14ac:dyDescent="0.3">
      <c r="B31" s="33" t="s">
        <v>17</v>
      </c>
      <c r="C31" s="33" t="s">
        <v>38</v>
      </c>
    </row>
    <row r="32" spans="2:159" x14ac:dyDescent="0.3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B32" s="33">
        <v>687.32575599999996</v>
      </c>
      <c r="BC32" s="33">
        <v>928.64131359999999</v>
      </c>
      <c r="BF32" s="33">
        <v>928.64131359999999</v>
      </c>
      <c r="BG32" s="33">
        <v>928.64131359999999</v>
      </c>
      <c r="BJ32" s="33">
        <v>928.64131359999999</v>
      </c>
      <c r="BK32" s="33">
        <v>928.64131359999999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41</v>
      </c>
    </row>
    <row r="35" spans="2:159" x14ac:dyDescent="0.3">
      <c r="B35" s="33" t="s">
        <v>17</v>
      </c>
      <c r="C35" s="33" t="s">
        <v>42</v>
      </c>
    </row>
    <row r="36" spans="2:159" x14ac:dyDescent="0.3">
      <c r="B36" s="33" t="s">
        <v>17</v>
      </c>
      <c r="C36" s="33" t="s">
        <v>43</v>
      </c>
    </row>
    <row r="37" spans="2:159" x14ac:dyDescent="0.3">
      <c r="B37" s="33" t="s">
        <v>17</v>
      </c>
      <c r="C37" s="33" t="s">
        <v>44</v>
      </c>
    </row>
    <row r="38" spans="2:159" x14ac:dyDescent="0.3">
      <c r="B38" s="33" t="s">
        <v>17</v>
      </c>
      <c r="C38" s="33" t="s">
        <v>45</v>
      </c>
    </row>
    <row r="39" spans="2:159" x14ac:dyDescent="0.3">
      <c r="B39" s="33" t="s">
        <v>17</v>
      </c>
      <c r="C39" s="33" t="s">
        <v>46</v>
      </c>
    </row>
    <row r="40" spans="2:159" x14ac:dyDescent="0.3">
      <c r="B40" s="33" t="s">
        <v>17</v>
      </c>
      <c r="C40" s="33" t="s">
        <v>47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1000.060355</v>
      </c>
      <c r="BC41" s="33">
        <v>1241.3759130000001</v>
      </c>
      <c r="BD41" s="33">
        <v>0</v>
      </c>
      <c r="BE41" s="33">
        <v>0</v>
      </c>
      <c r="BF41" s="33">
        <v>1241.3759130000001</v>
      </c>
      <c r="BG41" s="33">
        <v>1241.3759130000001</v>
      </c>
      <c r="BH41" s="33">
        <v>0</v>
      </c>
      <c r="BI41" s="33">
        <v>0</v>
      </c>
      <c r="BJ41" s="33">
        <v>1241.3759130000001</v>
      </c>
      <c r="BK41" s="33">
        <v>1241.3759130000001</v>
      </c>
      <c r="BL41" s="33">
        <v>0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37</v>
      </c>
    </row>
    <row r="43" spans="2:159" x14ac:dyDescent="0.3">
      <c r="B43" s="33" t="s">
        <v>18</v>
      </c>
      <c r="C43" s="33" t="s">
        <v>38</v>
      </c>
    </row>
    <row r="44" spans="2:159" x14ac:dyDescent="0.3">
      <c r="B44" s="33" t="s">
        <v>18</v>
      </c>
      <c r="C44" s="33" t="s">
        <v>39</v>
      </c>
    </row>
    <row r="45" spans="2:159" x14ac:dyDescent="0.3">
      <c r="B45" s="33" t="s">
        <v>18</v>
      </c>
      <c r="C45" s="33" t="s">
        <v>40</v>
      </c>
    </row>
    <row r="46" spans="2:159" x14ac:dyDescent="0.3">
      <c r="B46" s="33" t="s">
        <v>18</v>
      </c>
      <c r="C46" s="33" t="s">
        <v>41</v>
      </c>
    </row>
    <row r="47" spans="2:159" x14ac:dyDescent="0.3">
      <c r="B47" s="33" t="s">
        <v>18</v>
      </c>
      <c r="C47" s="33" t="s">
        <v>42</v>
      </c>
    </row>
    <row r="48" spans="2:159" x14ac:dyDescent="0.3">
      <c r="B48" s="33" t="s">
        <v>18</v>
      </c>
      <c r="C48" s="33" t="s">
        <v>43</v>
      </c>
    </row>
    <row r="49" spans="2:159" x14ac:dyDescent="0.3">
      <c r="B49" s="33" t="s">
        <v>18</v>
      </c>
      <c r="C49" s="33" t="s">
        <v>44</v>
      </c>
    </row>
    <row r="50" spans="2:159" x14ac:dyDescent="0.3">
      <c r="B50" s="33" t="s">
        <v>18</v>
      </c>
      <c r="C50" s="33" t="s">
        <v>45</v>
      </c>
    </row>
    <row r="51" spans="2:159" x14ac:dyDescent="0.3">
      <c r="B51" s="33" t="s">
        <v>18</v>
      </c>
      <c r="C51" s="33" t="s">
        <v>46</v>
      </c>
    </row>
    <row r="52" spans="2:159" x14ac:dyDescent="0.3">
      <c r="B52" s="33" t="s">
        <v>18</v>
      </c>
      <c r="C52" s="33" t="s">
        <v>47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697</v>
      </c>
      <c r="C54" s="33" t="s">
        <v>37</v>
      </c>
    </row>
    <row r="55" spans="2:159" x14ac:dyDescent="0.3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999.57524169999999</v>
      </c>
      <c r="AY55" s="33">
        <v>1363.609177</v>
      </c>
      <c r="AZ55" s="33">
        <v>953.63414739999996</v>
      </c>
      <c r="BA55" s="33">
        <v>953.63414739999996</v>
      </c>
      <c r="BB55" s="33">
        <v>1141.59449</v>
      </c>
      <c r="BC55" s="33">
        <v>1360.900292</v>
      </c>
      <c r="BD55" s="33">
        <v>953.63414739999996</v>
      </c>
      <c r="BE55" s="33">
        <v>953.63414739999996</v>
      </c>
      <c r="BF55" s="33">
        <v>1141.59449</v>
      </c>
      <c r="BG55" s="33">
        <v>1298.861742</v>
      </c>
      <c r="BH55" s="33">
        <v>953.63414739999996</v>
      </c>
      <c r="BI55" s="33">
        <v>953.63414739999996</v>
      </c>
      <c r="BJ55" s="33">
        <v>1141.59449</v>
      </c>
      <c r="BK55" s="33">
        <v>1298.861742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170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3">
      <c r="B56" s="33" t="s">
        <v>697</v>
      </c>
      <c r="C56" s="33" t="s">
        <v>39</v>
      </c>
    </row>
    <row r="57" spans="2:159" x14ac:dyDescent="0.3">
      <c r="B57" s="33" t="s">
        <v>697</v>
      </c>
      <c r="C57" s="33" t="s">
        <v>40</v>
      </c>
    </row>
    <row r="58" spans="2:159" x14ac:dyDescent="0.3">
      <c r="B58" s="33" t="s">
        <v>697</v>
      </c>
      <c r="C58" s="33" t="s">
        <v>41</v>
      </c>
    </row>
    <row r="59" spans="2:159" x14ac:dyDescent="0.3">
      <c r="B59" s="33" t="s">
        <v>697</v>
      </c>
      <c r="C59" s="33" t="s">
        <v>42</v>
      </c>
    </row>
    <row r="60" spans="2:159" x14ac:dyDescent="0.3">
      <c r="B60" s="33" t="s">
        <v>697</v>
      </c>
      <c r="C60" s="33" t="s">
        <v>43</v>
      </c>
    </row>
    <row r="61" spans="2:159" x14ac:dyDescent="0.3">
      <c r="B61" s="33" t="s">
        <v>697</v>
      </c>
      <c r="C61" s="33" t="s">
        <v>44</v>
      </c>
    </row>
    <row r="62" spans="2:159" x14ac:dyDescent="0.3">
      <c r="B62" s="33" t="s">
        <v>697</v>
      </c>
      <c r="C62" s="33" t="s">
        <v>45</v>
      </c>
    </row>
    <row r="63" spans="2:159" x14ac:dyDescent="0.3">
      <c r="B63" s="33" t="s">
        <v>697</v>
      </c>
      <c r="C63" s="33" t="s">
        <v>46</v>
      </c>
    </row>
    <row r="64" spans="2:159" x14ac:dyDescent="0.3">
      <c r="B64" s="33" t="s">
        <v>697</v>
      </c>
      <c r="C64" s="33" t="s">
        <v>47</v>
      </c>
    </row>
    <row r="65" spans="2:159" x14ac:dyDescent="0.3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999.57524169999999</v>
      </c>
      <c r="AY65" s="33">
        <v>1363.609177</v>
      </c>
      <c r="AZ65" s="33">
        <v>953.63414739999996</v>
      </c>
      <c r="BA65" s="33">
        <v>953.63414739999996</v>
      </c>
      <c r="BB65" s="33">
        <v>1141.59449</v>
      </c>
      <c r="BC65" s="33">
        <v>1360.900292</v>
      </c>
      <c r="BD65" s="33">
        <v>953.63414739999996</v>
      </c>
      <c r="BE65" s="33">
        <v>953.63414739999996</v>
      </c>
      <c r="BF65" s="33">
        <v>1141.59449</v>
      </c>
      <c r="BG65" s="33">
        <v>1298.861742</v>
      </c>
      <c r="BH65" s="33">
        <v>953.63414739999996</v>
      </c>
      <c r="BI65" s="33">
        <v>953.63414739999996</v>
      </c>
      <c r="BJ65" s="33">
        <v>1141.59449</v>
      </c>
      <c r="BK65" s="33">
        <v>1298.861742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170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37</v>
      </c>
    </row>
    <row r="67" spans="2:159" x14ac:dyDescent="0.3">
      <c r="B67" s="33" t="s">
        <v>19</v>
      </c>
      <c r="C67" s="33" t="s">
        <v>38</v>
      </c>
    </row>
    <row r="68" spans="2:159" x14ac:dyDescent="0.3">
      <c r="B68" s="33" t="s">
        <v>19</v>
      </c>
      <c r="C68" s="33" t="s">
        <v>39</v>
      </c>
    </row>
    <row r="69" spans="2:159" x14ac:dyDescent="0.3">
      <c r="B69" s="33" t="s">
        <v>19</v>
      </c>
      <c r="C69" s="33" t="s">
        <v>40</v>
      </c>
    </row>
    <row r="70" spans="2:159" x14ac:dyDescent="0.3">
      <c r="B70" s="33" t="s">
        <v>19</v>
      </c>
      <c r="C70" s="33" t="s">
        <v>41</v>
      </c>
    </row>
    <row r="71" spans="2:159" x14ac:dyDescent="0.3">
      <c r="B71" s="33" t="s">
        <v>19</v>
      </c>
      <c r="C71" s="33" t="s">
        <v>42</v>
      </c>
    </row>
    <row r="72" spans="2:159" x14ac:dyDescent="0.3">
      <c r="B72" s="33" t="s">
        <v>19</v>
      </c>
      <c r="C72" s="33" t="s">
        <v>43</v>
      </c>
    </row>
    <row r="73" spans="2:159" x14ac:dyDescent="0.3">
      <c r="B73" s="33" t="s">
        <v>19</v>
      </c>
      <c r="C73" s="33" t="s">
        <v>44</v>
      </c>
    </row>
    <row r="74" spans="2:159" x14ac:dyDescent="0.3">
      <c r="B74" s="33" t="s">
        <v>19</v>
      </c>
      <c r="C74" s="33" t="s">
        <v>45</v>
      </c>
    </row>
    <row r="75" spans="2:159" x14ac:dyDescent="0.3">
      <c r="B75" s="33" t="s">
        <v>19</v>
      </c>
      <c r="C75" s="33" t="s">
        <v>46</v>
      </c>
    </row>
    <row r="76" spans="2:159" x14ac:dyDescent="0.3">
      <c r="B76" s="33" t="s">
        <v>19</v>
      </c>
      <c r="C76" s="33" t="s">
        <v>47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20</v>
      </c>
      <c r="C78" s="33" t="s">
        <v>37</v>
      </c>
    </row>
    <row r="79" spans="2:159" x14ac:dyDescent="0.3">
      <c r="B79" s="33" t="s">
        <v>20</v>
      </c>
      <c r="C79" s="33" t="s">
        <v>38</v>
      </c>
    </row>
    <row r="80" spans="2:159" x14ac:dyDescent="0.3">
      <c r="B80" s="33" t="s">
        <v>20</v>
      </c>
      <c r="C80" s="33" t="s">
        <v>39</v>
      </c>
    </row>
    <row r="81" spans="2:159" x14ac:dyDescent="0.3">
      <c r="B81" s="33" t="s">
        <v>20</v>
      </c>
      <c r="C81" s="33" t="s">
        <v>40</v>
      </c>
    </row>
    <row r="82" spans="2:159" x14ac:dyDescent="0.3">
      <c r="B82" s="33" t="s">
        <v>20</v>
      </c>
      <c r="C82" s="33" t="s">
        <v>41</v>
      </c>
    </row>
    <row r="83" spans="2:159" x14ac:dyDescent="0.3">
      <c r="B83" s="33" t="s">
        <v>20</v>
      </c>
      <c r="C83" s="33" t="s">
        <v>42</v>
      </c>
    </row>
    <row r="84" spans="2:159" x14ac:dyDescent="0.3">
      <c r="B84" s="33" t="s">
        <v>20</v>
      </c>
      <c r="C84" s="33" t="s">
        <v>43</v>
      </c>
    </row>
    <row r="85" spans="2:159" x14ac:dyDescent="0.3">
      <c r="B85" s="33" t="s">
        <v>20</v>
      </c>
      <c r="C85" s="33" t="s">
        <v>44</v>
      </c>
    </row>
    <row r="86" spans="2:159" x14ac:dyDescent="0.3">
      <c r="B86" s="33" t="s">
        <v>20</v>
      </c>
      <c r="C86" s="33" t="s">
        <v>45</v>
      </c>
    </row>
    <row r="87" spans="2:159" x14ac:dyDescent="0.3">
      <c r="B87" s="33" t="s">
        <v>20</v>
      </c>
      <c r="C87" s="33" t="s">
        <v>46</v>
      </c>
    </row>
    <row r="88" spans="2:159" x14ac:dyDescent="0.3">
      <c r="B88" s="33" t="s">
        <v>20</v>
      </c>
      <c r="C88" s="33" t="s">
        <v>47</v>
      </c>
    </row>
    <row r="89" spans="2:159" x14ac:dyDescent="0.3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675</v>
      </c>
      <c r="C90" s="33" t="s">
        <v>37</v>
      </c>
    </row>
    <row r="91" spans="2:159" x14ac:dyDescent="0.3">
      <c r="B91" s="33" t="s">
        <v>675</v>
      </c>
      <c r="C91" s="33" t="s">
        <v>38</v>
      </c>
    </row>
    <row r="92" spans="2:159" x14ac:dyDescent="0.3">
      <c r="B92" s="33" t="s">
        <v>675</v>
      </c>
      <c r="C92" s="33" t="s">
        <v>39</v>
      </c>
    </row>
    <row r="93" spans="2:159" x14ac:dyDescent="0.3">
      <c r="B93" s="33" t="s">
        <v>675</v>
      </c>
      <c r="C93" s="33" t="s">
        <v>40</v>
      </c>
    </row>
    <row r="94" spans="2:159" x14ac:dyDescent="0.3">
      <c r="B94" s="33" t="s">
        <v>675</v>
      </c>
      <c r="C94" s="33" t="s">
        <v>41</v>
      </c>
    </row>
    <row r="95" spans="2:159" x14ac:dyDescent="0.3">
      <c r="B95" s="33" t="s">
        <v>675</v>
      </c>
      <c r="C95" s="33" t="s">
        <v>42</v>
      </c>
    </row>
    <row r="96" spans="2:159" x14ac:dyDescent="0.3">
      <c r="B96" s="33" t="s">
        <v>675</v>
      </c>
      <c r="C96" s="33" t="s">
        <v>43</v>
      </c>
    </row>
    <row r="97" spans="2:159" x14ac:dyDescent="0.3">
      <c r="B97" s="33" t="s">
        <v>675</v>
      </c>
      <c r="C97" s="33" t="s">
        <v>44</v>
      </c>
    </row>
    <row r="98" spans="2:159" x14ac:dyDescent="0.3">
      <c r="B98" s="33" t="s">
        <v>675</v>
      </c>
      <c r="C98" s="33" t="s">
        <v>45</v>
      </c>
    </row>
    <row r="99" spans="2:159" x14ac:dyDescent="0.3">
      <c r="B99" s="33" t="s">
        <v>675</v>
      </c>
      <c r="C99" s="33" t="s">
        <v>46</v>
      </c>
    </row>
    <row r="100" spans="2:159" x14ac:dyDescent="0.3">
      <c r="B100" s="33" t="s">
        <v>675</v>
      </c>
      <c r="C100" s="33" t="s">
        <v>47</v>
      </c>
    </row>
    <row r="101" spans="2:159" x14ac:dyDescent="0.3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2043.6276330000001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2929.8073479999998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1872.1219880000001</v>
      </c>
      <c r="BC102" s="33">
        <v>2546.0592630000001</v>
      </c>
      <c r="BD102" s="33">
        <v>424.29184889999999</v>
      </c>
      <c r="BE102" s="33">
        <v>424.29184889999999</v>
      </c>
      <c r="BF102" s="33">
        <v>668.38513499999999</v>
      </c>
      <c r="BG102" s="33">
        <v>668.38513499999999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3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3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3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1056.542146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1107.798464</v>
      </c>
      <c r="BC105" s="33">
        <v>1518.0236170000001</v>
      </c>
      <c r="BD105" s="33">
        <v>831.16929449999998</v>
      </c>
      <c r="BE105" s="33">
        <v>831.16929449999998</v>
      </c>
      <c r="BF105" s="33">
        <v>1433.637346</v>
      </c>
      <c r="BG105" s="33">
        <v>1433.637346</v>
      </c>
      <c r="BH105" s="33">
        <v>831.16929449999998</v>
      </c>
      <c r="BI105" s="33">
        <v>831.16929449999998</v>
      </c>
      <c r="BJ105" s="33">
        <v>1433.637346</v>
      </c>
      <c r="BK105" s="33">
        <v>1433.637346</v>
      </c>
      <c r="BL105" s="33">
        <v>831.16929449999998</v>
      </c>
      <c r="BM105" s="33">
        <v>831.16929449999998</v>
      </c>
      <c r="BN105" s="33">
        <v>1433.637346</v>
      </c>
      <c r="BO105" s="33">
        <v>1433.637346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699</v>
      </c>
      <c r="C106" s="33" t="s">
        <v>41</v>
      </c>
    </row>
    <row r="107" spans="2:159" x14ac:dyDescent="0.3">
      <c r="B107" s="33" t="s">
        <v>699</v>
      </c>
      <c r="C107" s="33" t="s">
        <v>42</v>
      </c>
    </row>
    <row r="108" spans="2:159" x14ac:dyDescent="0.3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558.85149660000002</v>
      </c>
      <c r="AE108" s="33">
        <v>558.84255159999998</v>
      </c>
      <c r="AF108" s="33">
        <v>591.31756189999999</v>
      </c>
      <c r="AG108" s="33">
        <v>558.84255159999998</v>
      </c>
      <c r="AH108" s="33">
        <v>558.85149660000002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844.36501850000002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844.36501850000002</v>
      </c>
      <c r="AZ108" s="33">
        <v>562.34933120000005</v>
      </c>
      <c r="BA108" s="33">
        <v>559.55233310000006</v>
      </c>
      <c r="BB108" s="33">
        <v>844.36501850000002</v>
      </c>
      <c r="BC108" s="33">
        <v>844.36501850000002</v>
      </c>
      <c r="BD108" s="33">
        <v>558.84255159999998</v>
      </c>
      <c r="BE108" s="33">
        <v>558.84255159999998</v>
      </c>
      <c r="BF108" s="33">
        <v>844.36501850000002</v>
      </c>
      <c r="BG108" s="33">
        <v>844.36501850000002</v>
      </c>
      <c r="BH108" s="33">
        <v>558.84255159999998</v>
      </c>
      <c r="BI108" s="33">
        <v>591.31756189999999</v>
      </c>
      <c r="BJ108" s="33">
        <v>844.36501850000002</v>
      </c>
      <c r="BK108" s="33">
        <v>844.36501850000002</v>
      </c>
      <c r="BL108" s="33">
        <v>558.84255159999998</v>
      </c>
      <c r="BM108" s="33">
        <v>591.30861689999995</v>
      </c>
      <c r="BN108" s="33">
        <v>844.36501850000002</v>
      </c>
      <c r="BO108" s="33">
        <v>904.89714309999999</v>
      </c>
      <c r="BP108" s="33">
        <v>558.84255159999998</v>
      </c>
      <c r="BQ108" s="33">
        <v>558.84255159999998</v>
      </c>
      <c r="BR108" s="33">
        <v>844.36501850000002</v>
      </c>
      <c r="BS108" s="33">
        <v>1023.7047669999999</v>
      </c>
      <c r="BT108" s="33">
        <v>591.31756189999999</v>
      </c>
      <c r="BU108" s="33">
        <v>591.31756189999999</v>
      </c>
      <c r="BV108" s="33">
        <v>1331.2166890000001</v>
      </c>
      <c r="BW108" s="33">
        <v>1388.6580759999999</v>
      </c>
      <c r="BX108" s="33">
        <v>558.84255159999998</v>
      </c>
      <c r="BY108" s="33">
        <v>591.31756189999999</v>
      </c>
      <c r="BZ108" s="33">
        <v>844.36501850000002</v>
      </c>
      <c r="CA108" s="33">
        <v>1388.6580759999999</v>
      </c>
      <c r="CB108" s="33">
        <v>269.38775509999999</v>
      </c>
      <c r="CC108" s="33">
        <v>269.38775509999999</v>
      </c>
      <c r="CD108" s="33">
        <v>522.43521169999997</v>
      </c>
      <c r="CE108" s="33">
        <v>1066.728269</v>
      </c>
      <c r="CF108" s="33">
        <v>269.38775509999999</v>
      </c>
      <c r="CG108" s="33">
        <v>269.38775509999999</v>
      </c>
      <c r="CH108" s="33">
        <v>522.43521169999997</v>
      </c>
      <c r="CI108" s="33">
        <v>1066.728269</v>
      </c>
      <c r="CJ108" s="33">
        <v>269.38775509999999</v>
      </c>
      <c r="CK108" s="33">
        <v>269.38775509999999</v>
      </c>
      <c r="CL108" s="33">
        <v>522.43521169999997</v>
      </c>
      <c r="CM108" s="33">
        <v>1066.728269</v>
      </c>
      <c r="CN108" s="33">
        <v>269.38775509999999</v>
      </c>
      <c r="CO108" s="33">
        <v>269.38775509999999</v>
      </c>
      <c r="CP108" s="33">
        <v>522.43521169999997</v>
      </c>
      <c r="CQ108" s="33">
        <v>1066.728269</v>
      </c>
      <c r="CR108" s="33">
        <v>269.38775509999999</v>
      </c>
      <c r="CS108" s="33">
        <v>269.38775509999999</v>
      </c>
      <c r="CT108" s="33">
        <v>522.43521169999997</v>
      </c>
      <c r="CU108" s="33">
        <v>1066.728269</v>
      </c>
      <c r="CV108" s="33">
        <v>269.38775509999999</v>
      </c>
      <c r="CW108" s="33">
        <v>269.38775509999999</v>
      </c>
      <c r="CX108" s="33">
        <v>522.43521169999997</v>
      </c>
      <c r="CY108" s="33">
        <v>1066.728269</v>
      </c>
      <c r="DC108" s="33">
        <v>544.29305729999999</v>
      </c>
      <c r="DG108" s="33">
        <v>544.29305729999999</v>
      </c>
      <c r="DK108" s="33">
        <v>544.29305729999999</v>
      </c>
    </row>
    <row r="109" spans="2:159" x14ac:dyDescent="0.3">
      <c r="B109" s="33" t="s">
        <v>699</v>
      </c>
      <c r="C109" s="33" t="s">
        <v>44</v>
      </c>
    </row>
    <row r="110" spans="2:159" x14ac:dyDescent="0.3">
      <c r="B110" s="33" t="s">
        <v>699</v>
      </c>
      <c r="C110" s="33" t="s">
        <v>45</v>
      </c>
    </row>
    <row r="111" spans="2:159" x14ac:dyDescent="0.3">
      <c r="B111" s="33" t="s">
        <v>699</v>
      </c>
      <c r="C111" s="33" t="s">
        <v>46</v>
      </c>
    </row>
    <row r="112" spans="2:159" x14ac:dyDescent="0.3">
      <c r="B112" s="33" t="s">
        <v>699</v>
      </c>
      <c r="C112" s="33" t="s">
        <v>47</v>
      </c>
    </row>
    <row r="113" spans="2:159" x14ac:dyDescent="0.3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3962.136332</v>
      </c>
      <c r="AE113" s="33">
        <v>3962.127387</v>
      </c>
      <c r="AF113" s="33">
        <v>3994.6023970000001</v>
      </c>
      <c r="AG113" s="33">
        <v>3962.127387</v>
      </c>
      <c r="AH113" s="33">
        <v>3962.136332</v>
      </c>
      <c r="AI113" s="33">
        <v>4882.9306829999996</v>
      </c>
      <c r="AJ113" s="33">
        <v>4582.3094719999999</v>
      </c>
      <c r="AK113" s="33">
        <v>4549.8344619999998</v>
      </c>
      <c r="AL113" s="33">
        <v>4582.3094719999999</v>
      </c>
      <c r="AM113" s="33">
        <v>6168.2729920000002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5300.1394950000004</v>
      </c>
      <c r="AU113" s="33">
        <v>7184.488789</v>
      </c>
      <c r="AV113" s="33">
        <v>4138.5995190000003</v>
      </c>
      <c r="AW113" s="33">
        <v>4171.0745290000004</v>
      </c>
      <c r="AX113" s="33">
        <v>4756.2816039999998</v>
      </c>
      <c r="AY113" s="33">
        <v>7184.5196219999998</v>
      </c>
      <c r="AZ113" s="33">
        <v>3931.7912019999999</v>
      </c>
      <c r="BA113" s="33">
        <v>3928.9942040000001</v>
      </c>
      <c r="BB113" s="33">
        <v>5454.1286140000002</v>
      </c>
      <c r="BC113" s="33">
        <v>6538.2910419999998</v>
      </c>
      <c r="BD113" s="33">
        <v>2412.5475700000002</v>
      </c>
      <c r="BE113" s="33">
        <v>2412.5475700000002</v>
      </c>
      <c r="BF113" s="33">
        <v>4142.8752480000003</v>
      </c>
      <c r="BG113" s="33">
        <v>4142.8752480000003</v>
      </c>
      <c r="BH113" s="33">
        <v>2314.0967369999998</v>
      </c>
      <c r="BI113" s="33">
        <v>2346.571747</v>
      </c>
      <c r="BJ113" s="33">
        <v>4044.4244159999998</v>
      </c>
      <c r="BK113" s="33">
        <v>4044.4244159999998</v>
      </c>
      <c r="BL113" s="33">
        <v>2314.0967369999998</v>
      </c>
      <c r="BM113" s="33">
        <v>2346.5628019999999</v>
      </c>
      <c r="BN113" s="33">
        <v>4044.4244159999998</v>
      </c>
      <c r="BO113" s="33">
        <v>4104.9565400000001</v>
      </c>
      <c r="BP113" s="33">
        <v>2231.7461509999998</v>
      </c>
      <c r="BQ113" s="33">
        <v>2231.7461509999998</v>
      </c>
      <c r="BR113" s="33">
        <v>3962.0738299999998</v>
      </c>
      <c r="BS113" s="33">
        <v>4141.413579</v>
      </c>
      <c r="BT113" s="33">
        <v>2264.2211609999999</v>
      </c>
      <c r="BU113" s="33">
        <v>2264.2211609999999</v>
      </c>
      <c r="BV113" s="33">
        <v>4448.9255000000003</v>
      </c>
      <c r="BW113" s="33">
        <v>4506.3668870000001</v>
      </c>
      <c r="BX113" s="33">
        <v>2231.7461509999998</v>
      </c>
      <c r="BY113" s="33">
        <v>2264.2211609999999</v>
      </c>
      <c r="BZ113" s="33">
        <v>3379.1048620000001</v>
      </c>
      <c r="CA113" s="33">
        <v>4506.3668870000001</v>
      </c>
      <c r="CB113" s="33">
        <v>1508.5521349999999</v>
      </c>
      <c r="CC113" s="33">
        <v>1508.5521349999999</v>
      </c>
      <c r="CD113" s="33">
        <v>2597.2832290000001</v>
      </c>
      <c r="CE113" s="33">
        <v>3398.7063720000001</v>
      </c>
      <c r="CF113" s="33">
        <v>1508.5521349999999</v>
      </c>
      <c r="CG113" s="33">
        <v>1508.5521349999999</v>
      </c>
      <c r="CH113" s="33">
        <v>2597.2832290000001</v>
      </c>
      <c r="CI113" s="33">
        <v>3398.7063720000001</v>
      </c>
      <c r="CJ113" s="33">
        <v>1508.5521349999999</v>
      </c>
      <c r="CK113" s="33">
        <v>1508.5521349999999</v>
      </c>
      <c r="CL113" s="33">
        <v>2597.2832290000001</v>
      </c>
      <c r="CM113" s="33">
        <v>3398.7063720000001</v>
      </c>
      <c r="CN113" s="33">
        <v>1013.982287</v>
      </c>
      <c r="CO113" s="33">
        <v>1013.982287</v>
      </c>
      <c r="CP113" s="33">
        <v>1852.2368180000001</v>
      </c>
      <c r="CQ113" s="33">
        <v>2409.566675</v>
      </c>
      <c r="CR113" s="33">
        <v>1599.189361</v>
      </c>
      <c r="CS113" s="33">
        <v>1013.982287</v>
      </c>
      <c r="CT113" s="33">
        <v>1852.2368180000001</v>
      </c>
      <c r="CU113" s="33">
        <v>2409.566675</v>
      </c>
      <c r="CV113" s="33">
        <v>1599.189361</v>
      </c>
      <c r="CW113" s="33">
        <v>1013.982287</v>
      </c>
      <c r="CX113" s="33">
        <v>1852.2368180000001</v>
      </c>
      <c r="CY113" s="33">
        <v>2409.566675</v>
      </c>
      <c r="CZ113" s="33">
        <v>1329.801606</v>
      </c>
      <c r="DA113" s="33">
        <v>744.59453180000003</v>
      </c>
      <c r="DB113" s="33">
        <v>1329.801606</v>
      </c>
      <c r="DC113" s="33">
        <v>1887.1314640000001</v>
      </c>
      <c r="DD113" s="33">
        <v>1329.801606</v>
      </c>
      <c r="DE113" s="33">
        <v>744.59453180000003</v>
      </c>
      <c r="DF113" s="33">
        <v>1329.801606</v>
      </c>
      <c r="DG113" s="33">
        <v>1887.1314640000001</v>
      </c>
      <c r="DH113" s="33">
        <v>1316.7648059999999</v>
      </c>
      <c r="DI113" s="33">
        <v>1316.7648059999999</v>
      </c>
      <c r="DJ113" s="33">
        <v>1316.7648059999999</v>
      </c>
      <c r="DK113" s="33">
        <v>1861.0578640000001</v>
      </c>
      <c r="DL113" s="33">
        <v>1316.7648059999999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704</v>
      </c>
      <c r="C114" s="33" t="s">
        <v>37</v>
      </c>
      <c r="EN114" s="33">
        <v>814.58683050000002</v>
      </c>
      <c r="EP114" s="33">
        <v>252.66298990000001</v>
      </c>
      <c r="EQ114" s="33">
        <v>814.58683050000002</v>
      </c>
      <c r="ER114" s="33">
        <v>1801.0702759999999</v>
      </c>
      <c r="ET114" s="33">
        <v>1746.0437199999999</v>
      </c>
      <c r="EU114" s="33">
        <v>1801.0702759999999</v>
      </c>
      <c r="EV114" s="33">
        <v>2437.069892</v>
      </c>
      <c r="EX114" s="33">
        <v>2184.4069020000002</v>
      </c>
      <c r="EY114" s="33">
        <v>2437.069892</v>
      </c>
      <c r="EZ114" s="33">
        <v>2492.9890260000002</v>
      </c>
      <c r="FB114" s="33">
        <v>1631.6375439999999</v>
      </c>
      <c r="FC114" s="33">
        <v>2492.9890260000002</v>
      </c>
    </row>
    <row r="115" spans="2:159" x14ac:dyDescent="0.3">
      <c r="B115" s="33" t="s">
        <v>704</v>
      </c>
      <c r="C115" s="33" t="s">
        <v>38</v>
      </c>
    </row>
    <row r="116" spans="2:159" x14ac:dyDescent="0.3">
      <c r="B116" s="33" t="s">
        <v>704</v>
      </c>
      <c r="C116" s="33" t="s">
        <v>39</v>
      </c>
    </row>
    <row r="117" spans="2:159" x14ac:dyDescent="0.3">
      <c r="B117" s="33" t="s">
        <v>704</v>
      </c>
      <c r="C117" s="33" t="s">
        <v>40</v>
      </c>
    </row>
    <row r="118" spans="2:159" x14ac:dyDescent="0.3">
      <c r="B118" s="33" t="s">
        <v>704</v>
      </c>
      <c r="C118" s="33" t="s">
        <v>41</v>
      </c>
    </row>
    <row r="119" spans="2:159" x14ac:dyDescent="0.3">
      <c r="B119" s="33" t="s">
        <v>704</v>
      </c>
      <c r="C119" s="33" t="s">
        <v>42</v>
      </c>
    </row>
    <row r="120" spans="2:159" x14ac:dyDescent="0.3">
      <c r="B120" s="33" t="s">
        <v>704</v>
      </c>
      <c r="C120" s="33" t="s">
        <v>43</v>
      </c>
    </row>
    <row r="121" spans="2:159" x14ac:dyDescent="0.3">
      <c r="B121" s="33" t="s">
        <v>704</v>
      </c>
      <c r="C121" s="33" t="s">
        <v>44</v>
      </c>
    </row>
    <row r="122" spans="2:159" x14ac:dyDescent="0.3">
      <c r="B122" s="33" t="s">
        <v>704</v>
      </c>
      <c r="C122" s="33" t="s">
        <v>45</v>
      </c>
    </row>
    <row r="123" spans="2:159" x14ac:dyDescent="0.3">
      <c r="B123" s="33" t="s">
        <v>704</v>
      </c>
      <c r="C123" s="33" t="s">
        <v>46</v>
      </c>
    </row>
    <row r="124" spans="2:159" x14ac:dyDescent="0.3">
      <c r="B124" s="33" t="s">
        <v>704</v>
      </c>
      <c r="C124" s="33" t="s">
        <v>47</v>
      </c>
    </row>
    <row r="125" spans="2:159" x14ac:dyDescent="0.3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814.58683050000002</v>
      </c>
      <c r="EO125" s="33">
        <v>0</v>
      </c>
      <c r="EP125" s="33">
        <v>252.66298990000001</v>
      </c>
      <c r="EQ125" s="33">
        <v>814.58683050000002</v>
      </c>
      <c r="ER125" s="33">
        <v>1801.0702759999999</v>
      </c>
      <c r="ES125" s="33">
        <v>0</v>
      </c>
      <c r="ET125" s="33">
        <v>1746.0437199999999</v>
      </c>
      <c r="EU125" s="33">
        <v>1801.0702759999999</v>
      </c>
      <c r="EV125" s="33">
        <v>2437.069892</v>
      </c>
      <c r="EW125" s="33">
        <v>0</v>
      </c>
      <c r="EX125" s="33">
        <v>2184.4069020000002</v>
      </c>
      <c r="EY125" s="33">
        <v>2437.069892</v>
      </c>
      <c r="EZ125" s="33">
        <v>2492.9890260000002</v>
      </c>
      <c r="FA125" s="33">
        <v>0</v>
      </c>
      <c r="FB125" s="33">
        <v>1631.6375439999999</v>
      </c>
      <c r="FC125" s="33">
        <v>2492.9890260000002</v>
      </c>
    </row>
    <row r="126" spans="2:159" x14ac:dyDescent="0.3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2534.4864229999998</v>
      </c>
      <c r="CU126" s="33">
        <v>2534.4864229999998</v>
      </c>
      <c r="CX126" s="33">
        <v>2734.2944210000001</v>
      </c>
      <c r="CY126" s="33">
        <v>3041.3837079999998</v>
      </c>
      <c r="DB126" s="33">
        <v>2108.4178440000001</v>
      </c>
      <c r="DC126" s="33">
        <v>3548.280992</v>
      </c>
      <c r="DD126" s="33">
        <v>2534.4864229999998</v>
      </c>
      <c r="DF126" s="33">
        <v>4055.178277</v>
      </c>
      <c r="DG126" s="33">
        <v>4055.178277</v>
      </c>
      <c r="DH126" s="33">
        <v>4562.0755609999997</v>
      </c>
      <c r="DI126" s="33">
        <v>335.64070629999998</v>
      </c>
      <c r="DJ126" s="33">
        <v>4562.0755609999997</v>
      </c>
      <c r="DK126" s="33">
        <v>4562.0755609999997</v>
      </c>
      <c r="DL126" s="33">
        <v>841.55781909999996</v>
      </c>
      <c r="DN126" s="33">
        <v>1821.8577949999999</v>
      </c>
      <c r="DO126" s="33">
        <v>4562.0755609999997</v>
      </c>
      <c r="DP126" s="33">
        <v>1013.794569</v>
      </c>
      <c r="DR126" s="33">
        <v>506.89728459999998</v>
      </c>
      <c r="DS126" s="33">
        <v>4562.0755609999997</v>
      </c>
      <c r="DT126" s="33">
        <v>2027.589138</v>
      </c>
      <c r="DV126" s="33">
        <v>627.4663157</v>
      </c>
      <c r="DW126" s="33">
        <v>4562.0755609999997</v>
      </c>
      <c r="DX126" s="33">
        <v>1520.6918539999999</v>
      </c>
      <c r="DZ126" s="33">
        <v>86.314689670000007</v>
      </c>
      <c r="EA126" s="33">
        <v>4562.0755609999997</v>
      </c>
      <c r="EB126" s="33">
        <v>4055.178277</v>
      </c>
      <c r="EE126" s="33">
        <v>4562.0755609999997</v>
      </c>
      <c r="EF126" s="33">
        <v>4055.178277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P126" s="33">
        <v>2027.589138</v>
      </c>
      <c r="EQ126" s="33">
        <v>4562.0755609999997</v>
      </c>
      <c r="ER126" s="33">
        <v>4562.0755609999997</v>
      </c>
      <c r="ET126" s="33">
        <v>2134.011117</v>
      </c>
      <c r="EU126" s="33">
        <v>4562.0755609999997</v>
      </c>
      <c r="EV126" s="33">
        <v>4562.0755609999997</v>
      </c>
      <c r="EX126" s="33">
        <v>3548.280992</v>
      </c>
      <c r="EY126" s="33">
        <v>4562.0755609999997</v>
      </c>
      <c r="EZ126" s="33">
        <v>4562.0755609999997</v>
      </c>
      <c r="FB126" s="33">
        <v>3928.2325940000001</v>
      </c>
      <c r="FC126" s="33">
        <v>4562.0755609999997</v>
      </c>
    </row>
    <row r="127" spans="2:159" x14ac:dyDescent="0.3">
      <c r="B127" s="33" t="s">
        <v>705</v>
      </c>
      <c r="C127" s="33" t="s">
        <v>38</v>
      </c>
    </row>
    <row r="128" spans="2:159" x14ac:dyDescent="0.3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J128" s="33">
        <v>1620.1763679999999</v>
      </c>
      <c r="DK128" s="33">
        <v>1620.1763679999999</v>
      </c>
      <c r="DO128" s="33">
        <v>1620.1763679999999</v>
      </c>
      <c r="DP128" s="33">
        <v>1080.1175780000001</v>
      </c>
      <c r="DS128" s="33">
        <v>1620.1763679999999</v>
      </c>
      <c r="DT128" s="33">
        <v>1080.1175780000001</v>
      </c>
      <c r="DW128" s="33">
        <v>1620.1763679999999</v>
      </c>
      <c r="DX128" s="33">
        <v>720.07838560000005</v>
      </c>
      <c r="EA128" s="33">
        <v>1620.1763679999999</v>
      </c>
      <c r="EB128" s="33">
        <v>180.01959640000001</v>
      </c>
      <c r="EE128" s="33">
        <v>1620.1763679999999</v>
      </c>
      <c r="EF128" s="33">
        <v>371.54743989999997</v>
      </c>
      <c r="EI128" s="33">
        <v>1620.1763679999999</v>
      </c>
      <c r="EJ128" s="33">
        <v>540.05878919999998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3">
      <c r="B129" s="33" t="s">
        <v>705</v>
      </c>
      <c r="C129" s="33" t="s">
        <v>40</v>
      </c>
    </row>
    <row r="130" spans="2:159" x14ac:dyDescent="0.3">
      <c r="B130" s="33" t="s">
        <v>705</v>
      </c>
      <c r="C130" s="33" t="s">
        <v>41</v>
      </c>
    </row>
    <row r="131" spans="2:159" x14ac:dyDescent="0.3">
      <c r="B131" s="33" t="s">
        <v>705</v>
      </c>
      <c r="C131" s="33" t="s">
        <v>42</v>
      </c>
    </row>
    <row r="132" spans="2:159" x14ac:dyDescent="0.3">
      <c r="B132" s="33" t="s">
        <v>705</v>
      </c>
      <c r="C132" s="33" t="s">
        <v>43</v>
      </c>
    </row>
    <row r="133" spans="2:159" x14ac:dyDescent="0.3">
      <c r="B133" s="33" t="s">
        <v>705</v>
      </c>
      <c r="C133" s="33" t="s">
        <v>44</v>
      </c>
    </row>
    <row r="134" spans="2:159" x14ac:dyDescent="0.3">
      <c r="B134" s="33" t="s">
        <v>705</v>
      </c>
      <c r="C134" s="33" t="s">
        <v>45</v>
      </c>
    </row>
    <row r="135" spans="2:159" x14ac:dyDescent="0.3">
      <c r="B135" s="33" t="s">
        <v>705</v>
      </c>
      <c r="C135" s="33" t="s">
        <v>46</v>
      </c>
    </row>
    <row r="136" spans="2:159" x14ac:dyDescent="0.3">
      <c r="B136" s="33" t="s">
        <v>705</v>
      </c>
      <c r="C136" s="33" t="s">
        <v>47</v>
      </c>
    </row>
    <row r="137" spans="2:159" x14ac:dyDescent="0.3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2027.589138</v>
      </c>
      <c r="CQ137" s="33">
        <v>2747.667524</v>
      </c>
      <c r="CR137" s="33">
        <v>0</v>
      </c>
      <c r="CS137" s="33">
        <v>0</v>
      </c>
      <c r="CT137" s="33">
        <v>2534.4864229999998</v>
      </c>
      <c r="CU137" s="33">
        <v>3434.5844050000001</v>
      </c>
      <c r="CV137" s="33">
        <v>0</v>
      </c>
      <c r="CW137" s="33">
        <v>0</v>
      </c>
      <c r="CX137" s="33">
        <v>2734.2944210000001</v>
      </c>
      <c r="CY137" s="33">
        <v>4121.5012859999997</v>
      </c>
      <c r="CZ137" s="33">
        <v>0</v>
      </c>
      <c r="DA137" s="33">
        <v>0</v>
      </c>
      <c r="DB137" s="33">
        <v>2108.4178440000001</v>
      </c>
      <c r="DC137" s="33">
        <v>4808.4181669999998</v>
      </c>
      <c r="DD137" s="33">
        <v>2534.4864229999998</v>
      </c>
      <c r="DE137" s="33">
        <v>0</v>
      </c>
      <c r="DF137" s="33">
        <v>4055.178277</v>
      </c>
      <c r="DG137" s="33">
        <v>5495.3350479999999</v>
      </c>
      <c r="DH137" s="33">
        <v>4562.0755609999997</v>
      </c>
      <c r="DI137" s="33">
        <v>335.64070629999998</v>
      </c>
      <c r="DJ137" s="33">
        <v>6182.251929</v>
      </c>
      <c r="DK137" s="33">
        <v>6182.251929</v>
      </c>
      <c r="DL137" s="33">
        <v>841.55781909999996</v>
      </c>
      <c r="DM137" s="33">
        <v>0</v>
      </c>
      <c r="DN137" s="33">
        <v>1821.8577949999999</v>
      </c>
      <c r="DO137" s="33">
        <v>6182.251929</v>
      </c>
      <c r="DP137" s="33">
        <v>2093.9121479999999</v>
      </c>
      <c r="DQ137" s="33">
        <v>0</v>
      </c>
      <c r="DR137" s="33">
        <v>506.89728459999998</v>
      </c>
      <c r="DS137" s="33">
        <v>6182.251929</v>
      </c>
      <c r="DT137" s="33">
        <v>3107.706717</v>
      </c>
      <c r="DU137" s="33">
        <v>0</v>
      </c>
      <c r="DV137" s="33">
        <v>627.4663157</v>
      </c>
      <c r="DW137" s="33">
        <v>6182.251929</v>
      </c>
      <c r="DX137" s="33">
        <v>2240.7702389999999</v>
      </c>
      <c r="DY137" s="33">
        <v>0</v>
      </c>
      <c r="DZ137" s="33">
        <v>86.314689670000007</v>
      </c>
      <c r="EA137" s="33">
        <v>6182.251929</v>
      </c>
      <c r="EB137" s="33">
        <v>4235.1978730000001</v>
      </c>
      <c r="EC137" s="33">
        <v>0</v>
      </c>
      <c r="ED137" s="33">
        <v>0</v>
      </c>
      <c r="EE137" s="33">
        <v>6182.251929</v>
      </c>
      <c r="EF137" s="33">
        <v>4426.7257170000003</v>
      </c>
      <c r="EG137" s="33">
        <v>0</v>
      </c>
      <c r="EH137" s="33">
        <v>0</v>
      </c>
      <c r="EI137" s="33">
        <v>6182.251929</v>
      </c>
      <c r="EJ137" s="33">
        <v>5102.1343509999997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2027.589138</v>
      </c>
      <c r="EQ137" s="33">
        <v>6182.251929</v>
      </c>
      <c r="ER137" s="33">
        <v>6182.251929</v>
      </c>
      <c r="ES137" s="33">
        <v>0</v>
      </c>
      <c r="ET137" s="33">
        <v>2134.011117</v>
      </c>
      <c r="EU137" s="33">
        <v>6182.251929</v>
      </c>
      <c r="EV137" s="33">
        <v>6182.251929</v>
      </c>
      <c r="EW137" s="33">
        <v>0</v>
      </c>
      <c r="EX137" s="33">
        <v>3548.280992</v>
      </c>
      <c r="EY137" s="33">
        <v>6182.251929</v>
      </c>
      <c r="EZ137" s="33">
        <v>6182.251929</v>
      </c>
      <c r="FA137" s="33">
        <v>0</v>
      </c>
      <c r="FB137" s="33">
        <v>3928.2325940000001</v>
      </c>
      <c r="FC137" s="33">
        <v>6182.251929</v>
      </c>
    </row>
    <row r="138" spans="2:159" x14ac:dyDescent="0.3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996.49489700000004</v>
      </c>
      <c r="AU138" s="33">
        <v>1303.748288</v>
      </c>
      <c r="AY138" s="33">
        <v>1100.4988269999999</v>
      </c>
      <c r="BB138" s="33">
        <v>82.258750000000006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3">
      <c r="B139" s="33" t="s">
        <v>21</v>
      </c>
      <c r="C139" s="33" t="s">
        <v>38</v>
      </c>
    </row>
    <row r="140" spans="2:159" x14ac:dyDescent="0.3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21</v>
      </c>
      <c r="C141" s="33" t="s">
        <v>40</v>
      </c>
    </row>
    <row r="142" spans="2:159" x14ac:dyDescent="0.3">
      <c r="B142" s="33" t="s">
        <v>21</v>
      </c>
      <c r="C142" s="33" t="s">
        <v>41</v>
      </c>
    </row>
    <row r="143" spans="2:159" x14ac:dyDescent="0.3">
      <c r="B143" s="33" t="s">
        <v>21</v>
      </c>
      <c r="C143" s="33" t="s">
        <v>42</v>
      </c>
    </row>
    <row r="144" spans="2:159" x14ac:dyDescent="0.3">
      <c r="B144" s="33" t="s">
        <v>21</v>
      </c>
      <c r="C144" s="33" t="s">
        <v>43</v>
      </c>
    </row>
    <row r="145" spans="2:159" x14ac:dyDescent="0.3">
      <c r="B145" s="33" t="s">
        <v>21</v>
      </c>
      <c r="C145" s="33" t="s">
        <v>44</v>
      </c>
    </row>
    <row r="146" spans="2:159" x14ac:dyDescent="0.3">
      <c r="B146" s="33" t="s">
        <v>21</v>
      </c>
      <c r="C146" s="33" t="s">
        <v>45</v>
      </c>
    </row>
    <row r="147" spans="2:159" x14ac:dyDescent="0.3">
      <c r="B147" s="33" t="s">
        <v>21</v>
      </c>
      <c r="C147" s="33" t="s">
        <v>46</v>
      </c>
    </row>
    <row r="148" spans="2:159" x14ac:dyDescent="0.3">
      <c r="B148" s="33" t="s">
        <v>21</v>
      </c>
      <c r="C148" s="33" t="s">
        <v>47</v>
      </c>
    </row>
    <row r="149" spans="2:159" x14ac:dyDescent="0.3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1164.096256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3">
      <c r="B151" s="33" t="s">
        <v>22</v>
      </c>
      <c r="C151" s="33" t="s">
        <v>38</v>
      </c>
    </row>
    <row r="152" spans="2:159" x14ac:dyDescent="0.3">
      <c r="B152" s="33" t="s">
        <v>22</v>
      </c>
      <c r="C152" s="33" t="s">
        <v>39</v>
      </c>
    </row>
    <row r="153" spans="2:159" x14ac:dyDescent="0.3">
      <c r="B153" s="33" t="s">
        <v>22</v>
      </c>
      <c r="C153" s="33" t="s">
        <v>40</v>
      </c>
    </row>
    <row r="154" spans="2:159" x14ac:dyDescent="0.3">
      <c r="B154" s="33" t="s">
        <v>22</v>
      </c>
      <c r="C154" s="33" t="s">
        <v>41</v>
      </c>
    </row>
    <row r="155" spans="2:159" x14ac:dyDescent="0.3">
      <c r="B155" s="33" t="s">
        <v>22</v>
      </c>
      <c r="C155" s="33" t="s">
        <v>42</v>
      </c>
    </row>
    <row r="156" spans="2:159" x14ac:dyDescent="0.3">
      <c r="B156" s="33" t="s">
        <v>22</v>
      </c>
      <c r="C156" s="33" t="s">
        <v>43</v>
      </c>
    </row>
    <row r="157" spans="2:159" x14ac:dyDescent="0.3">
      <c r="B157" s="33" t="s">
        <v>22</v>
      </c>
      <c r="C157" s="33" t="s">
        <v>44</v>
      </c>
    </row>
    <row r="158" spans="2:159" x14ac:dyDescent="0.3">
      <c r="B158" s="33" t="s">
        <v>22</v>
      </c>
      <c r="C158" s="33" t="s">
        <v>45</v>
      </c>
    </row>
    <row r="159" spans="2:159" x14ac:dyDescent="0.3">
      <c r="B159" s="33" t="s">
        <v>22</v>
      </c>
      <c r="C159" s="33" t="s">
        <v>46</v>
      </c>
    </row>
    <row r="160" spans="2:159" x14ac:dyDescent="0.3">
      <c r="B160" s="33" t="s">
        <v>22</v>
      </c>
      <c r="C160" s="33" t="s">
        <v>47</v>
      </c>
    </row>
    <row r="161" spans="2:159" x14ac:dyDescent="0.3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3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3">
      <c r="B163" s="33" t="s">
        <v>23</v>
      </c>
      <c r="C163" s="33" t="s">
        <v>38</v>
      </c>
    </row>
    <row r="164" spans="2:159" x14ac:dyDescent="0.3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Y164" s="33">
        <v>27.09295084</v>
      </c>
    </row>
    <row r="165" spans="2:159" x14ac:dyDescent="0.3">
      <c r="B165" s="33" t="s">
        <v>23</v>
      </c>
      <c r="C165" s="33" t="s">
        <v>40</v>
      </c>
    </row>
    <row r="166" spans="2:159" x14ac:dyDescent="0.3">
      <c r="B166" s="33" t="s">
        <v>23</v>
      </c>
      <c r="C166" s="33" t="s">
        <v>41</v>
      </c>
    </row>
    <row r="167" spans="2:159" x14ac:dyDescent="0.3">
      <c r="B167" s="33" t="s">
        <v>23</v>
      </c>
      <c r="C167" s="33" t="s">
        <v>42</v>
      </c>
    </row>
    <row r="168" spans="2:159" x14ac:dyDescent="0.3">
      <c r="B168" s="33" t="s">
        <v>23</v>
      </c>
      <c r="C168" s="33" t="s">
        <v>43</v>
      </c>
    </row>
    <row r="169" spans="2:159" x14ac:dyDescent="0.3">
      <c r="B169" s="33" t="s">
        <v>23</v>
      </c>
      <c r="C169" s="33" t="s">
        <v>44</v>
      </c>
    </row>
    <row r="170" spans="2:159" x14ac:dyDescent="0.3">
      <c r="B170" s="33" t="s">
        <v>23</v>
      </c>
      <c r="C170" s="33" t="s">
        <v>45</v>
      </c>
    </row>
    <row r="171" spans="2:159" x14ac:dyDescent="0.3">
      <c r="B171" s="33" t="s">
        <v>23</v>
      </c>
      <c r="C171" s="33" t="s">
        <v>46</v>
      </c>
    </row>
    <row r="172" spans="2:159" x14ac:dyDescent="0.3">
      <c r="B172" s="33" t="s">
        <v>23</v>
      </c>
      <c r="C172" s="33" t="s">
        <v>47</v>
      </c>
    </row>
    <row r="173" spans="2:159" x14ac:dyDescent="0.3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160.9453895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24</v>
      </c>
      <c r="C174" s="33" t="s">
        <v>37</v>
      </c>
    </row>
    <row r="175" spans="2:159" x14ac:dyDescent="0.3">
      <c r="B175" s="33" t="s">
        <v>24</v>
      </c>
      <c r="C175" s="33" t="s">
        <v>38</v>
      </c>
    </row>
    <row r="176" spans="2:159" x14ac:dyDescent="0.3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3">
      <c r="B177" s="33" t="s">
        <v>24</v>
      </c>
      <c r="C177" s="33" t="s">
        <v>40</v>
      </c>
    </row>
    <row r="178" spans="2:159" x14ac:dyDescent="0.3">
      <c r="B178" s="33" t="s">
        <v>24</v>
      </c>
      <c r="C178" s="33" t="s">
        <v>41</v>
      </c>
    </row>
    <row r="179" spans="2:159" x14ac:dyDescent="0.3">
      <c r="B179" s="33" t="s">
        <v>24</v>
      </c>
      <c r="C179" s="33" t="s">
        <v>42</v>
      </c>
    </row>
    <row r="180" spans="2:159" x14ac:dyDescent="0.3">
      <c r="B180" s="33" t="s">
        <v>24</v>
      </c>
      <c r="C180" s="33" t="s">
        <v>43</v>
      </c>
    </row>
    <row r="181" spans="2:159" x14ac:dyDescent="0.3">
      <c r="B181" s="33" t="s">
        <v>24</v>
      </c>
      <c r="C181" s="33" t="s">
        <v>44</v>
      </c>
    </row>
    <row r="182" spans="2:159" x14ac:dyDescent="0.3">
      <c r="B182" s="33" t="s">
        <v>24</v>
      </c>
      <c r="C182" s="33" t="s">
        <v>45</v>
      </c>
    </row>
    <row r="183" spans="2:159" x14ac:dyDescent="0.3">
      <c r="B183" s="33" t="s">
        <v>24</v>
      </c>
      <c r="C183" s="33" t="s">
        <v>46</v>
      </c>
    </row>
    <row r="184" spans="2:159" x14ac:dyDescent="0.3">
      <c r="B184" s="33" t="s">
        <v>24</v>
      </c>
      <c r="C184" s="33" t="s">
        <v>47</v>
      </c>
    </row>
    <row r="185" spans="2:159" x14ac:dyDescent="0.3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693</v>
      </c>
      <c r="C186" s="33" t="s">
        <v>37</v>
      </c>
    </row>
    <row r="187" spans="2:159" x14ac:dyDescent="0.3">
      <c r="B187" s="33" t="s">
        <v>693</v>
      </c>
      <c r="C187" s="33" t="s">
        <v>38</v>
      </c>
    </row>
    <row r="188" spans="2:159" x14ac:dyDescent="0.3">
      <c r="B188" s="33" t="s">
        <v>693</v>
      </c>
      <c r="C188" s="33" t="s">
        <v>39</v>
      </c>
    </row>
    <row r="189" spans="2:159" x14ac:dyDescent="0.3">
      <c r="B189" s="33" t="s">
        <v>693</v>
      </c>
      <c r="C189" s="33" t="s">
        <v>40</v>
      </c>
    </row>
    <row r="190" spans="2:159" x14ac:dyDescent="0.3">
      <c r="B190" s="33" t="s">
        <v>693</v>
      </c>
      <c r="C190" s="33" t="s">
        <v>41</v>
      </c>
    </row>
    <row r="191" spans="2:159" x14ac:dyDescent="0.3">
      <c r="B191" s="33" t="s">
        <v>693</v>
      </c>
      <c r="C191" s="33" t="s">
        <v>42</v>
      </c>
    </row>
    <row r="192" spans="2:159" x14ac:dyDescent="0.3">
      <c r="B192" s="33" t="s">
        <v>693</v>
      </c>
      <c r="C192" s="33" t="s">
        <v>43</v>
      </c>
    </row>
    <row r="193" spans="2:159" x14ac:dyDescent="0.3">
      <c r="B193" s="33" t="s">
        <v>693</v>
      </c>
      <c r="C193" s="33" t="s">
        <v>44</v>
      </c>
    </row>
    <row r="194" spans="2:159" x14ac:dyDescent="0.3">
      <c r="B194" s="33" t="s">
        <v>693</v>
      </c>
      <c r="C194" s="33" t="s">
        <v>45</v>
      </c>
    </row>
    <row r="195" spans="2:159" x14ac:dyDescent="0.3">
      <c r="B195" s="33" t="s">
        <v>693</v>
      </c>
      <c r="C195" s="33" t="s">
        <v>46</v>
      </c>
    </row>
    <row r="196" spans="2:159" x14ac:dyDescent="0.3">
      <c r="B196" s="33" t="s">
        <v>693</v>
      </c>
      <c r="C196" s="33" t="s">
        <v>47</v>
      </c>
    </row>
    <row r="197" spans="2:159" x14ac:dyDescent="0.3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694</v>
      </c>
      <c r="C198" s="33" t="s">
        <v>37</v>
      </c>
    </row>
    <row r="199" spans="2:159" x14ac:dyDescent="0.3">
      <c r="B199" s="33" t="s">
        <v>694</v>
      </c>
      <c r="C199" s="33" t="s">
        <v>38</v>
      </c>
    </row>
    <row r="200" spans="2:159" x14ac:dyDescent="0.3">
      <c r="B200" s="33" t="s">
        <v>694</v>
      </c>
      <c r="C200" s="33" t="s">
        <v>39</v>
      </c>
    </row>
    <row r="201" spans="2:159" x14ac:dyDescent="0.3">
      <c r="B201" s="33" t="s">
        <v>694</v>
      </c>
      <c r="C201" s="33" t="s">
        <v>40</v>
      </c>
    </row>
    <row r="202" spans="2:159" x14ac:dyDescent="0.3">
      <c r="B202" s="33" t="s">
        <v>694</v>
      </c>
      <c r="C202" s="33" t="s">
        <v>41</v>
      </c>
    </row>
    <row r="203" spans="2:159" x14ac:dyDescent="0.3">
      <c r="B203" s="33" t="s">
        <v>694</v>
      </c>
      <c r="C203" s="33" t="s">
        <v>42</v>
      </c>
    </row>
    <row r="204" spans="2:159" x14ac:dyDescent="0.3">
      <c r="B204" s="33" t="s">
        <v>694</v>
      </c>
      <c r="C204" s="33" t="s">
        <v>43</v>
      </c>
    </row>
    <row r="205" spans="2:159" x14ac:dyDescent="0.3">
      <c r="B205" s="33" t="s">
        <v>694</v>
      </c>
      <c r="C205" s="33" t="s">
        <v>44</v>
      </c>
    </row>
    <row r="206" spans="2:159" x14ac:dyDescent="0.3">
      <c r="B206" s="33" t="s">
        <v>694</v>
      </c>
      <c r="C206" s="33" t="s">
        <v>45</v>
      </c>
    </row>
    <row r="207" spans="2:159" x14ac:dyDescent="0.3">
      <c r="B207" s="33" t="s">
        <v>694</v>
      </c>
      <c r="C207" s="33" t="s">
        <v>46</v>
      </c>
    </row>
    <row r="208" spans="2:159" x14ac:dyDescent="0.3">
      <c r="B208" s="33" t="s">
        <v>694</v>
      </c>
      <c r="C208" s="33" t="s">
        <v>47</v>
      </c>
    </row>
    <row r="209" spans="2:159" x14ac:dyDescent="0.3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695</v>
      </c>
      <c r="C210" s="33" t="s">
        <v>37</v>
      </c>
    </row>
    <row r="211" spans="2:159" x14ac:dyDescent="0.3">
      <c r="B211" s="33" t="s">
        <v>695</v>
      </c>
      <c r="C211" s="33" t="s">
        <v>38</v>
      </c>
    </row>
    <row r="212" spans="2:159" x14ac:dyDescent="0.3">
      <c r="B212" s="33" t="s">
        <v>695</v>
      </c>
      <c r="C212" s="33" t="s">
        <v>39</v>
      </c>
    </row>
    <row r="213" spans="2:159" x14ac:dyDescent="0.3">
      <c r="B213" s="33" t="s">
        <v>695</v>
      </c>
      <c r="C213" s="33" t="s">
        <v>40</v>
      </c>
    </row>
    <row r="214" spans="2:159" x14ac:dyDescent="0.3">
      <c r="B214" s="33" t="s">
        <v>695</v>
      </c>
      <c r="C214" s="33" t="s">
        <v>41</v>
      </c>
    </row>
    <row r="215" spans="2:159" x14ac:dyDescent="0.3">
      <c r="B215" s="33" t="s">
        <v>695</v>
      </c>
      <c r="C215" s="33" t="s">
        <v>42</v>
      </c>
    </row>
    <row r="216" spans="2:159" x14ac:dyDescent="0.3">
      <c r="B216" s="33" t="s">
        <v>695</v>
      </c>
      <c r="C216" s="33" t="s">
        <v>43</v>
      </c>
    </row>
    <row r="217" spans="2:159" x14ac:dyDescent="0.3">
      <c r="B217" s="33" t="s">
        <v>695</v>
      </c>
      <c r="C217" s="33" t="s">
        <v>44</v>
      </c>
    </row>
    <row r="218" spans="2:159" x14ac:dyDescent="0.3">
      <c r="B218" s="33" t="s">
        <v>695</v>
      </c>
      <c r="C218" s="33" t="s">
        <v>45</v>
      </c>
    </row>
    <row r="219" spans="2:159" x14ac:dyDescent="0.3">
      <c r="B219" s="33" t="s">
        <v>695</v>
      </c>
      <c r="C219" s="33" t="s">
        <v>46</v>
      </c>
    </row>
    <row r="220" spans="2:159" x14ac:dyDescent="0.3">
      <c r="B220" s="33" t="s">
        <v>695</v>
      </c>
      <c r="C220" s="33" t="s">
        <v>47</v>
      </c>
    </row>
    <row r="221" spans="2:159" x14ac:dyDescent="0.3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25</v>
      </c>
      <c r="C222" s="33" t="s">
        <v>37</v>
      </c>
    </row>
    <row r="223" spans="2:159" x14ac:dyDescent="0.3">
      <c r="B223" s="33" t="s">
        <v>25</v>
      </c>
      <c r="C223" s="33" t="s">
        <v>38</v>
      </c>
    </row>
    <row r="224" spans="2:159" x14ac:dyDescent="0.3">
      <c r="B224" s="33" t="s">
        <v>25</v>
      </c>
      <c r="C224" s="33" t="s">
        <v>39</v>
      </c>
    </row>
    <row r="225" spans="2:159" x14ac:dyDescent="0.3">
      <c r="B225" s="33" t="s">
        <v>25</v>
      </c>
      <c r="C225" s="33" t="s">
        <v>40</v>
      </c>
    </row>
    <row r="226" spans="2:159" x14ac:dyDescent="0.3">
      <c r="B226" s="33" t="s">
        <v>25</v>
      </c>
      <c r="C226" s="33" t="s">
        <v>41</v>
      </c>
    </row>
    <row r="227" spans="2:159" x14ac:dyDescent="0.3">
      <c r="B227" s="33" t="s">
        <v>25</v>
      </c>
      <c r="C227" s="33" t="s">
        <v>42</v>
      </c>
    </row>
    <row r="228" spans="2:159" x14ac:dyDescent="0.3">
      <c r="B228" s="33" t="s">
        <v>25</v>
      </c>
      <c r="C228" s="33" t="s">
        <v>43</v>
      </c>
    </row>
    <row r="229" spans="2:159" x14ac:dyDescent="0.3">
      <c r="B229" s="33" t="s">
        <v>25</v>
      </c>
      <c r="C229" s="33" t="s">
        <v>44</v>
      </c>
    </row>
    <row r="230" spans="2:159" x14ac:dyDescent="0.3">
      <c r="B230" s="33" t="s">
        <v>25</v>
      </c>
      <c r="C230" s="33" t="s">
        <v>45</v>
      </c>
    </row>
    <row r="231" spans="2:159" x14ac:dyDescent="0.3">
      <c r="B231" s="33" t="s">
        <v>25</v>
      </c>
      <c r="C231" s="33" t="s">
        <v>46</v>
      </c>
    </row>
    <row r="232" spans="2:159" x14ac:dyDescent="0.3">
      <c r="B232" s="33" t="s">
        <v>25</v>
      </c>
      <c r="C232" s="33" t="s">
        <v>47</v>
      </c>
    </row>
    <row r="233" spans="2:159" x14ac:dyDescent="0.3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23052.173169999998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18640.622780000002</v>
      </c>
      <c r="BJ234" s="33">
        <v>18511.37314</v>
      </c>
      <c r="BK234" s="33">
        <v>18864.187249999999</v>
      </c>
      <c r="BL234" s="33">
        <v>23949.904709999999</v>
      </c>
      <c r="BM234" s="33">
        <v>18640.622780000002</v>
      </c>
      <c r="BN234" s="33">
        <v>18511.37314</v>
      </c>
      <c r="BO234" s="33">
        <v>18864.187249999999</v>
      </c>
      <c r="BP234" s="33">
        <v>24401.696489999998</v>
      </c>
      <c r="BQ234" s="33">
        <v>18967.003659999998</v>
      </c>
      <c r="BR234" s="33">
        <v>18761.046729999998</v>
      </c>
      <c r="BS234" s="33">
        <v>19256.221219999999</v>
      </c>
      <c r="BT234" s="33">
        <v>25565.989119999998</v>
      </c>
      <c r="BU234" s="33">
        <v>19250.25504</v>
      </c>
      <c r="BV234" s="33">
        <v>19341.500039999999</v>
      </c>
      <c r="BW234" s="33">
        <v>20078.524870000001</v>
      </c>
      <c r="BX234" s="33">
        <v>24771.629250000002</v>
      </c>
      <c r="BY234" s="33">
        <v>19356.36649</v>
      </c>
      <c r="BZ234" s="33">
        <v>19341.500039999999</v>
      </c>
      <c r="CA234" s="33">
        <v>20078.524870000001</v>
      </c>
      <c r="CB234" s="33">
        <v>25601.231779999998</v>
      </c>
      <c r="CC234" s="33">
        <v>19478.25417</v>
      </c>
      <c r="CD234" s="33">
        <v>19341.500039999999</v>
      </c>
      <c r="CE234" s="33">
        <v>20078.524870000001</v>
      </c>
      <c r="CF234" s="33">
        <v>25498.514330000002</v>
      </c>
      <c r="CG234" s="33">
        <v>19274.222300000001</v>
      </c>
      <c r="CH234" s="33">
        <v>19341.500039999999</v>
      </c>
      <c r="CI234" s="33">
        <v>20078.524870000001</v>
      </c>
      <c r="CJ234" s="33">
        <v>24564.066289999999</v>
      </c>
      <c r="CK234" s="33">
        <v>19603.74553</v>
      </c>
      <c r="CL234" s="33">
        <v>19341.500039999999</v>
      </c>
      <c r="CM234" s="33">
        <v>20078.524870000001</v>
      </c>
      <c r="CN234" s="33">
        <v>25483.052210000002</v>
      </c>
      <c r="CO234" s="33">
        <v>19102.66576</v>
      </c>
      <c r="CP234" s="33">
        <v>19341.500039999999</v>
      </c>
      <c r="CQ234" s="33">
        <v>20078.524870000001</v>
      </c>
      <c r="CR234" s="33">
        <v>25601.231779999998</v>
      </c>
      <c r="CS234" s="33">
        <v>19479.831099999999</v>
      </c>
      <c r="CT234" s="33">
        <v>19341.500039999999</v>
      </c>
      <c r="CU234" s="33">
        <v>20078.524870000001</v>
      </c>
      <c r="CV234" s="33">
        <v>25601.231779999998</v>
      </c>
      <c r="CW234" s="33">
        <v>19855.858349999999</v>
      </c>
      <c r="CX234" s="33">
        <v>19341.500039999999</v>
      </c>
      <c r="CY234" s="33">
        <v>20078.524870000001</v>
      </c>
      <c r="CZ234" s="33">
        <v>25601.231779999998</v>
      </c>
      <c r="DA234" s="33">
        <v>19888.388630000001</v>
      </c>
      <c r="DB234" s="33">
        <v>19341.500039999999</v>
      </c>
      <c r="DC234" s="33">
        <v>20078.524870000001</v>
      </c>
      <c r="DD234" s="33">
        <v>25601.231779999998</v>
      </c>
      <c r="DE234" s="33">
        <v>19888.388630000001</v>
      </c>
      <c r="DF234" s="33">
        <v>19341.500039999999</v>
      </c>
      <c r="DG234" s="33">
        <v>20078.524870000001</v>
      </c>
      <c r="DH234" s="33">
        <v>25880.134730000002</v>
      </c>
      <c r="DI234" s="33">
        <v>20104.34791</v>
      </c>
      <c r="DJ234" s="33">
        <v>19492.822069999998</v>
      </c>
      <c r="DK234" s="33">
        <v>20276.822479999999</v>
      </c>
      <c r="DL234" s="33">
        <v>25880.134730000002</v>
      </c>
      <c r="DM234" s="33">
        <v>20104.34791</v>
      </c>
      <c r="DN234" s="33">
        <v>19492.822069999998</v>
      </c>
      <c r="DO234" s="33">
        <v>20276.822479999999</v>
      </c>
      <c r="DP234" s="33">
        <v>25880.134730000002</v>
      </c>
      <c r="DQ234" s="33">
        <v>19856.264889999999</v>
      </c>
      <c r="DR234" s="33">
        <v>19492.822069999998</v>
      </c>
      <c r="DS234" s="33">
        <v>20276.822479999999</v>
      </c>
      <c r="DT234" s="33">
        <v>25880.134730000002</v>
      </c>
      <c r="DU234" s="33">
        <v>20104.34791</v>
      </c>
      <c r="DV234" s="33">
        <v>19492.822069999998</v>
      </c>
      <c r="DW234" s="33">
        <v>20276.822479999999</v>
      </c>
      <c r="DX234" s="33">
        <v>25880.134730000002</v>
      </c>
      <c r="DY234" s="33">
        <v>20104.34791</v>
      </c>
      <c r="DZ234" s="33">
        <v>19492.822069999998</v>
      </c>
      <c r="EA234" s="33">
        <v>20276.822479999999</v>
      </c>
      <c r="EB234" s="33">
        <v>25880.134730000002</v>
      </c>
      <c r="EC234" s="33">
        <v>20104.34791</v>
      </c>
      <c r="ED234" s="33">
        <v>19492.822069999998</v>
      </c>
      <c r="EE234" s="33">
        <v>20276.822479999999</v>
      </c>
      <c r="EF234" s="33">
        <v>25880.134730000002</v>
      </c>
      <c r="EG234" s="33">
        <v>20104.34791</v>
      </c>
      <c r="EH234" s="33">
        <v>19492.822069999998</v>
      </c>
      <c r="EI234" s="33">
        <v>20276.822479999999</v>
      </c>
      <c r="EJ234" s="33">
        <v>25880.134730000002</v>
      </c>
      <c r="EK234" s="33">
        <v>20104.34791</v>
      </c>
      <c r="EL234" s="33">
        <v>19492.822069999998</v>
      </c>
      <c r="EM234" s="33">
        <v>20276.822479999999</v>
      </c>
      <c r="EN234" s="33">
        <v>25880.134730000002</v>
      </c>
      <c r="EO234" s="33">
        <v>20104.34791</v>
      </c>
      <c r="EP234" s="33">
        <v>19492.822069999998</v>
      </c>
      <c r="EQ234" s="33">
        <v>20276.822479999999</v>
      </c>
      <c r="ER234" s="33">
        <v>25880.134730000002</v>
      </c>
      <c r="ES234" s="33">
        <v>20104.34791</v>
      </c>
      <c r="ET234" s="33">
        <v>19492.822069999998</v>
      </c>
      <c r="EU234" s="33">
        <v>20276.822479999999</v>
      </c>
      <c r="EV234" s="33">
        <v>25880.134730000002</v>
      </c>
      <c r="EW234" s="33">
        <v>20104.34791</v>
      </c>
      <c r="EX234" s="33">
        <v>19492.822069999998</v>
      </c>
      <c r="EY234" s="33">
        <v>20276.822479999999</v>
      </c>
      <c r="EZ234" s="33">
        <v>25904.470720000001</v>
      </c>
      <c r="FA234" s="33">
        <v>20124.593779999999</v>
      </c>
      <c r="FB234" s="33">
        <v>19506.761020000002</v>
      </c>
      <c r="FC234" s="33">
        <v>20292.777460000001</v>
      </c>
    </row>
    <row r="235" spans="2:159" x14ac:dyDescent="0.3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9125.2858259999994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8775.2435970000006</v>
      </c>
      <c r="S235" s="33">
        <v>8465.1096859999998</v>
      </c>
      <c r="T235" s="33">
        <v>6401.4287450000002</v>
      </c>
      <c r="U235" s="33">
        <v>6924.6591760000001</v>
      </c>
      <c r="V235" s="33">
        <v>9022.2266579999996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6682.2892940000002</v>
      </c>
      <c r="BA235" s="33">
        <v>7271.8069020000003</v>
      </c>
      <c r="BB235" s="33">
        <v>10099.23596</v>
      </c>
      <c r="BC235" s="33">
        <v>8884.8265879999999</v>
      </c>
      <c r="BD235" s="33">
        <v>6766.6027450000001</v>
      </c>
      <c r="BE235" s="33">
        <v>7271.8069020000003</v>
      </c>
      <c r="BF235" s="33">
        <v>10099.23596</v>
      </c>
      <c r="BG235" s="33">
        <v>8884.8265879999999</v>
      </c>
      <c r="BH235" s="33">
        <v>6901.5259999999998</v>
      </c>
      <c r="BI235" s="33">
        <v>7403.6718430000001</v>
      </c>
      <c r="BJ235" s="33">
        <v>10230.837450000001</v>
      </c>
      <c r="BK235" s="33">
        <v>9035.4890200000009</v>
      </c>
      <c r="BL235" s="33">
        <v>6901.5259999999998</v>
      </c>
      <c r="BM235" s="33">
        <v>7403.6718430000001</v>
      </c>
      <c r="BN235" s="33">
        <v>10230.837450000001</v>
      </c>
      <c r="BO235" s="33">
        <v>9035.4890200000009</v>
      </c>
      <c r="BP235" s="33">
        <v>7239.1761569999999</v>
      </c>
      <c r="BQ235" s="33">
        <v>7763.9978430000001</v>
      </c>
      <c r="BR235" s="33">
        <v>10685.037490000001</v>
      </c>
      <c r="BS235" s="33">
        <v>9444.1341570000004</v>
      </c>
      <c r="BT235" s="33">
        <v>8186.495261</v>
      </c>
      <c r="BU235" s="33">
        <v>8667.2512370000004</v>
      </c>
      <c r="BV235" s="33">
        <v>11998.82655</v>
      </c>
      <c r="BW235" s="33">
        <v>10670.04565</v>
      </c>
      <c r="BX235" s="33">
        <v>8082.6840460000003</v>
      </c>
      <c r="BY235" s="33">
        <v>8820.3253860000004</v>
      </c>
      <c r="BZ235" s="33">
        <v>11998.82655</v>
      </c>
      <c r="CA235" s="33">
        <v>10670.04565</v>
      </c>
      <c r="CB235" s="33">
        <v>7583.9062029999996</v>
      </c>
      <c r="CC235" s="33">
        <v>8820.3253860000004</v>
      </c>
      <c r="CD235" s="33">
        <v>11998.82655</v>
      </c>
      <c r="CE235" s="33">
        <v>10670.04565</v>
      </c>
      <c r="CF235" s="33">
        <v>8144.6307619999998</v>
      </c>
      <c r="CG235" s="33">
        <v>8820.3253860000004</v>
      </c>
      <c r="CH235" s="33">
        <v>11998.82655</v>
      </c>
      <c r="CI235" s="33">
        <v>10670.04565</v>
      </c>
      <c r="CJ235" s="33">
        <v>8186.495261</v>
      </c>
      <c r="CK235" s="33">
        <v>7228.1542490000002</v>
      </c>
      <c r="CL235" s="33">
        <v>11998.82655</v>
      </c>
      <c r="CM235" s="33">
        <v>10670.04565</v>
      </c>
      <c r="CN235" s="33">
        <v>8024.4080160000003</v>
      </c>
      <c r="CO235" s="33">
        <v>8820.3253860000004</v>
      </c>
      <c r="CP235" s="33">
        <v>11998.82655</v>
      </c>
      <c r="CQ235" s="33">
        <v>10670.04565</v>
      </c>
      <c r="CR235" s="33">
        <v>8186.495261</v>
      </c>
      <c r="CS235" s="33">
        <v>8820.3253860000004</v>
      </c>
      <c r="CT235" s="33">
        <v>11998.82655</v>
      </c>
      <c r="CU235" s="33">
        <v>10670.04565</v>
      </c>
      <c r="CV235" s="33">
        <v>8186.495261</v>
      </c>
      <c r="CW235" s="33">
        <v>8820.3253860000004</v>
      </c>
      <c r="CX235" s="33">
        <v>11998.82655</v>
      </c>
      <c r="CY235" s="33">
        <v>10670.04565</v>
      </c>
      <c r="CZ235" s="33">
        <v>8186.495261</v>
      </c>
      <c r="DA235" s="33">
        <v>8820.3253860000004</v>
      </c>
      <c r="DB235" s="33">
        <v>11998.82655</v>
      </c>
      <c r="DC235" s="33">
        <v>10670.04565</v>
      </c>
      <c r="DD235" s="33">
        <v>8186.495261</v>
      </c>
      <c r="DE235" s="33">
        <v>8820.3253860000004</v>
      </c>
      <c r="DF235" s="33">
        <v>11998.82655</v>
      </c>
      <c r="DG235" s="33">
        <v>10670.04565</v>
      </c>
      <c r="DH235" s="33">
        <v>8186.495261</v>
      </c>
      <c r="DI235" s="33">
        <v>8820.3253860000004</v>
      </c>
      <c r="DJ235" s="33">
        <v>11998.82655</v>
      </c>
      <c r="DK235" s="33">
        <v>10670.04565</v>
      </c>
      <c r="DL235" s="33">
        <v>8186.495261</v>
      </c>
      <c r="DM235" s="33">
        <v>8820.3253860000004</v>
      </c>
      <c r="DN235" s="33">
        <v>11998.82655</v>
      </c>
      <c r="DO235" s="33">
        <v>10670.04565</v>
      </c>
      <c r="DP235" s="33">
        <v>8186.495261</v>
      </c>
      <c r="DQ235" s="33">
        <v>8820.3253860000004</v>
      </c>
      <c r="DR235" s="33">
        <v>11998.82655</v>
      </c>
      <c r="DS235" s="33">
        <v>10670.04565</v>
      </c>
      <c r="DT235" s="33">
        <v>8186.495261</v>
      </c>
      <c r="DU235" s="33">
        <v>8820.3253860000004</v>
      </c>
      <c r="DV235" s="33">
        <v>11998.82655</v>
      </c>
      <c r="DW235" s="33">
        <v>10670.04565</v>
      </c>
      <c r="DX235" s="33">
        <v>8186.495261</v>
      </c>
      <c r="DY235" s="33">
        <v>8758.7134260000003</v>
      </c>
      <c r="DZ235" s="33">
        <v>11998.82655</v>
      </c>
      <c r="EA235" s="33">
        <v>10670.04565</v>
      </c>
      <c r="EB235" s="33">
        <v>8186.495261</v>
      </c>
      <c r="EC235" s="33">
        <v>8820.3253860000004</v>
      </c>
      <c r="ED235" s="33">
        <v>11998.82655</v>
      </c>
      <c r="EE235" s="33">
        <v>10670.04565</v>
      </c>
      <c r="EF235" s="33">
        <v>8186.495261</v>
      </c>
      <c r="EG235" s="33">
        <v>8820.3253860000004</v>
      </c>
      <c r="EH235" s="33">
        <v>11998.82655</v>
      </c>
      <c r="EI235" s="33">
        <v>10670.04565</v>
      </c>
      <c r="EJ235" s="33">
        <v>8186.495261</v>
      </c>
      <c r="EK235" s="33">
        <v>8820.3253860000004</v>
      </c>
      <c r="EL235" s="33">
        <v>11998.82655</v>
      </c>
      <c r="EM235" s="33">
        <v>10670.04565</v>
      </c>
      <c r="EN235" s="33">
        <v>8186.495261</v>
      </c>
      <c r="EO235" s="33">
        <v>8820.3253860000004</v>
      </c>
      <c r="EP235" s="33">
        <v>11998.82655</v>
      </c>
      <c r="EQ235" s="33">
        <v>10670.04565</v>
      </c>
      <c r="ER235" s="33">
        <v>8186.495261</v>
      </c>
      <c r="ES235" s="33">
        <v>8820.3253860000004</v>
      </c>
      <c r="ET235" s="33">
        <v>11998.82655</v>
      </c>
      <c r="EU235" s="33">
        <v>10670.04565</v>
      </c>
      <c r="EV235" s="33">
        <v>8186.495261</v>
      </c>
      <c r="EW235" s="33">
        <v>8820.3253860000004</v>
      </c>
      <c r="EX235" s="33">
        <v>11998.82655</v>
      </c>
      <c r="EY235" s="33">
        <v>10670.04565</v>
      </c>
      <c r="EZ235" s="33">
        <v>8186.495261</v>
      </c>
      <c r="FA235" s="33">
        <v>8820.3253860000004</v>
      </c>
      <c r="FB235" s="33">
        <v>11998.82655</v>
      </c>
      <c r="FC235" s="33">
        <v>10670.04565</v>
      </c>
    </row>
    <row r="236" spans="2:159" x14ac:dyDescent="0.3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5633.4257939999998</v>
      </c>
      <c r="S236" s="33">
        <v>4448.2909019999997</v>
      </c>
      <c r="T236" s="33">
        <v>5403.3947840000001</v>
      </c>
      <c r="U236" s="33">
        <v>5154.8028629999999</v>
      </c>
      <c r="V236" s="33">
        <v>4795.7013280000001</v>
      </c>
      <c r="W236" s="33">
        <v>4448.2909019999997</v>
      </c>
      <c r="X236" s="33">
        <v>5403.3947840000001</v>
      </c>
      <c r="Y236" s="33">
        <v>5154.8028629999999</v>
      </c>
      <c r="Z236" s="33">
        <v>4218.9172170000002</v>
      </c>
      <c r="AA236" s="33">
        <v>4448.2909019999997</v>
      </c>
      <c r="AB236" s="33">
        <v>5403.3947840000001</v>
      </c>
      <c r="AC236" s="33">
        <v>5154.8028629999999</v>
      </c>
      <c r="AD236" s="33">
        <v>1147.1382590000001</v>
      </c>
      <c r="AE236" s="33">
        <v>4448.2909019999997</v>
      </c>
      <c r="AF236" s="33">
        <v>5173.4066860000003</v>
      </c>
      <c r="AG236" s="33">
        <v>1127.643423</v>
      </c>
      <c r="AH236" s="33">
        <v>3002.0926880000002</v>
      </c>
      <c r="AI236" s="33">
        <v>4448.2909019999997</v>
      </c>
      <c r="AJ236" s="33">
        <v>5403.3947840000001</v>
      </c>
      <c r="AK236" s="33">
        <v>5154.8028629999999</v>
      </c>
      <c r="AL236" s="33">
        <v>3909.129719</v>
      </c>
      <c r="AM236" s="33">
        <v>4448.2909019999997</v>
      </c>
      <c r="AN236" s="33">
        <v>5403.3947840000001</v>
      </c>
      <c r="AO236" s="33">
        <v>2923.9614919999999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2559.4681179999998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5403.3947840000001</v>
      </c>
      <c r="BQ236" s="33">
        <v>5196.1662349999997</v>
      </c>
      <c r="BR236" s="33">
        <v>5889.6642350000002</v>
      </c>
      <c r="BS236" s="33">
        <v>4572.996588</v>
      </c>
      <c r="BT236" s="33">
        <v>5760.3614900000002</v>
      </c>
      <c r="BU236" s="33">
        <v>5154.8028629999999</v>
      </c>
      <c r="BV236" s="33">
        <v>5991.7815289999999</v>
      </c>
      <c r="BW236" s="33">
        <v>4731.6557249999996</v>
      </c>
      <c r="BX236" s="33">
        <v>5540.2296859999997</v>
      </c>
      <c r="BY236" s="33">
        <v>5154.8028629999999</v>
      </c>
      <c r="BZ236" s="33">
        <v>5991.7815289999999</v>
      </c>
      <c r="CA236" s="33">
        <v>4731.6557249999996</v>
      </c>
      <c r="CB236" s="33">
        <v>4971.1182779999999</v>
      </c>
      <c r="CC236" s="33">
        <v>5454.7668240000003</v>
      </c>
      <c r="CD236" s="33">
        <v>5991.7815289999999</v>
      </c>
      <c r="CE236" s="33">
        <v>4731.6557249999996</v>
      </c>
      <c r="CF236" s="33">
        <v>5403.3947840000001</v>
      </c>
      <c r="CG236" s="33">
        <v>5154.8028629999999</v>
      </c>
      <c r="CH236" s="33">
        <v>5991.7815289999999</v>
      </c>
      <c r="CI236" s="33">
        <v>4731.6557249999996</v>
      </c>
      <c r="CJ236" s="33">
        <v>4684.2956750000003</v>
      </c>
      <c r="CK236" s="33">
        <v>3144.4431840000002</v>
      </c>
      <c r="CL236" s="33">
        <v>5991.7815289999999</v>
      </c>
      <c r="CM236" s="33">
        <v>4731.6557249999996</v>
      </c>
      <c r="CN236" s="33">
        <v>5566.1540000000005</v>
      </c>
      <c r="CO236" s="33">
        <v>5154.8028629999999</v>
      </c>
      <c r="CP236" s="33">
        <v>5991.7815289999999</v>
      </c>
      <c r="CQ236" s="33">
        <v>4731.6557249999996</v>
      </c>
      <c r="CR236" s="33">
        <v>5760.3614900000002</v>
      </c>
      <c r="CS236" s="33">
        <v>5069.9037950000002</v>
      </c>
      <c r="CT236" s="33">
        <v>5991.7815289999999</v>
      </c>
      <c r="CU236" s="33">
        <v>4731.6557249999996</v>
      </c>
      <c r="CV236" s="33">
        <v>5760.3614900000002</v>
      </c>
      <c r="CW236" s="33">
        <v>5154.8028629999999</v>
      </c>
      <c r="CX236" s="33">
        <v>5991.7815289999999</v>
      </c>
      <c r="CY236" s="33">
        <v>4731.6557249999996</v>
      </c>
      <c r="CZ236" s="33">
        <v>5760.3614900000002</v>
      </c>
      <c r="DA236" s="33">
        <v>5454.7668240000003</v>
      </c>
      <c r="DB236" s="33">
        <v>5991.7815289999999</v>
      </c>
      <c r="DC236" s="33">
        <v>4731.6557249999996</v>
      </c>
      <c r="DD236" s="33">
        <v>5760.3614900000002</v>
      </c>
      <c r="DE236" s="33">
        <v>5421.4591760000003</v>
      </c>
      <c r="DF236" s="33">
        <v>5991.7815289999999</v>
      </c>
      <c r="DG236" s="33">
        <v>4731.6557249999996</v>
      </c>
      <c r="DH236" s="33">
        <v>5760.3614900000002</v>
      </c>
      <c r="DI236" s="33">
        <v>5454.7668240000003</v>
      </c>
      <c r="DJ236" s="33">
        <v>5991.7815289999999</v>
      </c>
      <c r="DK236" s="33">
        <v>4731.6557249999996</v>
      </c>
      <c r="DL236" s="33">
        <v>5760.3614900000002</v>
      </c>
      <c r="DM236" s="33">
        <v>5454.7668240000003</v>
      </c>
      <c r="DN236" s="33">
        <v>5991.7815289999999</v>
      </c>
      <c r="DO236" s="33">
        <v>4731.6557249999996</v>
      </c>
      <c r="DP236" s="33">
        <v>5760.3614900000002</v>
      </c>
      <c r="DQ236" s="33">
        <v>4711.7900099999997</v>
      </c>
      <c r="DR236" s="33">
        <v>5991.7815289999999</v>
      </c>
      <c r="DS236" s="33">
        <v>4731.6557249999996</v>
      </c>
      <c r="DT236" s="33">
        <v>5760.3614900000002</v>
      </c>
      <c r="DU236" s="33">
        <v>5454.7668240000003</v>
      </c>
      <c r="DV236" s="33">
        <v>5991.7815289999999</v>
      </c>
      <c r="DW236" s="33">
        <v>4731.6557249999996</v>
      </c>
      <c r="DX236" s="33">
        <v>5760.3614900000002</v>
      </c>
      <c r="DY236" s="33">
        <v>5154.8028629999999</v>
      </c>
      <c r="DZ236" s="33">
        <v>5991.7815289999999</v>
      </c>
      <c r="EA236" s="33">
        <v>4731.6557249999996</v>
      </c>
      <c r="EB236" s="33">
        <v>5760.3614900000002</v>
      </c>
      <c r="EC236" s="33">
        <v>5242.4409800000003</v>
      </c>
      <c r="ED236" s="33">
        <v>5991.7815289999999</v>
      </c>
      <c r="EE236" s="33">
        <v>4731.6557249999996</v>
      </c>
      <c r="EF236" s="33">
        <v>5760.3614900000002</v>
      </c>
      <c r="EG236" s="33">
        <v>5317.1120000000001</v>
      </c>
      <c r="EH236" s="33">
        <v>5991.7815289999999</v>
      </c>
      <c r="EI236" s="33">
        <v>4731.6557249999996</v>
      </c>
      <c r="EJ236" s="33">
        <v>5760.3614900000002</v>
      </c>
      <c r="EK236" s="33">
        <v>5454.7668240000003</v>
      </c>
      <c r="EL236" s="33">
        <v>5991.7815289999999</v>
      </c>
      <c r="EM236" s="33">
        <v>4731.6557249999996</v>
      </c>
      <c r="EN236" s="33">
        <v>5760.3614900000002</v>
      </c>
      <c r="EO236" s="33">
        <v>5362.3633730000001</v>
      </c>
      <c r="EP236" s="33">
        <v>5991.7815289999999</v>
      </c>
      <c r="EQ236" s="33">
        <v>4731.6557249999996</v>
      </c>
      <c r="ER236" s="33">
        <v>5760.3614900000002</v>
      </c>
      <c r="ES236" s="33">
        <v>5454.7668240000003</v>
      </c>
      <c r="ET236" s="33">
        <v>4613.769198</v>
      </c>
      <c r="EU236" s="33">
        <v>4731.6557249999996</v>
      </c>
      <c r="EV236" s="33">
        <v>5760.3614900000002</v>
      </c>
      <c r="EW236" s="33">
        <v>5454.7668240000003</v>
      </c>
      <c r="EX236" s="33">
        <v>2504.745179</v>
      </c>
      <c r="EY236" s="33">
        <v>4731.6557249999996</v>
      </c>
      <c r="EZ236" s="33">
        <v>5760.3614900000002</v>
      </c>
      <c r="FA236" s="33">
        <v>5454.7668240000003</v>
      </c>
      <c r="FB236" s="33">
        <v>124.6112808</v>
      </c>
      <c r="FC236" s="33">
        <v>4731.6557249999996</v>
      </c>
    </row>
    <row r="237" spans="2:159" x14ac:dyDescent="0.3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5324.9947309999998</v>
      </c>
      <c r="U237" s="33">
        <v>3498.409662</v>
      </c>
      <c r="V237" s="33">
        <v>3330.4720000000002</v>
      </c>
      <c r="W237" s="33">
        <v>3370.521647</v>
      </c>
      <c r="X237" s="33">
        <v>4947.8293400000002</v>
      </c>
      <c r="Y237" s="33">
        <v>4164.1330129999997</v>
      </c>
      <c r="Z237" s="33">
        <v>3330.4720000000002</v>
      </c>
      <c r="AA237" s="33">
        <v>3370.521647</v>
      </c>
      <c r="AB237" s="33">
        <v>7034.16608</v>
      </c>
      <c r="AC237" s="33">
        <v>6960.2709169999998</v>
      </c>
      <c r="AD237" s="33">
        <v>3616.0088420000002</v>
      </c>
      <c r="AE237" s="33">
        <v>3767.563752</v>
      </c>
      <c r="AF237" s="33">
        <v>7811.5701369999997</v>
      </c>
      <c r="AG237" s="33">
        <v>12458.477290000001</v>
      </c>
      <c r="AH237" s="33">
        <v>3963.4996080000001</v>
      </c>
      <c r="AI237" s="33">
        <v>4250.7534669999995</v>
      </c>
      <c r="AJ237" s="33">
        <v>12661.47596</v>
      </c>
      <c r="AK237" s="33">
        <v>14901.996090000001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13997.038119999999</v>
      </c>
      <c r="AS237" s="33">
        <v>15256.008949999999</v>
      </c>
      <c r="AT237" s="33">
        <v>4253.8245999999999</v>
      </c>
      <c r="AU237" s="33">
        <v>4654.4535470000001</v>
      </c>
      <c r="AV237" s="33">
        <v>14217.83683</v>
      </c>
      <c r="AW237" s="33">
        <v>15256.008949999999</v>
      </c>
      <c r="AX237" s="33">
        <v>4253.8245999999999</v>
      </c>
      <c r="AY237" s="33">
        <v>4654.4535470000001</v>
      </c>
      <c r="AZ237" s="33">
        <v>14373.994280000001</v>
      </c>
      <c r="BA237" s="33">
        <v>14336.30133</v>
      </c>
      <c r="BB237" s="33">
        <v>4253.8245999999999</v>
      </c>
      <c r="BC237" s="33">
        <v>4654.4535470000001</v>
      </c>
      <c r="BD237" s="33">
        <v>14582.029780000001</v>
      </c>
      <c r="BE237" s="33">
        <v>15256.008949999999</v>
      </c>
      <c r="BF237" s="33">
        <v>4253.8245999999999</v>
      </c>
      <c r="BG237" s="33">
        <v>4654.4535470000001</v>
      </c>
      <c r="BH237" s="33">
        <v>10660.46132</v>
      </c>
      <c r="BI237" s="33">
        <v>15256.008949999999</v>
      </c>
      <c r="BJ237" s="33">
        <v>4253.8245999999999</v>
      </c>
      <c r="BK237" s="33">
        <v>4654.4535470000001</v>
      </c>
      <c r="BL237" s="33">
        <v>16080.66634</v>
      </c>
      <c r="BM237" s="33">
        <v>15256.008949999999</v>
      </c>
      <c r="BN237" s="33">
        <v>4253.8245999999999</v>
      </c>
      <c r="BO237" s="33">
        <v>4654.4535470000001</v>
      </c>
      <c r="BP237" s="33">
        <v>15251.887290000001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9311.5457979999992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3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7524.1763460000002</v>
      </c>
      <c r="G238" s="33">
        <v>9001.3516080000009</v>
      </c>
      <c r="H238" s="33">
        <v>10522.45298</v>
      </c>
      <c r="I238" s="33">
        <v>9132.3163530000002</v>
      </c>
      <c r="J238" s="33">
        <v>7732.0919629999999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10522.45298</v>
      </c>
      <c r="U238" s="33">
        <v>7541.5513080000001</v>
      </c>
      <c r="V238" s="33">
        <v>6778</v>
      </c>
      <c r="W238" s="33">
        <v>9001.3516080000009</v>
      </c>
      <c r="X238" s="33">
        <v>10522.45298</v>
      </c>
      <c r="Y238" s="33">
        <v>9132.3163530000002</v>
      </c>
      <c r="Z238" s="33">
        <v>6868.8407260000004</v>
      </c>
      <c r="AA238" s="33">
        <v>9001.3516080000009</v>
      </c>
      <c r="AB238" s="33">
        <v>10017</v>
      </c>
      <c r="AC238" s="33">
        <v>6454.1890750000002</v>
      </c>
      <c r="AD238" s="33">
        <v>7915.3386870000004</v>
      </c>
      <c r="AE238" s="33">
        <v>8240.2580820000003</v>
      </c>
      <c r="AF238" s="33">
        <v>8043</v>
      </c>
      <c r="AG238" s="33">
        <v>9132.3163530000002</v>
      </c>
      <c r="AH238" s="33">
        <v>6893.6237959999999</v>
      </c>
      <c r="AI238" s="33">
        <v>9001.3516080000009</v>
      </c>
      <c r="AJ238" s="33">
        <v>2210.2623050000002</v>
      </c>
      <c r="AK238" s="33">
        <v>3784</v>
      </c>
      <c r="AL238" s="33">
        <v>8432.1894900000007</v>
      </c>
      <c r="AM238" s="33">
        <v>9001.3516080000009</v>
      </c>
      <c r="AN238" s="33">
        <v>3890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10425</v>
      </c>
      <c r="AW238" s="33">
        <v>5411.613942</v>
      </c>
      <c r="AX238" s="33">
        <v>8432.1894900000007</v>
      </c>
      <c r="AY238" s="33">
        <v>9001.3516080000009</v>
      </c>
      <c r="AZ238" s="33">
        <v>6648.0868449999998</v>
      </c>
      <c r="BA238" s="33">
        <v>4254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7120.0121349999999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7982.141423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3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2937.2808249999998</v>
      </c>
      <c r="U239" s="33">
        <v>3461.103529</v>
      </c>
      <c r="V239" s="33">
        <v>499.66908819999998</v>
      </c>
      <c r="W239" s="33">
        <v>1269.763569</v>
      </c>
      <c r="X239" s="33">
        <v>3679.7888240000002</v>
      </c>
      <c r="Y239" s="33">
        <v>2487.858831</v>
      </c>
      <c r="Z239" s="33">
        <v>1026.196471</v>
      </c>
      <c r="AA239" s="33">
        <v>1269.763569</v>
      </c>
      <c r="AB239" s="33">
        <v>1030.867129</v>
      </c>
      <c r="AC239" s="33">
        <v>419.41103959999998</v>
      </c>
      <c r="AD239" s="33">
        <v>480.86223159999997</v>
      </c>
      <c r="AE239" s="33">
        <v>3033.456549</v>
      </c>
      <c r="AF239" s="33">
        <v>6760.6702750000004</v>
      </c>
      <c r="AG239" s="33">
        <v>126.4047451</v>
      </c>
      <c r="AH239" s="33">
        <v>2404.2362349999999</v>
      </c>
      <c r="AI239" s="33">
        <v>3033.456549</v>
      </c>
      <c r="AJ239" s="33">
        <v>6760.6702750000004</v>
      </c>
      <c r="AK239" s="33">
        <v>127.6194473</v>
      </c>
      <c r="AL239" s="33">
        <v>2404.2362349999999</v>
      </c>
      <c r="AM239" s="33">
        <v>3033.456549</v>
      </c>
      <c r="AN239" s="33">
        <v>6760.6702750000004</v>
      </c>
      <c r="AO239" s="33">
        <v>301.67306059999999</v>
      </c>
      <c r="AP239" s="33">
        <v>2404.2362349999999</v>
      </c>
      <c r="AQ239" s="33">
        <v>3033.456549</v>
      </c>
      <c r="AR239" s="33">
        <v>6760.6702750000004</v>
      </c>
      <c r="AS239" s="33">
        <v>414.40927210000001</v>
      </c>
      <c r="AT239" s="33">
        <v>2404.2362349999999</v>
      </c>
      <c r="AU239" s="33">
        <v>3033.456549</v>
      </c>
      <c r="AV239" s="33">
        <v>5049.7451359999995</v>
      </c>
      <c r="AW239" s="33">
        <v>433.61780169999997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3236.6733650000001</v>
      </c>
      <c r="BF239" s="33">
        <v>2404.2362349999999</v>
      </c>
      <c r="BG239" s="33">
        <v>3033.456549</v>
      </c>
      <c r="BH239" s="33">
        <v>6760.6702750000004</v>
      </c>
      <c r="BI239" s="33">
        <v>688.39288580000004</v>
      </c>
      <c r="BJ239" s="33">
        <v>2404.2362349999999</v>
      </c>
      <c r="BK239" s="33">
        <v>3033.456549</v>
      </c>
      <c r="BL239" s="33">
        <v>6760.6702750000004</v>
      </c>
      <c r="BN239" s="33">
        <v>2404.2362349999999</v>
      </c>
      <c r="BO239" s="33">
        <v>3033.456549</v>
      </c>
      <c r="BP239" s="33">
        <v>3913.2766849999998</v>
      </c>
      <c r="BQ239" s="33">
        <v>740.55826649999995</v>
      </c>
      <c r="BR239" s="33">
        <v>2404.2362349999999</v>
      </c>
      <c r="BS239" s="33">
        <v>3033.456549</v>
      </c>
      <c r="BT239" s="33">
        <v>1249.207326</v>
      </c>
      <c r="BU239" s="33">
        <v>764.57029920000002</v>
      </c>
      <c r="BV239" s="33">
        <v>2404.2362349999999</v>
      </c>
      <c r="BW239" s="33">
        <v>3033.456549</v>
      </c>
      <c r="BX239" s="33">
        <v>6760.6702750000004</v>
      </c>
      <c r="BY239" s="33">
        <v>699.26853319999998</v>
      </c>
      <c r="BZ239" s="33">
        <v>2404.2362349999999</v>
      </c>
      <c r="CA239" s="33">
        <v>3033.456549</v>
      </c>
      <c r="CB239" s="33">
        <v>3617.884998</v>
      </c>
      <c r="CC239" s="33">
        <v>5224.00738</v>
      </c>
      <c r="CD239" s="33">
        <v>2404.2362349999999</v>
      </c>
      <c r="CE239" s="33">
        <v>3033.456549</v>
      </c>
      <c r="CF239" s="33">
        <v>6760.6702750000004</v>
      </c>
      <c r="CG239" s="33">
        <v>837.60383539999998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3561.6040779999998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3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D240" s="33">
        <v>21.944762659999999</v>
      </c>
      <c r="AF240" s="33">
        <v>340.78552939999997</v>
      </c>
      <c r="AH240" s="33">
        <v>340.43225569999998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BB240" s="33">
        <v>340.89690200000001</v>
      </c>
      <c r="BC240" s="33">
        <v>166.65094120000001</v>
      </c>
      <c r="BD240" s="33">
        <v>53.955403869999998</v>
      </c>
      <c r="BE240" s="33">
        <v>59.373031410000003</v>
      </c>
      <c r="BF240" s="33">
        <v>387.25966099999999</v>
      </c>
      <c r="BG240" s="33">
        <v>219.71928639999999</v>
      </c>
      <c r="BH240" s="33">
        <v>113.9769574</v>
      </c>
      <c r="BI240" s="33">
        <v>499.14611760000003</v>
      </c>
      <c r="BJ240" s="33">
        <v>438.07240139999999</v>
      </c>
      <c r="BK240" s="33">
        <v>277.88122720000001</v>
      </c>
      <c r="BL240" s="33">
        <v>168.9175358</v>
      </c>
      <c r="BM240" s="33">
        <v>501.94511599999998</v>
      </c>
      <c r="BN240" s="33">
        <v>575.74561000000006</v>
      </c>
      <c r="BO240" s="33">
        <v>421.8616103</v>
      </c>
      <c r="BP240" s="33">
        <v>233.23760759999999</v>
      </c>
      <c r="BQ240" s="33">
        <v>234.72310379999999</v>
      </c>
      <c r="BR240" s="33">
        <v>575.74561000000006</v>
      </c>
      <c r="BS240" s="33">
        <v>421.8616103</v>
      </c>
      <c r="BT240" s="33">
        <v>340.78552939999997</v>
      </c>
      <c r="BU240" s="33">
        <v>499.14611760000003</v>
      </c>
      <c r="BV240" s="33">
        <v>575.74561000000006</v>
      </c>
      <c r="BW240" s="33">
        <v>421.8616103</v>
      </c>
      <c r="BX240" s="33">
        <v>361.34424539999998</v>
      </c>
      <c r="BY240" s="33">
        <v>499.14611760000003</v>
      </c>
      <c r="BZ240" s="33">
        <v>575.74561000000006</v>
      </c>
      <c r="CA240" s="33">
        <v>421.8616103</v>
      </c>
      <c r="CB240" s="33">
        <v>722.59218720000001</v>
      </c>
      <c r="CC240" s="33">
        <v>720.16485950000003</v>
      </c>
      <c r="CD240" s="33">
        <v>575.74561000000006</v>
      </c>
      <c r="CE240" s="33">
        <v>421.8616103</v>
      </c>
      <c r="CF240" s="33">
        <v>797.65502690000005</v>
      </c>
      <c r="CG240" s="33">
        <v>799.37465520000001</v>
      </c>
      <c r="CH240" s="33">
        <v>575.74561000000006</v>
      </c>
      <c r="CI240" s="33">
        <v>421.8616103</v>
      </c>
      <c r="CJ240" s="33">
        <v>813.30303509999999</v>
      </c>
      <c r="CK240" s="33">
        <v>922.67777990000002</v>
      </c>
      <c r="CL240" s="33">
        <v>575.74561000000006</v>
      </c>
      <c r="CM240" s="33">
        <v>421.8616103</v>
      </c>
      <c r="CN240" s="33">
        <v>852.05043379999995</v>
      </c>
      <c r="CO240" s="33">
        <v>823.67436259999999</v>
      </c>
      <c r="CP240" s="33">
        <v>590.04660460000002</v>
      </c>
      <c r="CQ240" s="33">
        <v>435.23132190000001</v>
      </c>
      <c r="CR240" s="33">
        <v>975.2723469</v>
      </c>
      <c r="CS240" s="33">
        <v>935.9330721</v>
      </c>
      <c r="CT240" s="33">
        <v>635.52568099999996</v>
      </c>
      <c r="CU240" s="33">
        <v>477.74879399999998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525.65020360000005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786.0118453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3">
      <c r="B241" s="33" t="s">
        <v>1</v>
      </c>
      <c r="C241" s="33" t="s">
        <v>44</v>
      </c>
      <c r="CV241" s="33">
        <v>451.82166310000002</v>
      </c>
      <c r="CX241" s="33">
        <v>140.08105990000001</v>
      </c>
      <c r="CY241" s="33">
        <v>197.4874312</v>
      </c>
      <c r="CZ241" s="33">
        <v>1776.9189530000001</v>
      </c>
      <c r="DB241" s="33">
        <v>550.90915410000002</v>
      </c>
      <c r="DC241" s="33">
        <v>776.67625989999999</v>
      </c>
      <c r="DD241" s="33">
        <v>1838.0174480000001</v>
      </c>
      <c r="DE241" s="33">
        <v>273.64739109999999</v>
      </c>
      <c r="DF241" s="33">
        <v>569.85189779999996</v>
      </c>
      <c r="DG241" s="33">
        <v>803.38189580000005</v>
      </c>
      <c r="DH241" s="33">
        <v>1838.0174480000001</v>
      </c>
      <c r="DI241" s="33">
        <v>1596.197594</v>
      </c>
      <c r="DJ241" s="33">
        <v>569.85189779999996</v>
      </c>
      <c r="DK241" s="33">
        <v>803.38189580000005</v>
      </c>
      <c r="DL241" s="33">
        <v>1838.0174480000001</v>
      </c>
      <c r="DM241" s="33">
        <v>14.21627496</v>
      </c>
      <c r="DN241" s="33">
        <v>569.85189779999996</v>
      </c>
      <c r="DO241" s="33">
        <v>803.38189580000005</v>
      </c>
      <c r="DP241" s="33">
        <v>1838.0174480000001</v>
      </c>
      <c r="DQ241" s="33">
        <v>694.86466199999995</v>
      </c>
      <c r="DR241" s="33">
        <v>569.85189779999996</v>
      </c>
      <c r="DS241" s="33">
        <v>803.38189580000005</v>
      </c>
      <c r="DT241" s="33">
        <v>1838.0174480000001</v>
      </c>
      <c r="DU241" s="33">
        <v>154.7127788</v>
      </c>
      <c r="DV241" s="33">
        <v>569.85189779999996</v>
      </c>
      <c r="DW241" s="33">
        <v>803.38189580000005</v>
      </c>
      <c r="DX241" s="33">
        <v>1838.0174480000001</v>
      </c>
      <c r="DY241" s="33">
        <v>578.49647440000001</v>
      </c>
      <c r="DZ241" s="33">
        <v>569.85189779999996</v>
      </c>
      <c r="EA241" s="33">
        <v>803.38189580000005</v>
      </c>
      <c r="EB241" s="33">
        <v>1838.0174480000001</v>
      </c>
      <c r="EC241" s="33">
        <v>1543.394243</v>
      </c>
      <c r="ED241" s="33">
        <v>569.85189779999996</v>
      </c>
      <c r="EE241" s="33">
        <v>803.38189580000005</v>
      </c>
      <c r="EF241" s="33">
        <v>1838.0174480000001</v>
      </c>
      <c r="EH241" s="33">
        <v>569.85189779999996</v>
      </c>
      <c r="EI241" s="33">
        <v>803.38189580000005</v>
      </c>
      <c r="EJ241" s="33">
        <v>1838.0174480000001</v>
      </c>
      <c r="EK241" s="33">
        <v>62.776106910000003</v>
      </c>
      <c r="EL241" s="33">
        <v>569.85189779999996</v>
      </c>
      <c r="EM241" s="33">
        <v>803.38189580000005</v>
      </c>
      <c r="EN241" s="33">
        <v>1838.0174480000001</v>
      </c>
      <c r="EO241" s="33">
        <v>1596.197594</v>
      </c>
      <c r="EP241" s="33">
        <v>569.85189779999996</v>
      </c>
      <c r="EQ241" s="33">
        <v>803.38189580000005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3">
      <c r="B242" s="33" t="s">
        <v>1</v>
      </c>
      <c r="C242" s="33" t="s">
        <v>45</v>
      </c>
      <c r="AJ242" s="33">
        <v>2908.2947060000001</v>
      </c>
      <c r="AK242" s="33">
        <v>1485.085975</v>
      </c>
      <c r="AM242" s="33">
        <v>1460.131294</v>
      </c>
      <c r="AP242" s="33">
        <v>843.2366667</v>
      </c>
      <c r="AQ242" s="33">
        <v>1460.131294</v>
      </c>
      <c r="AS242" s="33">
        <v>630.00873809999996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F242" s="33">
        <v>843.2366667</v>
      </c>
      <c r="BG242" s="33">
        <v>1460.131294</v>
      </c>
      <c r="BI242" s="33">
        <v>66.962442820000007</v>
      </c>
      <c r="BJ242" s="33">
        <v>843.2366667</v>
      </c>
      <c r="BK242" s="33">
        <v>1460.131294</v>
      </c>
      <c r="BN242" s="33">
        <v>843.2366667</v>
      </c>
      <c r="BO242" s="33">
        <v>1460.131294</v>
      </c>
      <c r="BP242" s="33">
        <v>2951.2147450000002</v>
      </c>
      <c r="BQ242" s="33">
        <v>102.1938121</v>
      </c>
      <c r="BR242" s="33">
        <v>885.85192159999997</v>
      </c>
      <c r="BS242" s="33">
        <v>1502.8619610000001</v>
      </c>
      <c r="BT242" s="33">
        <v>3147.918784</v>
      </c>
      <c r="BU242" s="33">
        <v>2181.1181569999999</v>
      </c>
      <c r="BV242" s="33">
        <v>906.87400000000002</v>
      </c>
      <c r="BW242" s="33">
        <v>1590.6875689999999</v>
      </c>
      <c r="BX242" s="33">
        <v>2908.2947060000001</v>
      </c>
      <c r="BY242" s="33">
        <v>2223.947373</v>
      </c>
      <c r="BZ242" s="33">
        <v>906.87400000000002</v>
      </c>
      <c r="CA242" s="33">
        <v>1590.6875689999999</v>
      </c>
      <c r="CB242" s="33">
        <v>3104.9987449999999</v>
      </c>
      <c r="CC242" s="33">
        <v>2340.302745</v>
      </c>
      <c r="CD242" s="33">
        <v>906.87400000000002</v>
      </c>
      <c r="CE242" s="33">
        <v>1590.6875689999999</v>
      </c>
      <c r="CF242" s="33">
        <v>518.04892589999997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2951.2147450000002</v>
      </c>
      <c r="CO242" s="33">
        <v>2181.1181569999999</v>
      </c>
      <c r="CP242" s="33">
        <v>906.87400000000002</v>
      </c>
      <c r="CQ242" s="33">
        <v>1590.6875689999999</v>
      </c>
      <c r="CR242" s="33">
        <v>3147.918784</v>
      </c>
      <c r="CS242" s="33">
        <v>2297.4735289999999</v>
      </c>
      <c r="CT242" s="33">
        <v>906.87400000000002</v>
      </c>
      <c r="CU242" s="33">
        <v>1590.6875689999999</v>
      </c>
      <c r="CV242" s="33">
        <v>3147.918784</v>
      </c>
      <c r="CW242" s="33">
        <v>2181.1181569999999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2223.947373</v>
      </c>
      <c r="DZ242" s="33">
        <v>906.87400000000002</v>
      </c>
      <c r="EA242" s="33">
        <v>1590.6875689999999</v>
      </c>
      <c r="EB242" s="33">
        <v>3147.918784</v>
      </c>
      <c r="EC242" s="33">
        <v>42.829215689999998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3">
      <c r="B243" s="33" t="s">
        <v>1</v>
      </c>
      <c r="C243" s="33" t="s">
        <v>46</v>
      </c>
    </row>
    <row r="244" spans="2:159" x14ac:dyDescent="0.3">
      <c r="B244" s="33" t="s">
        <v>1</v>
      </c>
      <c r="C244" s="33" t="s">
        <v>47</v>
      </c>
    </row>
    <row r="245" spans="2:159" x14ac:dyDescent="0.3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44188.692730000002</v>
      </c>
      <c r="H245" s="33">
        <v>50433.766920000002</v>
      </c>
      <c r="I245" s="33">
        <v>44067.386760000001</v>
      </c>
      <c r="J245" s="33">
        <v>45459.529949999996</v>
      </c>
      <c r="K245" s="33">
        <v>44415.753109999998</v>
      </c>
      <c r="L245" s="33">
        <v>50427.354939999997</v>
      </c>
      <c r="M245" s="33">
        <v>44061.195959999997</v>
      </c>
      <c r="N245" s="33">
        <v>43268.834940000001</v>
      </c>
      <c r="O245" s="33">
        <v>44443.310389999999</v>
      </c>
      <c r="P245" s="33">
        <v>50608.426180000002</v>
      </c>
      <c r="Q245" s="33">
        <v>44242.387869999999</v>
      </c>
      <c r="R245" s="33">
        <v>45075.404719999999</v>
      </c>
      <c r="S245" s="33">
        <v>44400.424729999999</v>
      </c>
      <c r="T245" s="33">
        <v>54066.853239999997</v>
      </c>
      <c r="U245" s="33">
        <v>45167.736660000002</v>
      </c>
      <c r="V245" s="33">
        <v>42829.826050000003</v>
      </c>
      <c r="W245" s="33">
        <v>45172.438040000001</v>
      </c>
      <c r="X245" s="33">
        <v>54641.580439999998</v>
      </c>
      <c r="Y245" s="33">
        <v>46146.120199999998</v>
      </c>
      <c r="Z245" s="33">
        <v>43529.826529999998</v>
      </c>
      <c r="AA245" s="33">
        <v>45172.438040000001</v>
      </c>
      <c r="AB245" s="33">
        <v>53637.426270000004</v>
      </c>
      <c r="AC245" s="33">
        <v>44408.505270000001</v>
      </c>
      <c r="AD245" s="33">
        <v>41283.40741</v>
      </c>
      <c r="AE245" s="33">
        <v>46674.194779999998</v>
      </c>
      <c r="AF245" s="33">
        <v>57788.410470000003</v>
      </c>
      <c r="AG245" s="33">
        <v>48560.127500000002</v>
      </c>
      <c r="AH245" s="33">
        <v>45001.278189999997</v>
      </c>
      <c r="AI245" s="33">
        <v>48426.768210000002</v>
      </c>
      <c r="AJ245" s="33">
        <v>60773.424059999998</v>
      </c>
      <c r="AK245" s="33">
        <v>51168.790059999999</v>
      </c>
      <c r="AL245" s="33">
        <v>47737.670550000003</v>
      </c>
      <c r="AM245" s="33">
        <v>50290.599589999998</v>
      </c>
      <c r="AN245" s="33">
        <v>63125.967969999998</v>
      </c>
      <c r="AO245" s="33">
        <v>53329.245540000004</v>
      </c>
      <c r="AP245" s="33">
        <v>50467.61911</v>
      </c>
      <c r="AQ245" s="33">
        <v>50290.599589999998</v>
      </c>
      <c r="AR245" s="33">
        <v>67247.581300000005</v>
      </c>
      <c r="AS245" s="33">
        <v>56875.623079999998</v>
      </c>
      <c r="AT245" s="33">
        <v>50564.684759999996</v>
      </c>
      <c r="AU245" s="33">
        <v>50378.189980000003</v>
      </c>
      <c r="AV245" s="33">
        <v>65744.315340000001</v>
      </c>
      <c r="AW245" s="33">
        <v>54793.071519999998</v>
      </c>
      <c r="AX245" s="33">
        <v>50637.012089999997</v>
      </c>
      <c r="AY245" s="33">
        <v>50459.613660000003</v>
      </c>
      <c r="AZ245" s="33">
        <v>66658.466029999996</v>
      </c>
      <c r="BA245" s="33">
        <v>55573.378349999999</v>
      </c>
      <c r="BB245" s="33">
        <v>50637.012089999997</v>
      </c>
      <c r="BC245" s="33">
        <v>50459.613660000003</v>
      </c>
      <c r="BD245" s="33">
        <v>64446.844899999996</v>
      </c>
      <c r="BE245" s="33">
        <v>55459.264880000002</v>
      </c>
      <c r="BF245" s="33">
        <v>50683.37485</v>
      </c>
      <c r="BG245" s="33">
        <v>50512.682009999997</v>
      </c>
      <c r="BH245" s="33">
        <v>64312.387020000002</v>
      </c>
      <c r="BI245" s="33">
        <v>56841.92424</v>
      </c>
      <c r="BJ245" s="33">
        <v>50909.61159</v>
      </c>
      <c r="BK245" s="33">
        <v>50775.241399999999</v>
      </c>
      <c r="BL245" s="33">
        <v>66385.091769999999</v>
      </c>
      <c r="BM245" s="33">
        <v>56089.367910000001</v>
      </c>
      <c r="BN245" s="33">
        <v>51047.284800000001</v>
      </c>
      <c r="BO245" s="33">
        <v>50919.22178</v>
      </c>
      <c r="BP245" s="33">
        <v>69916.336739999999</v>
      </c>
      <c r="BQ245" s="33">
        <v>57392.968229999999</v>
      </c>
      <c r="BR245" s="33">
        <v>51887.596310000001</v>
      </c>
      <c r="BS245" s="33">
        <v>51887.337240000001</v>
      </c>
      <c r="BT245" s="33">
        <v>71015.787370000005</v>
      </c>
      <c r="BU245" s="33">
        <v>60905.469019999997</v>
      </c>
      <c r="BV245" s="33">
        <v>53904.978049999998</v>
      </c>
      <c r="BW245" s="33">
        <v>54182.037129999997</v>
      </c>
      <c r="BX245" s="33">
        <v>72649.570510000005</v>
      </c>
      <c r="BY245" s="33">
        <v>61142.182059999999</v>
      </c>
      <c r="BZ245" s="33">
        <v>53904.978049999998</v>
      </c>
      <c r="CA245" s="33">
        <v>54182.037129999997</v>
      </c>
      <c r="CB245" s="33">
        <v>72366.762050000005</v>
      </c>
      <c r="CC245" s="33">
        <v>60481.683519999999</v>
      </c>
      <c r="CD245" s="33">
        <v>53904.978049999998</v>
      </c>
      <c r="CE245" s="33">
        <v>54182.037129999997</v>
      </c>
      <c r="CF245" s="33">
        <v>73887.943960000004</v>
      </c>
      <c r="CG245" s="33">
        <v>61614.957090000004</v>
      </c>
      <c r="CH245" s="33">
        <v>53904.978049999998</v>
      </c>
      <c r="CI245" s="33">
        <v>54182.037129999997</v>
      </c>
      <c r="CJ245" s="33">
        <v>74921.779179999998</v>
      </c>
      <c r="CK245" s="33">
        <v>64013.375849999997</v>
      </c>
      <c r="CL245" s="33">
        <v>53904.978049999998</v>
      </c>
      <c r="CM245" s="33">
        <v>54182.037129999997</v>
      </c>
      <c r="CN245" s="33">
        <v>76402.579540000006</v>
      </c>
      <c r="CO245" s="33">
        <v>66856.638900000005</v>
      </c>
      <c r="CP245" s="33">
        <v>53919.279049999997</v>
      </c>
      <c r="CQ245" s="33">
        <v>54195.406840000003</v>
      </c>
      <c r="CR245" s="33">
        <v>77196.979789999998</v>
      </c>
      <c r="CS245" s="33">
        <v>67377.519239999994</v>
      </c>
      <c r="CT245" s="33">
        <v>53964.758130000002</v>
      </c>
      <c r="CU245" s="33">
        <v>54237.924310000002</v>
      </c>
      <c r="CV245" s="33">
        <v>77780.022790000003</v>
      </c>
      <c r="CW245" s="33">
        <v>68003.51642</v>
      </c>
      <c r="CX245" s="33">
        <v>54153.270709999997</v>
      </c>
      <c r="CY245" s="33">
        <v>54480.689400000003</v>
      </c>
      <c r="CZ245" s="33">
        <v>79105.120079999993</v>
      </c>
      <c r="DA245" s="33">
        <v>68495.195250000004</v>
      </c>
      <c r="DB245" s="33">
        <v>54564.0988</v>
      </c>
      <c r="DC245" s="33">
        <v>55059.878230000002</v>
      </c>
      <c r="DD245" s="33">
        <v>79166.218569999997</v>
      </c>
      <c r="DE245" s="33">
        <v>68735.53499</v>
      </c>
      <c r="DF245" s="33">
        <v>54583.041550000002</v>
      </c>
      <c r="DG245" s="33">
        <v>55086.583859999999</v>
      </c>
      <c r="DH245" s="33">
        <v>79445.121530000004</v>
      </c>
      <c r="DI245" s="33">
        <v>70307.352119999996</v>
      </c>
      <c r="DJ245" s="33">
        <v>54734.363579999997</v>
      </c>
      <c r="DK245" s="33">
        <v>55284.881479999996</v>
      </c>
      <c r="DL245" s="33">
        <v>79445.121530000004</v>
      </c>
      <c r="DM245" s="33">
        <v>68725.370800000004</v>
      </c>
      <c r="DN245" s="33">
        <v>54734.363579999997</v>
      </c>
      <c r="DO245" s="33">
        <v>55284.881479999996</v>
      </c>
      <c r="DP245" s="33">
        <v>79445.121530000004</v>
      </c>
      <c r="DQ245" s="33">
        <v>68414.959359999993</v>
      </c>
      <c r="DR245" s="33">
        <v>54734.363579999997</v>
      </c>
      <c r="DS245" s="33">
        <v>55284.881479999996</v>
      </c>
      <c r="DT245" s="33">
        <v>79445.121530000004</v>
      </c>
      <c r="DU245" s="33">
        <v>66041.744330000001</v>
      </c>
      <c r="DV245" s="33">
        <v>54734.363579999997</v>
      </c>
      <c r="DW245" s="33">
        <v>55284.881479999996</v>
      </c>
      <c r="DX245" s="33">
        <v>79445.121530000004</v>
      </c>
      <c r="DY245" s="33">
        <v>68120.010609999998</v>
      </c>
      <c r="DZ245" s="33">
        <v>54734.363579999997</v>
      </c>
      <c r="EA245" s="33">
        <v>55284.881479999996</v>
      </c>
      <c r="EB245" s="33">
        <v>79445.121530000004</v>
      </c>
      <c r="EC245" s="33">
        <v>67744.749400000001</v>
      </c>
      <c r="ED245" s="33">
        <v>54734.363579999997</v>
      </c>
      <c r="EE245" s="33">
        <v>55284.881479999996</v>
      </c>
      <c r="EF245" s="33">
        <v>79445.121530000004</v>
      </c>
      <c r="EG245" s="33">
        <v>68573.4997</v>
      </c>
      <c r="EH245" s="33">
        <v>54734.363579999997</v>
      </c>
      <c r="EI245" s="33">
        <v>55284.881479999996</v>
      </c>
      <c r="EJ245" s="33">
        <v>79445.121530000004</v>
      </c>
      <c r="EK245" s="33">
        <v>68342.583180000001</v>
      </c>
      <c r="EL245" s="33">
        <v>54734.363579999997</v>
      </c>
      <c r="EM245" s="33">
        <v>55284.881479999996</v>
      </c>
      <c r="EN245" s="33">
        <v>79445.121530000004</v>
      </c>
      <c r="EO245" s="33">
        <v>70214.948669999998</v>
      </c>
      <c r="EP245" s="33">
        <v>54734.363579999997</v>
      </c>
      <c r="EQ245" s="33">
        <v>55284.881479999996</v>
      </c>
      <c r="ER245" s="33">
        <v>79538.318830000004</v>
      </c>
      <c r="ES245" s="33">
        <v>70388.287859999997</v>
      </c>
      <c r="ET245" s="33">
        <v>53385.245790000001</v>
      </c>
      <c r="EU245" s="33">
        <v>55325.617230000003</v>
      </c>
      <c r="EV245" s="33">
        <v>79538.318830000004</v>
      </c>
      <c r="EW245" s="33">
        <v>70388.287859999997</v>
      </c>
      <c r="EX245" s="33">
        <v>51276.221769999996</v>
      </c>
      <c r="EY245" s="33">
        <v>55325.617230000003</v>
      </c>
      <c r="EZ245" s="33">
        <v>79562.654810000007</v>
      </c>
      <c r="FA245" s="33">
        <v>70408.533729999996</v>
      </c>
      <c r="FB245" s="33">
        <v>48910.026819999999</v>
      </c>
      <c r="FC245" s="33">
        <v>55341.572209999998</v>
      </c>
    </row>
    <row r="246" spans="2:159" x14ac:dyDescent="0.3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3766.048585</v>
      </c>
      <c r="AO246" s="33">
        <v>3532.3838129999999</v>
      </c>
      <c r="AP246" s="33">
        <v>2473.4264990000001</v>
      </c>
      <c r="AQ246" s="33">
        <v>3031.1140289999998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2342.7673100000002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4022.2739700000002</v>
      </c>
      <c r="BM246" s="33">
        <v>4600.7556649999997</v>
      </c>
      <c r="BN246" s="33">
        <v>3207.1786219999999</v>
      </c>
      <c r="BO246" s="33">
        <v>3915.3822460000001</v>
      </c>
      <c r="BP246" s="33">
        <v>2342.7673100000002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4532.8965740000003</v>
      </c>
      <c r="BV246" s="33">
        <v>3207.1786219999999</v>
      </c>
      <c r="BW246" s="33">
        <v>3915.3822460000001</v>
      </c>
      <c r="BX246" s="33">
        <v>2342.7673100000002</v>
      </c>
      <c r="BY246" s="33">
        <v>2328.0423559999999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4491.8992369999996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4820.7798979999998</v>
      </c>
      <c r="CO246" s="33">
        <v>2124.3119839999999</v>
      </c>
      <c r="CP246" s="33">
        <v>3207.1786219999999</v>
      </c>
      <c r="CQ246" s="33">
        <v>3915.3822460000001</v>
      </c>
      <c r="CR246" s="33">
        <v>4969.5392400000001</v>
      </c>
      <c r="CS246" s="33">
        <v>2185.0176179999999</v>
      </c>
      <c r="CT246" s="33">
        <v>3207.1786219999999</v>
      </c>
      <c r="CU246" s="33">
        <v>3915.3822460000001</v>
      </c>
      <c r="CV246" s="33">
        <v>4969.5392400000001</v>
      </c>
      <c r="CW246" s="33">
        <v>3625.808145</v>
      </c>
      <c r="CX246" s="33">
        <v>3207.1786219999999</v>
      </c>
      <c r="CY246" s="33">
        <v>3915.3822460000001</v>
      </c>
      <c r="CZ246" s="33">
        <v>4969.5392400000001</v>
      </c>
      <c r="DA246" s="33">
        <v>2153.0343280000002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3472.132791</v>
      </c>
      <c r="DN246" s="33">
        <v>3992.1527890000002</v>
      </c>
      <c r="DO246" s="33">
        <v>4861.3797930000001</v>
      </c>
      <c r="DP246" s="33">
        <v>6181.8734000000004</v>
      </c>
      <c r="DQ246" s="33">
        <v>3267.2651409999999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5160.793165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4056.9970410000001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5442.8948810000002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3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1051.0857679999999</v>
      </c>
      <c r="CC247" s="33">
        <v>2453.092079</v>
      </c>
      <c r="CD247" s="33">
        <v>2836.1044019999999</v>
      </c>
      <c r="CE247" s="33">
        <v>2668.8047259999998</v>
      </c>
      <c r="CF247" s="33">
        <v>991.70724199999995</v>
      </c>
      <c r="CG247" s="33">
        <v>2453.092079</v>
      </c>
      <c r="CH247" s="33">
        <v>2836.1044019999999</v>
      </c>
      <c r="CI247" s="33">
        <v>2668.8047259999998</v>
      </c>
      <c r="CJ247" s="33">
        <v>1844.718934</v>
      </c>
      <c r="CK247" s="33">
        <v>990.78436850000003</v>
      </c>
      <c r="CL247" s="33">
        <v>2836.1044019999999</v>
      </c>
      <c r="CM247" s="33">
        <v>2668.8047259999998</v>
      </c>
      <c r="CN247" s="33">
        <v>2465.7940520000002</v>
      </c>
      <c r="CO247" s="33">
        <v>1915.6371160000001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990.78436850000003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990.78436850000003</v>
      </c>
      <c r="DZ247" s="33">
        <v>2836.1044019999999</v>
      </c>
      <c r="EA247" s="33">
        <v>2668.8047259999998</v>
      </c>
      <c r="EB247" s="33">
        <v>2465.7940520000002</v>
      </c>
      <c r="EC247" s="33">
        <v>1162.834333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51.645249659999998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56.387713519999998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56.387713519999998</v>
      </c>
      <c r="CK248" s="33">
        <v>56.022339039999999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57.819946610000002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89.909617310000002</v>
      </c>
      <c r="AH249" s="33">
        <v>75.928631600000003</v>
      </c>
      <c r="AI249" s="33">
        <v>89.909617310000002</v>
      </c>
      <c r="AK249" s="33">
        <v>15.950087290000001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W249" s="33">
        <v>99.9955444</v>
      </c>
      <c r="AX249" s="33">
        <v>75.928631600000003</v>
      </c>
      <c r="AY249" s="33">
        <v>89.909617310000002</v>
      </c>
      <c r="BB249" s="33">
        <v>75.928631600000003</v>
      </c>
      <c r="BC249" s="33">
        <v>89.909617310000002</v>
      </c>
      <c r="BE249" s="33">
        <v>99.9955444</v>
      </c>
      <c r="BF249" s="33">
        <v>75.928631600000003</v>
      </c>
      <c r="BG249" s="33">
        <v>89.909617310000002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26</v>
      </c>
      <c r="C250" s="33" t="s">
        <v>41</v>
      </c>
    </row>
    <row r="251" spans="2:159" x14ac:dyDescent="0.3">
      <c r="B251" s="33" t="s">
        <v>26</v>
      </c>
      <c r="C251" s="33" t="s">
        <v>42</v>
      </c>
      <c r="U251" s="33">
        <v>94.491984400000007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B251" s="33">
        <v>86.277125639999994</v>
      </c>
      <c r="AC251" s="33">
        <v>90.477961089999994</v>
      </c>
      <c r="AD251" s="33">
        <v>38.469196889999999</v>
      </c>
      <c r="AE251" s="33">
        <v>127.60236399999999</v>
      </c>
      <c r="AF251" s="33">
        <v>189.3327165</v>
      </c>
      <c r="AG251" s="33">
        <v>72.585461089999995</v>
      </c>
      <c r="AH251" s="33">
        <v>105.1966548</v>
      </c>
      <c r="AI251" s="33">
        <v>127.60236399999999</v>
      </c>
      <c r="AJ251" s="33">
        <v>279.91480610000002</v>
      </c>
      <c r="AK251" s="33">
        <v>85.398142489999998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255.7788099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90.582089640000007</v>
      </c>
      <c r="BE251" s="33">
        <v>98.372494919999994</v>
      </c>
      <c r="BF251" s="33">
        <v>163.84764620000001</v>
      </c>
      <c r="BG251" s="33">
        <v>198.2845548</v>
      </c>
      <c r="BH251" s="33">
        <v>279.91480610000002</v>
      </c>
      <c r="BI251" s="33">
        <v>4.0140233030000001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275.6571184</v>
      </c>
      <c r="BR251" s="33">
        <v>163.84764620000001</v>
      </c>
      <c r="BS251" s="33">
        <v>198.2845548</v>
      </c>
      <c r="BT251" s="33">
        <v>86.277125639999994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189.3327165</v>
      </c>
      <c r="CD251" s="33">
        <v>163.84764620000001</v>
      </c>
      <c r="CE251" s="33">
        <v>198.2845548</v>
      </c>
      <c r="CF251" s="33">
        <v>279.91480610000002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26</v>
      </c>
      <c r="C252" s="33" t="s">
        <v>43</v>
      </c>
    </row>
    <row r="253" spans="2:159" x14ac:dyDescent="0.3">
      <c r="B253" s="33" t="s">
        <v>26</v>
      </c>
      <c r="C253" s="33" t="s">
        <v>44</v>
      </c>
      <c r="AH253" s="33">
        <v>1.4807809949999999</v>
      </c>
      <c r="AI253" s="33">
        <v>1.706231469</v>
      </c>
      <c r="AL253" s="33">
        <v>4.9949525770000003E-2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T253" s="33">
        <v>1.4523685310000001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D253" s="33">
        <v>1.4807809949999999</v>
      </c>
      <c r="CE253" s="33">
        <v>1.706231469</v>
      </c>
      <c r="CF253" s="33">
        <v>1.4308314689999999</v>
      </c>
      <c r="CG253" s="33">
        <v>1.706231469</v>
      </c>
      <c r="CH253" s="33">
        <v>1.4807809949999999</v>
      </c>
      <c r="CI253" s="33">
        <v>1.706231469</v>
      </c>
      <c r="CL253" s="33">
        <v>1.4807809949999999</v>
      </c>
      <c r="CM253" s="33">
        <v>1.706231469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3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26</v>
      </c>
      <c r="C255" s="33" t="s">
        <v>46</v>
      </c>
    </row>
    <row r="256" spans="2:159" x14ac:dyDescent="0.3">
      <c r="B256" s="33" t="s">
        <v>26</v>
      </c>
      <c r="C256" s="33" t="s">
        <v>47</v>
      </c>
    </row>
    <row r="257" spans="2:159" x14ac:dyDescent="0.3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3167.474909</v>
      </c>
      <c r="U257" s="33">
        <v>3050.4554499999999</v>
      </c>
      <c r="V257" s="33">
        <v>2578.2613350000001</v>
      </c>
      <c r="W257" s="33">
        <v>2906.3120899999999</v>
      </c>
      <c r="X257" s="33">
        <v>3502.0154389999998</v>
      </c>
      <c r="Y257" s="33">
        <v>2986.7737860000002</v>
      </c>
      <c r="Z257" s="33">
        <v>2714.3822230000001</v>
      </c>
      <c r="AA257" s="33">
        <v>3015.8324349999998</v>
      </c>
      <c r="AB257" s="33">
        <v>3405.6543000000001</v>
      </c>
      <c r="AC257" s="33">
        <v>3192.936494</v>
      </c>
      <c r="AD257" s="33">
        <v>2747.0047690000001</v>
      </c>
      <c r="AE257" s="33">
        <v>3123.1952759999999</v>
      </c>
      <c r="AF257" s="33">
        <v>3577.1675919999998</v>
      </c>
      <c r="AG257" s="33">
        <v>3182.7217820000001</v>
      </c>
      <c r="AH257" s="33">
        <v>2869.4556349999998</v>
      </c>
      <c r="AI257" s="33">
        <v>3184.5163849999999</v>
      </c>
      <c r="AJ257" s="33">
        <v>3721.7192420000001</v>
      </c>
      <c r="AK257" s="33">
        <v>3321.1072549999999</v>
      </c>
      <c r="AL257" s="33">
        <v>2988.8979420000001</v>
      </c>
      <c r="AM257" s="33">
        <v>3314.0706719999998</v>
      </c>
      <c r="AN257" s="33">
        <v>5256.776707</v>
      </c>
      <c r="AO257" s="33">
        <v>5000.8602959999998</v>
      </c>
      <c r="AP257" s="33">
        <v>3959.4382390000001</v>
      </c>
      <c r="AQ257" s="33">
        <v>4479.5011940000004</v>
      </c>
      <c r="AR257" s="33">
        <v>3695.5300459999999</v>
      </c>
      <c r="AS257" s="33">
        <v>3505.180081</v>
      </c>
      <c r="AT257" s="33">
        <v>4693.1903609999999</v>
      </c>
      <c r="AU257" s="33">
        <v>5363.7694110000002</v>
      </c>
      <c r="AV257" s="33">
        <v>6346.4379710000003</v>
      </c>
      <c r="AW257" s="33">
        <v>5985.6377860000002</v>
      </c>
      <c r="AX257" s="33">
        <v>4693.1903609999999</v>
      </c>
      <c r="AY257" s="33">
        <v>5363.7694110000002</v>
      </c>
      <c r="AZ257" s="33">
        <v>3721.7192420000001</v>
      </c>
      <c r="BA257" s="33">
        <v>5918.0229609999997</v>
      </c>
      <c r="BB257" s="33">
        <v>4693.1903609999999</v>
      </c>
      <c r="BC257" s="33">
        <v>5363.7694110000002</v>
      </c>
      <c r="BD257" s="33">
        <v>7631.1920650000002</v>
      </c>
      <c r="BE257" s="33">
        <v>7356.878455</v>
      </c>
      <c r="BF257" s="33">
        <v>6399.1372419999998</v>
      </c>
      <c r="BG257" s="33">
        <v>6983.5825960000002</v>
      </c>
      <c r="BH257" s="33">
        <v>7820.5247820000004</v>
      </c>
      <c r="BI257" s="33">
        <v>5802.0160539999997</v>
      </c>
      <c r="BJ257" s="33">
        <v>6399.1372419999998</v>
      </c>
      <c r="BK257" s="33">
        <v>6983.5825960000002</v>
      </c>
      <c r="BL257" s="33">
        <v>6987.0889020000004</v>
      </c>
      <c r="BM257" s="33">
        <v>7258.5059600000004</v>
      </c>
      <c r="BN257" s="33">
        <v>6399.1372419999998</v>
      </c>
      <c r="BO257" s="33">
        <v>6983.5825960000002</v>
      </c>
      <c r="BP257" s="33">
        <v>5191.5483649999996</v>
      </c>
      <c r="BQ257" s="33">
        <v>7258.5059600000004</v>
      </c>
      <c r="BR257" s="33">
        <v>6399.1372419999998</v>
      </c>
      <c r="BS257" s="33">
        <v>6983.5825960000002</v>
      </c>
      <c r="BT257" s="33">
        <v>7744.2220589999997</v>
      </c>
      <c r="BU257" s="33">
        <v>7192.4506499999998</v>
      </c>
      <c r="BV257" s="33">
        <v>6399.1372419999998</v>
      </c>
      <c r="BW257" s="33">
        <v>6983.5825960000002</v>
      </c>
      <c r="BX257" s="33">
        <v>5309.6354419999998</v>
      </c>
      <c r="BY257" s="33">
        <v>5077.008597</v>
      </c>
      <c r="BZ257" s="33">
        <v>6399.1372419999998</v>
      </c>
      <c r="CA257" s="33">
        <v>6983.5825960000002</v>
      </c>
      <c r="CB257" s="33">
        <v>6382.2280270000001</v>
      </c>
      <c r="CC257" s="33">
        <v>7160.3141960000003</v>
      </c>
      <c r="CD257" s="33">
        <v>6399.1372419999998</v>
      </c>
      <c r="CE257" s="33">
        <v>6983.5825960000002</v>
      </c>
      <c r="CF257" s="33">
        <v>6461.6981930000002</v>
      </c>
      <c r="CG257" s="33">
        <v>7153.1595450000004</v>
      </c>
      <c r="CH257" s="33">
        <v>6399.1372419999998</v>
      </c>
      <c r="CI257" s="33">
        <v>6983.5825960000002</v>
      </c>
      <c r="CJ257" s="33">
        <v>7266.4432829999996</v>
      </c>
      <c r="CK257" s="33">
        <v>6022.395595</v>
      </c>
      <c r="CL257" s="33">
        <v>6399.1372419999998</v>
      </c>
      <c r="CM257" s="33">
        <v>6983.5825960000002</v>
      </c>
      <c r="CN257" s="33">
        <v>7787.6480300000003</v>
      </c>
      <c r="CO257" s="33">
        <v>4519.4449940000004</v>
      </c>
      <c r="CP257" s="33">
        <v>6399.1372419999998</v>
      </c>
      <c r="CQ257" s="33">
        <v>6983.5825960000002</v>
      </c>
      <c r="CR257" s="33">
        <v>7938.5063689999997</v>
      </c>
      <c r="CS257" s="33">
        <v>5117.6055919999999</v>
      </c>
      <c r="CT257" s="33">
        <v>6399.1372419999998</v>
      </c>
      <c r="CU257" s="33">
        <v>6983.5825960000002</v>
      </c>
      <c r="CV257" s="33">
        <v>7938.5063689999997</v>
      </c>
      <c r="CW257" s="33">
        <v>5096.0884079999996</v>
      </c>
      <c r="CX257" s="33">
        <v>6399.1372419999998</v>
      </c>
      <c r="CY257" s="33">
        <v>6983.5825960000002</v>
      </c>
      <c r="CZ257" s="33">
        <v>7938.5063689999997</v>
      </c>
      <c r="DA257" s="33">
        <v>5087.5935030000001</v>
      </c>
      <c r="DB257" s="33">
        <v>6399.1372419999998</v>
      </c>
      <c r="DC257" s="33">
        <v>6983.5825960000002</v>
      </c>
      <c r="DD257" s="33">
        <v>7938.5063689999997</v>
      </c>
      <c r="DE257" s="33">
        <v>7533.3436380000003</v>
      </c>
      <c r="DF257" s="33">
        <v>6399.1372419999998</v>
      </c>
      <c r="DG257" s="33">
        <v>6983.5825960000002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6406.6919669999997</v>
      </c>
      <c r="DN257" s="33">
        <v>7184.1114100000004</v>
      </c>
      <c r="DO257" s="33">
        <v>7929.5801419999998</v>
      </c>
      <c r="DP257" s="33">
        <v>9150.8405299999995</v>
      </c>
      <c r="DQ257" s="33">
        <v>6154.9815909999998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6631.073429</v>
      </c>
      <c r="DZ257" s="33">
        <v>7184.1114100000004</v>
      </c>
      <c r="EA257" s="33">
        <v>7929.5801419999998</v>
      </c>
      <c r="EB257" s="33">
        <v>9150.8405299999995</v>
      </c>
      <c r="EC257" s="33">
        <v>7386.2064730000002</v>
      </c>
      <c r="ED257" s="33">
        <v>7184.1114100000004</v>
      </c>
      <c r="EE257" s="33">
        <v>7929.5801419999998</v>
      </c>
      <c r="EF257" s="33">
        <v>9150.8405299999995</v>
      </c>
      <c r="EG257" s="33">
        <v>6991.5562170000003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8377.4540570000008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3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3">
      <c r="B259" s="33" t="s">
        <v>27</v>
      </c>
      <c r="C259" s="33" t="s">
        <v>38</v>
      </c>
    </row>
    <row r="260" spans="2:159" x14ac:dyDescent="0.3">
      <c r="B260" s="33" t="s">
        <v>27</v>
      </c>
      <c r="C260" s="33" t="s">
        <v>39</v>
      </c>
    </row>
    <row r="261" spans="2:159" x14ac:dyDescent="0.3">
      <c r="B261" s="33" t="s">
        <v>27</v>
      </c>
      <c r="C261" s="33" t="s">
        <v>40</v>
      </c>
    </row>
    <row r="262" spans="2:159" x14ac:dyDescent="0.3">
      <c r="B262" s="33" t="s">
        <v>27</v>
      </c>
      <c r="C262" s="33" t="s">
        <v>41</v>
      </c>
    </row>
    <row r="263" spans="2:159" x14ac:dyDescent="0.3">
      <c r="B263" s="33" t="s">
        <v>27</v>
      </c>
      <c r="C263" s="33" t="s">
        <v>42</v>
      </c>
    </row>
    <row r="264" spans="2:159" x14ac:dyDescent="0.3">
      <c r="B264" s="33" t="s">
        <v>27</v>
      </c>
      <c r="C264" s="33" t="s">
        <v>43</v>
      </c>
    </row>
    <row r="265" spans="2:159" x14ac:dyDescent="0.3">
      <c r="B265" s="33" t="s">
        <v>27</v>
      </c>
      <c r="C265" s="33" t="s">
        <v>44</v>
      </c>
    </row>
    <row r="266" spans="2:159" x14ac:dyDescent="0.3">
      <c r="B266" s="33" t="s">
        <v>27</v>
      </c>
      <c r="C266" s="33" t="s">
        <v>45</v>
      </c>
    </row>
    <row r="267" spans="2:159" x14ac:dyDescent="0.3">
      <c r="B267" s="33" t="s">
        <v>27</v>
      </c>
      <c r="C267" s="33" t="s">
        <v>46</v>
      </c>
    </row>
    <row r="268" spans="2:159" x14ac:dyDescent="0.3">
      <c r="B268" s="33" t="s">
        <v>27</v>
      </c>
      <c r="C268" s="33" t="s">
        <v>47</v>
      </c>
    </row>
    <row r="269" spans="2:159" x14ac:dyDescent="0.3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3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61</v>
      </c>
      <c r="C274" s="33" t="s">
        <v>41</v>
      </c>
    </row>
    <row r="275" spans="2:159" x14ac:dyDescent="0.3">
      <c r="B275" s="33" t="s">
        <v>61</v>
      </c>
      <c r="C275" s="33" t="s">
        <v>42</v>
      </c>
    </row>
    <row r="276" spans="2:159" x14ac:dyDescent="0.3">
      <c r="B276" s="33" t="s">
        <v>61</v>
      </c>
      <c r="C276" s="33" t="s">
        <v>43</v>
      </c>
    </row>
    <row r="277" spans="2:159" x14ac:dyDescent="0.3">
      <c r="B277" s="33" t="s">
        <v>61</v>
      </c>
      <c r="C277" s="33" t="s">
        <v>44</v>
      </c>
    </row>
    <row r="278" spans="2:159" x14ac:dyDescent="0.3">
      <c r="B278" s="33" t="s">
        <v>61</v>
      </c>
      <c r="C278" s="33" t="s">
        <v>45</v>
      </c>
    </row>
    <row r="279" spans="2:159" x14ac:dyDescent="0.3">
      <c r="B279" s="33" t="s">
        <v>61</v>
      </c>
      <c r="C279" s="33" t="s">
        <v>46</v>
      </c>
    </row>
    <row r="280" spans="2:159" x14ac:dyDescent="0.3">
      <c r="B280" s="33" t="s">
        <v>61</v>
      </c>
      <c r="C280" s="33" t="s">
        <v>47</v>
      </c>
    </row>
    <row r="281" spans="2:159" x14ac:dyDescent="0.3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62</v>
      </c>
      <c r="C282" s="33" t="s">
        <v>37</v>
      </c>
    </row>
    <row r="283" spans="2:159" x14ac:dyDescent="0.3">
      <c r="B283" s="33" t="s">
        <v>62</v>
      </c>
      <c r="C283" s="33" t="s">
        <v>38</v>
      </c>
    </row>
    <row r="284" spans="2:159" x14ac:dyDescent="0.3">
      <c r="B284" s="33" t="s">
        <v>62</v>
      </c>
      <c r="C284" s="33" t="s">
        <v>39</v>
      </c>
    </row>
    <row r="285" spans="2:159" x14ac:dyDescent="0.3">
      <c r="B285" s="33" t="s">
        <v>62</v>
      </c>
      <c r="C285" s="33" t="s">
        <v>40</v>
      </c>
    </row>
    <row r="286" spans="2:159" x14ac:dyDescent="0.3">
      <c r="B286" s="33" t="s">
        <v>62</v>
      </c>
      <c r="C286" s="33" t="s">
        <v>41</v>
      </c>
    </row>
    <row r="287" spans="2:159" x14ac:dyDescent="0.3">
      <c r="B287" s="33" t="s">
        <v>62</v>
      </c>
      <c r="C287" s="33" t="s">
        <v>42</v>
      </c>
    </row>
    <row r="288" spans="2:159" x14ac:dyDescent="0.3">
      <c r="B288" s="33" t="s">
        <v>62</v>
      </c>
      <c r="C288" s="33" t="s">
        <v>43</v>
      </c>
    </row>
    <row r="289" spans="2:159" x14ac:dyDescent="0.3">
      <c r="B289" s="33" t="s">
        <v>62</v>
      </c>
      <c r="C289" s="33" t="s">
        <v>44</v>
      </c>
    </row>
    <row r="290" spans="2:159" x14ac:dyDescent="0.3">
      <c r="B290" s="33" t="s">
        <v>62</v>
      </c>
      <c r="C290" s="33" t="s">
        <v>45</v>
      </c>
    </row>
    <row r="291" spans="2:159" x14ac:dyDescent="0.3">
      <c r="B291" s="33" t="s">
        <v>62</v>
      </c>
      <c r="C291" s="33" t="s">
        <v>46</v>
      </c>
    </row>
    <row r="292" spans="2:159" x14ac:dyDescent="0.3">
      <c r="B292" s="33" t="s">
        <v>62</v>
      </c>
      <c r="C292" s="33" t="s">
        <v>47</v>
      </c>
    </row>
    <row r="293" spans="2:159" x14ac:dyDescent="0.3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63</v>
      </c>
      <c r="C294" s="33" t="s">
        <v>37</v>
      </c>
      <c r="CR294" s="33">
        <v>439.12224520000001</v>
      </c>
      <c r="CS294" s="33">
        <v>436.17612150000002</v>
      </c>
      <c r="CT294" s="33">
        <v>426.03945829999998</v>
      </c>
      <c r="CU294" s="33">
        <v>436.17612150000002</v>
      </c>
      <c r="CV294" s="33">
        <v>1523.265022</v>
      </c>
      <c r="CW294" s="33">
        <v>1513.0452540000001</v>
      </c>
      <c r="CX294" s="33">
        <v>1477.882325</v>
      </c>
      <c r="CY294" s="33">
        <v>1513.0452540000001</v>
      </c>
      <c r="CZ294" s="33">
        <v>1523.265022</v>
      </c>
      <c r="DA294" s="33">
        <v>1513.0452540000001</v>
      </c>
      <c r="DB294" s="33">
        <v>1477.882325</v>
      </c>
      <c r="DC294" s="33">
        <v>1513.0452540000001</v>
      </c>
      <c r="DD294" s="33">
        <v>1523.265022</v>
      </c>
      <c r="DE294" s="33">
        <v>1513.0452540000001</v>
      </c>
      <c r="DF294" s="33">
        <v>1477.882325</v>
      </c>
      <c r="DG294" s="33">
        <v>1513.0452540000001</v>
      </c>
      <c r="DH294" s="33">
        <v>1523.265022</v>
      </c>
      <c r="DI294" s="33">
        <v>1513.0452540000001</v>
      </c>
      <c r="DJ294" s="33">
        <v>1477.882325</v>
      </c>
      <c r="DK294" s="33">
        <v>1513.0452540000001</v>
      </c>
      <c r="DL294" s="33">
        <v>1523.265022</v>
      </c>
      <c r="DM294" s="33">
        <v>1513.0452540000001</v>
      </c>
      <c r="DN294" s="33">
        <v>1477.882325</v>
      </c>
      <c r="DO294" s="33">
        <v>1513.0452540000001</v>
      </c>
      <c r="DP294" s="33">
        <v>1523.265022</v>
      </c>
      <c r="DQ294" s="33">
        <v>1513.0452540000001</v>
      </c>
      <c r="DR294" s="33">
        <v>1477.882325</v>
      </c>
      <c r="DS294" s="33">
        <v>1513.0452540000001</v>
      </c>
      <c r="DT294" s="33">
        <v>1523.265022</v>
      </c>
      <c r="DU294" s="33">
        <v>1513.0452540000001</v>
      </c>
      <c r="DV294" s="33">
        <v>1477.882325</v>
      </c>
      <c r="DW294" s="33">
        <v>1513.0452540000001</v>
      </c>
      <c r="DX294" s="33">
        <v>1523.265022</v>
      </c>
      <c r="DY294" s="33">
        <v>1513.0452540000001</v>
      </c>
      <c r="DZ294" s="33">
        <v>1477.882325</v>
      </c>
      <c r="EA294" s="33">
        <v>1513.0452540000001</v>
      </c>
      <c r="EB294" s="33">
        <v>1523.265022</v>
      </c>
      <c r="EC294" s="33">
        <v>1513.0452540000001</v>
      </c>
      <c r="ED294" s="33">
        <v>1477.882325</v>
      </c>
      <c r="EE294" s="33">
        <v>1513.0452540000001</v>
      </c>
      <c r="EF294" s="33">
        <v>1523.265022</v>
      </c>
      <c r="EG294" s="33">
        <v>1513.0452540000001</v>
      </c>
      <c r="EH294" s="33">
        <v>1477.882325</v>
      </c>
      <c r="EI294" s="33">
        <v>1513.0452540000001</v>
      </c>
      <c r="EJ294" s="33">
        <v>1523.265022</v>
      </c>
      <c r="EK294" s="33">
        <v>1513.0452540000001</v>
      </c>
      <c r="EL294" s="33">
        <v>1477.882325</v>
      </c>
      <c r="EM294" s="33">
        <v>1513.0452540000001</v>
      </c>
      <c r="EN294" s="33">
        <v>1523.265022</v>
      </c>
      <c r="EO294" s="33">
        <v>1513.0452540000001</v>
      </c>
      <c r="EP294" s="33">
        <v>1477.882325</v>
      </c>
      <c r="EQ294" s="33">
        <v>1513.0452540000001</v>
      </c>
      <c r="ER294" s="33">
        <v>1523.265022</v>
      </c>
      <c r="ES294" s="33">
        <v>1513.0452540000001</v>
      </c>
      <c r="ET294" s="33">
        <v>1477.882325</v>
      </c>
      <c r="EU294" s="33">
        <v>1513.0452540000001</v>
      </c>
      <c r="EV294" s="33">
        <v>1523.265022</v>
      </c>
      <c r="EW294" s="33">
        <v>1513.0452540000001</v>
      </c>
      <c r="EX294" s="33">
        <v>1477.882325</v>
      </c>
      <c r="EY294" s="33">
        <v>1513.0452540000001</v>
      </c>
      <c r="EZ294" s="33">
        <v>1523.265022</v>
      </c>
      <c r="FA294" s="33">
        <v>1513.0452540000001</v>
      </c>
      <c r="FB294" s="33">
        <v>1477.882325</v>
      </c>
      <c r="FC294" s="33">
        <v>1513.0452540000001</v>
      </c>
    </row>
    <row r="295" spans="2:159" x14ac:dyDescent="0.3">
      <c r="B295" s="33" t="s">
        <v>63</v>
      </c>
      <c r="C295" s="33" t="s">
        <v>38</v>
      </c>
    </row>
    <row r="296" spans="2:159" x14ac:dyDescent="0.3">
      <c r="B296" s="33" t="s">
        <v>63</v>
      </c>
      <c r="C296" s="33" t="s">
        <v>39</v>
      </c>
    </row>
    <row r="297" spans="2:159" x14ac:dyDescent="0.3">
      <c r="B297" s="33" t="s">
        <v>63</v>
      </c>
      <c r="C297" s="33" t="s">
        <v>40</v>
      </c>
    </row>
    <row r="298" spans="2:159" x14ac:dyDescent="0.3">
      <c r="B298" s="33" t="s">
        <v>63</v>
      </c>
      <c r="C298" s="33" t="s">
        <v>41</v>
      </c>
    </row>
    <row r="299" spans="2:159" x14ac:dyDescent="0.3">
      <c r="B299" s="33" t="s">
        <v>63</v>
      </c>
      <c r="C299" s="33" t="s">
        <v>42</v>
      </c>
    </row>
    <row r="300" spans="2:159" x14ac:dyDescent="0.3">
      <c r="B300" s="33" t="s">
        <v>63</v>
      </c>
      <c r="C300" s="33" t="s">
        <v>43</v>
      </c>
    </row>
    <row r="301" spans="2:159" x14ac:dyDescent="0.3">
      <c r="B301" s="33" t="s">
        <v>63</v>
      </c>
      <c r="C301" s="33" t="s">
        <v>44</v>
      </c>
    </row>
    <row r="302" spans="2:159" x14ac:dyDescent="0.3">
      <c r="B302" s="33" t="s">
        <v>63</v>
      </c>
      <c r="C302" s="33" t="s">
        <v>45</v>
      </c>
    </row>
    <row r="303" spans="2:159" x14ac:dyDescent="0.3">
      <c r="B303" s="33" t="s">
        <v>63</v>
      </c>
      <c r="C303" s="33" t="s">
        <v>46</v>
      </c>
    </row>
    <row r="304" spans="2:159" x14ac:dyDescent="0.3">
      <c r="B304" s="33" t="s">
        <v>63</v>
      </c>
      <c r="C304" s="33" t="s">
        <v>47</v>
      </c>
    </row>
    <row r="305" spans="2:159" x14ac:dyDescent="0.3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439.12224520000001</v>
      </c>
      <c r="CS305" s="33">
        <v>436.17612150000002</v>
      </c>
      <c r="CT305" s="33">
        <v>426.03945829999998</v>
      </c>
      <c r="CU305" s="33">
        <v>436.17612150000002</v>
      </c>
      <c r="CV305" s="33">
        <v>1523.265022</v>
      </c>
      <c r="CW305" s="33">
        <v>1513.0452540000001</v>
      </c>
      <c r="CX305" s="33">
        <v>1477.882325</v>
      </c>
      <c r="CY305" s="33">
        <v>1513.0452540000001</v>
      </c>
      <c r="CZ305" s="33">
        <v>1523.265022</v>
      </c>
      <c r="DA305" s="33">
        <v>1513.0452540000001</v>
      </c>
      <c r="DB305" s="33">
        <v>1477.882325</v>
      </c>
      <c r="DC305" s="33">
        <v>1513.0452540000001</v>
      </c>
      <c r="DD305" s="33">
        <v>1523.265022</v>
      </c>
      <c r="DE305" s="33">
        <v>1513.0452540000001</v>
      </c>
      <c r="DF305" s="33">
        <v>1477.882325</v>
      </c>
      <c r="DG305" s="33">
        <v>1513.0452540000001</v>
      </c>
      <c r="DH305" s="33">
        <v>1523.265022</v>
      </c>
      <c r="DI305" s="33">
        <v>1513.0452540000001</v>
      </c>
      <c r="DJ305" s="33">
        <v>1477.882325</v>
      </c>
      <c r="DK305" s="33">
        <v>1513.0452540000001</v>
      </c>
      <c r="DL305" s="33">
        <v>1523.265022</v>
      </c>
      <c r="DM305" s="33">
        <v>1513.0452540000001</v>
      </c>
      <c r="DN305" s="33">
        <v>1477.882325</v>
      </c>
      <c r="DO305" s="33">
        <v>1513.0452540000001</v>
      </c>
      <c r="DP305" s="33">
        <v>1523.265022</v>
      </c>
      <c r="DQ305" s="33">
        <v>1513.0452540000001</v>
      </c>
      <c r="DR305" s="33">
        <v>1477.882325</v>
      </c>
      <c r="DS305" s="33">
        <v>1513.0452540000001</v>
      </c>
      <c r="DT305" s="33">
        <v>1523.265022</v>
      </c>
      <c r="DU305" s="33">
        <v>1513.0452540000001</v>
      </c>
      <c r="DV305" s="33">
        <v>1477.882325</v>
      </c>
      <c r="DW305" s="33">
        <v>1513.0452540000001</v>
      </c>
      <c r="DX305" s="33">
        <v>1523.265022</v>
      </c>
      <c r="DY305" s="33">
        <v>1513.0452540000001</v>
      </c>
      <c r="DZ305" s="33">
        <v>1477.882325</v>
      </c>
      <c r="EA305" s="33">
        <v>1513.0452540000001</v>
      </c>
      <c r="EB305" s="33">
        <v>1523.265022</v>
      </c>
      <c r="EC305" s="33">
        <v>1513.0452540000001</v>
      </c>
      <c r="ED305" s="33">
        <v>1477.882325</v>
      </c>
      <c r="EE305" s="33">
        <v>1513.0452540000001</v>
      </c>
      <c r="EF305" s="33">
        <v>1523.265022</v>
      </c>
      <c r="EG305" s="33">
        <v>1513.0452540000001</v>
      </c>
      <c r="EH305" s="33">
        <v>1477.882325</v>
      </c>
      <c r="EI305" s="33">
        <v>1513.0452540000001</v>
      </c>
      <c r="EJ305" s="33">
        <v>1523.265022</v>
      </c>
      <c r="EK305" s="33">
        <v>1513.0452540000001</v>
      </c>
      <c r="EL305" s="33">
        <v>1477.882325</v>
      </c>
      <c r="EM305" s="33">
        <v>1513.0452540000001</v>
      </c>
      <c r="EN305" s="33">
        <v>1523.265022</v>
      </c>
      <c r="EO305" s="33">
        <v>1513.0452540000001</v>
      </c>
      <c r="EP305" s="33">
        <v>1477.882325</v>
      </c>
      <c r="EQ305" s="33">
        <v>1513.0452540000001</v>
      </c>
      <c r="ER305" s="33">
        <v>1523.265022</v>
      </c>
      <c r="ES305" s="33">
        <v>1513.0452540000001</v>
      </c>
      <c r="ET305" s="33">
        <v>1477.882325</v>
      </c>
      <c r="EU305" s="33">
        <v>1513.0452540000001</v>
      </c>
      <c r="EV305" s="33">
        <v>1523.265022</v>
      </c>
      <c r="EW305" s="33">
        <v>1513.0452540000001</v>
      </c>
      <c r="EX305" s="33">
        <v>1477.882325</v>
      </c>
      <c r="EY305" s="33">
        <v>1513.0452540000001</v>
      </c>
      <c r="EZ305" s="33">
        <v>1523.265022</v>
      </c>
      <c r="FA305" s="33">
        <v>1513.0452540000001</v>
      </c>
      <c r="FB305" s="33">
        <v>1477.882325</v>
      </c>
      <c r="FC305" s="33">
        <v>1513.0452540000001</v>
      </c>
    </row>
    <row r="306" spans="2:159" x14ac:dyDescent="0.3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3">
      <c r="B307" s="33" t="s">
        <v>64</v>
      </c>
      <c r="C307" s="33" t="s">
        <v>38</v>
      </c>
    </row>
    <row r="308" spans="2:159" x14ac:dyDescent="0.3">
      <c r="B308" s="33" t="s">
        <v>64</v>
      </c>
      <c r="C308" s="33" t="s">
        <v>39</v>
      </c>
    </row>
    <row r="309" spans="2:159" x14ac:dyDescent="0.3">
      <c r="B309" s="33" t="s">
        <v>64</v>
      </c>
      <c r="C309" s="33" t="s">
        <v>40</v>
      </c>
    </row>
    <row r="310" spans="2:159" x14ac:dyDescent="0.3">
      <c r="B310" s="33" t="s">
        <v>64</v>
      </c>
      <c r="C310" s="33" t="s">
        <v>41</v>
      </c>
    </row>
    <row r="311" spans="2:159" x14ac:dyDescent="0.3">
      <c r="B311" s="33" t="s">
        <v>64</v>
      </c>
      <c r="C311" s="33" t="s">
        <v>42</v>
      </c>
    </row>
    <row r="312" spans="2:159" x14ac:dyDescent="0.3">
      <c r="B312" s="33" t="s">
        <v>64</v>
      </c>
      <c r="C312" s="33" t="s">
        <v>43</v>
      </c>
    </row>
    <row r="313" spans="2:159" x14ac:dyDescent="0.3">
      <c r="B313" s="33" t="s">
        <v>64</v>
      </c>
      <c r="C313" s="33" t="s">
        <v>44</v>
      </c>
    </row>
    <row r="314" spans="2:159" x14ac:dyDescent="0.3">
      <c r="B314" s="33" t="s">
        <v>64</v>
      </c>
      <c r="C314" s="33" t="s">
        <v>45</v>
      </c>
    </row>
    <row r="315" spans="2:159" x14ac:dyDescent="0.3">
      <c r="B315" s="33" t="s">
        <v>64</v>
      </c>
      <c r="C315" s="33" t="s">
        <v>46</v>
      </c>
    </row>
    <row r="316" spans="2:159" x14ac:dyDescent="0.3">
      <c r="B316" s="33" t="s">
        <v>64</v>
      </c>
      <c r="C316" s="33" t="s">
        <v>47</v>
      </c>
    </row>
    <row r="317" spans="2:159" x14ac:dyDescent="0.3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3">
      <c r="B318" s="33" t="s">
        <v>65</v>
      </c>
      <c r="C318" s="33" t="s">
        <v>37</v>
      </c>
    </row>
    <row r="319" spans="2:159" x14ac:dyDescent="0.3">
      <c r="B319" s="33" t="s">
        <v>65</v>
      </c>
      <c r="C319" s="33" t="s">
        <v>38</v>
      </c>
    </row>
    <row r="320" spans="2:159" x14ac:dyDescent="0.3">
      <c r="B320" s="33" t="s">
        <v>65</v>
      </c>
      <c r="C320" s="33" t="s">
        <v>39</v>
      </c>
    </row>
    <row r="321" spans="2:159" x14ac:dyDescent="0.3">
      <c r="B321" s="33" t="s">
        <v>65</v>
      </c>
      <c r="C321" s="33" t="s">
        <v>40</v>
      </c>
    </row>
    <row r="322" spans="2:159" x14ac:dyDescent="0.3">
      <c r="B322" s="33" t="s">
        <v>65</v>
      </c>
      <c r="C322" s="33" t="s">
        <v>41</v>
      </c>
    </row>
    <row r="323" spans="2:159" x14ac:dyDescent="0.3">
      <c r="B323" s="33" t="s">
        <v>65</v>
      </c>
      <c r="C323" s="33" t="s">
        <v>42</v>
      </c>
    </row>
    <row r="324" spans="2:159" x14ac:dyDescent="0.3">
      <c r="B324" s="33" t="s">
        <v>65</v>
      </c>
      <c r="C324" s="33" t="s">
        <v>43</v>
      </c>
    </row>
    <row r="325" spans="2:159" x14ac:dyDescent="0.3">
      <c r="B325" s="33" t="s">
        <v>65</v>
      </c>
      <c r="C325" s="33" t="s">
        <v>44</v>
      </c>
    </row>
    <row r="326" spans="2:159" x14ac:dyDescent="0.3">
      <c r="B326" s="33" t="s">
        <v>65</v>
      </c>
      <c r="C326" s="33" t="s">
        <v>45</v>
      </c>
    </row>
    <row r="327" spans="2:159" x14ac:dyDescent="0.3">
      <c r="B327" s="33" t="s">
        <v>65</v>
      </c>
      <c r="C327" s="33" t="s">
        <v>46</v>
      </c>
    </row>
    <row r="328" spans="2:159" x14ac:dyDescent="0.3">
      <c r="B328" s="33" t="s">
        <v>65</v>
      </c>
      <c r="C328" s="33" t="s">
        <v>47</v>
      </c>
    </row>
    <row r="329" spans="2:159" x14ac:dyDescent="0.3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66</v>
      </c>
      <c r="C330" s="33" t="s">
        <v>37</v>
      </c>
    </row>
    <row r="331" spans="2:159" x14ac:dyDescent="0.3">
      <c r="B331" s="33" t="s">
        <v>66</v>
      </c>
      <c r="C331" s="33" t="s">
        <v>38</v>
      </c>
    </row>
    <row r="332" spans="2:159" x14ac:dyDescent="0.3">
      <c r="B332" s="33" t="s">
        <v>66</v>
      </c>
      <c r="C332" s="33" t="s">
        <v>39</v>
      </c>
    </row>
    <row r="333" spans="2:159" x14ac:dyDescent="0.3">
      <c r="B333" s="33" t="s">
        <v>66</v>
      </c>
      <c r="C333" s="33" t="s">
        <v>40</v>
      </c>
    </row>
    <row r="334" spans="2:159" x14ac:dyDescent="0.3">
      <c r="B334" s="33" t="s">
        <v>66</v>
      </c>
      <c r="C334" s="33" t="s">
        <v>41</v>
      </c>
    </row>
    <row r="335" spans="2:159" x14ac:dyDescent="0.3">
      <c r="B335" s="33" t="s">
        <v>66</v>
      </c>
      <c r="C335" s="33" t="s">
        <v>42</v>
      </c>
    </row>
    <row r="336" spans="2:159" x14ac:dyDescent="0.3">
      <c r="B336" s="33" t="s">
        <v>66</v>
      </c>
      <c r="C336" s="33" t="s">
        <v>43</v>
      </c>
    </row>
    <row r="337" spans="2:159" x14ac:dyDescent="0.3">
      <c r="B337" s="33" t="s">
        <v>66</v>
      </c>
      <c r="C337" s="33" t="s">
        <v>44</v>
      </c>
    </row>
    <row r="338" spans="2:159" x14ac:dyDescent="0.3">
      <c r="B338" s="33" t="s">
        <v>66</v>
      </c>
      <c r="C338" s="33" t="s">
        <v>45</v>
      </c>
    </row>
    <row r="339" spans="2:159" x14ac:dyDescent="0.3">
      <c r="B339" s="33" t="s">
        <v>66</v>
      </c>
      <c r="C339" s="33" t="s">
        <v>46</v>
      </c>
    </row>
    <row r="340" spans="2:159" x14ac:dyDescent="0.3">
      <c r="B340" s="33" t="s">
        <v>66</v>
      </c>
      <c r="C340" s="33" t="s">
        <v>47</v>
      </c>
    </row>
    <row r="341" spans="2:159" x14ac:dyDescent="0.3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67</v>
      </c>
      <c r="C342" s="33" t="s">
        <v>37</v>
      </c>
    </row>
    <row r="343" spans="2:159" x14ac:dyDescent="0.3">
      <c r="B343" s="33" t="s">
        <v>67</v>
      </c>
      <c r="C343" s="33" t="s">
        <v>38</v>
      </c>
    </row>
    <row r="344" spans="2:159" x14ac:dyDescent="0.3">
      <c r="B344" s="33" t="s">
        <v>67</v>
      </c>
      <c r="C344" s="33" t="s">
        <v>39</v>
      </c>
    </row>
    <row r="345" spans="2:159" x14ac:dyDescent="0.3">
      <c r="B345" s="33" t="s">
        <v>67</v>
      </c>
      <c r="C345" s="33" t="s">
        <v>40</v>
      </c>
    </row>
    <row r="346" spans="2:159" x14ac:dyDescent="0.3">
      <c r="B346" s="33" t="s">
        <v>67</v>
      </c>
      <c r="C346" s="33" t="s">
        <v>41</v>
      </c>
    </row>
    <row r="347" spans="2:159" x14ac:dyDescent="0.3">
      <c r="B347" s="33" t="s">
        <v>67</v>
      </c>
      <c r="C347" s="33" t="s">
        <v>42</v>
      </c>
    </row>
    <row r="348" spans="2:159" x14ac:dyDescent="0.3">
      <c r="B348" s="33" t="s">
        <v>67</v>
      </c>
      <c r="C348" s="33" t="s">
        <v>43</v>
      </c>
    </row>
    <row r="349" spans="2:159" x14ac:dyDescent="0.3">
      <c r="B349" s="33" t="s">
        <v>67</v>
      </c>
      <c r="C349" s="33" t="s">
        <v>44</v>
      </c>
    </row>
    <row r="350" spans="2:159" x14ac:dyDescent="0.3">
      <c r="B350" s="33" t="s">
        <v>67</v>
      </c>
      <c r="C350" s="33" t="s">
        <v>45</v>
      </c>
    </row>
    <row r="351" spans="2:159" x14ac:dyDescent="0.3">
      <c r="B351" s="33" t="s">
        <v>67</v>
      </c>
      <c r="C351" s="33" t="s">
        <v>46</v>
      </c>
    </row>
    <row r="352" spans="2:159" x14ac:dyDescent="0.3">
      <c r="B352" s="33" t="s">
        <v>67</v>
      </c>
      <c r="C352" s="33" t="s">
        <v>47</v>
      </c>
    </row>
    <row r="353" spans="2:159" x14ac:dyDescent="0.3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68</v>
      </c>
      <c r="C354" s="33" t="s">
        <v>37</v>
      </c>
    </row>
    <row r="355" spans="2:159" x14ac:dyDescent="0.3">
      <c r="B355" s="33" t="s">
        <v>68</v>
      </c>
      <c r="C355" s="33" t="s">
        <v>38</v>
      </c>
    </row>
    <row r="356" spans="2:159" x14ac:dyDescent="0.3">
      <c r="B356" s="33" t="s">
        <v>68</v>
      </c>
      <c r="C356" s="33" t="s">
        <v>39</v>
      </c>
    </row>
    <row r="357" spans="2:159" x14ac:dyDescent="0.3">
      <c r="B357" s="33" t="s">
        <v>68</v>
      </c>
      <c r="C357" s="33" t="s">
        <v>40</v>
      </c>
    </row>
    <row r="358" spans="2:159" x14ac:dyDescent="0.3">
      <c r="B358" s="33" t="s">
        <v>68</v>
      </c>
      <c r="C358" s="33" t="s">
        <v>41</v>
      </c>
    </row>
    <row r="359" spans="2:159" x14ac:dyDescent="0.3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3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3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3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3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3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3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3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3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3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171.24225000000001</v>
      </c>
      <c r="AE368" s="58">
        <v>186.72345000000001</v>
      </c>
      <c r="AF368" s="58">
        <v>186.72345000000001</v>
      </c>
      <c r="AG368" s="58">
        <v>23.76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39.241199999999999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39.241199999999999</v>
      </c>
      <c r="CK368" s="58">
        <v>23.76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3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254.8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254.79</v>
      </c>
      <c r="AW369" s="58">
        <v>254.8</v>
      </c>
      <c r="AX369" s="58">
        <v>254.8</v>
      </c>
      <c r="AY369" s="58">
        <v>254.8</v>
      </c>
      <c r="AZ369" s="58">
        <v>254.79</v>
      </c>
      <c r="BA369" s="58">
        <v>254.79</v>
      </c>
      <c r="BB369" s="58">
        <v>254.8</v>
      </c>
      <c r="BC369" s="58">
        <v>254.8</v>
      </c>
      <c r="BD369" s="58">
        <v>254.79</v>
      </c>
      <c r="BE369" s="58">
        <v>254.8</v>
      </c>
      <c r="BF369" s="58">
        <v>254.8</v>
      </c>
      <c r="BG369" s="58">
        <v>254.8</v>
      </c>
      <c r="BH369" s="58">
        <v>254.79</v>
      </c>
      <c r="BI369" s="58">
        <v>254.8</v>
      </c>
      <c r="BJ369" s="58">
        <v>254.8</v>
      </c>
      <c r="BK369" s="58">
        <v>254.8</v>
      </c>
      <c r="BL369" s="58">
        <v>254.79</v>
      </c>
      <c r="BM369" s="58">
        <v>254.8</v>
      </c>
      <c r="BN369" s="58">
        <v>254.8</v>
      </c>
      <c r="BO369" s="58">
        <v>254.8</v>
      </c>
      <c r="BP369" s="58">
        <v>254.79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3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3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3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3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3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3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3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3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468.09415919999998</v>
      </c>
      <c r="AE377" s="58">
        <v>483.57535919999998</v>
      </c>
      <c r="AF377" s="58">
        <v>625.26135920000002</v>
      </c>
      <c r="AG377" s="58">
        <v>462.29790919999999</v>
      </c>
      <c r="AH377" s="58">
        <v>596.60785920000001</v>
      </c>
      <c r="AI377" s="58">
        <v>625.27135920000001</v>
      </c>
      <c r="AJ377" s="58">
        <v>668.72614490000001</v>
      </c>
      <c r="AK377" s="58">
        <v>668.72614490000001</v>
      </c>
      <c r="AL377" s="58">
        <v>668.7361449</v>
      </c>
      <c r="AM377" s="58">
        <v>668.7361449</v>
      </c>
      <c r="AN377" s="58">
        <v>673.46856990000003</v>
      </c>
      <c r="AO377" s="58">
        <v>510.50511990000001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673.45856990000004</v>
      </c>
      <c r="AW377" s="58">
        <v>673.46856990000003</v>
      </c>
      <c r="AX377" s="58">
        <v>673.46856990000003</v>
      </c>
      <c r="AY377" s="58">
        <v>673.46856990000003</v>
      </c>
      <c r="AZ377" s="58">
        <v>644.79506990000004</v>
      </c>
      <c r="BA377" s="58">
        <v>510.49511990000002</v>
      </c>
      <c r="BB377" s="58">
        <v>644.80506990000003</v>
      </c>
      <c r="BC377" s="58">
        <v>644.80506990000003</v>
      </c>
      <c r="BD377" s="58">
        <v>644.79506990000004</v>
      </c>
      <c r="BE377" s="58">
        <v>644.80506990000003</v>
      </c>
      <c r="BF377" s="58">
        <v>644.80506990000003</v>
      </c>
      <c r="BG377" s="58">
        <v>644.80506990000003</v>
      </c>
      <c r="BH377" s="58">
        <v>644.79506990000004</v>
      </c>
      <c r="BI377" s="58">
        <v>644.80506990000003</v>
      </c>
      <c r="BJ377" s="58">
        <v>644.80506990000003</v>
      </c>
      <c r="BK377" s="58">
        <v>644.80506990000003</v>
      </c>
      <c r="BL377" s="58">
        <v>644.79506990000004</v>
      </c>
      <c r="BM377" s="58">
        <v>644.80506990000003</v>
      </c>
      <c r="BN377" s="58">
        <v>644.80506990000003</v>
      </c>
      <c r="BO377" s="58">
        <v>644.80506990000003</v>
      </c>
      <c r="BP377" s="58">
        <v>644.79506990000004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235.9787307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235.9787307</v>
      </c>
      <c r="CK377" s="58">
        <v>220.4975307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3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3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3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3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3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3">
      <c r="B383" s="33" t="s">
        <v>29</v>
      </c>
      <c r="C383" s="33" t="s">
        <v>42</v>
      </c>
    </row>
    <row r="384" spans="2:159" x14ac:dyDescent="0.3">
      <c r="B384" s="33" t="s">
        <v>29</v>
      </c>
      <c r="C384" s="33" t="s">
        <v>43</v>
      </c>
    </row>
    <row r="385" spans="2:159" x14ac:dyDescent="0.3">
      <c r="B385" s="33" t="s">
        <v>29</v>
      </c>
      <c r="C385" s="33" t="s">
        <v>44</v>
      </c>
    </row>
    <row r="386" spans="2:159" x14ac:dyDescent="0.3">
      <c r="B386" s="33" t="s">
        <v>29</v>
      </c>
      <c r="C386" s="33" t="s">
        <v>45</v>
      </c>
    </row>
    <row r="387" spans="2:159" x14ac:dyDescent="0.3">
      <c r="B387" s="33" t="s">
        <v>29</v>
      </c>
      <c r="C387" s="33" t="s">
        <v>46</v>
      </c>
    </row>
    <row r="388" spans="2:159" x14ac:dyDescent="0.3">
      <c r="B388" s="33" t="s">
        <v>29</v>
      </c>
      <c r="C388" s="33" t="s">
        <v>47</v>
      </c>
    </row>
    <row r="389" spans="2:159" x14ac:dyDescent="0.3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30</v>
      </c>
      <c r="C390" s="33" t="s">
        <v>37</v>
      </c>
    </row>
    <row r="391" spans="2:159" x14ac:dyDescent="0.3">
      <c r="B391" s="33" t="s">
        <v>30</v>
      </c>
      <c r="C391" s="33" t="s">
        <v>38</v>
      </c>
    </row>
    <row r="392" spans="2:159" x14ac:dyDescent="0.3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30</v>
      </c>
      <c r="C394" s="33" t="s">
        <v>41</v>
      </c>
    </row>
    <row r="395" spans="2:159" x14ac:dyDescent="0.3">
      <c r="B395" s="33" t="s">
        <v>30</v>
      </c>
      <c r="C395" s="33" t="s">
        <v>42</v>
      </c>
    </row>
    <row r="396" spans="2:159" x14ac:dyDescent="0.3">
      <c r="B396" s="33" t="s">
        <v>30</v>
      </c>
      <c r="C396" s="33" t="s">
        <v>43</v>
      </c>
    </row>
    <row r="397" spans="2:159" x14ac:dyDescent="0.3">
      <c r="B397" s="33" t="s">
        <v>30</v>
      </c>
      <c r="C397" s="33" t="s">
        <v>44</v>
      </c>
    </row>
    <row r="398" spans="2:159" x14ac:dyDescent="0.3">
      <c r="B398" s="33" t="s">
        <v>30</v>
      </c>
      <c r="C398" s="33" t="s">
        <v>45</v>
      </c>
    </row>
    <row r="399" spans="2:159" x14ac:dyDescent="0.3">
      <c r="B399" s="33" t="s">
        <v>30</v>
      </c>
      <c r="C399" s="33" t="s">
        <v>46</v>
      </c>
    </row>
    <row r="400" spans="2:159" x14ac:dyDescent="0.3">
      <c r="B400" s="33" t="s">
        <v>30</v>
      </c>
      <c r="C400" s="33" t="s">
        <v>47</v>
      </c>
    </row>
    <row r="401" spans="2:159" x14ac:dyDescent="0.3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31</v>
      </c>
      <c r="C402" s="33" t="s">
        <v>37</v>
      </c>
    </row>
    <row r="403" spans="2:159" x14ac:dyDescent="0.3">
      <c r="B403" s="33" t="s">
        <v>31</v>
      </c>
      <c r="C403" s="33" t="s">
        <v>38</v>
      </c>
    </row>
    <row r="404" spans="2:159" x14ac:dyDescent="0.3">
      <c r="B404" s="33" t="s">
        <v>31</v>
      </c>
      <c r="C404" s="33" t="s">
        <v>39</v>
      </c>
    </row>
    <row r="405" spans="2:159" x14ac:dyDescent="0.3">
      <c r="B405" s="33" t="s">
        <v>31</v>
      </c>
      <c r="C405" s="33" t="s">
        <v>40</v>
      </c>
    </row>
    <row r="406" spans="2:159" x14ac:dyDescent="0.3">
      <c r="B406" s="33" t="s">
        <v>31</v>
      </c>
      <c r="C406" s="33" t="s">
        <v>41</v>
      </c>
    </row>
    <row r="407" spans="2:159" x14ac:dyDescent="0.3">
      <c r="B407" s="33" t="s">
        <v>31</v>
      </c>
      <c r="C407" s="33" t="s">
        <v>42</v>
      </c>
    </row>
    <row r="408" spans="2:159" x14ac:dyDescent="0.3">
      <c r="B408" s="33" t="s">
        <v>31</v>
      </c>
      <c r="C408" s="33" t="s">
        <v>43</v>
      </c>
    </row>
    <row r="409" spans="2:159" x14ac:dyDescent="0.3">
      <c r="B409" s="33" t="s">
        <v>31</v>
      </c>
      <c r="C409" s="33" t="s">
        <v>44</v>
      </c>
    </row>
    <row r="410" spans="2:159" x14ac:dyDescent="0.3">
      <c r="B410" s="33" t="s">
        <v>31</v>
      </c>
      <c r="C410" s="33" t="s">
        <v>45</v>
      </c>
    </row>
    <row r="411" spans="2:159" x14ac:dyDescent="0.3">
      <c r="B411" s="33" t="s">
        <v>31</v>
      </c>
      <c r="C411" s="33" t="s">
        <v>46</v>
      </c>
    </row>
    <row r="412" spans="2:159" x14ac:dyDescent="0.3">
      <c r="B412" s="33" t="s">
        <v>31</v>
      </c>
      <c r="C412" s="33" t="s">
        <v>47</v>
      </c>
    </row>
    <row r="413" spans="2:159" x14ac:dyDescent="0.3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32</v>
      </c>
      <c r="C414" s="33" t="s">
        <v>37</v>
      </c>
    </row>
    <row r="415" spans="2:159" x14ac:dyDescent="0.3">
      <c r="B415" s="33" t="s">
        <v>32</v>
      </c>
      <c r="C415" s="33" t="s">
        <v>38</v>
      </c>
    </row>
    <row r="416" spans="2:159" x14ac:dyDescent="0.3">
      <c r="B416" s="33" t="s">
        <v>32</v>
      </c>
      <c r="C416" s="33" t="s">
        <v>39</v>
      </c>
      <c r="AR416" s="33">
        <v>342.17692920000002</v>
      </c>
      <c r="AS416" s="33">
        <v>415.6054547</v>
      </c>
      <c r="AT416" s="33">
        <v>552.18251229999998</v>
      </c>
      <c r="AU416" s="33">
        <v>453.78828800000002</v>
      </c>
      <c r="AV416" s="33">
        <v>2801.173906</v>
      </c>
      <c r="AW416" s="33">
        <v>3402.2841859999999</v>
      </c>
      <c r="AX416" s="33">
        <v>4520.3493070000004</v>
      </c>
      <c r="AY416" s="33">
        <v>3714.8615319999999</v>
      </c>
      <c r="AZ416" s="33">
        <v>3815.4350730000001</v>
      </c>
      <c r="BA416" s="33">
        <v>4634.197964</v>
      </c>
      <c r="BB416" s="33">
        <v>6157.0969409999998</v>
      </c>
      <c r="BC416" s="33">
        <v>5059.954667</v>
      </c>
      <c r="BD416" s="33">
        <v>3815.4350730000001</v>
      </c>
      <c r="BE416" s="33">
        <v>4634.197964</v>
      </c>
      <c r="BF416" s="33">
        <v>6157.0969409999998</v>
      </c>
      <c r="BG416" s="33">
        <v>5059.954667</v>
      </c>
      <c r="BH416" s="33">
        <v>3815.4350730000001</v>
      </c>
      <c r="BI416" s="33">
        <v>4634.197964</v>
      </c>
      <c r="BJ416" s="33">
        <v>6157.0969409999998</v>
      </c>
      <c r="BK416" s="33">
        <v>5059.954667</v>
      </c>
      <c r="BL416" s="33">
        <v>5419.4267909999999</v>
      </c>
      <c r="BM416" s="33">
        <v>6582.3939129999999</v>
      </c>
      <c r="BN416" s="33">
        <v>8745.512761</v>
      </c>
      <c r="BO416" s="33">
        <v>7187.1368169999996</v>
      </c>
      <c r="BP416" s="33">
        <v>6646.9236019999998</v>
      </c>
      <c r="BQ416" s="33">
        <v>8073.3020580000002</v>
      </c>
      <c r="BR416" s="33">
        <v>10726.36598</v>
      </c>
      <c r="BS416" s="33">
        <v>8815.0188539999999</v>
      </c>
      <c r="BT416" s="33">
        <v>6681.5737419999996</v>
      </c>
      <c r="BU416" s="33">
        <v>8115.3878500000001</v>
      </c>
      <c r="BV416" s="33">
        <v>10782.282090000001</v>
      </c>
      <c r="BW416" s="33">
        <v>8860.9711860000007</v>
      </c>
      <c r="BX416" s="33">
        <v>6681.5737419999996</v>
      </c>
      <c r="BY416" s="33">
        <v>8115.3878500000001</v>
      </c>
      <c r="BZ416" s="33">
        <v>10782.282090000001</v>
      </c>
      <c r="CA416" s="33">
        <v>8860.9711860000007</v>
      </c>
      <c r="CB416" s="33">
        <v>6681.5737419999996</v>
      </c>
      <c r="CC416" s="33">
        <v>8115.3878500000001</v>
      </c>
      <c r="CD416" s="33">
        <v>10782.282090000001</v>
      </c>
      <c r="CE416" s="33">
        <v>8860.9711860000007</v>
      </c>
      <c r="CF416" s="33">
        <v>6681.5737419999996</v>
      </c>
      <c r="CG416" s="33">
        <v>8115.3878500000001</v>
      </c>
      <c r="CH416" s="33">
        <v>10782.282090000001</v>
      </c>
      <c r="CI416" s="33">
        <v>8860.9711860000007</v>
      </c>
      <c r="CJ416" s="33">
        <v>6681.5737419999996</v>
      </c>
      <c r="CK416" s="33">
        <v>8115.3878500000001</v>
      </c>
      <c r="CL416" s="33">
        <v>10782.282090000001</v>
      </c>
      <c r="CM416" s="33">
        <v>8860.9711860000007</v>
      </c>
      <c r="CN416" s="33">
        <v>6681.5737419999996</v>
      </c>
      <c r="CO416" s="33">
        <v>8115.3878500000001</v>
      </c>
      <c r="CP416" s="33">
        <v>10782.282090000001</v>
      </c>
      <c r="CQ416" s="33">
        <v>8860.9711860000007</v>
      </c>
      <c r="CR416" s="33">
        <v>6681.5737419999996</v>
      </c>
      <c r="CS416" s="33">
        <v>8115.3878500000001</v>
      </c>
      <c r="CT416" s="33">
        <v>10782.282090000001</v>
      </c>
      <c r="CU416" s="33">
        <v>8860.9711860000007</v>
      </c>
      <c r="CV416" s="33">
        <v>6681.5737419999996</v>
      </c>
      <c r="CW416" s="33">
        <v>8115.3878500000001</v>
      </c>
      <c r="CX416" s="33">
        <v>10782.282090000001</v>
      </c>
      <c r="CY416" s="33">
        <v>8860.9711860000007</v>
      </c>
      <c r="CZ416" s="33">
        <v>6681.5737419999996</v>
      </c>
      <c r="DA416" s="33">
        <v>8115.3878500000001</v>
      </c>
      <c r="DB416" s="33">
        <v>10782.282090000001</v>
      </c>
      <c r="DC416" s="33">
        <v>8860.9711860000007</v>
      </c>
      <c r="DD416" s="33">
        <v>6681.5737419999996</v>
      </c>
      <c r="DE416" s="33">
        <v>8115.3878500000001</v>
      </c>
      <c r="DF416" s="33">
        <v>10782.282090000001</v>
      </c>
      <c r="DG416" s="33">
        <v>8860.9711860000007</v>
      </c>
      <c r="DH416" s="33">
        <v>6681.5737419999996</v>
      </c>
      <c r="DI416" s="33">
        <v>8115.3878500000001</v>
      </c>
      <c r="DJ416" s="33">
        <v>10782.282090000001</v>
      </c>
      <c r="DK416" s="33">
        <v>8860.9711860000007</v>
      </c>
      <c r="DL416" s="33">
        <v>6681.5737419999996</v>
      </c>
      <c r="DM416" s="33">
        <v>8115.3878500000001</v>
      </c>
      <c r="DN416" s="33">
        <v>10782.282090000001</v>
      </c>
      <c r="DO416" s="33">
        <v>8860.9711860000007</v>
      </c>
      <c r="DP416" s="33">
        <v>6681.5737419999996</v>
      </c>
      <c r="DQ416" s="33">
        <v>8115.3878500000001</v>
      </c>
      <c r="DR416" s="33">
        <v>10782.282090000001</v>
      </c>
      <c r="DS416" s="33">
        <v>8860.9711860000007</v>
      </c>
      <c r="DT416" s="33">
        <v>6681.5737419999996</v>
      </c>
      <c r="DU416" s="33">
        <v>8115.3878500000001</v>
      </c>
      <c r="DV416" s="33">
        <v>10782.282090000001</v>
      </c>
      <c r="DW416" s="33">
        <v>8860.9711860000007</v>
      </c>
      <c r="DX416" s="33">
        <v>6681.5737419999996</v>
      </c>
      <c r="DY416" s="33">
        <v>8115.3878500000001</v>
      </c>
      <c r="DZ416" s="33">
        <v>10782.282090000001</v>
      </c>
      <c r="EA416" s="33">
        <v>8860.9711860000007</v>
      </c>
      <c r="EB416" s="33">
        <v>6681.5737419999996</v>
      </c>
      <c r="EC416" s="33">
        <v>8115.3878500000001</v>
      </c>
      <c r="ED416" s="33">
        <v>10782.282090000001</v>
      </c>
      <c r="EE416" s="33">
        <v>8860.9711860000007</v>
      </c>
      <c r="EF416" s="33">
        <v>6681.5737419999996</v>
      </c>
      <c r="EG416" s="33">
        <v>8115.3878500000001</v>
      </c>
      <c r="EH416" s="33">
        <v>10782.282090000001</v>
      </c>
      <c r="EI416" s="33">
        <v>8860.9711860000007</v>
      </c>
      <c r="EJ416" s="33">
        <v>6681.5737419999996</v>
      </c>
      <c r="EK416" s="33">
        <v>8115.3878500000001</v>
      </c>
      <c r="EL416" s="33">
        <v>10782.282090000001</v>
      </c>
      <c r="EM416" s="33">
        <v>8860.9711860000007</v>
      </c>
      <c r="EN416" s="33">
        <v>6681.5737419999996</v>
      </c>
      <c r="EO416" s="33">
        <v>8115.3878500000001</v>
      </c>
      <c r="EP416" s="33">
        <v>10782.282090000001</v>
      </c>
      <c r="EQ416" s="33">
        <v>8860.9711860000007</v>
      </c>
      <c r="ER416" s="33">
        <v>6681.5737419999996</v>
      </c>
      <c r="ES416" s="33">
        <v>8115.3878500000001</v>
      </c>
      <c r="ET416" s="33">
        <v>10782.282090000001</v>
      </c>
      <c r="EU416" s="33">
        <v>8860.9711860000007</v>
      </c>
      <c r="EV416" s="33">
        <v>6681.5737419999996</v>
      </c>
      <c r="EW416" s="33">
        <v>8115.3878500000001</v>
      </c>
      <c r="EX416" s="33">
        <v>10782.282090000001</v>
      </c>
      <c r="EY416" s="33">
        <v>8860.9711860000007</v>
      </c>
      <c r="EZ416" s="33">
        <v>6681.5737419999996</v>
      </c>
      <c r="FA416" s="33">
        <v>8115.3878500000001</v>
      </c>
      <c r="FB416" s="33">
        <v>10782.282090000001</v>
      </c>
      <c r="FC416" s="33">
        <v>8860.9711860000007</v>
      </c>
    </row>
    <row r="417" spans="2:159" x14ac:dyDescent="0.3">
      <c r="B417" s="33" t="s">
        <v>32</v>
      </c>
      <c r="C417" s="33" t="s">
        <v>40</v>
      </c>
    </row>
    <row r="418" spans="2:159" x14ac:dyDescent="0.3">
      <c r="B418" s="33" t="s">
        <v>32</v>
      </c>
      <c r="C418" s="33" t="s">
        <v>41</v>
      </c>
    </row>
    <row r="419" spans="2:159" x14ac:dyDescent="0.3">
      <c r="B419" s="33" t="s">
        <v>32</v>
      </c>
      <c r="C419" s="33" t="s">
        <v>42</v>
      </c>
    </row>
    <row r="420" spans="2:159" x14ac:dyDescent="0.3">
      <c r="B420" s="33" t="s">
        <v>32</v>
      </c>
      <c r="C420" s="33" t="s">
        <v>43</v>
      </c>
    </row>
    <row r="421" spans="2:159" x14ac:dyDescent="0.3">
      <c r="B421" s="33" t="s">
        <v>32</v>
      </c>
      <c r="C421" s="33" t="s">
        <v>44</v>
      </c>
    </row>
    <row r="422" spans="2:159" x14ac:dyDescent="0.3">
      <c r="B422" s="33" t="s">
        <v>32</v>
      </c>
      <c r="C422" s="33" t="s">
        <v>45</v>
      </c>
    </row>
    <row r="423" spans="2:159" x14ac:dyDescent="0.3">
      <c r="B423" s="33" t="s">
        <v>32</v>
      </c>
      <c r="C423" s="33" t="s">
        <v>46</v>
      </c>
    </row>
    <row r="424" spans="2:159" x14ac:dyDescent="0.3">
      <c r="B424" s="33" t="s">
        <v>32</v>
      </c>
      <c r="C424" s="33" t="s">
        <v>47</v>
      </c>
    </row>
    <row r="425" spans="2:159" x14ac:dyDescent="0.3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342.17692920000002</v>
      </c>
      <c r="AS425" s="33">
        <v>415.6054547</v>
      </c>
      <c r="AT425" s="33">
        <v>552.18251229999998</v>
      </c>
      <c r="AU425" s="33">
        <v>453.78828800000002</v>
      </c>
      <c r="AV425" s="33">
        <v>2801.173906</v>
      </c>
      <c r="AW425" s="33">
        <v>3402.2841859999999</v>
      </c>
      <c r="AX425" s="33">
        <v>4520.3493070000004</v>
      </c>
      <c r="AY425" s="33">
        <v>3714.8615319999999</v>
      </c>
      <c r="AZ425" s="33">
        <v>3815.4350730000001</v>
      </c>
      <c r="BA425" s="33">
        <v>4634.197964</v>
      </c>
      <c r="BB425" s="33">
        <v>6157.0969409999998</v>
      </c>
      <c r="BC425" s="33">
        <v>5059.954667</v>
      </c>
      <c r="BD425" s="33">
        <v>3815.4350730000001</v>
      </c>
      <c r="BE425" s="33">
        <v>4634.197964</v>
      </c>
      <c r="BF425" s="33">
        <v>6157.0969409999998</v>
      </c>
      <c r="BG425" s="33">
        <v>5059.954667</v>
      </c>
      <c r="BH425" s="33">
        <v>3815.4350730000001</v>
      </c>
      <c r="BI425" s="33">
        <v>4634.197964</v>
      </c>
      <c r="BJ425" s="33">
        <v>6157.0969409999998</v>
      </c>
      <c r="BK425" s="33">
        <v>5059.954667</v>
      </c>
      <c r="BL425" s="33">
        <v>5419.4267909999999</v>
      </c>
      <c r="BM425" s="33">
        <v>6582.3939129999999</v>
      </c>
      <c r="BN425" s="33">
        <v>8745.512761</v>
      </c>
      <c r="BO425" s="33">
        <v>7187.1368169999996</v>
      </c>
      <c r="BP425" s="33">
        <v>6646.9236019999998</v>
      </c>
      <c r="BQ425" s="33">
        <v>8073.3020580000002</v>
      </c>
      <c r="BR425" s="33">
        <v>10726.36598</v>
      </c>
      <c r="BS425" s="33">
        <v>8815.0188539999999</v>
      </c>
      <c r="BT425" s="33">
        <v>6681.5737419999996</v>
      </c>
      <c r="BU425" s="33">
        <v>8115.3878500000001</v>
      </c>
      <c r="BV425" s="33">
        <v>10782.282090000001</v>
      </c>
      <c r="BW425" s="33">
        <v>8860.9711860000007</v>
      </c>
      <c r="BX425" s="33">
        <v>6681.5737419999996</v>
      </c>
      <c r="BY425" s="33">
        <v>8115.3878500000001</v>
      </c>
      <c r="BZ425" s="33">
        <v>10782.282090000001</v>
      </c>
      <c r="CA425" s="33">
        <v>8860.9711860000007</v>
      </c>
      <c r="CB425" s="33">
        <v>6681.5737419999996</v>
      </c>
      <c r="CC425" s="33">
        <v>8115.3878500000001</v>
      </c>
      <c r="CD425" s="33">
        <v>10782.282090000001</v>
      </c>
      <c r="CE425" s="33">
        <v>8860.9711860000007</v>
      </c>
      <c r="CF425" s="33">
        <v>6681.5737419999996</v>
      </c>
      <c r="CG425" s="33">
        <v>8115.3878500000001</v>
      </c>
      <c r="CH425" s="33">
        <v>10782.282090000001</v>
      </c>
      <c r="CI425" s="33">
        <v>8860.9711860000007</v>
      </c>
      <c r="CJ425" s="33">
        <v>6681.5737419999996</v>
      </c>
      <c r="CK425" s="33">
        <v>8115.3878500000001</v>
      </c>
      <c r="CL425" s="33">
        <v>10782.282090000001</v>
      </c>
      <c r="CM425" s="33">
        <v>8860.9711860000007</v>
      </c>
      <c r="CN425" s="33">
        <v>6681.5737419999996</v>
      </c>
      <c r="CO425" s="33">
        <v>8115.3878500000001</v>
      </c>
      <c r="CP425" s="33">
        <v>10782.282090000001</v>
      </c>
      <c r="CQ425" s="33">
        <v>8860.9711860000007</v>
      </c>
      <c r="CR425" s="33">
        <v>6681.5737419999996</v>
      </c>
      <c r="CS425" s="33">
        <v>8115.3878500000001</v>
      </c>
      <c r="CT425" s="33">
        <v>10782.282090000001</v>
      </c>
      <c r="CU425" s="33">
        <v>8860.9711860000007</v>
      </c>
      <c r="CV425" s="33">
        <v>6681.5737419999996</v>
      </c>
      <c r="CW425" s="33">
        <v>8115.3878500000001</v>
      </c>
      <c r="CX425" s="33">
        <v>10782.282090000001</v>
      </c>
      <c r="CY425" s="33">
        <v>8860.9711860000007</v>
      </c>
      <c r="CZ425" s="33">
        <v>6681.5737419999996</v>
      </c>
      <c r="DA425" s="33">
        <v>8115.3878500000001</v>
      </c>
      <c r="DB425" s="33">
        <v>10782.282090000001</v>
      </c>
      <c r="DC425" s="33">
        <v>8860.9711860000007</v>
      </c>
      <c r="DD425" s="33">
        <v>6681.5737419999996</v>
      </c>
      <c r="DE425" s="33">
        <v>8115.3878500000001</v>
      </c>
      <c r="DF425" s="33">
        <v>10782.282090000001</v>
      </c>
      <c r="DG425" s="33">
        <v>8860.9711860000007</v>
      </c>
      <c r="DH425" s="33">
        <v>6681.5737419999996</v>
      </c>
      <c r="DI425" s="33">
        <v>8115.3878500000001</v>
      </c>
      <c r="DJ425" s="33">
        <v>10782.282090000001</v>
      </c>
      <c r="DK425" s="33">
        <v>8860.9711860000007</v>
      </c>
      <c r="DL425" s="33">
        <v>6681.5737419999996</v>
      </c>
      <c r="DM425" s="33">
        <v>8115.3878500000001</v>
      </c>
      <c r="DN425" s="33">
        <v>10782.282090000001</v>
      </c>
      <c r="DO425" s="33">
        <v>8860.9711860000007</v>
      </c>
      <c r="DP425" s="33">
        <v>6681.5737419999996</v>
      </c>
      <c r="DQ425" s="33">
        <v>8115.3878500000001</v>
      </c>
      <c r="DR425" s="33">
        <v>10782.282090000001</v>
      </c>
      <c r="DS425" s="33">
        <v>8860.9711860000007</v>
      </c>
      <c r="DT425" s="33">
        <v>6681.5737419999996</v>
      </c>
      <c r="DU425" s="33">
        <v>8115.3878500000001</v>
      </c>
      <c r="DV425" s="33">
        <v>10782.282090000001</v>
      </c>
      <c r="DW425" s="33">
        <v>8860.9711860000007</v>
      </c>
      <c r="DX425" s="33">
        <v>6681.5737419999996</v>
      </c>
      <c r="DY425" s="33">
        <v>8115.3878500000001</v>
      </c>
      <c r="DZ425" s="33">
        <v>10782.282090000001</v>
      </c>
      <c r="EA425" s="33">
        <v>8860.9711860000007</v>
      </c>
      <c r="EB425" s="33">
        <v>6681.5737419999996</v>
      </c>
      <c r="EC425" s="33">
        <v>8115.3878500000001</v>
      </c>
      <c r="ED425" s="33">
        <v>10782.282090000001</v>
      </c>
      <c r="EE425" s="33">
        <v>8860.9711860000007</v>
      </c>
      <c r="EF425" s="33">
        <v>6681.5737419999996</v>
      </c>
      <c r="EG425" s="33">
        <v>8115.3878500000001</v>
      </c>
      <c r="EH425" s="33">
        <v>10782.282090000001</v>
      </c>
      <c r="EI425" s="33">
        <v>8860.9711860000007</v>
      </c>
      <c r="EJ425" s="33">
        <v>6681.5737419999996</v>
      </c>
      <c r="EK425" s="33">
        <v>8115.3878500000001</v>
      </c>
      <c r="EL425" s="33">
        <v>10782.282090000001</v>
      </c>
      <c r="EM425" s="33">
        <v>8860.9711860000007</v>
      </c>
      <c r="EN425" s="33">
        <v>6681.5737419999996</v>
      </c>
      <c r="EO425" s="33">
        <v>8115.3878500000001</v>
      </c>
      <c r="EP425" s="33">
        <v>10782.282090000001</v>
      </c>
      <c r="EQ425" s="33">
        <v>8860.9711860000007</v>
      </c>
      <c r="ER425" s="33">
        <v>6681.5737419999996</v>
      </c>
      <c r="ES425" s="33">
        <v>8115.3878500000001</v>
      </c>
      <c r="ET425" s="33">
        <v>10782.282090000001</v>
      </c>
      <c r="EU425" s="33">
        <v>8860.9711860000007</v>
      </c>
      <c r="EV425" s="33">
        <v>6681.5737419999996</v>
      </c>
      <c r="EW425" s="33">
        <v>8115.3878500000001</v>
      </c>
      <c r="EX425" s="33">
        <v>10782.282090000001</v>
      </c>
      <c r="EY425" s="33">
        <v>8860.9711860000007</v>
      </c>
      <c r="EZ425" s="33">
        <v>6681.5737419999996</v>
      </c>
      <c r="FA425" s="33">
        <v>8115.3878500000001</v>
      </c>
      <c r="FB425" s="33">
        <v>10782.282090000001</v>
      </c>
      <c r="FC425" s="33">
        <v>8860.9711860000007</v>
      </c>
    </row>
    <row r="426" spans="2:159" x14ac:dyDescent="0.3">
      <c r="B426" s="33" t="s">
        <v>33</v>
      </c>
      <c r="C426" s="33" t="s">
        <v>37</v>
      </c>
    </row>
    <row r="427" spans="2:159" x14ac:dyDescent="0.3">
      <c r="B427" s="33" t="s">
        <v>33</v>
      </c>
      <c r="C427" s="33" t="s">
        <v>38</v>
      </c>
      <c r="DD427" s="33">
        <v>559.82050670000001</v>
      </c>
      <c r="DE427" s="33">
        <v>553.77927820000002</v>
      </c>
      <c r="DF427" s="33">
        <v>676.61759089999998</v>
      </c>
      <c r="DG427" s="33">
        <v>628.28776300000004</v>
      </c>
      <c r="DH427" s="33">
        <v>1197.195502</v>
      </c>
      <c r="DI427" s="33">
        <v>1184.276126</v>
      </c>
      <c r="DJ427" s="33">
        <v>1446.9701030000001</v>
      </c>
      <c r="DK427" s="33">
        <v>1343.615096</v>
      </c>
      <c r="DL427" s="33">
        <v>1197.195502</v>
      </c>
      <c r="DM427" s="33">
        <v>1184.276126</v>
      </c>
      <c r="DN427" s="33">
        <v>1446.9701030000001</v>
      </c>
      <c r="DO427" s="33">
        <v>1343.615096</v>
      </c>
      <c r="DP427" s="33">
        <v>1197.195502</v>
      </c>
      <c r="DQ427" s="33">
        <v>1184.276126</v>
      </c>
      <c r="DR427" s="33">
        <v>1446.9701030000001</v>
      </c>
      <c r="DS427" s="33">
        <v>1343.615096</v>
      </c>
      <c r="DT427" s="33">
        <v>1197.195502</v>
      </c>
      <c r="DU427" s="33">
        <v>1184.276126</v>
      </c>
      <c r="DV427" s="33">
        <v>1446.9701030000001</v>
      </c>
      <c r="DW427" s="33">
        <v>1343.615096</v>
      </c>
      <c r="DX427" s="33">
        <v>1197.195502</v>
      </c>
      <c r="DY427" s="33">
        <v>1184.276126</v>
      </c>
      <c r="DZ427" s="33">
        <v>1446.9701030000001</v>
      </c>
      <c r="EA427" s="33">
        <v>1343.615096</v>
      </c>
      <c r="EB427" s="33">
        <v>1197.195502</v>
      </c>
      <c r="EC427" s="33">
        <v>1184.276126</v>
      </c>
      <c r="ED427" s="33">
        <v>1446.9701030000001</v>
      </c>
      <c r="EE427" s="33">
        <v>1343.615096</v>
      </c>
      <c r="EF427" s="33">
        <v>1197.195502</v>
      </c>
      <c r="EG427" s="33">
        <v>1184.276126</v>
      </c>
      <c r="EH427" s="33">
        <v>1446.9701030000001</v>
      </c>
      <c r="EI427" s="33">
        <v>1343.615096</v>
      </c>
      <c r="EJ427" s="33">
        <v>1197.195502</v>
      </c>
      <c r="EK427" s="33">
        <v>1184.276126</v>
      </c>
      <c r="EL427" s="33">
        <v>1446.9701030000001</v>
      </c>
      <c r="EM427" s="33">
        <v>1343.615096</v>
      </c>
      <c r="EN427" s="33">
        <v>1197.195502</v>
      </c>
      <c r="EO427" s="33">
        <v>1184.276126</v>
      </c>
      <c r="EP427" s="33">
        <v>1446.9701030000001</v>
      </c>
      <c r="EQ427" s="33">
        <v>1343.615096</v>
      </c>
      <c r="ER427" s="33">
        <v>1197.195502</v>
      </c>
      <c r="ES427" s="33">
        <v>1184.276126</v>
      </c>
      <c r="ET427" s="33">
        <v>1446.9701030000001</v>
      </c>
      <c r="EU427" s="33">
        <v>1343.615096</v>
      </c>
      <c r="EV427" s="33">
        <v>1197.195502</v>
      </c>
      <c r="EW427" s="33">
        <v>1184.276126</v>
      </c>
      <c r="EX427" s="33">
        <v>1446.9701030000001</v>
      </c>
      <c r="EY427" s="33">
        <v>1343.615096</v>
      </c>
      <c r="EZ427" s="33">
        <v>1197.195502</v>
      </c>
      <c r="FA427" s="33">
        <v>1184.276126</v>
      </c>
      <c r="FB427" s="33">
        <v>1446.9701030000001</v>
      </c>
      <c r="FC427" s="33">
        <v>1343.615096</v>
      </c>
    </row>
    <row r="428" spans="2:159" x14ac:dyDescent="0.3">
      <c r="B428" s="33" t="s">
        <v>33</v>
      </c>
      <c r="C428" s="33" t="s">
        <v>39</v>
      </c>
    </row>
    <row r="429" spans="2:159" x14ac:dyDescent="0.3">
      <c r="B429" s="33" t="s">
        <v>33</v>
      </c>
      <c r="C429" s="33" t="s">
        <v>40</v>
      </c>
    </row>
    <row r="430" spans="2:159" x14ac:dyDescent="0.3">
      <c r="B430" s="33" t="s">
        <v>33</v>
      </c>
      <c r="C430" s="33" t="s">
        <v>41</v>
      </c>
    </row>
    <row r="431" spans="2:159" x14ac:dyDescent="0.3">
      <c r="B431" s="33" t="s">
        <v>33</v>
      </c>
      <c r="C431" s="33" t="s">
        <v>42</v>
      </c>
    </row>
    <row r="432" spans="2:159" x14ac:dyDescent="0.3">
      <c r="B432" s="33" t="s">
        <v>33</v>
      </c>
      <c r="C432" s="33" t="s">
        <v>43</v>
      </c>
    </row>
    <row r="433" spans="2:159" x14ac:dyDescent="0.3">
      <c r="B433" s="33" t="s">
        <v>33</v>
      </c>
      <c r="C433" s="33" t="s">
        <v>44</v>
      </c>
    </row>
    <row r="434" spans="2:159" x14ac:dyDescent="0.3">
      <c r="B434" s="33" t="s">
        <v>33</v>
      </c>
      <c r="C434" s="33" t="s">
        <v>45</v>
      </c>
    </row>
    <row r="435" spans="2:159" x14ac:dyDescent="0.3">
      <c r="B435" s="33" t="s">
        <v>33</v>
      </c>
      <c r="C435" s="33" t="s">
        <v>46</v>
      </c>
    </row>
    <row r="436" spans="2:159" x14ac:dyDescent="0.3">
      <c r="B436" s="33" t="s">
        <v>33</v>
      </c>
      <c r="C436" s="33" t="s">
        <v>47</v>
      </c>
    </row>
    <row r="437" spans="2:159" x14ac:dyDescent="0.3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559.82050670000001</v>
      </c>
      <c r="DE437" s="33">
        <v>553.77927820000002</v>
      </c>
      <c r="DF437" s="33">
        <v>676.61759089999998</v>
      </c>
      <c r="DG437" s="33">
        <v>628.28776300000004</v>
      </c>
      <c r="DH437" s="33">
        <v>1197.195502</v>
      </c>
      <c r="DI437" s="33">
        <v>1184.276126</v>
      </c>
      <c r="DJ437" s="33">
        <v>1446.9701030000001</v>
      </c>
      <c r="DK437" s="33">
        <v>1343.615096</v>
      </c>
      <c r="DL437" s="33">
        <v>1197.195502</v>
      </c>
      <c r="DM437" s="33">
        <v>1184.276126</v>
      </c>
      <c r="DN437" s="33">
        <v>1446.9701030000001</v>
      </c>
      <c r="DO437" s="33">
        <v>1343.615096</v>
      </c>
      <c r="DP437" s="33">
        <v>1197.195502</v>
      </c>
      <c r="DQ437" s="33">
        <v>1184.276126</v>
      </c>
      <c r="DR437" s="33">
        <v>1446.9701030000001</v>
      </c>
      <c r="DS437" s="33">
        <v>1343.615096</v>
      </c>
      <c r="DT437" s="33">
        <v>1197.195502</v>
      </c>
      <c r="DU437" s="33">
        <v>1184.276126</v>
      </c>
      <c r="DV437" s="33">
        <v>1446.9701030000001</v>
      </c>
      <c r="DW437" s="33">
        <v>1343.615096</v>
      </c>
      <c r="DX437" s="33">
        <v>1197.195502</v>
      </c>
      <c r="DY437" s="33">
        <v>1184.276126</v>
      </c>
      <c r="DZ437" s="33">
        <v>1446.9701030000001</v>
      </c>
      <c r="EA437" s="33">
        <v>1343.615096</v>
      </c>
      <c r="EB437" s="33">
        <v>1197.195502</v>
      </c>
      <c r="EC437" s="33">
        <v>1184.276126</v>
      </c>
      <c r="ED437" s="33">
        <v>1446.9701030000001</v>
      </c>
      <c r="EE437" s="33">
        <v>1343.615096</v>
      </c>
      <c r="EF437" s="33">
        <v>1197.195502</v>
      </c>
      <c r="EG437" s="33">
        <v>1184.276126</v>
      </c>
      <c r="EH437" s="33">
        <v>1446.9701030000001</v>
      </c>
      <c r="EI437" s="33">
        <v>1343.615096</v>
      </c>
      <c r="EJ437" s="33">
        <v>1197.195502</v>
      </c>
      <c r="EK437" s="33">
        <v>1184.276126</v>
      </c>
      <c r="EL437" s="33">
        <v>1446.9701030000001</v>
      </c>
      <c r="EM437" s="33">
        <v>1343.615096</v>
      </c>
      <c r="EN437" s="33">
        <v>1197.195502</v>
      </c>
      <c r="EO437" s="33">
        <v>1184.276126</v>
      </c>
      <c r="EP437" s="33">
        <v>1446.9701030000001</v>
      </c>
      <c r="EQ437" s="33">
        <v>1343.615096</v>
      </c>
      <c r="ER437" s="33">
        <v>1197.195502</v>
      </c>
      <c r="ES437" s="33">
        <v>1184.276126</v>
      </c>
      <c r="ET437" s="33">
        <v>1446.9701030000001</v>
      </c>
      <c r="EU437" s="33">
        <v>1343.615096</v>
      </c>
      <c r="EV437" s="33">
        <v>1197.195502</v>
      </c>
      <c r="EW437" s="33">
        <v>1184.276126</v>
      </c>
      <c r="EX437" s="33">
        <v>1446.9701030000001</v>
      </c>
      <c r="EY437" s="33">
        <v>1343.615096</v>
      </c>
      <c r="EZ437" s="33">
        <v>1197.195502</v>
      </c>
      <c r="FA437" s="33">
        <v>1184.276126</v>
      </c>
      <c r="FB437" s="33">
        <v>1446.9701030000001</v>
      </c>
      <c r="FC437" s="33">
        <v>1343.615096</v>
      </c>
    </row>
    <row r="438" spans="2:159" x14ac:dyDescent="0.3">
      <c r="B438" s="33" t="s">
        <v>34</v>
      </c>
      <c r="C438" s="33" t="s">
        <v>37</v>
      </c>
    </row>
    <row r="439" spans="2:159" x14ac:dyDescent="0.3">
      <c r="B439" s="33" t="s">
        <v>34</v>
      </c>
      <c r="C439" s="33" t="s">
        <v>38</v>
      </c>
    </row>
    <row r="440" spans="2:159" x14ac:dyDescent="0.3">
      <c r="B440" s="33" t="s">
        <v>34</v>
      </c>
      <c r="C440" s="33" t="s">
        <v>39</v>
      </c>
      <c r="BX440" s="33">
        <v>3995.676011</v>
      </c>
      <c r="BY440" s="33">
        <v>4853.1172159999996</v>
      </c>
      <c r="BZ440" s="33">
        <v>6447.9578549999997</v>
      </c>
      <c r="CA440" s="33">
        <v>5298.9866419999998</v>
      </c>
      <c r="CB440" s="33">
        <v>5543.3780399999996</v>
      </c>
      <c r="CC440" s="33">
        <v>6732.9441429999997</v>
      </c>
      <c r="CD440" s="33">
        <v>8945.5370949999997</v>
      </c>
      <c r="CE440" s="33">
        <v>7351.5185170000004</v>
      </c>
      <c r="CF440" s="33">
        <v>7318.9664679999996</v>
      </c>
      <c r="CG440" s="33">
        <v>8889.5601310000002</v>
      </c>
      <c r="CH440" s="33">
        <v>11810.86434</v>
      </c>
      <c r="CI440" s="33">
        <v>9706.2688359999993</v>
      </c>
      <c r="CJ440" s="33">
        <v>9602.7089680000008</v>
      </c>
      <c r="CK440" s="33">
        <v>11663.376130000001</v>
      </c>
      <c r="CL440" s="33">
        <v>15496.217049999999</v>
      </c>
      <c r="CM440" s="33">
        <v>12734.923049999999</v>
      </c>
      <c r="CN440" s="33">
        <v>11943.40575</v>
      </c>
      <c r="CO440" s="33">
        <v>14506.36836</v>
      </c>
      <c r="CP440" s="33">
        <v>19273.478810000001</v>
      </c>
      <c r="CQ440" s="33">
        <v>15839.108920000001</v>
      </c>
      <c r="CR440" s="33">
        <v>13929.10656</v>
      </c>
      <c r="CS440" s="33">
        <v>16918.185219999999</v>
      </c>
      <c r="CT440" s="33">
        <v>22477.87153</v>
      </c>
      <c r="CU440" s="33">
        <v>18472.506130000002</v>
      </c>
      <c r="CV440" s="33">
        <v>15557.13391</v>
      </c>
      <c r="CW440" s="33">
        <v>18895.574670000002</v>
      </c>
      <c r="CX440" s="33">
        <v>25105.07447</v>
      </c>
      <c r="CY440" s="33">
        <v>20631.563859999998</v>
      </c>
      <c r="CZ440" s="33">
        <v>19596.922770000001</v>
      </c>
      <c r="DA440" s="33">
        <v>23802.27101</v>
      </c>
      <c r="DB440" s="33">
        <v>31624.218720000001</v>
      </c>
      <c r="DC440" s="33">
        <v>25989.052090000001</v>
      </c>
      <c r="DD440" s="33">
        <v>20152.82358</v>
      </c>
      <c r="DE440" s="33">
        <v>24477.463830000001</v>
      </c>
      <c r="DF440" s="33">
        <v>32521.294699999999</v>
      </c>
      <c r="DG440" s="33">
        <v>26726.276760000001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3">
      <c r="B441" s="33" t="s">
        <v>34</v>
      </c>
      <c r="C441" s="33" t="s">
        <v>40</v>
      </c>
    </row>
    <row r="442" spans="2:159" x14ac:dyDescent="0.3">
      <c r="B442" s="33" t="s">
        <v>34</v>
      </c>
      <c r="C442" s="33" t="s">
        <v>41</v>
      </c>
    </row>
    <row r="443" spans="2:159" x14ac:dyDescent="0.3">
      <c r="B443" s="33" t="s">
        <v>34</v>
      </c>
      <c r="C443" s="33" t="s">
        <v>42</v>
      </c>
    </row>
    <row r="444" spans="2:159" x14ac:dyDescent="0.3">
      <c r="B444" s="33" t="s">
        <v>34</v>
      </c>
      <c r="C444" s="33" t="s">
        <v>43</v>
      </c>
    </row>
    <row r="445" spans="2:159" x14ac:dyDescent="0.3">
      <c r="B445" s="33" t="s">
        <v>34</v>
      </c>
      <c r="C445" s="33" t="s">
        <v>44</v>
      </c>
    </row>
    <row r="446" spans="2:159" x14ac:dyDescent="0.3">
      <c r="B446" s="33" t="s">
        <v>34</v>
      </c>
      <c r="C446" s="33" t="s">
        <v>45</v>
      </c>
    </row>
    <row r="447" spans="2:159" x14ac:dyDescent="0.3">
      <c r="B447" s="33" t="s">
        <v>34</v>
      </c>
      <c r="C447" s="33" t="s">
        <v>46</v>
      </c>
    </row>
    <row r="448" spans="2:159" x14ac:dyDescent="0.3">
      <c r="B448" s="33" t="s">
        <v>34</v>
      </c>
      <c r="C448" s="33" t="s">
        <v>47</v>
      </c>
    </row>
    <row r="449" spans="2:159" x14ac:dyDescent="0.3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3995.676011</v>
      </c>
      <c r="BY449" s="33">
        <v>4853.1172159999996</v>
      </c>
      <c r="BZ449" s="33">
        <v>6447.9578549999997</v>
      </c>
      <c r="CA449" s="33">
        <v>5298.9866419999998</v>
      </c>
      <c r="CB449" s="33">
        <v>5543.3780399999996</v>
      </c>
      <c r="CC449" s="33">
        <v>6732.9441429999997</v>
      </c>
      <c r="CD449" s="33">
        <v>8945.5370949999997</v>
      </c>
      <c r="CE449" s="33">
        <v>7351.5185170000004</v>
      </c>
      <c r="CF449" s="33">
        <v>7318.9664679999996</v>
      </c>
      <c r="CG449" s="33">
        <v>8889.5601310000002</v>
      </c>
      <c r="CH449" s="33">
        <v>11810.86434</v>
      </c>
      <c r="CI449" s="33">
        <v>9706.2688359999993</v>
      </c>
      <c r="CJ449" s="33">
        <v>9602.7089680000008</v>
      </c>
      <c r="CK449" s="33">
        <v>11663.376130000001</v>
      </c>
      <c r="CL449" s="33">
        <v>15496.217049999999</v>
      </c>
      <c r="CM449" s="33">
        <v>12734.923049999999</v>
      </c>
      <c r="CN449" s="33">
        <v>11943.40575</v>
      </c>
      <c r="CO449" s="33">
        <v>14506.36836</v>
      </c>
      <c r="CP449" s="33">
        <v>19273.478810000001</v>
      </c>
      <c r="CQ449" s="33">
        <v>15839.108920000001</v>
      </c>
      <c r="CR449" s="33">
        <v>13929.10656</v>
      </c>
      <c r="CS449" s="33">
        <v>16918.185219999999</v>
      </c>
      <c r="CT449" s="33">
        <v>22477.87153</v>
      </c>
      <c r="CU449" s="33">
        <v>18472.506130000002</v>
      </c>
      <c r="CV449" s="33">
        <v>15557.13391</v>
      </c>
      <c r="CW449" s="33">
        <v>18895.574670000002</v>
      </c>
      <c r="CX449" s="33">
        <v>25105.07447</v>
      </c>
      <c r="CY449" s="33">
        <v>20631.563859999998</v>
      </c>
      <c r="CZ449" s="33">
        <v>19596.922770000001</v>
      </c>
      <c r="DA449" s="33">
        <v>23802.27101</v>
      </c>
      <c r="DB449" s="33">
        <v>31624.218720000001</v>
      </c>
      <c r="DC449" s="33">
        <v>25989.052090000001</v>
      </c>
      <c r="DD449" s="33">
        <v>20152.82358</v>
      </c>
      <c r="DE449" s="33">
        <v>24477.463830000001</v>
      </c>
      <c r="DF449" s="33">
        <v>32521.294699999999</v>
      </c>
      <c r="DG449" s="33">
        <v>26726.276760000001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3">
      <c r="B450" s="33" t="s">
        <v>35</v>
      </c>
      <c r="C450" s="33" t="s">
        <v>37</v>
      </c>
    </row>
    <row r="451" spans="2:159" x14ac:dyDescent="0.3">
      <c r="B451" s="33" t="s">
        <v>35</v>
      </c>
      <c r="C451" s="33" t="s">
        <v>38</v>
      </c>
    </row>
    <row r="452" spans="2:159" x14ac:dyDescent="0.3">
      <c r="B452" s="33" t="s">
        <v>35</v>
      </c>
      <c r="C452" s="33" t="s">
        <v>39</v>
      </c>
    </row>
    <row r="453" spans="2:159" x14ac:dyDescent="0.3">
      <c r="B453" s="33" t="s">
        <v>35</v>
      </c>
      <c r="C453" s="33" t="s">
        <v>40</v>
      </c>
    </row>
    <row r="454" spans="2:159" x14ac:dyDescent="0.3">
      <c r="B454" s="33" t="s">
        <v>35</v>
      </c>
      <c r="C454" s="33" t="s">
        <v>41</v>
      </c>
    </row>
    <row r="455" spans="2:159" x14ac:dyDescent="0.3">
      <c r="B455" s="33" t="s">
        <v>35</v>
      </c>
      <c r="C455" s="33" t="s">
        <v>42</v>
      </c>
    </row>
    <row r="456" spans="2:159" x14ac:dyDescent="0.3">
      <c r="B456" s="33" t="s">
        <v>35</v>
      </c>
      <c r="C456" s="33" t="s">
        <v>43</v>
      </c>
    </row>
    <row r="457" spans="2:159" x14ac:dyDescent="0.3">
      <c r="B457" s="33" t="s">
        <v>35</v>
      </c>
      <c r="C457" s="33" t="s">
        <v>44</v>
      </c>
    </row>
    <row r="458" spans="2:159" x14ac:dyDescent="0.3">
      <c r="B458" s="33" t="s">
        <v>35</v>
      </c>
      <c r="C458" s="33" t="s">
        <v>45</v>
      </c>
    </row>
    <row r="459" spans="2:159" x14ac:dyDescent="0.3">
      <c r="B459" s="33" t="s">
        <v>35</v>
      </c>
      <c r="C459" s="33" t="s">
        <v>46</v>
      </c>
    </row>
    <row r="460" spans="2:159" x14ac:dyDescent="0.3">
      <c r="B460" s="33" t="s">
        <v>35</v>
      </c>
      <c r="C460" s="33" t="s">
        <v>47</v>
      </c>
    </row>
    <row r="461" spans="2:159" x14ac:dyDescent="0.3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3">
      <c r="B462" s="33" t="s">
        <v>36</v>
      </c>
      <c r="C462" s="33" t="s">
        <v>37</v>
      </c>
    </row>
    <row r="463" spans="2:159" x14ac:dyDescent="0.3">
      <c r="B463" s="33" t="s">
        <v>36</v>
      </c>
      <c r="C463" s="33" t="s">
        <v>38</v>
      </c>
    </row>
    <row r="464" spans="2:159" x14ac:dyDescent="0.3">
      <c r="B464" s="33" t="s">
        <v>36</v>
      </c>
      <c r="C464" s="33" t="s">
        <v>39</v>
      </c>
      <c r="DL464" s="33">
        <v>6457.0543980000002</v>
      </c>
      <c r="DM464" s="33">
        <v>7842.6883889999999</v>
      </c>
      <c r="DN464" s="33">
        <v>10419.96761</v>
      </c>
      <c r="DO464" s="33">
        <v>8563.2180640000006</v>
      </c>
      <c r="DP464" s="33">
        <v>9029.2089159999996</v>
      </c>
      <c r="DQ464" s="33">
        <v>10966.8074</v>
      </c>
      <c r="DR464" s="33">
        <v>14570.74057</v>
      </c>
      <c r="DS464" s="33">
        <v>11974.358609999999</v>
      </c>
      <c r="DT464" s="33">
        <v>10473.67662</v>
      </c>
      <c r="DU464" s="33">
        <v>12721.246709999999</v>
      </c>
      <c r="DV464" s="33">
        <v>16901.727080000001</v>
      </c>
      <c r="DW464" s="33">
        <v>13889.98316</v>
      </c>
      <c r="DX464" s="33">
        <v>12039.009830000001</v>
      </c>
      <c r="DY464" s="33">
        <v>14622.48833</v>
      </c>
      <c r="DZ464" s="33">
        <v>19427.75835</v>
      </c>
      <c r="EA464" s="33">
        <v>15965.89716</v>
      </c>
      <c r="EB464" s="33">
        <v>13342.885679999999</v>
      </c>
      <c r="EC464" s="33">
        <v>16206.165870000001</v>
      </c>
      <c r="ED464" s="33">
        <v>21531.867020000002</v>
      </c>
      <c r="EE464" s="33">
        <v>17695.07157</v>
      </c>
      <c r="EF464" s="33">
        <v>14933.264090000001</v>
      </c>
      <c r="EG464" s="33">
        <v>18137.8272</v>
      </c>
      <c r="EH464" s="33">
        <v>24098.314590000002</v>
      </c>
      <c r="EI464" s="33">
        <v>19804.20002</v>
      </c>
      <c r="EJ464" s="33">
        <v>15513.73813</v>
      </c>
      <c r="EK464" s="33">
        <v>18842.86649</v>
      </c>
      <c r="EL464" s="33">
        <v>25035.04523</v>
      </c>
      <c r="EM464" s="33">
        <v>20574.01323</v>
      </c>
      <c r="EN464" s="33">
        <v>15901.911700000001</v>
      </c>
      <c r="EO464" s="33">
        <v>19314.339100000001</v>
      </c>
      <c r="EP464" s="33">
        <v>25661.45407</v>
      </c>
      <c r="EQ464" s="33">
        <v>21088.801350000002</v>
      </c>
      <c r="ER464" s="33">
        <v>17191.31682</v>
      </c>
      <c r="ES464" s="33">
        <v>20880.440600000002</v>
      </c>
      <c r="ET464" s="33">
        <v>27742.21083</v>
      </c>
      <c r="EU464" s="33">
        <v>22798.784970000001</v>
      </c>
      <c r="EV464" s="33">
        <v>18929.755260000002</v>
      </c>
      <c r="EW464" s="33">
        <v>22991.934499999999</v>
      </c>
      <c r="EX464" s="33">
        <v>30547.587879999999</v>
      </c>
      <c r="EY464" s="33">
        <v>25104.2677</v>
      </c>
      <c r="EZ464" s="33">
        <v>20805.46787</v>
      </c>
      <c r="FA464" s="33">
        <v>25270.160540000001</v>
      </c>
      <c r="FB464" s="33">
        <v>33574.488920000003</v>
      </c>
      <c r="FC464" s="33">
        <v>27591.800729999999</v>
      </c>
    </row>
    <row r="465" spans="2:159" x14ac:dyDescent="0.3">
      <c r="B465" s="33" t="s">
        <v>36</v>
      </c>
      <c r="C465" s="33" t="s">
        <v>40</v>
      </c>
    </row>
    <row r="466" spans="2:159" x14ac:dyDescent="0.3">
      <c r="B466" s="33" t="s">
        <v>36</v>
      </c>
      <c r="C466" s="33" t="s">
        <v>41</v>
      </c>
    </row>
    <row r="467" spans="2:159" x14ac:dyDescent="0.3">
      <c r="B467" s="33" t="s">
        <v>36</v>
      </c>
      <c r="C467" s="33" t="s">
        <v>42</v>
      </c>
    </row>
    <row r="468" spans="2:159" x14ac:dyDescent="0.3">
      <c r="B468" s="33" t="s">
        <v>36</v>
      </c>
      <c r="C468" s="33" t="s">
        <v>43</v>
      </c>
    </row>
    <row r="469" spans="2:159" x14ac:dyDescent="0.3">
      <c r="B469" s="33" t="s">
        <v>36</v>
      </c>
      <c r="C469" s="33" t="s">
        <v>44</v>
      </c>
    </row>
    <row r="470" spans="2:159" x14ac:dyDescent="0.3">
      <c r="B470" s="33" t="s">
        <v>36</v>
      </c>
      <c r="C470" s="33" t="s">
        <v>45</v>
      </c>
    </row>
    <row r="471" spans="2:159" x14ac:dyDescent="0.3">
      <c r="B471" s="33" t="s">
        <v>36</v>
      </c>
      <c r="C471" s="33" t="s">
        <v>46</v>
      </c>
    </row>
    <row r="472" spans="2:159" x14ac:dyDescent="0.3">
      <c r="B472" s="33" t="s">
        <v>36</v>
      </c>
      <c r="C472" s="33" t="s">
        <v>47</v>
      </c>
    </row>
    <row r="473" spans="2:159" x14ac:dyDescent="0.3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6457.0543980000002</v>
      </c>
      <c r="DM473" s="33">
        <v>7842.6883889999999</v>
      </c>
      <c r="DN473" s="33">
        <v>10419.96761</v>
      </c>
      <c r="DO473" s="33">
        <v>8563.2180640000006</v>
      </c>
      <c r="DP473" s="33">
        <v>9029.2089159999996</v>
      </c>
      <c r="DQ473" s="33">
        <v>10966.8074</v>
      </c>
      <c r="DR473" s="33">
        <v>14570.74057</v>
      </c>
      <c r="DS473" s="33">
        <v>11974.358609999999</v>
      </c>
      <c r="DT473" s="33">
        <v>10473.67662</v>
      </c>
      <c r="DU473" s="33">
        <v>12721.246709999999</v>
      </c>
      <c r="DV473" s="33">
        <v>16901.727080000001</v>
      </c>
      <c r="DW473" s="33">
        <v>13889.98316</v>
      </c>
      <c r="DX473" s="33">
        <v>12039.009830000001</v>
      </c>
      <c r="DY473" s="33">
        <v>14622.48833</v>
      </c>
      <c r="DZ473" s="33">
        <v>19427.75835</v>
      </c>
      <c r="EA473" s="33">
        <v>15965.89716</v>
      </c>
      <c r="EB473" s="33">
        <v>13342.885679999999</v>
      </c>
      <c r="EC473" s="33">
        <v>16206.165870000001</v>
      </c>
      <c r="ED473" s="33">
        <v>21531.867020000002</v>
      </c>
      <c r="EE473" s="33">
        <v>17695.07157</v>
      </c>
      <c r="EF473" s="33">
        <v>14933.264090000001</v>
      </c>
      <c r="EG473" s="33">
        <v>18137.8272</v>
      </c>
      <c r="EH473" s="33">
        <v>24098.314590000002</v>
      </c>
      <c r="EI473" s="33">
        <v>19804.20002</v>
      </c>
      <c r="EJ473" s="33">
        <v>15513.73813</v>
      </c>
      <c r="EK473" s="33">
        <v>18842.86649</v>
      </c>
      <c r="EL473" s="33">
        <v>25035.04523</v>
      </c>
      <c r="EM473" s="33">
        <v>20574.01323</v>
      </c>
      <c r="EN473" s="33">
        <v>15901.911700000001</v>
      </c>
      <c r="EO473" s="33">
        <v>19314.339100000001</v>
      </c>
      <c r="EP473" s="33">
        <v>25661.45407</v>
      </c>
      <c r="EQ473" s="33">
        <v>21088.801350000002</v>
      </c>
      <c r="ER473" s="33">
        <v>17191.31682</v>
      </c>
      <c r="ES473" s="33">
        <v>20880.440600000002</v>
      </c>
      <c r="ET473" s="33">
        <v>27742.21083</v>
      </c>
      <c r="EU473" s="33">
        <v>22798.784970000001</v>
      </c>
      <c r="EV473" s="33">
        <v>18929.755260000002</v>
      </c>
      <c r="EW473" s="33">
        <v>22991.934499999999</v>
      </c>
      <c r="EX473" s="33">
        <v>30547.587879999999</v>
      </c>
      <c r="EY473" s="33">
        <v>25104.2677</v>
      </c>
      <c r="EZ473" s="33">
        <v>20805.46787</v>
      </c>
      <c r="FA473" s="33">
        <v>25270.160540000001</v>
      </c>
      <c r="FB473" s="33">
        <v>33574.488920000003</v>
      </c>
      <c r="FC473" s="33">
        <v>27591.800729999999</v>
      </c>
    </row>
    <row r="474" spans="2:159" x14ac:dyDescent="0.3">
      <c r="B474" s="33" t="s">
        <v>229</v>
      </c>
      <c r="C474" s="33" t="s">
        <v>37</v>
      </c>
    </row>
    <row r="475" spans="2:159" x14ac:dyDescent="0.3">
      <c r="B475" s="33" t="s">
        <v>229</v>
      </c>
      <c r="C475" s="33" t="s">
        <v>38</v>
      </c>
    </row>
    <row r="476" spans="2:159" x14ac:dyDescent="0.3">
      <c r="B476" s="33" t="s">
        <v>229</v>
      </c>
      <c r="C476" s="33" t="s">
        <v>39</v>
      </c>
    </row>
    <row r="477" spans="2:159" x14ac:dyDescent="0.3">
      <c r="B477" s="33" t="s">
        <v>229</v>
      </c>
      <c r="C477" s="33" t="s">
        <v>40</v>
      </c>
    </row>
    <row r="478" spans="2:159" x14ac:dyDescent="0.3">
      <c r="B478" s="33" t="s">
        <v>229</v>
      </c>
      <c r="C478" s="33" t="s">
        <v>41</v>
      </c>
    </row>
    <row r="479" spans="2:159" x14ac:dyDescent="0.3">
      <c r="B479" s="33" t="s">
        <v>229</v>
      </c>
      <c r="C479" s="33" t="s">
        <v>42</v>
      </c>
    </row>
    <row r="480" spans="2:159" x14ac:dyDescent="0.3">
      <c r="B480" s="33" t="s">
        <v>229</v>
      </c>
      <c r="C480" s="33" t="s">
        <v>43</v>
      </c>
    </row>
    <row r="481" spans="2:159" x14ac:dyDescent="0.3">
      <c r="B481" s="33" t="s">
        <v>229</v>
      </c>
      <c r="C481" s="33" t="s">
        <v>44</v>
      </c>
    </row>
    <row r="482" spans="2:159" x14ac:dyDescent="0.3">
      <c r="B482" s="33" t="s">
        <v>229</v>
      </c>
      <c r="C482" s="33" t="s">
        <v>45</v>
      </c>
    </row>
    <row r="483" spans="2:159" x14ac:dyDescent="0.3">
      <c r="B483" s="33" t="s">
        <v>229</v>
      </c>
      <c r="C483" s="33" t="s">
        <v>46</v>
      </c>
    </row>
    <row r="484" spans="2:159" x14ac:dyDescent="0.3">
      <c r="B484" s="33" t="s">
        <v>229</v>
      </c>
      <c r="C484" s="33" t="s">
        <v>47</v>
      </c>
    </row>
    <row r="485" spans="2:159" x14ac:dyDescent="0.3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230</v>
      </c>
      <c r="C486" s="33" t="s">
        <v>37</v>
      </c>
    </row>
    <row r="487" spans="2:159" x14ac:dyDescent="0.3">
      <c r="B487" s="33" t="s">
        <v>230</v>
      </c>
      <c r="C487" s="33" t="s">
        <v>38</v>
      </c>
    </row>
    <row r="488" spans="2:159" x14ac:dyDescent="0.3">
      <c r="B488" s="33" t="s">
        <v>230</v>
      </c>
      <c r="C488" s="33" t="s">
        <v>39</v>
      </c>
    </row>
    <row r="489" spans="2:159" x14ac:dyDescent="0.3">
      <c r="B489" s="33" t="s">
        <v>230</v>
      </c>
      <c r="C489" s="33" t="s">
        <v>40</v>
      </c>
    </row>
    <row r="490" spans="2:159" x14ac:dyDescent="0.3">
      <c r="B490" s="33" t="s">
        <v>230</v>
      </c>
      <c r="C490" s="33" t="s">
        <v>41</v>
      </c>
    </row>
    <row r="491" spans="2:159" x14ac:dyDescent="0.3">
      <c r="B491" s="33" t="s">
        <v>230</v>
      </c>
      <c r="C491" s="33" t="s">
        <v>42</v>
      </c>
    </row>
    <row r="492" spans="2:159" x14ac:dyDescent="0.3">
      <c r="B492" s="33" t="s">
        <v>230</v>
      </c>
      <c r="C492" s="33" t="s">
        <v>43</v>
      </c>
    </row>
    <row r="493" spans="2:159" x14ac:dyDescent="0.3">
      <c r="B493" s="33" t="s">
        <v>230</v>
      </c>
      <c r="C493" s="33" t="s">
        <v>44</v>
      </c>
    </row>
    <row r="494" spans="2:159" x14ac:dyDescent="0.3">
      <c r="B494" s="33" t="s">
        <v>230</v>
      </c>
      <c r="C494" s="33" t="s">
        <v>45</v>
      </c>
    </row>
    <row r="495" spans="2:159" x14ac:dyDescent="0.3">
      <c r="B495" s="33" t="s">
        <v>230</v>
      </c>
      <c r="C495" s="33" t="s">
        <v>46</v>
      </c>
    </row>
    <row r="496" spans="2:159" x14ac:dyDescent="0.3">
      <c r="B496" s="33" t="s">
        <v>230</v>
      </c>
      <c r="C496" s="33" t="s">
        <v>47</v>
      </c>
    </row>
    <row r="497" spans="2:159" x14ac:dyDescent="0.3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231</v>
      </c>
      <c r="C498" s="33" t="s">
        <v>37</v>
      </c>
    </row>
    <row r="499" spans="2:159" x14ac:dyDescent="0.3">
      <c r="B499" s="33" t="s">
        <v>231</v>
      </c>
      <c r="C499" s="33" t="s">
        <v>38</v>
      </c>
    </row>
    <row r="500" spans="2:159" x14ac:dyDescent="0.3">
      <c r="B500" s="33" t="s">
        <v>231</v>
      </c>
      <c r="C500" s="33" t="s">
        <v>39</v>
      </c>
    </row>
    <row r="501" spans="2:159" x14ac:dyDescent="0.3">
      <c r="B501" s="33" t="s">
        <v>231</v>
      </c>
      <c r="C501" s="33" t="s">
        <v>40</v>
      </c>
    </row>
    <row r="502" spans="2:159" x14ac:dyDescent="0.3">
      <c r="B502" s="33" t="s">
        <v>231</v>
      </c>
      <c r="C502" s="33" t="s">
        <v>41</v>
      </c>
    </row>
    <row r="503" spans="2:159" x14ac:dyDescent="0.3">
      <c r="B503" s="33" t="s">
        <v>231</v>
      </c>
      <c r="C503" s="33" t="s">
        <v>42</v>
      </c>
    </row>
    <row r="504" spans="2:159" x14ac:dyDescent="0.3">
      <c r="B504" s="33" t="s">
        <v>231</v>
      </c>
      <c r="C504" s="33" t="s">
        <v>43</v>
      </c>
    </row>
    <row r="505" spans="2:159" x14ac:dyDescent="0.3">
      <c r="B505" s="33" t="s">
        <v>231</v>
      </c>
      <c r="C505" s="33" t="s">
        <v>44</v>
      </c>
    </row>
    <row r="506" spans="2:159" x14ac:dyDescent="0.3">
      <c r="B506" s="33" t="s">
        <v>231</v>
      </c>
      <c r="C506" s="33" t="s">
        <v>45</v>
      </c>
    </row>
    <row r="507" spans="2:159" x14ac:dyDescent="0.3">
      <c r="B507" s="33" t="s">
        <v>231</v>
      </c>
      <c r="C507" s="33" t="s">
        <v>46</v>
      </c>
    </row>
    <row r="508" spans="2:159" x14ac:dyDescent="0.3">
      <c r="B508" s="33" t="s">
        <v>231</v>
      </c>
      <c r="C508" s="33" t="s">
        <v>47</v>
      </c>
    </row>
    <row r="509" spans="2:159" x14ac:dyDescent="0.3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232</v>
      </c>
      <c r="C510" s="33" t="s">
        <v>37</v>
      </c>
    </row>
    <row r="511" spans="2:159" x14ac:dyDescent="0.3">
      <c r="B511" s="33" t="s">
        <v>232</v>
      </c>
      <c r="C511" s="33" t="s">
        <v>38</v>
      </c>
    </row>
    <row r="512" spans="2:159" x14ac:dyDescent="0.3">
      <c r="B512" s="33" t="s">
        <v>232</v>
      </c>
      <c r="C512" s="33" t="s">
        <v>39</v>
      </c>
    </row>
    <row r="513" spans="2:159" x14ac:dyDescent="0.3">
      <c r="B513" s="33" t="s">
        <v>232</v>
      </c>
      <c r="C513" s="33" t="s">
        <v>40</v>
      </c>
    </row>
    <row r="514" spans="2:159" x14ac:dyDescent="0.3">
      <c r="B514" s="33" t="s">
        <v>232</v>
      </c>
      <c r="C514" s="33" t="s">
        <v>41</v>
      </c>
    </row>
    <row r="515" spans="2:159" x14ac:dyDescent="0.3">
      <c r="B515" s="33" t="s">
        <v>232</v>
      </c>
      <c r="C515" s="33" t="s">
        <v>42</v>
      </c>
    </row>
    <row r="516" spans="2:159" x14ac:dyDescent="0.3">
      <c r="B516" s="33" t="s">
        <v>232</v>
      </c>
      <c r="C516" s="33" t="s">
        <v>43</v>
      </c>
    </row>
    <row r="517" spans="2:159" x14ac:dyDescent="0.3">
      <c r="B517" s="33" t="s">
        <v>232</v>
      </c>
      <c r="C517" s="33" t="s">
        <v>44</v>
      </c>
    </row>
    <row r="518" spans="2:159" x14ac:dyDescent="0.3">
      <c r="B518" s="33" t="s">
        <v>232</v>
      </c>
      <c r="C518" s="33" t="s">
        <v>45</v>
      </c>
    </row>
    <row r="519" spans="2:159" x14ac:dyDescent="0.3">
      <c r="B519" s="33" t="s">
        <v>232</v>
      </c>
      <c r="C519" s="33" t="s">
        <v>46</v>
      </c>
    </row>
    <row r="520" spans="2:159" x14ac:dyDescent="0.3">
      <c r="B520" s="33" t="s">
        <v>232</v>
      </c>
      <c r="C520" s="33" t="s">
        <v>47</v>
      </c>
    </row>
    <row r="521" spans="2:159" x14ac:dyDescent="0.3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233</v>
      </c>
      <c r="C522" s="33" t="s">
        <v>37</v>
      </c>
    </row>
    <row r="523" spans="2:159" x14ac:dyDescent="0.3">
      <c r="B523" s="33" t="s">
        <v>233</v>
      </c>
      <c r="C523" s="33" t="s">
        <v>38</v>
      </c>
    </row>
    <row r="524" spans="2:159" x14ac:dyDescent="0.3">
      <c r="B524" s="33" t="s">
        <v>233</v>
      </c>
      <c r="C524" s="33" t="s">
        <v>39</v>
      </c>
    </row>
    <row r="525" spans="2:159" x14ac:dyDescent="0.3">
      <c r="B525" s="33" t="s">
        <v>233</v>
      </c>
      <c r="C525" s="33" t="s">
        <v>40</v>
      </c>
    </row>
    <row r="526" spans="2:159" x14ac:dyDescent="0.3">
      <c r="B526" s="33" t="s">
        <v>233</v>
      </c>
      <c r="C526" s="33" t="s">
        <v>41</v>
      </c>
    </row>
    <row r="527" spans="2:159" x14ac:dyDescent="0.3">
      <c r="B527" s="33" t="s">
        <v>233</v>
      </c>
      <c r="C527" s="33" t="s">
        <v>42</v>
      </c>
    </row>
    <row r="528" spans="2:159" x14ac:dyDescent="0.3">
      <c r="B528" s="33" t="s">
        <v>233</v>
      </c>
      <c r="C528" s="33" t="s">
        <v>43</v>
      </c>
    </row>
    <row r="529" spans="2:159" x14ac:dyDescent="0.3">
      <c r="B529" s="33" t="s">
        <v>233</v>
      </c>
      <c r="C529" s="33" t="s">
        <v>44</v>
      </c>
    </row>
    <row r="530" spans="2:159" x14ac:dyDescent="0.3">
      <c r="B530" s="33" t="s">
        <v>233</v>
      </c>
      <c r="C530" s="33" t="s">
        <v>45</v>
      </c>
    </row>
    <row r="531" spans="2:159" x14ac:dyDescent="0.3">
      <c r="B531" s="33" t="s">
        <v>233</v>
      </c>
      <c r="C531" s="33" t="s">
        <v>46</v>
      </c>
    </row>
    <row r="532" spans="2:159" x14ac:dyDescent="0.3">
      <c r="B532" s="33" t="s">
        <v>233</v>
      </c>
      <c r="C532" s="33" t="s">
        <v>47</v>
      </c>
    </row>
    <row r="533" spans="2:159" x14ac:dyDescent="0.3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234</v>
      </c>
      <c r="C534" s="33" t="s">
        <v>37</v>
      </c>
    </row>
    <row r="535" spans="2:159" x14ac:dyDescent="0.3">
      <c r="B535" s="33" t="s">
        <v>234</v>
      </c>
      <c r="C535" s="33" t="s">
        <v>38</v>
      </c>
    </row>
    <row r="536" spans="2:159" x14ac:dyDescent="0.3">
      <c r="B536" s="33" t="s">
        <v>234</v>
      </c>
      <c r="C536" s="33" t="s">
        <v>39</v>
      </c>
    </row>
    <row r="537" spans="2:159" x14ac:dyDescent="0.3">
      <c r="B537" s="33" t="s">
        <v>234</v>
      </c>
      <c r="C537" s="33" t="s">
        <v>40</v>
      </c>
    </row>
    <row r="538" spans="2:159" x14ac:dyDescent="0.3">
      <c r="B538" s="33" t="s">
        <v>234</v>
      </c>
      <c r="C538" s="33" t="s">
        <v>41</v>
      </c>
    </row>
    <row r="539" spans="2:159" x14ac:dyDescent="0.3">
      <c r="B539" s="33" t="s">
        <v>234</v>
      </c>
      <c r="C539" s="33" t="s">
        <v>42</v>
      </c>
    </row>
    <row r="540" spans="2:159" x14ac:dyDescent="0.3">
      <c r="B540" s="33" t="s">
        <v>234</v>
      </c>
      <c r="C540" s="33" t="s">
        <v>43</v>
      </c>
    </row>
    <row r="541" spans="2:159" x14ac:dyDescent="0.3">
      <c r="B541" s="33" t="s">
        <v>234</v>
      </c>
      <c r="C541" s="33" t="s">
        <v>44</v>
      </c>
    </row>
    <row r="542" spans="2:159" x14ac:dyDescent="0.3">
      <c r="B542" s="33" t="s">
        <v>234</v>
      </c>
      <c r="C542" s="33" t="s">
        <v>45</v>
      </c>
    </row>
    <row r="543" spans="2:159" x14ac:dyDescent="0.3">
      <c r="B543" s="33" t="s">
        <v>234</v>
      </c>
      <c r="C543" s="33" t="s">
        <v>46</v>
      </c>
    </row>
    <row r="544" spans="2:159" x14ac:dyDescent="0.3">
      <c r="B544" s="33" t="s">
        <v>234</v>
      </c>
      <c r="C544" s="33" t="s">
        <v>47</v>
      </c>
    </row>
    <row r="545" spans="2:159" x14ac:dyDescent="0.3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235</v>
      </c>
      <c r="C546" s="33" t="s">
        <v>37</v>
      </c>
    </row>
    <row r="547" spans="2:159" x14ac:dyDescent="0.3">
      <c r="B547" s="33" t="s">
        <v>235</v>
      </c>
      <c r="C547" s="33" t="s">
        <v>38</v>
      </c>
    </row>
    <row r="548" spans="2:159" x14ac:dyDescent="0.3">
      <c r="B548" s="33" t="s">
        <v>235</v>
      </c>
      <c r="C548" s="33" t="s">
        <v>39</v>
      </c>
    </row>
    <row r="549" spans="2:159" x14ac:dyDescent="0.3">
      <c r="B549" s="33" t="s">
        <v>235</v>
      </c>
      <c r="C549" s="33" t="s">
        <v>40</v>
      </c>
    </row>
    <row r="550" spans="2:159" x14ac:dyDescent="0.3">
      <c r="B550" s="33" t="s">
        <v>235</v>
      </c>
      <c r="C550" s="33" t="s">
        <v>41</v>
      </c>
    </row>
    <row r="551" spans="2:159" x14ac:dyDescent="0.3">
      <c r="B551" s="33" t="s">
        <v>235</v>
      </c>
      <c r="C551" s="33" t="s">
        <v>42</v>
      </c>
    </row>
    <row r="552" spans="2:159" x14ac:dyDescent="0.3">
      <c r="B552" s="33" t="s">
        <v>235</v>
      </c>
      <c r="C552" s="33" t="s">
        <v>43</v>
      </c>
    </row>
    <row r="553" spans="2:159" x14ac:dyDescent="0.3">
      <c r="B553" s="33" t="s">
        <v>235</v>
      </c>
      <c r="C553" s="33" t="s">
        <v>44</v>
      </c>
    </row>
    <row r="554" spans="2:159" x14ac:dyDescent="0.3">
      <c r="B554" s="33" t="s">
        <v>235</v>
      </c>
      <c r="C554" s="33" t="s">
        <v>45</v>
      </c>
    </row>
    <row r="555" spans="2:159" x14ac:dyDescent="0.3">
      <c r="B555" s="33" t="s">
        <v>235</v>
      </c>
      <c r="C555" s="33" t="s">
        <v>46</v>
      </c>
    </row>
    <row r="556" spans="2:159" x14ac:dyDescent="0.3">
      <c r="B556" s="33" t="s">
        <v>235</v>
      </c>
      <c r="C556" s="33" t="s">
        <v>47</v>
      </c>
    </row>
    <row r="557" spans="2:159" x14ac:dyDescent="0.3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236</v>
      </c>
      <c r="C558" s="33" t="s">
        <v>37</v>
      </c>
    </row>
    <row r="559" spans="2:159" x14ac:dyDescent="0.3">
      <c r="B559" s="33" t="s">
        <v>236</v>
      </c>
      <c r="C559" s="33" t="s">
        <v>38</v>
      </c>
    </row>
    <row r="560" spans="2:159" x14ac:dyDescent="0.3">
      <c r="B560" s="33" t="s">
        <v>236</v>
      </c>
      <c r="C560" s="33" t="s">
        <v>39</v>
      </c>
    </row>
    <row r="561" spans="2:159" x14ac:dyDescent="0.3">
      <c r="B561" s="33" t="s">
        <v>236</v>
      </c>
      <c r="C561" s="33" t="s">
        <v>40</v>
      </c>
    </row>
    <row r="562" spans="2:159" x14ac:dyDescent="0.3">
      <c r="B562" s="33" t="s">
        <v>236</v>
      </c>
      <c r="C562" s="33" t="s">
        <v>41</v>
      </c>
    </row>
    <row r="563" spans="2:159" x14ac:dyDescent="0.3">
      <c r="B563" s="33" t="s">
        <v>236</v>
      </c>
      <c r="C563" s="33" t="s">
        <v>42</v>
      </c>
    </row>
    <row r="564" spans="2:159" x14ac:dyDescent="0.3">
      <c r="B564" s="33" t="s">
        <v>236</v>
      </c>
      <c r="C564" s="33" t="s">
        <v>43</v>
      </c>
    </row>
    <row r="565" spans="2:159" x14ac:dyDescent="0.3">
      <c r="B565" s="33" t="s">
        <v>236</v>
      </c>
      <c r="C565" s="33" t="s">
        <v>44</v>
      </c>
    </row>
    <row r="566" spans="2:159" x14ac:dyDescent="0.3">
      <c r="B566" s="33" t="s">
        <v>236</v>
      </c>
      <c r="C566" s="33" t="s">
        <v>45</v>
      </c>
    </row>
    <row r="567" spans="2:159" x14ac:dyDescent="0.3">
      <c r="B567" s="33" t="s">
        <v>236</v>
      </c>
      <c r="C567" s="33" t="s">
        <v>46</v>
      </c>
    </row>
    <row r="568" spans="2:159" x14ac:dyDescent="0.3">
      <c r="B568" s="33" t="s">
        <v>236</v>
      </c>
      <c r="C568" s="33" t="s">
        <v>47</v>
      </c>
    </row>
    <row r="569" spans="2:159" x14ac:dyDescent="0.3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237</v>
      </c>
      <c r="C570" s="33" t="s">
        <v>37</v>
      </c>
    </row>
    <row r="571" spans="2:159" x14ac:dyDescent="0.3">
      <c r="B571" s="33" t="s">
        <v>237</v>
      </c>
      <c r="C571" s="33" t="s">
        <v>38</v>
      </c>
    </row>
    <row r="572" spans="2:159" x14ac:dyDescent="0.3">
      <c r="B572" s="33" t="s">
        <v>237</v>
      </c>
      <c r="C572" s="33" t="s">
        <v>39</v>
      </c>
    </row>
    <row r="573" spans="2:159" x14ac:dyDescent="0.3">
      <c r="B573" s="33" t="s">
        <v>237</v>
      </c>
      <c r="C573" s="33" t="s">
        <v>40</v>
      </c>
    </row>
    <row r="574" spans="2:159" x14ac:dyDescent="0.3">
      <c r="B574" s="33" t="s">
        <v>237</v>
      </c>
      <c r="C574" s="33" t="s">
        <v>41</v>
      </c>
    </row>
    <row r="575" spans="2:159" x14ac:dyDescent="0.3">
      <c r="B575" s="33" t="s">
        <v>237</v>
      </c>
      <c r="C575" s="33" t="s">
        <v>42</v>
      </c>
    </row>
    <row r="576" spans="2:159" x14ac:dyDescent="0.3">
      <c r="B576" s="33" t="s">
        <v>237</v>
      </c>
      <c r="C576" s="33" t="s">
        <v>43</v>
      </c>
    </row>
    <row r="577" spans="2:159" x14ac:dyDescent="0.3">
      <c r="B577" s="33" t="s">
        <v>237</v>
      </c>
      <c r="C577" s="33" t="s">
        <v>44</v>
      </c>
    </row>
    <row r="578" spans="2:159" x14ac:dyDescent="0.3">
      <c r="B578" s="33" t="s">
        <v>237</v>
      </c>
      <c r="C578" s="33" t="s">
        <v>45</v>
      </c>
    </row>
    <row r="579" spans="2:159" x14ac:dyDescent="0.3">
      <c r="B579" s="33" t="s">
        <v>237</v>
      </c>
      <c r="C579" s="33" t="s">
        <v>46</v>
      </c>
    </row>
    <row r="580" spans="2:159" x14ac:dyDescent="0.3">
      <c r="B580" s="33" t="s">
        <v>237</v>
      </c>
      <c r="C580" s="33" t="s">
        <v>47</v>
      </c>
    </row>
    <row r="581" spans="2:159" x14ac:dyDescent="0.3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238</v>
      </c>
      <c r="C582" s="33" t="s">
        <v>37</v>
      </c>
    </row>
    <row r="583" spans="2:159" x14ac:dyDescent="0.3">
      <c r="B583" s="33" t="s">
        <v>238</v>
      </c>
      <c r="C583" s="33" t="s">
        <v>38</v>
      </c>
    </row>
    <row r="584" spans="2:159" x14ac:dyDescent="0.3">
      <c r="B584" s="33" t="s">
        <v>238</v>
      </c>
      <c r="C584" s="33" t="s">
        <v>39</v>
      </c>
    </row>
    <row r="585" spans="2:159" x14ac:dyDescent="0.3">
      <c r="B585" s="33" t="s">
        <v>238</v>
      </c>
      <c r="C585" s="33" t="s">
        <v>40</v>
      </c>
    </row>
    <row r="586" spans="2:159" x14ac:dyDescent="0.3">
      <c r="B586" s="33" t="s">
        <v>238</v>
      </c>
      <c r="C586" s="33" t="s">
        <v>41</v>
      </c>
    </row>
    <row r="587" spans="2:159" x14ac:dyDescent="0.3">
      <c r="B587" s="33" t="s">
        <v>238</v>
      </c>
      <c r="C587" s="33" t="s">
        <v>42</v>
      </c>
    </row>
    <row r="588" spans="2:159" x14ac:dyDescent="0.3">
      <c r="B588" s="33" t="s">
        <v>238</v>
      </c>
      <c r="C588" s="33" t="s">
        <v>43</v>
      </c>
    </row>
    <row r="589" spans="2:159" x14ac:dyDescent="0.3">
      <c r="B589" s="33" t="s">
        <v>238</v>
      </c>
      <c r="C589" s="33" t="s">
        <v>44</v>
      </c>
    </row>
    <row r="590" spans="2:159" x14ac:dyDescent="0.3">
      <c r="B590" s="33" t="s">
        <v>238</v>
      </c>
      <c r="C590" s="33" t="s">
        <v>45</v>
      </c>
    </row>
    <row r="591" spans="2:159" x14ac:dyDescent="0.3">
      <c r="B591" s="33" t="s">
        <v>238</v>
      </c>
      <c r="C591" s="33" t="s">
        <v>46</v>
      </c>
    </row>
    <row r="592" spans="2:159" x14ac:dyDescent="0.3">
      <c r="B592" s="33" t="s">
        <v>238</v>
      </c>
      <c r="C592" s="33" t="s">
        <v>47</v>
      </c>
    </row>
    <row r="593" spans="2:159" x14ac:dyDescent="0.3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239</v>
      </c>
      <c r="C594" s="33" t="s">
        <v>37</v>
      </c>
    </row>
    <row r="595" spans="2:159" x14ac:dyDescent="0.3">
      <c r="B595" s="33" t="s">
        <v>239</v>
      </c>
      <c r="C595" s="33" t="s">
        <v>38</v>
      </c>
    </row>
    <row r="596" spans="2:159" x14ac:dyDescent="0.3">
      <c r="B596" s="33" t="s">
        <v>239</v>
      </c>
      <c r="C596" s="33" t="s">
        <v>39</v>
      </c>
    </row>
    <row r="597" spans="2:159" x14ac:dyDescent="0.3">
      <c r="B597" s="33" t="s">
        <v>239</v>
      </c>
      <c r="C597" s="33" t="s">
        <v>40</v>
      </c>
    </row>
    <row r="598" spans="2:159" x14ac:dyDescent="0.3">
      <c r="B598" s="33" t="s">
        <v>239</v>
      </c>
      <c r="C598" s="33" t="s">
        <v>41</v>
      </c>
    </row>
    <row r="599" spans="2:159" x14ac:dyDescent="0.3">
      <c r="B599" s="33" t="s">
        <v>239</v>
      </c>
      <c r="C599" s="33" t="s">
        <v>42</v>
      </c>
    </row>
    <row r="600" spans="2:159" x14ac:dyDescent="0.3">
      <c r="B600" s="33" t="s">
        <v>239</v>
      </c>
      <c r="C600" s="33" t="s">
        <v>43</v>
      </c>
    </row>
    <row r="601" spans="2:159" x14ac:dyDescent="0.3">
      <c r="B601" s="33" t="s">
        <v>239</v>
      </c>
      <c r="C601" s="33" t="s">
        <v>44</v>
      </c>
    </row>
    <row r="602" spans="2:159" x14ac:dyDescent="0.3">
      <c r="B602" s="33" t="s">
        <v>239</v>
      </c>
      <c r="C602" s="33" t="s">
        <v>45</v>
      </c>
    </row>
    <row r="603" spans="2:159" x14ac:dyDescent="0.3">
      <c r="B603" s="33" t="s">
        <v>239</v>
      </c>
      <c r="C603" s="33" t="s">
        <v>46</v>
      </c>
    </row>
    <row r="604" spans="2:159" x14ac:dyDescent="0.3">
      <c r="B604" s="33" t="s">
        <v>239</v>
      </c>
      <c r="C604" s="33" t="s">
        <v>47</v>
      </c>
    </row>
    <row r="605" spans="2:159" x14ac:dyDescent="0.3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240</v>
      </c>
      <c r="C606" s="33" t="s">
        <v>37</v>
      </c>
    </row>
    <row r="607" spans="2:159" x14ac:dyDescent="0.3">
      <c r="B607" s="33" t="s">
        <v>240</v>
      </c>
      <c r="C607" s="33" t="s">
        <v>38</v>
      </c>
    </row>
    <row r="608" spans="2:159" x14ac:dyDescent="0.3">
      <c r="B608" s="33" t="s">
        <v>240</v>
      </c>
      <c r="C608" s="33" t="s">
        <v>39</v>
      </c>
    </row>
    <row r="609" spans="2:159" x14ac:dyDescent="0.3">
      <c r="B609" s="33" t="s">
        <v>240</v>
      </c>
      <c r="C609" s="33" t="s">
        <v>40</v>
      </c>
    </row>
    <row r="610" spans="2:159" x14ac:dyDescent="0.3">
      <c r="B610" s="33" t="s">
        <v>240</v>
      </c>
      <c r="C610" s="33" t="s">
        <v>41</v>
      </c>
    </row>
    <row r="611" spans="2:159" x14ac:dyDescent="0.3">
      <c r="B611" s="33" t="s">
        <v>240</v>
      </c>
      <c r="C611" s="33" t="s">
        <v>42</v>
      </c>
    </row>
    <row r="612" spans="2:159" x14ac:dyDescent="0.3">
      <c r="B612" s="33" t="s">
        <v>240</v>
      </c>
      <c r="C612" s="33" t="s">
        <v>43</v>
      </c>
    </row>
    <row r="613" spans="2:159" x14ac:dyDescent="0.3">
      <c r="B613" s="33" t="s">
        <v>240</v>
      </c>
      <c r="C613" s="33" t="s">
        <v>44</v>
      </c>
    </row>
    <row r="614" spans="2:159" x14ac:dyDescent="0.3">
      <c r="B614" s="33" t="s">
        <v>240</v>
      </c>
      <c r="C614" s="33" t="s">
        <v>45</v>
      </c>
    </row>
    <row r="615" spans="2:159" x14ac:dyDescent="0.3">
      <c r="B615" s="33" t="s">
        <v>240</v>
      </c>
      <c r="C615" s="33" t="s">
        <v>46</v>
      </c>
    </row>
    <row r="616" spans="2:159" x14ac:dyDescent="0.3">
      <c r="B616" s="33" t="s">
        <v>240</v>
      </c>
      <c r="C616" s="33" t="s">
        <v>47</v>
      </c>
    </row>
    <row r="617" spans="2:159" x14ac:dyDescent="0.3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648</v>
      </c>
      <c r="C618" s="33" t="s">
        <v>37</v>
      </c>
    </row>
    <row r="619" spans="2:159" x14ac:dyDescent="0.3">
      <c r="B619" s="33" t="s">
        <v>648</v>
      </c>
      <c r="C619" s="33" t="s">
        <v>38</v>
      </c>
    </row>
    <row r="620" spans="2:159" x14ac:dyDescent="0.3">
      <c r="B620" s="33" t="s">
        <v>648</v>
      </c>
      <c r="C620" s="33" t="s">
        <v>39</v>
      </c>
    </row>
    <row r="621" spans="2:159" x14ac:dyDescent="0.3">
      <c r="B621" s="33" t="s">
        <v>648</v>
      </c>
      <c r="C621" s="33" t="s">
        <v>40</v>
      </c>
    </row>
    <row r="622" spans="2:159" x14ac:dyDescent="0.3">
      <c r="B622" s="33" t="s">
        <v>648</v>
      </c>
      <c r="C622" s="33" t="s">
        <v>41</v>
      </c>
    </row>
    <row r="623" spans="2:159" x14ac:dyDescent="0.3">
      <c r="B623" s="33" t="s">
        <v>648</v>
      </c>
      <c r="C623" s="33" t="s">
        <v>42</v>
      </c>
    </row>
    <row r="624" spans="2:159" x14ac:dyDescent="0.3">
      <c r="B624" s="33" t="s">
        <v>648</v>
      </c>
      <c r="C624" s="33" t="s">
        <v>43</v>
      </c>
    </row>
    <row r="625" spans="2:159" x14ac:dyDescent="0.3">
      <c r="B625" s="33" t="s">
        <v>648</v>
      </c>
      <c r="C625" s="33" t="s">
        <v>44</v>
      </c>
    </row>
    <row r="626" spans="2:159" x14ac:dyDescent="0.3">
      <c r="B626" s="33" t="s">
        <v>648</v>
      </c>
      <c r="C626" s="33" t="s">
        <v>45</v>
      </c>
    </row>
    <row r="627" spans="2:159" x14ac:dyDescent="0.3">
      <c r="B627" s="33" t="s">
        <v>648</v>
      </c>
      <c r="C627" s="33" t="s">
        <v>46</v>
      </c>
    </row>
    <row r="628" spans="2:159" x14ac:dyDescent="0.3">
      <c r="B628" s="33" t="s">
        <v>648</v>
      </c>
      <c r="C628" s="33" t="s">
        <v>47</v>
      </c>
    </row>
    <row r="629" spans="2:159" x14ac:dyDescent="0.3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649</v>
      </c>
      <c r="C630" s="33" t="s">
        <v>37</v>
      </c>
    </row>
    <row r="631" spans="2:159" x14ac:dyDescent="0.3">
      <c r="B631" s="33" t="s">
        <v>649</v>
      </c>
      <c r="C631" s="33" t="s">
        <v>38</v>
      </c>
    </row>
    <row r="632" spans="2:159" x14ac:dyDescent="0.3">
      <c r="B632" s="33" t="s">
        <v>649</v>
      </c>
      <c r="C632" s="33" t="s">
        <v>39</v>
      </c>
    </row>
    <row r="633" spans="2:159" x14ac:dyDescent="0.3">
      <c r="B633" s="33" t="s">
        <v>649</v>
      </c>
      <c r="C633" s="33" t="s">
        <v>40</v>
      </c>
    </row>
    <row r="634" spans="2:159" x14ac:dyDescent="0.3">
      <c r="B634" s="33" t="s">
        <v>649</v>
      </c>
      <c r="C634" s="33" t="s">
        <v>41</v>
      </c>
    </row>
    <row r="635" spans="2:159" x14ac:dyDescent="0.3">
      <c r="B635" s="33" t="s">
        <v>649</v>
      </c>
      <c r="C635" s="33" t="s">
        <v>42</v>
      </c>
    </row>
    <row r="636" spans="2:159" x14ac:dyDescent="0.3">
      <c r="B636" s="33" t="s">
        <v>649</v>
      </c>
      <c r="C636" s="33" t="s">
        <v>43</v>
      </c>
    </row>
    <row r="637" spans="2:159" x14ac:dyDescent="0.3">
      <c r="B637" s="33" t="s">
        <v>649</v>
      </c>
      <c r="C637" s="33" t="s">
        <v>44</v>
      </c>
    </row>
    <row r="638" spans="2:159" x14ac:dyDescent="0.3">
      <c r="B638" s="33" t="s">
        <v>649</v>
      </c>
      <c r="C638" s="33" t="s">
        <v>45</v>
      </c>
    </row>
    <row r="639" spans="2:159" x14ac:dyDescent="0.3">
      <c r="B639" s="33" t="s">
        <v>649</v>
      </c>
      <c r="C639" s="33" t="s">
        <v>46</v>
      </c>
    </row>
    <row r="640" spans="2:159" x14ac:dyDescent="0.3">
      <c r="B640" s="33" t="s">
        <v>649</v>
      </c>
      <c r="C640" s="33" t="s">
        <v>47</v>
      </c>
    </row>
    <row r="641" spans="2:159" x14ac:dyDescent="0.3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676</v>
      </c>
      <c r="C642" s="33" t="s">
        <v>37</v>
      </c>
    </row>
    <row r="643" spans="2:159" x14ac:dyDescent="0.3">
      <c r="B643" s="33" t="s">
        <v>676</v>
      </c>
      <c r="C643" s="33" t="s">
        <v>38</v>
      </c>
    </row>
    <row r="644" spans="2:159" x14ac:dyDescent="0.3">
      <c r="B644" s="33" t="s">
        <v>676</v>
      </c>
      <c r="C644" s="33" t="s">
        <v>39</v>
      </c>
    </row>
    <row r="645" spans="2:159" x14ac:dyDescent="0.3">
      <c r="B645" s="33" t="s">
        <v>676</v>
      </c>
      <c r="C645" s="33" t="s">
        <v>40</v>
      </c>
    </row>
    <row r="646" spans="2:159" x14ac:dyDescent="0.3">
      <c r="B646" s="33" t="s">
        <v>676</v>
      </c>
      <c r="C646" s="33" t="s">
        <v>41</v>
      </c>
    </row>
    <row r="647" spans="2:159" x14ac:dyDescent="0.3">
      <c r="B647" s="33" t="s">
        <v>676</v>
      </c>
      <c r="C647" s="33" t="s">
        <v>42</v>
      </c>
    </row>
    <row r="648" spans="2:159" x14ac:dyDescent="0.3">
      <c r="B648" s="33" t="s">
        <v>676</v>
      </c>
      <c r="C648" s="33" t="s">
        <v>43</v>
      </c>
    </row>
    <row r="649" spans="2:159" x14ac:dyDescent="0.3">
      <c r="B649" s="33" t="s">
        <v>676</v>
      </c>
      <c r="C649" s="33" t="s">
        <v>44</v>
      </c>
    </row>
    <row r="650" spans="2:159" x14ac:dyDescent="0.3">
      <c r="B650" s="33" t="s">
        <v>676</v>
      </c>
      <c r="C650" s="33" t="s">
        <v>45</v>
      </c>
    </row>
    <row r="651" spans="2:159" x14ac:dyDescent="0.3">
      <c r="B651" s="33" t="s">
        <v>676</v>
      </c>
      <c r="C651" s="33" t="s">
        <v>46</v>
      </c>
    </row>
    <row r="652" spans="2:159" x14ac:dyDescent="0.3">
      <c r="B652" s="33" t="s">
        <v>676</v>
      </c>
      <c r="C652" s="33" t="s">
        <v>47</v>
      </c>
    </row>
    <row r="653" spans="2:159" x14ac:dyDescent="0.3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X654" s="33">
        <v>1861.7816150000001</v>
      </c>
      <c r="CY654" s="33">
        <v>1861.7816150000001</v>
      </c>
      <c r="CZ654" s="33">
        <v>34.91637772</v>
      </c>
      <c r="DB654" s="33">
        <v>1359.6216890000001</v>
      </c>
      <c r="DC654" s="33">
        <v>1861.7816150000001</v>
      </c>
      <c r="DD654" s="33">
        <v>557.28329480000002</v>
      </c>
      <c r="DF654" s="33">
        <v>1861.7816150000001</v>
      </c>
      <c r="DG654" s="33">
        <v>1861.7816150000001</v>
      </c>
      <c r="DH654" s="33">
        <v>1166.3722809999999</v>
      </c>
      <c r="DJ654" s="33">
        <v>1861.7816150000001</v>
      </c>
      <c r="DK654" s="33">
        <v>1861.7816150000001</v>
      </c>
      <c r="DL654" s="33">
        <v>1359.6216890000001</v>
      </c>
      <c r="DO654" s="33">
        <v>1861.7816150000001</v>
      </c>
      <c r="DP654" s="33">
        <v>866.18777539999996</v>
      </c>
      <c r="DR654" s="33">
        <v>438.06343010000001</v>
      </c>
      <c r="DS654" s="33">
        <v>1861.7816150000001</v>
      </c>
      <c r="DT654" s="33">
        <v>502.15992679999999</v>
      </c>
      <c r="DW654" s="33">
        <v>1861.7816150000001</v>
      </c>
      <c r="DX654" s="33">
        <v>1861.7816150000001</v>
      </c>
      <c r="EA654" s="33">
        <v>1861.7816150000001</v>
      </c>
      <c r="EB654" s="33">
        <v>887.85440319999998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1317.286372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T654" s="33">
        <v>502.15992679999999</v>
      </c>
      <c r="EU654" s="33">
        <v>1861.7816150000001</v>
      </c>
      <c r="EV654" s="33">
        <v>1861.7816150000001</v>
      </c>
      <c r="EX654" s="33">
        <v>177.707019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3">
      <c r="B655" s="33" t="s">
        <v>703</v>
      </c>
      <c r="C655" s="33" t="s">
        <v>38</v>
      </c>
    </row>
    <row r="656" spans="2:159" x14ac:dyDescent="0.3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O656" s="33">
        <v>26.529203679999998</v>
      </c>
      <c r="DP656" s="33">
        <v>26.529203679999998</v>
      </c>
      <c r="DS656" s="33">
        <v>1171.074848</v>
      </c>
      <c r="DT656" s="33">
        <v>57.974645860000003</v>
      </c>
      <c r="DW656" s="33">
        <v>1171.074848</v>
      </c>
      <c r="DX656" s="33">
        <v>156.22495140000001</v>
      </c>
      <c r="EA656" s="33">
        <v>1171.074848</v>
      </c>
      <c r="EB656" s="33">
        <v>26.529203679999998</v>
      </c>
      <c r="EE656" s="33">
        <v>1171.074848</v>
      </c>
      <c r="EF656" s="33">
        <v>26.529203679999998</v>
      </c>
      <c r="EI656" s="33">
        <v>1171.074848</v>
      </c>
      <c r="EJ656" s="33">
        <v>1170.3534340000001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703</v>
      </c>
      <c r="C657" s="33" t="s">
        <v>40</v>
      </c>
    </row>
    <row r="658" spans="2:159" x14ac:dyDescent="0.3">
      <c r="B658" s="33" t="s">
        <v>703</v>
      </c>
      <c r="C658" s="33" t="s">
        <v>41</v>
      </c>
    </row>
    <row r="659" spans="2:159" x14ac:dyDescent="0.3">
      <c r="B659" s="33" t="s">
        <v>703</v>
      </c>
      <c r="C659" s="33" t="s">
        <v>42</v>
      </c>
    </row>
    <row r="660" spans="2:159" x14ac:dyDescent="0.3">
      <c r="B660" s="33" t="s">
        <v>703</v>
      </c>
      <c r="C660" s="33" t="s">
        <v>43</v>
      </c>
    </row>
    <row r="661" spans="2:159" x14ac:dyDescent="0.3">
      <c r="B661" s="33" t="s">
        <v>703</v>
      </c>
      <c r="C661" s="33" t="s">
        <v>44</v>
      </c>
    </row>
    <row r="662" spans="2:159" x14ac:dyDescent="0.3">
      <c r="B662" s="33" t="s">
        <v>703</v>
      </c>
      <c r="C662" s="33" t="s">
        <v>45</v>
      </c>
    </row>
    <row r="663" spans="2:159" x14ac:dyDescent="0.3">
      <c r="B663" s="33" t="s">
        <v>703</v>
      </c>
      <c r="C663" s="33" t="s">
        <v>46</v>
      </c>
    </row>
    <row r="664" spans="2:159" x14ac:dyDescent="0.3">
      <c r="B664" s="33" t="s">
        <v>703</v>
      </c>
      <c r="C664" s="33" t="s">
        <v>47</v>
      </c>
    </row>
    <row r="665" spans="2:159" x14ac:dyDescent="0.3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0</v>
      </c>
      <c r="CW665" s="33">
        <v>0</v>
      </c>
      <c r="CX665" s="33">
        <v>1861.7816150000001</v>
      </c>
      <c r="CY665" s="33">
        <v>1861.7816150000001</v>
      </c>
      <c r="CZ665" s="33">
        <v>34.91637772</v>
      </c>
      <c r="DA665" s="33">
        <v>0</v>
      </c>
      <c r="DB665" s="33">
        <v>1359.6216890000001</v>
      </c>
      <c r="DC665" s="33">
        <v>1861.7816150000001</v>
      </c>
      <c r="DD665" s="33">
        <v>557.28329480000002</v>
      </c>
      <c r="DE665" s="33">
        <v>0</v>
      </c>
      <c r="DF665" s="33">
        <v>1861.7816150000001</v>
      </c>
      <c r="DG665" s="33">
        <v>1861.7816150000001</v>
      </c>
      <c r="DH665" s="33">
        <v>1192.9014850000001</v>
      </c>
      <c r="DI665" s="33">
        <v>0</v>
      </c>
      <c r="DJ665" s="33">
        <v>1888.310819</v>
      </c>
      <c r="DK665" s="33">
        <v>1888.310819</v>
      </c>
      <c r="DL665" s="33">
        <v>1359.6216890000001</v>
      </c>
      <c r="DM665" s="33">
        <v>0</v>
      </c>
      <c r="DN665" s="33">
        <v>0</v>
      </c>
      <c r="DO665" s="33">
        <v>1888.310819</v>
      </c>
      <c r="DP665" s="33">
        <v>892.7169791</v>
      </c>
      <c r="DQ665" s="33">
        <v>0</v>
      </c>
      <c r="DR665" s="33">
        <v>438.06343010000001</v>
      </c>
      <c r="DS665" s="33">
        <v>3032.856464</v>
      </c>
      <c r="DT665" s="33">
        <v>560.13457270000004</v>
      </c>
      <c r="DU665" s="33">
        <v>0</v>
      </c>
      <c r="DV665" s="33">
        <v>0</v>
      </c>
      <c r="DW665" s="33">
        <v>3032.856464</v>
      </c>
      <c r="DX665" s="33">
        <v>2018.0065669999999</v>
      </c>
      <c r="DY665" s="33">
        <v>0</v>
      </c>
      <c r="DZ665" s="33">
        <v>0</v>
      </c>
      <c r="EA665" s="33">
        <v>3032.856464</v>
      </c>
      <c r="EB665" s="33">
        <v>914.38360690000002</v>
      </c>
      <c r="EC665" s="33">
        <v>0</v>
      </c>
      <c r="ED665" s="33">
        <v>0</v>
      </c>
      <c r="EE665" s="33">
        <v>3032.856464</v>
      </c>
      <c r="EF665" s="33">
        <v>1888.310819</v>
      </c>
      <c r="EG665" s="33">
        <v>0</v>
      </c>
      <c r="EH665" s="33">
        <v>0</v>
      </c>
      <c r="EI665" s="33">
        <v>3032.856464</v>
      </c>
      <c r="EJ665" s="33">
        <v>3032.1350499999999</v>
      </c>
      <c r="EK665" s="33">
        <v>0</v>
      </c>
      <c r="EL665" s="33">
        <v>1317.286372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502.15992679999999</v>
      </c>
      <c r="EU665" s="33">
        <v>3032.856464</v>
      </c>
      <c r="EV665" s="33">
        <v>3032.856464</v>
      </c>
      <c r="EW665" s="33">
        <v>0</v>
      </c>
      <c r="EX665" s="33">
        <v>177.707019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3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2424.397802</v>
      </c>
      <c r="BK666" s="33">
        <v>2496.7488400000002</v>
      </c>
      <c r="BO666" s="33">
        <v>2679.1193239999998</v>
      </c>
      <c r="BS666" s="33">
        <v>2649.9757439999998</v>
      </c>
      <c r="BV666" s="33">
        <v>414.04507169999999</v>
      </c>
      <c r="BW666" s="33">
        <v>2714.5060189999999</v>
      </c>
      <c r="CA666" s="33">
        <v>1537.712767</v>
      </c>
      <c r="CE666" s="33">
        <v>1258.603762</v>
      </c>
      <c r="CI666" s="33">
        <v>1435.9415959999999</v>
      </c>
      <c r="CM666" s="33">
        <v>1617.6414139999999</v>
      </c>
      <c r="CQ666" s="33">
        <v>1611.00377</v>
      </c>
      <c r="CU666" s="33">
        <v>1768.7586249999999</v>
      </c>
      <c r="CY666" s="33">
        <v>1108.5319669999999</v>
      </c>
      <c r="DG666" s="33">
        <v>1497.4168589999999</v>
      </c>
      <c r="DK666" s="33">
        <v>2714.5060189999999</v>
      </c>
    </row>
    <row r="667" spans="2:159" x14ac:dyDescent="0.3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O667" s="33">
        <v>235.92041839999999</v>
      </c>
      <c r="BS667" s="33">
        <v>235.92041839999999</v>
      </c>
      <c r="BV667" s="33">
        <v>70.783736379999993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52.292361669999998</v>
      </c>
      <c r="DG667" s="33">
        <v>235.92041839999999</v>
      </c>
      <c r="DK667" s="33">
        <v>235.92041839999999</v>
      </c>
    </row>
    <row r="668" spans="2:159" x14ac:dyDescent="0.3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276.06374649999998</v>
      </c>
      <c r="BW668" s="33">
        <v>1040.356403</v>
      </c>
      <c r="DK668" s="33">
        <v>915.90778090000003</v>
      </c>
    </row>
    <row r="669" spans="2:159" x14ac:dyDescent="0.3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G669" s="33">
        <v>168.64993770000001</v>
      </c>
      <c r="DK669" s="33">
        <v>168.64993770000001</v>
      </c>
    </row>
    <row r="670" spans="2:159" x14ac:dyDescent="0.3">
      <c r="B670" s="33" t="s">
        <v>700</v>
      </c>
      <c r="C670" s="33" t="s">
        <v>41</v>
      </c>
    </row>
    <row r="671" spans="2:159" x14ac:dyDescent="0.3">
      <c r="B671" s="33" t="s">
        <v>700</v>
      </c>
      <c r="C671" s="33" t="s">
        <v>42</v>
      </c>
    </row>
    <row r="672" spans="2:159" x14ac:dyDescent="0.3">
      <c r="B672" s="33" t="s">
        <v>700</v>
      </c>
      <c r="C672" s="33" t="s">
        <v>43</v>
      </c>
    </row>
    <row r="673" spans="2:159" x14ac:dyDescent="0.3">
      <c r="B673" s="33" t="s">
        <v>700</v>
      </c>
      <c r="C673" s="33" t="s">
        <v>44</v>
      </c>
    </row>
    <row r="674" spans="2:159" x14ac:dyDescent="0.3">
      <c r="B674" s="33" t="s">
        <v>700</v>
      </c>
      <c r="C674" s="33" t="s">
        <v>45</v>
      </c>
    </row>
    <row r="675" spans="2:159" x14ac:dyDescent="0.3">
      <c r="B675" s="33" t="s">
        <v>700</v>
      </c>
      <c r="C675" s="33" t="s">
        <v>46</v>
      </c>
    </row>
    <row r="676" spans="2:159" x14ac:dyDescent="0.3">
      <c r="B676" s="33" t="s">
        <v>700</v>
      </c>
      <c r="C676" s="33" t="s">
        <v>47</v>
      </c>
    </row>
    <row r="677" spans="2:159" x14ac:dyDescent="0.3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2936.3819659999999</v>
      </c>
      <c r="BH677" s="33">
        <v>0</v>
      </c>
      <c r="BI677" s="33">
        <v>0</v>
      </c>
      <c r="BJ677" s="33">
        <v>0</v>
      </c>
      <c r="BK677" s="33">
        <v>2496.7488400000002</v>
      </c>
      <c r="BL677" s="33">
        <v>0</v>
      </c>
      <c r="BM677" s="33">
        <v>0</v>
      </c>
      <c r="BN677" s="33">
        <v>0</v>
      </c>
      <c r="BO677" s="33">
        <v>2915.0397429999998</v>
      </c>
      <c r="BP677" s="33">
        <v>0</v>
      </c>
      <c r="BQ677" s="33">
        <v>0</v>
      </c>
      <c r="BR677" s="33">
        <v>0</v>
      </c>
      <c r="BS677" s="33">
        <v>3054.5461</v>
      </c>
      <c r="BT677" s="33">
        <v>0</v>
      </c>
      <c r="BU677" s="33">
        <v>0</v>
      </c>
      <c r="BV677" s="33">
        <v>653.47874579999996</v>
      </c>
      <c r="BW677" s="33">
        <v>4159.4327789999998</v>
      </c>
      <c r="BX677" s="33">
        <v>0</v>
      </c>
      <c r="BY677" s="33">
        <v>0</v>
      </c>
      <c r="BZ677" s="33">
        <v>0</v>
      </c>
      <c r="CA677" s="33">
        <v>1942.2831229999999</v>
      </c>
      <c r="CB677" s="33">
        <v>0</v>
      </c>
      <c r="CC677" s="33">
        <v>0</v>
      </c>
      <c r="CD677" s="33">
        <v>0</v>
      </c>
      <c r="CE677" s="33">
        <v>1663.1741179999999</v>
      </c>
      <c r="CF677" s="33">
        <v>0</v>
      </c>
      <c r="CG677" s="33">
        <v>0</v>
      </c>
      <c r="CH677" s="33">
        <v>0</v>
      </c>
      <c r="CI677" s="33">
        <v>1840.5119520000001</v>
      </c>
      <c r="CJ677" s="33">
        <v>0</v>
      </c>
      <c r="CK677" s="33">
        <v>0</v>
      </c>
      <c r="CL677" s="33">
        <v>0</v>
      </c>
      <c r="CM677" s="33">
        <v>2022.2117699999999</v>
      </c>
      <c r="CN677" s="33">
        <v>0</v>
      </c>
      <c r="CO677" s="33">
        <v>0</v>
      </c>
      <c r="CP677" s="33">
        <v>0</v>
      </c>
      <c r="CQ677" s="33">
        <v>2015.574126</v>
      </c>
      <c r="CR677" s="33">
        <v>0</v>
      </c>
      <c r="CS677" s="33">
        <v>0</v>
      </c>
      <c r="CT677" s="33">
        <v>0</v>
      </c>
      <c r="CU677" s="33">
        <v>2173.3289810000001</v>
      </c>
      <c r="CV677" s="33">
        <v>0</v>
      </c>
      <c r="CW677" s="33">
        <v>0</v>
      </c>
      <c r="CX677" s="33">
        <v>0</v>
      </c>
      <c r="CY677" s="33">
        <v>1513.1023230000001</v>
      </c>
      <c r="CZ677" s="33">
        <v>0</v>
      </c>
      <c r="DA677" s="33">
        <v>0</v>
      </c>
      <c r="DB677" s="33">
        <v>0</v>
      </c>
      <c r="DC677" s="33">
        <v>52.292361669999998</v>
      </c>
      <c r="DD677" s="33">
        <v>0</v>
      </c>
      <c r="DE677" s="33">
        <v>0</v>
      </c>
      <c r="DF677" s="33">
        <v>0</v>
      </c>
      <c r="DG677" s="33">
        <v>1901.987216</v>
      </c>
      <c r="DH677" s="33">
        <v>0</v>
      </c>
      <c r="DI677" s="33">
        <v>0</v>
      </c>
      <c r="DJ677" s="33">
        <v>0</v>
      </c>
      <c r="DK677" s="33">
        <v>4034.984156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3">
      <c r="B678" s="33" t="s">
        <v>701</v>
      </c>
      <c r="C678" s="33" t="s">
        <v>37</v>
      </c>
      <c r="AY678" s="33">
        <v>214.12857260000001</v>
      </c>
      <c r="BC678" s="33">
        <v>214.12857260000001</v>
      </c>
    </row>
    <row r="679" spans="2:159" x14ac:dyDescent="0.3">
      <c r="B679" s="33" t="s">
        <v>701</v>
      </c>
      <c r="C679" s="33" t="s">
        <v>38</v>
      </c>
    </row>
    <row r="680" spans="2:159" x14ac:dyDescent="0.3">
      <c r="B680" s="33" t="s">
        <v>701</v>
      </c>
      <c r="C680" s="33" t="s">
        <v>39</v>
      </c>
    </row>
    <row r="681" spans="2:159" x14ac:dyDescent="0.3">
      <c r="B681" s="33" t="s">
        <v>701</v>
      </c>
      <c r="C681" s="33" t="s">
        <v>40</v>
      </c>
    </row>
    <row r="682" spans="2:159" x14ac:dyDescent="0.3">
      <c r="B682" s="33" t="s">
        <v>701</v>
      </c>
      <c r="C682" s="33" t="s">
        <v>41</v>
      </c>
    </row>
    <row r="683" spans="2:159" x14ac:dyDescent="0.3">
      <c r="B683" s="33" t="s">
        <v>701</v>
      </c>
      <c r="C683" s="33" t="s">
        <v>42</v>
      </c>
    </row>
    <row r="684" spans="2:159" x14ac:dyDescent="0.3">
      <c r="B684" s="33" t="s">
        <v>701</v>
      </c>
      <c r="C684" s="33" t="s">
        <v>43</v>
      </c>
    </row>
    <row r="685" spans="2:159" x14ac:dyDescent="0.3">
      <c r="B685" s="33" t="s">
        <v>701</v>
      </c>
      <c r="C685" s="33" t="s">
        <v>44</v>
      </c>
    </row>
    <row r="686" spans="2:159" x14ac:dyDescent="0.3">
      <c r="B686" s="33" t="s">
        <v>701</v>
      </c>
      <c r="C686" s="33" t="s">
        <v>45</v>
      </c>
    </row>
    <row r="687" spans="2:159" x14ac:dyDescent="0.3">
      <c r="B687" s="33" t="s">
        <v>701</v>
      </c>
      <c r="C687" s="33" t="s">
        <v>46</v>
      </c>
    </row>
    <row r="688" spans="2:159" x14ac:dyDescent="0.3">
      <c r="B688" s="33" t="s">
        <v>701</v>
      </c>
      <c r="C688" s="33" t="s">
        <v>47</v>
      </c>
    </row>
    <row r="689" spans="2:159" x14ac:dyDescent="0.3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3">
      <c r="B690" s="33" t="s">
        <v>702</v>
      </c>
      <c r="C690" s="33" t="s">
        <v>37</v>
      </c>
    </row>
    <row r="691" spans="2:159" x14ac:dyDescent="0.3">
      <c r="B691" s="33" t="s">
        <v>702</v>
      </c>
      <c r="C691" s="33" t="s">
        <v>38</v>
      </c>
    </row>
    <row r="692" spans="2:159" x14ac:dyDescent="0.3">
      <c r="B692" s="33" t="s">
        <v>702</v>
      </c>
      <c r="C692" s="33" t="s">
        <v>39</v>
      </c>
    </row>
    <row r="693" spans="2:159" x14ac:dyDescent="0.3">
      <c r="B693" s="33" t="s">
        <v>702</v>
      </c>
      <c r="C693" s="33" t="s">
        <v>40</v>
      </c>
    </row>
    <row r="694" spans="2:159" x14ac:dyDescent="0.3">
      <c r="B694" s="33" t="s">
        <v>702</v>
      </c>
      <c r="C694" s="33" t="s">
        <v>41</v>
      </c>
    </row>
    <row r="695" spans="2:159" x14ac:dyDescent="0.3">
      <c r="B695" s="33" t="s">
        <v>702</v>
      </c>
      <c r="C695" s="33" t="s">
        <v>42</v>
      </c>
    </row>
    <row r="696" spans="2:159" x14ac:dyDescent="0.3">
      <c r="B696" s="33" t="s">
        <v>702</v>
      </c>
      <c r="C696" s="33" t="s">
        <v>43</v>
      </c>
    </row>
    <row r="697" spans="2:159" x14ac:dyDescent="0.3">
      <c r="B697" s="33" t="s">
        <v>702</v>
      </c>
      <c r="C697" s="33" t="s">
        <v>44</v>
      </c>
    </row>
    <row r="698" spans="2:159" x14ac:dyDescent="0.3">
      <c r="B698" s="33" t="s">
        <v>702</v>
      </c>
      <c r="C698" s="33" t="s">
        <v>45</v>
      </c>
    </row>
    <row r="699" spans="2:159" x14ac:dyDescent="0.3">
      <c r="B699" s="33" t="s">
        <v>702</v>
      </c>
      <c r="C699" s="33" t="s">
        <v>46</v>
      </c>
    </row>
    <row r="700" spans="2:159" x14ac:dyDescent="0.3">
      <c r="B700" s="33" t="s">
        <v>702</v>
      </c>
      <c r="C700" s="33" t="s">
        <v>47</v>
      </c>
    </row>
    <row r="701" spans="2:159" x14ac:dyDescent="0.3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3">
      <c r="B703" s="33" t="s">
        <v>698</v>
      </c>
      <c r="C703" s="33" t="s">
        <v>38</v>
      </c>
    </row>
    <row r="704" spans="2:159" x14ac:dyDescent="0.3">
      <c r="B704" s="33" t="s">
        <v>698</v>
      </c>
      <c r="C704" s="33" t="s">
        <v>39</v>
      </c>
    </row>
    <row r="705" spans="2:159" x14ac:dyDescent="0.3">
      <c r="B705" s="33" t="s">
        <v>698</v>
      </c>
      <c r="C705" s="33" t="s">
        <v>40</v>
      </c>
    </row>
    <row r="706" spans="2:159" x14ac:dyDescent="0.3">
      <c r="B706" s="33" t="s">
        <v>698</v>
      </c>
      <c r="C706" s="33" t="s">
        <v>41</v>
      </c>
    </row>
    <row r="707" spans="2:159" x14ac:dyDescent="0.3">
      <c r="B707" s="33" t="s">
        <v>698</v>
      </c>
      <c r="C707" s="33" t="s">
        <v>42</v>
      </c>
    </row>
    <row r="708" spans="2:159" x14ac:dyDescent="0.3">
      <c r="B708" s="33" t="s">
        <v>698</v>
      </c>
      <c r="C708" s="33" t="s">
        <v>43</v>
      </c>
    </row>
    <row r="709" spans="2:159" x14ac:dyDescent="0.3">
      <c r="B709" s="33" t="s">
        <v>698</v>
      </c>
      <c r="C709" s="33" t="s">
        <v>44</v>
      </c>
    </row>
    <row r="710" spans="2:159" x14ac:dyDescent="0.3">
      <c r="B710" s="33" t="s">
        <v>698</v>
      </c>
      <c r="C710" s="33" t="s">
        <v>45</v>
      </c>
    </row>
    <row r="711" spans="2:159" x14ac:dyDescent="0.3">
      <c r="B711" s="33" t="s">
        <v>698</v>
      </c>
      <c r="C711" s="33" t="s">
        <v>46</v>
      </c>
    </row>
    <row r="712" spans="2:159" x14ac:dyDescent="0.3">
      <c r="B712" s="33" t="s">
        <v>698</v>
      </c>
      <c r="C712" s="33" t="s">
        <v>47</v>
      </c>
    </row>
    <row r="713" spans="2:159" x14ac:dyDescent="0.3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3">
      <c r="B714" s="33" t="s">
        <v>706</v>
      </c>
      <c r="C714" s="33" t="s">
        <v>37</v>
      </c>
    </row>
    <row r="715" spans="2:159" x14ac:dyDescent="0.3">
      <c r="B715" s="33" t="s">
        <v>706</v>
      </c>
      <c r="C715" s="33" t="s">
        <v>38</v>
      </c>
    </row>
    <row r="716" spans="2:159" x14ac:dyDescent="0.3">
      <c r="B716" s="33" t="s">
        <v>706</v>
      </c>
      <c r="C716" s="33" t="s">
        <v>39</v>
      </c>
    </row>
    <row r="717" spans="2:159" x14ac:dyDescent="0.3">
      <c r="B717" s="33" t="s">
        <v>706</v>
      </c>
      <c r="C717" s="33" t="s">
        <v>40</v>
      </c>
    </row>
    <row r="718" spans="2:159" x14ac:dyDescent="0.3">
      <c r="B718" s="33" t="s">
        <v>706</v>
      </c>
      <c r="C718" s="33" t="s">
        <v>41</v>
      </c>
    </row>
    <row r="719" spans="2:159" x14ac:dyDescent="0.3">
      <c r="B719" s="33" t="s">
        <v>706</v>
      </c>
      <c r="C719" s="33" t="s">
        <v>42</v>
      </c>
    </row>
    <row r="720" spans="2:159" x14ac:dyDescent="0.3">
      <c r="B720" s="33" t="s">
        <v>706</v>
      </c>
      <c r="C720" s="33" t="s">
        <v>43</v>
      </c>
    </row>
    <row r="721" spans="2:159" x14ac:dyDescent="0.3">
      <c r="B721" s="33" t="s">
        <v>706</v>
      </c>
      <c r="C721" s="33" t="s">
        <v>44</v>
      </c>
    </row>
    <row r="722" spans="2:159" x14ac:dyDescent="0.3">
      <c r="B722" s="33" t="s">
        <v>706</v>
      </c>
      <c r="C722" s="33" t="s">
        <v>45</v>
      </c>
    </row>
    <row r="723" spans="2:159" x14ac:dyDescent="0.3">
      <c r="B723" s="33" t="s">
        <v>706</v>
      </c>
      <c r="C723" s="33" t="s">
        <v>46</v>
      </c>
    </row>
    <row r="724" spans="2:159" x14ac:dyDescent="0.3">
      <c r="B724" s="33" t="s">
        <v>706</v>
      </c>
      <c r="C724" s="33" t="s">
        <v>47</v>
      </c>
    </row>
    <row r="725" spans="2:159" x14ac:dyDescent="0.3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717</v>
      </c>
      <c r="C726" s="33" t="s">
        <v>37</v>
      </c>
    </row>
    <row r="727" spans="2:159" x14ac:dyDescent="0.3">
      <c r="B727" s="33" t="s">
        <v>717</v>
      </c>
      <c r="C727" s="33" t="s">
        <v>38</v>
      </c>
    </row>
    <row r="728" spans="2:159" x14ac:dyDescent="0.3">
      <c r="B728" s="33" t="s">
        <v>717</v>
      </c>
      <c r="C728" s="33" t="s">
        <v>39</v>
      </c>
    </row>
    <row r="729" spans="2:159" x14ac:dyDescent="0.3">
      <c r="B729" s="33" t="s">
        <v>717</v>
      </c>
      <c r="C729" s="33" t="s">
        <v>40</v>
      </c>
    </row>
    <row r="730" spans="2:159" x14ac:dyDescent="0.3">
      <c r="B730" s="33" t="s">
        <v>717</v>
      </c>
      <c r="C730" s="33" t="s">
        <v>41</v>
      </c>
    </row>
    <row r="731" spans="2:159" x14ac:dyDescent="0.3">
      <c r="B731" s="33" t="s">
        <v>717</v>
      </c>
      <c r="C731" s="33" t="s">
        <v>42</v>
      </c>
    </row>
    <row r="732" spans="2:159" x14ac:dyDescent="0.3">
      <c r="B732" s="33" t="s">
        <v>717</v>
      </c>
      <c r="C732" s="33" t="s">
        <v>43</v>
      </c>
    </row>
    <row r="733" spans="2:159" x14ac:dyDescent="0.3">
      <c r="B733" s="33" t="s">
        <v>717</v>
      </c>
      <c r="C733" s="33" t="s">
        <v>44</v>
      </c>
    </row>
    <row r="734" spans="2:159" x14ac:dyDescent="0.3">
      <c r="B734" s="33" t="s">
        <v>717</v>
      </c>
      <c r="C734" s="33" t="s">
        <v>45</v>
      </c>
    </row>
    <row r="735" spans="2:159" x14ac:dyDescent="0.3">
      <c r="B735" s="33" t="s">
        <v>717</v>
      </c>
      <c r="C735" s="33" t="s">
        <v>46</v>
      </c>
    </row>
    <row r="736" spans="2:159" x14ac:dyDescent="0.3">
      <c r="B736" s="33" t="s">
        <v>717</v>
      </c>
      <c r="C736" s="33" t="s">
        <v>47</v>
      </c>
    </row>
    <row r="737" spans="2:159" x14ac:dyDescent="0.3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730</v>
      </c>
      <c r="C738" s="33" t="s">
        <v>37</v>
      </c>
    </row>
    <row r="739" spans="2:159" x14ac:dyDescent="0.3">
      <c r="B739" s="33" t="s">
        <v>730</v>
      </c>
      <c r="C739" s="33" t="s">
        <v>38</v>
      </c>
    </row>
    <row r="740" spans="2:159" x14ac:dyDescent="0.3">
      <c r="B740" s="33" t="s">
        <v>730</v>
      </c>
      <c r="C740" s="33" t="s">
        <v>39</v>
      </c>
    </row>
    <row r="741" spans="2:159" x14ac:dyDescent="0.3">
      <c r="B741" s="33" t="s">
        <v>730</v>
      </c>
      <c r="C741" s="33" t="s">
        <v>40</v>
      </c>
    </row>
    <row r="742" spans="2:159" x14ac:dyDescent="0.3">
      <c r="B742" s="33" t="s">
        <v>730</v>
      </c>
      <c r="C742" s="33" t="s">
        <v>41</v>
      </c>
    </row>
    <row r="743" spans="2:159" x14ac:dyDescent="0.3">
      <c r="B743" s="33" t="s">
        <v>730</v>
      </c>
      <c r="C743" s="33" t="s">
        <v>42</v>
      </c>
    </row>
    <row r="744" spans="2:159" x14ac:dyDescent="0.3">
      <c r="B744" s="33" t="s">
        <v>730</v>
      </c>
      <c r="C744" s="33" t="s">
        <v>43</v>
      </c>
    </row>
    <row r="745" spans="2:159" x14ac:dyDescent="0.3">
      <c r="B745" s="33" t="s">
        <v>730</v>
      </c>
      <c r="C745" s="33" t="s">
        <v>44</v>
      </c>
    </row>
    <row r="746" spans="2:159" x14ac:dyDescent="0.3">
      <c r="B746" s="33" t="s">
        <v>730</v>
      </c>
      <c r="C746" s="33" t="s">
        <v>45</v>
      </c>
    </row>
    <row r="747" spans="2:159" x14ac:dyDescent="0.3">
      <c r="B747" s="33" t="s">
        <v>730</v>
      </c>
      <c r="C747" s="33" t="s">
        <v>46</v>
      </c>
    </row>
    <row r="748" spans="2:159" x14ac:dyDescent="0.3">
      <c r="B748" s="33" t="s">
        <v>730</v>
      </c>
      <c r="C748" s="33" t="s">
        <v>47</v>
      </c>
    </row>
    <row r="749" spans="2:159" x14ac:dyDescent="0.3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731</v>
      </c>
      <c r="C750" s="33" t="s">
        <v>37</v>
      </c>
    </row>
    <row r="751" spans="2:159" x14ac:dyDescent="0.3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1326.460184</v>
      </c>
      <c r="DS751" s="33">
        <v>66.202814009999997</v>
      </c>
      <c r="DW751" s="33">
        <v>660.87376229999995</v>
      </c>
      <c r="EA751" s="33">
        <v>645.73978380000005</v>
      </c>
      <c r="EE751" s="33">
        <v>1005.734063</v>
      </c>
      <c r="EI751" s="33">
        <v>1548.015009</v>
      </c>
      <c r="EM751" s="33">
        <v>2359.3094850000002</v>
      </c>
      <c r="EQ751" s="33">
        <v>2708.8595340000002</v>
      </c>
      <c r="ER751" s="33">
        <v>124.0105781</v>
      </c>
      <c r="EU751" s="33">
        <v>2652.9203680000001</v>
      </c>
      <c r="EV751" s="33">
        <v>124.0105781</v>
      </c>
      <c r="EY751" s="33">
        <v>1651.15717</v>
      </c>
      <c r="EZ751" s="33">
        <v>545.06540719999998</v>
      </c>
      <c r="FC751" s="33">
        <v>1356.981679</v>
      </c>
    </row>
    <row r="752" spans="2:159" x14ac:dyDescent="0.3">
      <c r="B752" s="33" t="s">
        <v>731</v>
      </c>
      <c r="C752" s="33" t="s">
        <v>39</v>
      </c>
    </row>
    <row r="753" spans="2:159" x14ac:dyDescent="0.3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J753" s="33">
        <v>384.49535220000001</v>
      </c>
      <c r="DK753" s="33">
        <v>1185.286922</v>
      </c>
      <c r="DO753" s="33">
        <v>514.19286409999995</v>
      </c>
      <c r="DS753" s="33">
        <v>491.7377396</v>
      </c>
      <c r="DW753" s="33">
        <v>5.6848293600000002</v>
      </c>
      <c r="EM753" s="33">
        <v>693.54918190000001</v>
      </c>
      <c r="EQ753" s="33">
        <v>1190.971751</v>
      </c>
      <c r="EU753" s="33">
        <v>877.77857140000003</v>
      </c>
      <c r="EY753" s="33">
        <v>1190.971751</v>
      </c>
      <c r="FC753" s="33">
        <v>1185.286922</v>
      </c>
    </row>
    <row r="754" spans="2:159" x14ac:dyDescent="0.3">
      <c r="B754" s="33" t="s">
        <v>731</v>
      </c>
      <c r="C754" s="33" t="s">
        <v>41</v>
      </c>
    </row>
    <row r="755" spans="2:159" x14ac:dyDescent="0.3">
      <c r="B755" s="33" t="s">
        <v>731</v>
      </c>
      <c r="C755" s="33" t="s">
        <v>42</v>
      </c>
    </row>
    <row r="756" spans="2:159" x14ac:dyDescent="0.3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330.01394060000001</v>
      </c>
      <c r="DC756" s="33">
        <v>926.62718570000004</v>
      </c>
      <c r="DF756" s="33">
        <v>261.6885681</v>
      </c>
      <c r="DG756" s="33">
        <v>926.62718570000004</v>
      </c>
      <c r="DJ756" s="33">
        <v>926.62718570000004</v>
      </c>
      <c r="DK756" s="33">
        <v>926.62718570000004</v>
      </c>
      <c r="DN756" s="33">
        <v>114.23437970000001</v>
      </c>
      <c r="DO756" s="33">
        <v>926.62718570000004</v>
      </c>
      <c r="DR756" s="33">
        <v>54.804979369999998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3">
      <c r="B757" s="33" t="s">
        <v>731</v>
      </c>
      <c r="C757" s="33" t="s">
        <v>44</v>
      </c>
    </row>
    <row r="758" spans="2:159" x14ac:dyDescent="0.3">
      <c r="B758" s="33" t="s">
        <v>731</v>
      </c>
      <c r="C758" s="33" t="s">
        <v>45</v>
      </c>
    </row>
    <row r="759" spans="2:159" x14ac:dyDescent="0.3">
      <c r="B759" s="33" t="s">
        <v>731</v>
      </c>
      <c r="C759" s="33" t="s">
        <v>46</v>
      </c>
    </row>
    <row r="760" spans="2:159" x14ac:dyDescent="0.3">
      <c r="B760" s="33" t="s">
        <v>731</v>
      </c>
      <c r="C760" s="33" t="s">
        <v>47</v>
      </c>
    </row>
    <row r="761" spans="2:159" x14ac:dyDescent="0.3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330.01394060000001</v>
      </c>
      <c r="DC761" s="33">
        <v>3438.3742910000001</v>
      </c>
      <c r="DD761" s="33">
        <v>0</v>
      </c>
      <c r="DE761" s="33">
        <v>0</v>
      </c>
      <c r="DF761" s="33">
        <v>261.6885681</v>
      </c>
      <c r="DG761" s="33">
        <v>3627.8686029999999</v>
      </c>
      <c r="DH761" s="33">
        <v>0</v>
      </c>
      <c r="DI761" s="33">
        <v>0</v>
      </c>
      <c r="DJ761" s="33">
        <v>1311.1225380000001</v>
      </c>
      <c r="DK761" s="33">
        <v>3817.3629150000002</v>
      </c>
      <c r="DL761" s="33">
        <v>0</v>
      </c>
      <c r="DM761" s="33">
        <v>0</v>
      </c>
      <c r="DN761" s="33">
        <v>114.23437970000001</v>
      </c>
      <c r="DO761" s="33">
        <v>2767.2802339999998</v>
      </c>
      <c r="DP761" s="33">
        <v>0</v>
      </c>
      <c r="DQ761" s="33">
        <v>0</v>
      </c>
      <c r="DR761" s="33">
        <v>54.804979369999998</v>
      </c>
      <c r="DS761" s="33">
        <v>1484.5677390000001</v>
      </c>
      <c r="DT761" s="33">
        <v>0</v>
      </c>
      <c r="DU761" s="33">
        <v>0</v>
      </c>
      <c r="DV761" s="33">
        <v>0</v>
      </c>
      <c r="DW761" s="33">
        <v>1593.1857769999999</v>
      </c>
      <c r="DX761" s="33">
        <v>0</v>
      </c>
      <c r="DY761" s="33">
        <v>0</v>
      </c>
      <c r="DZ761" s="33">
        <v>0</v>
      </c>
      <c r="EA761" s="33">
        <v>1572.3669689999999</v>
      </c>
      <c r="EB761" s="33">
        <v>0</v>
      </c>
      <c r="EC761" s="33">
        <v>0</v>
      </c>
      <c r="ED761" s="33">
        <v>0</v>
      </c>
      <c r="EE761" s="33">
        <v>1932.361249</v>
      </c>
      <c r="EF761" s="33">
        <v>0</v>
      </c>
      <c r="EG761" s="33">
        <v>0</v>
      </c>
      <c r="EH761" s="33">
        <v>0</v>
      </c>
      <c r="EI761" s="33">
        <v>2474.6421949999999</v>
      </c>
      <c r="EJ761" s="33">
        <v>0</v>
      </c>
      <c r="EK761" s="33">
        <v>0</v>
      </c>
      <c r="EL761" s="33">
        <v>0</v>
      </c>
      <c r="EM761" s="33">
        <v>3979.4858519999998</v>
      </c>
      <c r="EN761" s="33">
        <v>0</v>
      </c>
      <c r="EO761" s="33">
        <v>0</v>
      </c>
      <c r="EP761" s="33">
        <v>0</v>
      </c>
      <c r="EQ761" s="33">
        <v>4826.4584699999996</v>
      </c>
      <c r="ER761" s="33">
        <v>124.0105781</v>
      </c>
      <c r="ES761" s="33">
        <v>0</v>
      </c>
      <c r="ET761" s="33">
        <v>0</v>
      </c>
      <c r="EU761" s="33">
        <v>4457.3261249999996</v>
      </c>
      <c r="EV761" s="33">
        <v>124.0105781</v>
      </c>
      <c r="EW761" s="33">
        <v>0</v>
      </c>
      <c r="EX761" s="33">
        <v>0</v>
      </c>
      <c r="EY761" s="33">
        <v>3768.7561059999998</v>
      </c>
      <c r="EZ761" s="33">
        <v>545.06540719999998</v>
      </c>
      <c r="FA761" s="33">
        <v>0</v>
      </c>
      <c r="FB761" s="33">
        <v>0</v>
      </c>
      <c r="FC761" s="33">
        <v>3468.895786</v>
      </c>
    </row>
    <row r="762" spans="2:159" x14ac:dyDescent="0.3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62802.942719999999</v>
      </c>
      <c r="K762" s="33">
        <v>64761.400430000002</v>
      </c>
      <c r="L762" s="33">
        <v>65641.422869999995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64437.883909999997</v>
      </c>
      <c r="S762" s="33">
        <v>66440.042549999998</v>
      </c>
      <c r="T762" s="33">
        <v>68315.516709999996</v>
      </c>
      <c r="U762" s="33">
        <v>64242.564460000001</v>
      </c>
      <c r="V762" s="33">
        <v>64484.454550000002</v>
      </c>
      <c r="W762" s="33">
        <v>66486.229420000003</v>
      </c>
      <c r="X762" s="33">
        <v>69555.959900000002</v>
      </c>
      <c r="Y762" s="33">
        <v>65414.313770000001</v>
      </c>
      <c r="Z762" s="33">
        <v>65659.008910000004</v>
      </c>
      <c r="AA762" s="33">
        <v>67692.905960000004</v>
      </c>
      <c r="AB762" s="33">
        <v>70679.148369999995</v>
      </c>
      <c r="AC762" s="33">
        <v>66462.654729999995</v>
      </c>
      <c r="AD762" s="33">
        <v>66706.305219999995</v>
      </c>
      <c r="AE762" s="33">
        <v>68778.384359999996</v>
      </c>
      <c r="AF762" s="33">
        <v>75854.296310000005</v>
      </c>
      <c r="AG762" s="33">
        <v>71336.526270000002</v>
      </c>
      <c r="AH762" s="33">
        <v>71606.308829999994</v>
      </c>
      <c r="AI762" s="33">
        <v>73824.958490000005</v>
      </c>
      <c r="AJ762" s="33">
        <v>79651.320680000004</v>
      </c>
      <c r="AK762" s="33">
        <v>74921.986470000003</v>
      </c>
      <c r="AL762" s="33">
        <v>75213.367119999995</v>
      </c>
      <c r="AM762" s="33">
        <v>77536.344989999998</v>
      </c>
      <c r="AN762" s="33">
        <v>83543.664480000007</v>
      </c>
      <c r="AO762" s="33">
        <v>78603.973970000006</v>
      </c>
      <c r="AP762" s="33">
        <v>78918.588390000004</v>
      </c>
      <c r="AQ762" s="33">
        <v>81343.340070000006</v>
      </c>
      <c r="AR762" s="33">
        <v>86965.174790000005</v>
      </c>
      <c r="AS762" s="33">
        <v>81817.166930000007</v>
      </c>
      <c r="AT762" s="33">
        <v>82142.169269999999</v>
      </c>
      <c r="AU762" s="33">
        <v>84670.771139999997</v>
      </c>
      <c r="AV762" s="33">
        <v>90531.489849999998</v>
      </c>
      <c r="AW762" s="33">
        <v>85161.427930000005</v>
      </c>
      <c r="AX762" s="33">
        <v>85496.800629999998</v>
      </c>
      <c r="AY762" s="33">
        <v>88136.409880000007</v>
      </c>
      <c r="AZ762" s="33">
        <v>94135.399569999994</v>
      </c>
      <c r="BA762" s="33">
        <v>88541.107430000004</v>
      </c>
      <c r="BB762" s="33">
        <v>88888.791630000007</v>
      </c>
      <c r="BC762" s="33">
        <v>91640.133879999994</v>
      </c>
      <c r="BD762" s="33">
        <v>97866.607390000005</v>
      </c>
      <c r="BE762" s="33">
        <v>92036.331160000002</v>
      </c>
      <c r="BF762" s="33">
        <v>92394.903250000003</v>
      </c>
      <c r="BG762" s="33">
        <v>95265.349499999997</v>
      </c>
      <c r="BH762" s="33">
        <v>101071.1664</v>
      </c>
      <c r="BI762" s="33">
        <v>95046.287339999995</v>
      </c>
      <c r="BJ762" s="33">
        <v>95413.476020000002</v>
      </c>
      <c r="BK762" s="33">
        <v>98386.855049999998</v>
      </c>
      <c r="BL762" s="33">
        <v>104084.36990000001</v>
      </c>
      <c r="BM762" s="33">
        <v>97865.221049999993</v>
      </c>
      <c r="BN762" s="33">
        <v>98242.393070000006</v>
      </c>
      <c r="BO762" s="33">
        <v>101312.62420000001</v>
      </c>
      <c r="BP762" s="33">
        <v>107212.53389999999</v>
      </c>
      <c r="BQ762" s="33">
        <v>100791.13619999999</v>
      </c>
      <c r="BR762" s="33">
        <v>101179.18859999999</v>
      </c>
      <c r="BS762" s="33">
        <v>104349.31759999999</v>
      </c>
      <c r="BT762" s="33">
        <v>110429.505</v>
      </c>
      <c r="BU762" s="33">
        <v>103802.4708</v>
      </c>
      <c r="BV762" s="33">
        <v>104202.7926</v>
      </c>
      <c r="BW762" s="33">
        <v>107473.7519</v>
      </c>
      <c r="BX762" s="33">
        <v>113748.02069999999</v>
      </c>
      <c r="BY762" s="33">
        <v>106913.466</v>
      </c>
      <c r="BZ762" s="33">
        <v>107328.1979</v>
      </c>
      <c r="CA762" s="33">
        <v>110700.76519999999</v>
      </c>
      <c r="CB762" s="33">
        <v>117231.2893</v>
      </c>
      <c r="CC762" s="33">
        <v>110175.2162</v>
      </c>
      <c r="CD762" s="33">
        <v>110601.6826</v>
      </c>
      <c r="CE762" s="33">
        <v>114084.1636</v>
      </c>
      <c r="CF762" s="33">
        <v>120773.2683</v>
      </c>
      <c r="CG762" s="33">
        <v>113496.0229</v>
      </c>
      <c r="CH762" s="33">
        <v>113934.5148</v>
      </c>
      <c r="CI762" s="33">
        <v>117526.6153</v>
      </c>
      <c r="CJ762" s="33">
        <v>124312.16409999999</v>
      </c>
      <c r="CK762" s="33">
        <v>116817.93520000001</v>
      </c>
      <c r="CL762" s="33">
        <v>117268.8357</v>
      </c>
      <c r="CM762" s="33">
        <v>120968.5876</v>
      </c>
      <c r="CN762" s="33">
        <v>127965.22870000001</v>
      </c>
      <c r="CO762" s="33">
        <v>120238.8434</v>
      </c>
      <c r="CP762" s="33">
        <v>120702.52039999999</v>
      </c>
      <c r="CQ762" s="33">
        <v>124514.8229</v>
      </c>
      <c r="CR762" s="33">
        <v>131740.5178</v>
      </c>
      <c r="CS762" s="33">
        <v>123779.8316</v>
      </c>
      <c r="CT762" s="33">
        <v>124256.3217</v>
      </c>
      <c r="CU762" s="33">
        <v>128184.1694</v>
      </c>
      <c r="CV762" s="33">
        <v>135761.7377</v>
      </c>
      <c r="CW762" s="33">
        <v>127557.51579999999</v>
      </c>
      <c r="CX762" s="33">
        <v>128050.23540000001</v>
      </c>
      <c r="CY762" s="33">
        <v>132096.76319999999</v>
      </c>
      <c r="CZ762" s="33">
        <v>139735.08609999999</v>
      </c>
      <c r="DA762" s="33">
        <v>131282.56039999999</v>
      </c>
      <c r="DB762" s="33">
        <v>131788.46350000001</v>
      </c>
      <c r="DC762" s="33">
        <v>135958.0429</v>
      </c>
      <c r="DD762" s="33">
        <v>143746.7856</v>
      </c>
      <c r="DE762" s="33">
        <v>135029.37830000001</v>
      </c>
      <c r="DF762" s="33">
        <v>135549.6586</v>
      </c>
      <c r="DG762" s="33">
        <v>139850.77650000001</v>
      </c>
      <c r="DH762" s="33">
        <v>147605.69159999999</v>
      </c>
      <c r="DI762" s="33">
        <v>138631.00020000001</v>
      </c>
      <c r="DJ762" s="33">
        <v>139165.00039999999</v>
      </c>
      <c r="DK762" s="33">
        <v>143594.17259999999</v>
      </c>
      <c r="DL762" s="33">
        <v>151431.6146</v>
      </c>
      <c r="DM762" s="33">
        <v>142203.36379999999</v>
      </c>
      <c r="DN762" s="33">
        <v>142751.74780000001</v>
      </c>
      <c r="DO762" s="33">
        <v>147307.1574</v>
      </c>
      <c r="DP762" s="33">
        <v>154810.86989999999</v>
      </c>
      <c r="DQ762" s="33">
        <v>145355.58739999999</v>
      </c>
      <c r="DR762" s="33">
        <v>145917.07750000001</v>
      </c>
      <c r="DS762" s="33">
        <v>150585.07500000001</v>
      </c>
      <c r="DT762" s="33">
        <v>158201.0055</v>
      </c>
      <c r="DU762" s="33">
        <v>148516.62289999999</v>
      </c>
      <c r="DV762" s="33">
        <v>149090.02960000001</v>
      </c>
      <c r="DW762" s="33">
        <v>153872.0808</v>
      </c>
      <c r="DX762" s="33">
        <v>161604.42559999999</v>
      </c>
      <c r="DY762" s="33">
        <v>151688.18210000001</v>
      </c>
      <c r="DZ762" s="33">
        <v>152274.44070000001</v>
      </c>
      <c r="EA762" s="33">
        <v>157171.636</v>
      </c>
      <c r="EB762" s="33">
        <v>165074.9761</v>
      </c>
      <c r="EC762" s="33">
        <v>154919.5693</v>
      </c>
      <c r="ED762" s="33">
        <v>155518.13440000001</v>
      </c>
      <c r="EE762" s="33">
        <v>160534.60159999999</v>
      </c>
      <c r="EF762" s="33">
        <v>168614.63740000001</v>
      </c>
      <c r="EG762" s="33">
        <v>158214.81570000001</v>
      </c>
      <c r="EH762" s="33">
        <v>158825.51879999999</v>
      </c>
      <c r="EI762" s="33">
        <v>163964.48310000001</v>
      </c>
      <c r="EJ762" s="33">
        <v>172178.08230000001</v>
      </c>
      <c r="EK762" s="33">
        <v>161531.22510000001</v>
      </c>
      <c r="EL762" s="33">
        <v>162153.39249999999</v>
      </c>
      <c r="EM762" s="33">
        <v>167417.06140000001</v>
      </c>
      <c r="EN762" s="33">
        <v>175710.155</v>
      </c>
      <c r="EO762" s="33">
        <v>164814.6556</v>
      </c>
      <c r="EP762" s="33">
        <v>165449.19769999999</v>
      </c>
      <c r="EQ762" s="33">
        <v>170837.3069</v>
      </c>
      <c r="ER762" s="33">
        <v>179590.82320000001</v>
      </c>
      <c r="ES762" s="33">
        <v>168413.67139999999</v>
      </c>
      <c r="ET762" s="33">
        <v>169062.0857</v>
      </c>
      <c r="EU762" s="33">
        <v>174587.9981</v>
      </c>
      <c r="EV762" s="33">
        <v>183320.05900000001</v>
      </c>
      <c r="EW762" s="33">
        <v>171871.42189999999</v>
      </c>
      <c r="EX762" s="33">
        <v>172532.83480000001</v>
      </c>
      <c r="EY762" s="33">
        <v>178193.35889999999</v>
      </c>
      <c r="EZ762" s="33">
        <v>187005.19810000001</v>
      </c>
      <c r="FA762" s="33">
        <v>175289.53520000001</v>
      </c>
      <c r="FB762" s="33">
        <v>175963.8518</v>
      </c>
      <c r="FC762" s="33">
        <v>181757.71919999999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56" width="9.109375" style="33"/>
    <col min="57" max="57" width="12" style="33" customWidth="1"/>
    <col min="58" max="102" width="9.109375" style="33"/>
    <col min="103" max="106" width="13.5546875" style="66" bestFit="1" customWidth="1"/>
    <col min="107" max="107" width="13.5546875" style="33" bestFit="1" customWidth="1"/>
    <col min="108" max="16384" width="9.109375" style="33"/>
  </cols>
  <sheetData>
    <row r="2" spans="2:258" x14ac:dyDescent="0.3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54066.853239999997</v>
      </c>
      <c r="H4" s="1">
        <f>PLANEL_GerMED_Trim_Resultado!U245</f>
        <v>45167.736660000002</v>
      </c>
      <c r="I4" s="1">
        <f>PLANEL_GerMED_Trim_Resultado!V245</f>
        <v>42829.826050000003</v>
      </c>
      <c r="J4" s="1">
        <f>PLANEL_GerMED_Trim_Resultado!W245</f>
        <v>45172.438040000001</v>
      </c>
      <c r="K4" s="1">
        <f>PLANEL_GerMED_Trim_Resultado!X245</f>
        <v>54641.580439999998</v>
      </c>
      <c r="L4" s="1">
        <f>PLANEL_GerMED_Trim_Resultado!Y245</f>
        <v>46146.120199999998</v>
      </c>
      <c r="M4" s="1">
        <f>PLANEL_GerMED_Trim_Resultado!Z245</f>
        <v>43529.826529999998</v>
      </c>
      <c r="N4" s="1">
        <f>PLANEL_GerMED_Trim_Resultado!AA245</f>
        <v>45172.438040000001</v>
      </c>
      <c r="O4" s="1">
        <f>PLANEL_GerMED_Trim_Resultado!AB245</f>
        <v>53637.426270000004</v>
      </c>
      <c r="P4" s="1">
        <f>PLANEL_GerMED_Trim_Resultado!AC245</f>
        <v>44408.505270000001</v>
      </c>
      <c r="Q4" s="1">
        <f>PLANEL_GerMED_Trim_Resultado!AD245</f>
        <v>41283.40741</v>
      </c>
      <c r="R4" s="1">
        <f>PLANEL_GerMED_Trim_Resultado!AE245</f>
        <v>46674.194779999998</v>
      </c>
      <c r="S4" s="1">
        <f>PLANEL_GerMED_Trim_Resultado!AF245</f>
        <v>57788.410470000003</v>
      </c>
      <c r="T4" s="1">
        <f>PLANEL_GerMED_Trim_Resultado!AG245</f>
        <v>48560.127500000002</v>
      </c>
      <c r="U4" s="1">
        <f>PLANEL_GerMED_Trim_Resultado!AH245</f>
        <v>45001.278189999997</v>
      </c>
      <c r="V4" s="1">
        <f>PLANEL_GerMED_Trim_Resultado!AI245</f>
        <v>48426.768210000002</v>
      </c>
      <c r="W4" s="1">
        <f>PLANEL_GerMED_Trim_Resultado!AJ245</f>
        <v>60773.424059999998</v>
      </c>
      <c r="X4" s="1">
        <f>PLANEL_GerMED_Trim_Resultado!AK245</f>
        <v>51168.790059999999</v>
      </c>
      <c r="Y4" s="1">
        <f>PLANEL_GerMED_Trim_Resultado!AL245</f>
        <v>47737.670550000003</v>
      </c>
      <c r="Z4" s="1">
        <f>PLANEL_GerMED_Trim_Resultado!AM245</f>
        <v>50290.599589999998</v>
      </c>
      <c r="AA4" s="1">
        <f>PLANEL_GerMED_Trim_Resultado!AN245</f>
        <v>63125.967969999998</v>
      </c>
      <c r="AB4" s="1">
        <f>PLANEL_GerMED_Trim_Resultado!AO245</f>
        <v>53329.245540000004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67247.581300000005</v>
      </c>
      <c r="AF4" s="1">
        <f>PLANEL_GerMED_Trim_Resultado!AS245</f>
        <v>56875.623079999998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65744.315340000001</v>
      </c>
      <c r="AJ4" s="1">
        <f>PLANEL_GerMED_Trim_Resultado!AW245</f>
        <v>54793.071519999998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66658.466029999996</v>
      </c>
      <c r="AN4" s="1">
        <f>PLANEL_GerMED_Trim_Resultado!BA245</f>
        <v>55573.378349999999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64446.844899999996</v>
      </c>
      <c r="AR4" s="1">
        <f>PLANEL_GerMED_Trim_Resultado!BE245</f>
        <v>55459.264880000002</v>
      </c>
      <c r="AS4" s="1">
        <f>PLANEL_GerMED_Trim_Resultado!BF245</f>
        <v>50683.37485</v>
      </c>
      <c r="AT4" s="1">
        <f>PLANEL_GerMED_Trim_Resultado!BG245</f>
        <v>50512.682009999997</v>
      </c>
      <c r="AU4" s="1">
        <f>PLANEL_GerMED_Trim_Resultado!BH245</f>
        <v>64312.387020000002</v>
      </c>
      <c r="AV4" s="1">
        <f>PLANEL_GerMED_Trim_Resultado!BI245</f>
        <v>56841.92424</v>
      </c>
      <c r="AW4" s="1">
        <f>PLANEL_GerMED_Trim_Resultado!BJ245</f>
        <v>50909.61159</v>
      </c>
      <c r="AX4" s="1">
        <f>PLANEL_GerMED_Trim_Resultado!BK245</f>
        <v>50775.241399999999</v>
      </c>
      <c r="AY4" s="1">
        <f>PLANEL_GerMED_Trim_Resultado!BL245</f>
        <v>66385.091769999999</v>
      </c>
      <c r="AZ4" s="1">
        <f>PLANEL_GerMED_Trim_Resultado!BM245</f>
        <v>56089.367910000001</v>
      </c>
      <c r="BA4" s="1">
        <f>PLANEL_GerMED_Trim_Resultado!BN245</f>
        <v>51047.284800000001</v>
      </c>
      <c r="BB4" s="1">
        <f>PLANEL_GerMED_Trim_Resultado!BO245</f>
        <v>50919.22178</v>
      </c>
      <c r="BC4" s="1">
        <f>PLANEL_GerMED_Trim_Resultado!BP245</f>
        <v>69916.336739999999</v>
      </c>
      <c r="BD4" s="1">
        <f>PLANEL_GerMED_Trim_Resultado!BQ245</f>
        <v>57392.968229999999</v>
      </c>
      <c r="BE4" s="1">
        <f>PLANEL_GerMED_Trim_Resultado!BR245</f>
        <v>51887.596310000001</v>
      </c>
      <c r="BF4" s="1">
        <f>PLANEL_GerMED_Trim_Resultado!BS245</f>
        <v>51887.337240000001</v>
      </c>
      <c r="BG4" s="1">
        <f>PLANEL_GerMED_Trim_Resultado!BT245</f>
        <v>71015.787370000005</v>
      </c>
      <c r="BH4" s="1">
        <f>PLANEL_GerMED_Trim_Resultado!BU245</f>
        <v>60905.469019999997</v>
      </c>
      <c r="BI4" s="1">
        <f>PLANEL_GerMED_Trim_Resultado!BV245</f>
        <v>53904.978049999998</v>
      </c>
      <c r="BJ4" s="1">
        <f>PLANEL_GerMED_Trim_Resultado!BW245</f>
        <v>54182.037129999997</v>
      </c>
      <c r="BK4" s="1">
        <f>PLANEL_GerMED_Trim_Resultado!BX245</f>
        <v>72649.570510000005</v>
      </c>
      <c r="BL4" s="1">
        <f>PLANEL_GerMED_Trim_Resultado!BY245</f>
        <v>61142.182059999999</v>
      </c>
      <c r="BM4" s="1">
        <f>PLANEL_GerMED_Trim_Resultado!BZ245</f>
        <v>53904.978049999998</v>
      </c>
      <c r="BN4" s="1">
        <f>PLANEL_GerMED_Trim_Resultado!CA245</f>
        <v>54182.037129999997</v>
      </c>
      <c r="BO4" s="1">
        <f>PLANEL_GerMED_Trim_Resultado!CB245</f>
        <v>72366.762050000005</v>
      </c>
      <c r="BP4" s="1">
        <f>PLANEL_GerMED_Trim_Resultado!CC245</f>
        <v>60481.683519999999</v>
      </c>
      <c r="BQ4" s="1">
        <f>PLANEL_GerMED_Trim_Resultado!CD245</f>
        <v>53904.978049999998</v>
      </c>
      <c r="BR4" s="1">
        <f>PLANEL_GerMED_Trim_Resultado!CE245</f>
        <v>54182.037129999997</v>
      </c>
      <c r="BS4" s="1">
        <f>PLANEL_GerMED_Trim_Resultado!CF245</f>
        <v>73887.943960000004</v>
      </c>
      <c r="BT4" s="1">
        <f>PLANEL_GerMED_Trim_Resultado!CG245</f>
        <v>61614.957090000004</v>
      </c>
      <c r="BU4" s="1">
        <f>PLANEL_GerMED_Trim_Resultado!CH245</f>
        <v>53904.978049999998</v>
      </c>
      <c r="BV4" s="1">
        <f>PLANEL_GerMED_Trim_Resultado!CI245</f>
        <v>54182.037129999997</v>
      </c>
      <c r="BW4" s="1">
        <f>PLANEL_GerMED_Trim_Resultado!CJ245</f>
        <v>74921.779179999998</v>
      </c>
      <c r="BX4" s="1">
        <f>PLANEL_GerMED_Trim_Resultado!CK245</f>
        <v>64013.375849999997</v>
      </c>
      <c r="BY4" s="1">
        <f>PLANEL_GerMED_Trim_Resultado!CL245</f>
        <v>53904.978049999998</v>
      </c>
      <c r="BZ4" s="1">
        <f>PLANEL_GerMED_Trim_Resultado!CM245</f>
        <v>54182.037129999997</v>
      </c>
      <c r="CA4" s="1">
        <f>PLANEL_GerMED_Trim_Resultado!CN245</f>
        <v>76402.579540000006</v>
      </c>
      <c r="CB4" s="1">
        <f>PLANEL_GerMED_Trim_Resultado!CO245</f>
        <v>66856.638900000005</v>
      </c>
      <c r="CC4" s="1">
        <f>PLANEL_GerMED_Trim_Resultado!CP245</f>
        <v>53919.279049999997</v>
      </c>
      <c r="CD4" s="1">
        <f>PLANEL_GerMED_Trim_Resultado!CQ245</f>
        <v>54195.406840000003</v>
      </c>
      <c r="CE4" s="1">
        <f>PLANEL_GerMED_Trim_Resultado!CR245</f>
        <v>77196.979789999998</v>
      </c>
      <c r="CF4" s="1">
        <f>PLANEL_GerMED_Trim_Resultado!CS245</f>
        <v>67377.519239999994</v>
      </c>
      <c r="CG4" s="1">
        <f>PLANEL_GerMED_Trim_Resultado!CT245</f>
        <v>53964.758130000002</v>
      </c>
      <c r="CH4" s="1">
        <f>PLANEL_GerMED_Trim_Resultado!CU245</f>
        <v>54237.924310000002</v>
      </c>
      <c r="CI4" s="1">
        <f>PLANEL_GerMED_Trim_Resultado!CV245</f>
        <v>77780.022790000003</v>
      </c>
      <c r="CJ4" s="1">
        <f>PLANEL_GerMED_Trim_Resultado!CW245</f>
        <v>68003.51642</v>
      </c>
      <c r="CK4" s="1">
        <f>PLANEL_GerMED_Trim_Resultado!CX245</f>
        <v>54153.270709999997</v>
      </c>
      <c r="CL4" s="1">
        <f>PLANEL_GerMED_Trim_Resultado!CY245</f>
        <v>54480.689400000003</v>
      </c>
      <c r="CM4" s="1">
        <f>PLANEL_GerMED_Trim_Resultado!CZ245</f>
        <v>79105.120079999993</v>
      </c>
      <c r="CN4" s="1">
        <f>PLANEL_GerMED_Trim_Resultado!DA245</f>
        <v>68495.195250000004</v>
      </c>
      <c r="CO4" s="1">
        <f>PLANEL_GerMED_Trim_Resultado!DB245</f>
        <v>54564.0988</v>
      </c>
      <c r="CP4" s="1">
        <f>PLANEL_GerMED_Trim_Resultado!DC245</f>
        <v>55059.878230000002</v>
      </c>
      <c r="CQ4" s="1">
        <f>PLANEL_GerMED_Trim_Resultado!DD245</f>
        <v>79166.218569999997</v>
      </c>
      <c r="CR4" s="1">
        <f>PLANEL_GerMED_Trim_Resultado!DE245</f>
        <v>68735.53499</v>
      </c>
      <c r="CS4" s="1">
        <f>PLANEL_GerMED_Trim_Resultado!DF245</f>
        <v>54583.041550000002</v>
      </c>
      <c r="CT4" s="1">
        <f>PLANEL_GerMED_Trim_Resultado!DG245</f>
        <v>55086.583859999999</v>
      </c>
      <c r="CU4" s="1">
        <f>PLANEL_GerMED_Trim_Resultado!DH245</f>
        <v>79445.121530000004</v>
      </c>
      <c r="CV4" s="1">
        <f>PLANEL_GerMED_Trim_Resultado!DI245</f>
        <v>70307.352119999996</v>
      </c>
      <c r="CW4" s="1">
        <f>PLANEL_GerMED_Trim_Resultado!DJ245</f>
        <v>54734.363579999997</v>
      </c>
      <c r="CX4" s="1">
        <f>PLANEL_GerMED_Trim_Resultado!DK245</f>
        <v>55284.881479999996</v>
      </c>
      <c r="CY4" s="68">
        <f>PLANEL_GerMED_Trim_Resultado!DL245</f>
        <v>79445.121530000004</v>
      </c>
      <c r="CZ4" s="68">
        <f>PLANEL_GerMED_Trim_Resultado!DM245</f>
        <v>68725.370800000004</v>
      </c>
      <c r="DA4" s="68">
        <f>PLANEL_GerMED_Trim_Resultado!DN245</f>
        <v>54734.363579999997</v>
      </c>
      <c r="DB4" s="68">
        <f>PLANEL_GerMED_Trim_Resultado!DO245</f>
        <v>55284.881479999996</v>
      </c>
      <c r="DC4" s="1">
        <f>PLANEL_GerMED_Trim_Resultado!DP245</f>
        <v>79445.121530000004</v>
      </c>
      <c r="DD4" s="1">
        <f>PLANEL_GerMED_Trim_Resultado!DQ245</f>
        <v>68414.959359999993</v>
      </c>
      <c r="DE4" s="1">
        <f>PLANEL_GerMED_Trim_Resultado!DR245</f>
        <v>54734.363579999997</v>
      </c>
      <c r="DF4" s="1">
        <f>PLANEL_GerMED_Trim_Resultado!DS245</f>
        <v>55284.881479999996</v>
      </c>
      <c r="DG4" s="1">
        <f>PLANEL_GerMED_Trim_Resultado!DT245</f>
        <v>79445.121530000004</v>
      </c>
      <c r="DH4" s="1">
        <f>PLANEL_GerMED_Trim_Resultado!DU245</f>
        <v>66041.744330000001</v>
      </c>
      <c r="DI4" s="1">
        <f>PLANEL_GerMED_Trim_Resultado!DV245</f>
        <v>54734.363579999997</v>
      </c>
      <c r="DJ4" s="1">
        <f>PLANEL_GerMED_Trim_Resultado!DW245</f>
        <v>55284.881479999996</v>
      </c>
      <c r="DK4" s="1">
        <f>PLANEL_GerMED_Trim_Resultado!DX245</f>
        <v>79445.121530000004</v>
      </c>
      <c r="DL4" s="1">
        <f>PLANEL_GerMED_Trim_Resultado!DY245</f>
        <v>68120.010609999998</v>
      </c>
      <c r="DM4" s="1">
        <f>PLANEL_GerMED_Trim_Resultado!DZ245</f>
        <v>54734.363579999997</v>
      </c>
      <c r="DN4" s="1">
        <f>PLANEL_GerMED_Trim_Resultado!EA245</f>
        <v>55284.881479999996</v>
      </c>
      <c r="DO4" s="1">
        <f>PLANEL_GerMED_Trim_Resultado!EB245</f>
        <v>79445.121530000004</v>
      </c>
      <c r="DP4" s="1">
        <f>PLANEL_GerMED_Trim_Resultado!EC245</f>
        <v>67744.749400000001</v>
      </c>
      <c r="DQ4" s="1">
        <f>PLANEL_GerMED_Trim_Resultado!ED245</f>
        <v>54734.363579999997</v>
      </c>
      <c r="DR4" s="1">
        <f>PLANEL_GerMED_Trim_Resultado!EE245</f>
        <v>55284.881479999996</v>
      </c>
      <c r="DS4" s="1">
        <f>PLANEL_GerMED_Trim_Resultado!EF245</f>
        <v>79445.121530000004</v>
      </c>
      <c r="DT4" s="1">
        <f>PLANEL_GerMED_Trim_Resultado!EG245</f>
        <v>68573.4997</v>
      </c>
      <c r="DU4" s="1">
        <f>PLANEL_GerMED_Trim_Resultado!EH245</f>
        <v>54734.363579999997</v>
      </c>
      <c r="DV4" s="1">
        <f>PLANEL_GerMED_Trim_Resultado!EI245</f>
        <v>55284.881479999996</v>
      </c>
      <c r="DW4" s="1">
        <f>PLANEL_GerMED_Trim_Resultado!EJ245</f>
        <v>79445.121530000004</v>
      </c>
      <c r="DX4" s="1">
        <f>PLANEL_GerMED_Trim_Resultado!EK245</f>
        <v>68342.583180000001</v>
      </c>
      <c r="DY4" s="1">
        <f>PLANEL_GerMED_Trim_Resultado!EL245</f>
        <v>54734.363579999997</v>
      </c>
      <c r="DZ4" s="1">
        <f>PLANEL_GerMED_Trim_Resultado!EM245</f>
        <v>55284.881479999996</v>
      </c>
      <c r="EA4" s="1">
        <f>PLANEL_GerMED_Trim_Resultado!EN245</f>
        <v>79445.121530000004</v>
      </c>
      <c r="EB4" s="1">
        <f>PLANEL_GerMED_Trim_Resultado!EO245</f>
        <v>70214.948669999998</v>
      </c>
      <c r="EC4" s="1">
        <f>PLANEL_GerMED_Trim_Resultado!EP245</f>
        <v>54734.363579999997</v>
      </c>
      <c r="ED4" s="1">
        <f>PLANEL_GerMED_Trim_Resultado!EQ245</f>
        <v>55284.881479999996</v>
      </c>
      <c r="EE4" s="1">
        <f>PLANEL_GerMED_Trim_Resultado!ER245</f>
        <v>79538.318830000004</v>
      </c>
      <c r="EF4" s="1">
        <f>PLANEL_GerMED_Trim_Resultado!ES245</f>
        <v>70388.287859999997</v>
      </c>
      <c r="EG4" s="1">
        <f>PLANEL_GerMED_Trim_Resultado!ET245</f>
        <v>53385.245790000001</v>
      </c>
      <c r="EH4" s="1">
        <f>PLANEL_GerMED_Trim_Resultado!EU245</f>
        <v>55325.617230000003</v>
      </c>
      <c r="EI4" s="1">
        <f>PLANEL_GerMED_Trim_Resultado!EV245</f>
        <v>79538.318830000004</v>
      </c>
      <c r="EJ4" s="1">
        <f>PLANEL_GerMED_Trim_Resultado!EW245</f>
        <v>70388.287859999997</v>
      </c>
      <c r="EK4" s="1">
        <f>PLANEL_GerMED_Trim_Resultado!EX245</f>
        <v>51276.221769999996</v>
      </c>
      <c r="EL4" s="1">
        <f>PLANEL_GerMED_Trim_Resultado!EY245</f>
        <v>55325.617230000003</v>
      </c>
      <c r="EM4" s="1">
        <f>PLANEL_GerMED_Trim_Resultado!EZ245</f>
        <v>79562.654810000007</v>
      </c>
      <c r="EN4" s="1">
        <f>PLANEL_GerMED_Trim_Resultado!FA245</f>
        <v>70408.533729999996</v>
      </c>
      <c r="EO4" s="1">
        <f>PLANEL_GerMED_Trim_Resultado!FB245</f>
        <v>48910.026819999999</v>
      </c>
      <c r="EP4" s="1">
        <f>PLANEL_GerMED_Trim_Resultado!FC245</f>
        <v>55341.572209999998</v>
      </c>
    </row>
    <row r="5" spans="2:258" x14ac:dyDescent="0.3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3167.474909</v>
      </c>
      <c r="H5" s="1">
        <f>PLANEL_GerMED_Trim_Resultado!U257</f>
        <v>3050.4554499999999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2714.3822230000001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3192.936494</v>
      </c>
      <c r="Q5" s="1">
        <f>PLANEL_GerMED_Trim_Resultado!AD257</f>
        <v>2747.0047690000001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3182.7217820000001</v>
      </c>
      <c r="U5" s="1">
        <f>PLANEL_GerMED_Trim_Resultado!AH257</f>
        <v>2869.4556349999998</v>
      </c>
      <c r="V5" s="1">
        <f>PLANEL_GerMED_Trim_Resultado!AI257</f>
        <v>3184.5163849999999</v>
      </c>
      <c r="W5" s="1">
        <f>PLANEL_GerMED_Trim_Resultado!AJ257</f>
        <v>3721.7192420000001</v>
      </c>
      <c r="X5" s="1">
        <f>PLANEL_GerMED_Trim_Resultado!AK257</f>
        <v>3321.1072549999999</v>
      </c>
      <c r="Y5" s="1">
        <f>PLANEL_GerMED_Trim_Resultado!AL257</f>
        <v>2988.8979420000001</v>
      </c>
      <c r="Z5" s="1">
        <f>PLANEL_GerMED_Trim_Resultado!AM257</f>
        <v>3314.0706719999998</v>
      </c>
      <c r="AA5" s="1">
        <f>PLANEL_GerMED_Trim_Resultado!AN257</f>
        <v>5256.776707</v>
      </c>
      <c r="AB5" s="1">
        <f>PLANEL_GerMED_Trim_Resultado!AO257</f>
        <v>5000.8602959999998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3695.5300459999999</v>
      </c>
      <c r="AF5" s="1">
        <f>PLANEL_GerMED_Trim_Resultado!AS257</f>
        <v>3505.180081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6346.4379710000003</v>
      </c>
      <c r="AJ5" s="1">
        <f>PLANEL_GerMED_Trim_Resultado!AW257</f>
        <v>5985.6377860000002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3721.7192420000001</v>
      </c>
      <c r="AN5" s="1">
        <f>PLANEL_GerMED_Trim_Resultado!BA257</f>
        <v>5918.0229609999997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7631.1920650000002</v>
      </c>
      <c r="AR5" s="1">
        <f>PLANEL_GerMED_Trim_Resultado!BE257</f>
        <v>7356.878455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7820.5247820000004</v>
      </c>
      <c r="AV5" s="1">
        <f>PLANEL_GerMED_Trim_Resultado!BI257</f>
        <v>5802.0160539999997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6987.0889020000004</v>
      </c>
      <c r="AZ5" s="1">
        <f>PLANEL_GerMED_Trim_Resultado!BM257</f>
        <v>7258.5059600000004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5191.5483649999996</v>
      </c>
      <c r="BD5" s="1">
        <f>PLANEL_GerMED_Trim_Resultado!BQ257</f>
        <v>7258.5059600000004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7744.2220589999997</v>
      </c>
      <c r="BH5" s="1">
        <f>PLANEL_GerMED_Trim_Resultado!BU257</f>
        <v>7192.4506499999998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5309.6354419999998</v>
      </c>
      <c r="BL5" s="1">
        <f>PLANEL_GerMED_Trim_Resultado!BY257</f>
        <v>5077.008597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6382.2280270000001</v>
      </c>
      <c r="BP5" s="1">
        <f>PLANEL_GerMED_Trim_Resultado!CC257</f>
        <v>7160.3141960000003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6461.6981930000002</v>
      </c>
      <c r="BT5" s="1">
        <f>PLANEL_GerMED_Trim_Resultado!CG257</f>
        <v>7153.1595450000004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7266.4432829999996</v>
      </c>
      <c r="BX5" s="1">
        <f>PLANEL_GerMED_Trim_Resultado!CK257</f>
        <v>6022.395595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7787.6480300000003</v>
      </c>
      <c r="CB5" s="1">
        <f>PLANEL_GerMED_Trim_Resultado!CO257</f>
        <v>4519.4449940000004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5117.6055919999999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5096.0884079999996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5087.5935030000001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7533.3436380000003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6406.6919669999997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6154.9815909999998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6631.073429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7386.2064730000002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6991.5562170000003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8377.4540570000008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7127.360267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3962.136332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3962.136332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4965.1894329999996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6250.5317420000001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8668.0580750000008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5300.1394950000004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9416.6580986999998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9509.9980689999993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3928.9942040000001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5536.3873640000002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9299.8171884000003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2412.5475700000002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4142.8752480000003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7492.5340740000001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2314.0967369999998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4044.4244159999998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6954.450116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2346.5628019999999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4044.4244159999998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7433.2731430000003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3962.0738299999998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7609.2365389999995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5515.6811058000003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9079.0765260000007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2231.7461509999998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6861.9268700000002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4463.8022025999999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7108.4190600000002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4970.6994869999999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7972.6737750000002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5477.5967720000008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8841.2904739999994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5741.6075710000005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9034.5899399999998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6248.5048559999996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9879.2616760000001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6448.3128539999998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9905.9518989999997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1364.7179837199999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4797.8411390000001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8609.6236076700006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4421.5713237999998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7246.7614979999998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11146.235343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7071.7418520000001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1652.4055122999998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9387.3275539999995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13966.604768000001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3517.9443140999997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3138.622601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9387.3275539999995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3130.4797844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1088.8113720000001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9358.9590502999999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3811.6919470000003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771.31697299999996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9358.9590502999999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4402.6274632999994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230.16534697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9358.9590502999999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5293.4321372000004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9358.9590502999999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6315.0365360000005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9215.1083930000004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8134.2694009999996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1317.286372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9215.1083930000004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10029.695223500001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2782.4120547000002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10029.695223500001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11016.178669000001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4382.2147637999997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11016.178669000001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11652.178285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5910.394913000001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11652.178285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11708.097419000002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7421.6517530000001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11708.097419000002</v>
      </c>
    </row>
    <row r="8" spans="2:25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3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999.57524169999999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1141.59449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1141.59449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1141.59449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3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1000.060355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1241.3759130000001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1241.3759130000001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3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3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160.9453895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3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1395.215031</v>
      </c>
      <c r="AF14" s="24">
        <f>PLANEL_GerMED_Trim_Resultado!AS17+PLANEL_GerMED_Trim_Resultado!AS29+PLANEL_GerMED_Trim_Resultado!AS629+PLANEL_GerMED_Trim_Resultado!AS713</f>
        <v>5759.5641820000001</v>
      </c>
      <c r="AG14" s="24">
        <f>PLANEL_GerMED_Trim_Resultado!AT17+PLANEL_GerMED_Trim_Resultado!AT29+PLANEL_GerMED_Trim_Resultado!AT629+PLANEL_GerMED_Trim_Resultado!AT713</f>
        <v>7373.8873149999999</v>
      </c>
      <c r="AH14" s="24">
        <f>PLANEL_GerMED_Trim_Resultado!AU17+PLANEL_GerMED_Trim_Resultado!AU29+PLANEL_GerMED_Trim_Resultado!AU629+PLANEL_GerMED_Trim_Resultado!AU713</f>
        <v>5210.3701650000003</v>
      </c>
      <c r="AI14" s="24">
        <f>PLANEL_GerMED_Trim_Resultado!AV17+PLANEL_GerMED_Trim_Resultado!AV29+PLANEL_GerMED_Trim_Resultado!AV629+PLANEL_GerMED_Trim_Resultado!AV713</f>
        <v>1395.215031</v>
      </c>
      <c r="AJ14" s="24">
        <f>PLANEL_GerMED_Trim_Resultado!AW17+PLANEL_GerMED_Trim_Resultado!AW29+PLANEL_GerMED_Trim_Resultado!AW629+PLANEL_GerMED_Trim_Resultado!AW713</f>
        <v>5759.5641820000001</v>
      </c>
      <c r="AK14" s="24">
        <f>PLANEL_GerMED_Trim_Resultado!AX17+PLANEL_GerMED_Trim_Resultado!AX29+PLANEL_GerMED_Trim_Resultado!AX629+PLANEL_GerMED_Trim_Resultado!AX713</f>
        <v>7373.8873149999999</v>
      </c>
      <c r="AL14" s="24">
        <f>PLANEL_GerMED_Trim_Resultado!AY17+PLANEL_GerMED_Trim_Resultado!AY29+PLANEL_GerMED_Trim_Resultado!AY629+PLANEL_GerMED_Trim_Resultado!AY713</f>
        <v>5210.3701650000003</v>
      </c>
      <c r="AM14" s="24">
        <f>PLANEL_GerMED_Trim_Resultado!AZ17+PLANEL_GerMED_Trim_Resultado!AZ29+PLANEL_GerMED_Trim_Resultado!AZ629+PLANEL_GerMED_Trim_Resultado!AZ713</f>
        <v>5930.9034379999994</v>
      </c>
      <c r="AN14" s="24">
        <f>PLANEL_GerMED_Trim_Resultado!BA17+PLANEL_GerMED_Trim_Resultado!BA29+PLANEL_GerMED_Trim_Resultado!BA629+PLANEL_GerMED_Trim_Resultado!BA713</f>
        <v>7599.6916779999992</v>
      </c>
      <c r="AO14" s="24">
        <f>PLANEL_GerMED_Trim_Resultado!BB17+PLANEL_GerMED_Trim_Resultado!BB29+PLANEL_GerMED_Trim_Resultado!BB629+PLANEL_GerMED_Trim_Resultado!BB713</f>
        <v>7235.6088199999995</v>
      </c>
      <c r="AP14" s="24">
        <f>PLANEL_GerMED_Trim_Resultado!BC17+PLANEL_GerMED_Trim_Resultado!BC29+PLANEL_GerMED_Trim_Resultado!BC629+PLANEL_GerMED_Trim_Resultado!BC713</f>
        <v>7798.592635</v>
      </c>
      <c r="AQ14" s="24">
        <f>PLANEL_GerMED_Trim_Resultado!BD17+PLANEL_GerMED_Trim_Resultado!BD29+PLANEL_GerMED_Trim_Resultado!BD629+PLANEL_GerMED_Trim_Resultado!BD713</f>
        <v>9485.2293700000009</v>
      </c>
      <c r="AR14" s="24">
        <f>PLANEL_GerMED_Trim_Resultado!BE17+PLANEL_GerMED_Trim_Resultado!BE29+PLANEL_GerMED_Trim_Resultado!BE629+PLANEL_GerMED_Trim_Resultado!BE713</f>
        <v>11154.017609999999</v>
      </c>
      <c r="AS14" s="24">
        <f>PLANEL_GerMED_Trim_Resultado!BF17+PLANEL_GerMED_Trim_Resultado!BF29+PLANEL_GerMED_Trim_Resultado!BF629+PLANEL_GerMED_Trim_Resultado!BF713</f>
        <v>10143.693674</v>
      </c>
      <c r="AT14" s="24">
        <f>PLANEL_GerMED_Trim_Resultado!BG17+PLANEL_GerMED_Trim_Resultado!BG29+PLANEL_GerMED_Trim_Resultado!BG629+PLANEL_GerMED_Trim_Resultado!BG713</f>
        <v>11622.185683</v>
      </c>
      <c r="AU14" s="24">
        <f>PLANEL_GerMED_Trim_Resultado!BH17+PLANEL_GerMED_Trim_Resultado!BH29+PLANEL_GerMED_Trim_Resultado!BH629+PLANEL_GerMED_Trim_Resultado!BH713</f>
        <v>11450.644378999999</v>
      </c>
      <c r="AV14" s="24">
        <f>PLANEL_GerMED_Trim_Resultado!BI17+PLANEL_GerMED_Trim_Resultado!BI29+PLANEL_GerMED_Trim_Resultado!BI629+PLANEL_GerMED_Trim_Resultado!BI713</f>
        <v>13119.43262</v>
      </c>
      <c r="AW14" s="24">
        <f>PLANEL_GerMED_Trim_Resultado!BJ17+PLANEL_GerMED_Trim_Resultado!BJ29+PLANEL_GerMED_Trim_Resultado!BJ629+PLANEL_GerMED_Trim_Resultado!BJ713</f>
        <v>11751.7605</v>
      </c>
      <c r="AX14" s="24">
        <f>PLANEL_GerMED_Trim_Resultado!BK17+PLANEL_GerMED_Trim_Resultado!BK29+PLANEL_GerMED_Trim_Resultado!BK629+PLANEL_GerMED_Trim_Resultado!BK713</f>
        <v>13736.495769000001</v>
      </c>
      <c r="AY14" s="24">
        <f>PLANEL_GerMED_Trim_Resultado!BL17+PLANEL_GerMED_Trim_Resultado!BL29+PLANEL_GerMED_Trim_Resultado!BL629+PLANEL_GerMED_Trim_Resultado!BL713</f>
        <v>11695.226778</v>
      </c>
      <c r="AZ14" s="24">
        <f>PLANEL_GerMED_Trim_Resultado!BM17+PLANEL_GerMED_Trim_Resultado!BM29+PLANEL_GerMED_Trim_Resultado!BM629+PLANEL_GerMED_Trim_Resultado!BM713</f>
        <v>13364.015019</v>
      </c>
      <c r="BA14" s="24">
        <f>PLANEL_GerMED_Trim_Resultado!BN17+PLANEL_GerMED_Trim_Resultado!BN29+PLANEL_GerMED_Trim_Resultado!BN629+PLANEL_GerMED_Trim_Resultado!BN713</f>
        <v>11951.873371</v>
      </c>
      <c r="BB14" s="24">
        <f>PLANEL_GerMED_Trim_Resultado!BO17+PLANEL_GerMED_Trim_Resultado!BO29+PLANEL_GerMED_Trim_Resultado!BO629+PLANEL_GerMED_Trim_Resultado!BO713</f>
        <v>13999.607136999999</v>
      </c>
      <c r="BC14" s="24">
        <f>PLANEL_GerMED_Trim_Resultado!BP17+PLANEL_GerMED_Trim_Resultado!BP29+PLANEL_GerMED_Trim_Resultado!BP629+PLANEL_GerMED_Trim_Resultado!BP713</f>
        <v>11948.412577999999</v>
      </c>
      <c r="BD14" s="24">
        <f>PLANEL_GerMED_Trim_Resultado!BQ17+PLANEL_GerMED_Trim_Resultado!BQ29+PLANEL_GerMED_Trim_Resultado!BQ629+PLANEL_GerMED_Trim_Resultado!BQ713</f>
        <v>13617.200817999999</v>
      </c>
      <c r="BE14" s="24">
        <f>PLANEL_GerMED_Trim_Resultado!BR17+PLANEL_GerMED_Trim_Resultado!BR29+PLANEL_GerMED_Trim_Resultado!BR629+PLANEL_GerMED_Trim_Resultado!BR713</f>
        <v>12159.025389</v>
      </c>
      <c r="BF14" s="24">
        <f>PLANEL_GerMED_Trim_Resultado!BS17+PLANEL_GerMED_Trim_Resultado!BS29+PLANEL_GerMED_Trim_Resultado!BS629+PLANEL_GerMED_Trim_Resultado!BS713</f>
        <v>14271.973678999999</v>
      </c>
      <c r="BG14" s="24">
        <f>PLANEL_GerMED_Trim_Resultado!BT17+PLANEL_GerMED_Trim_Resultado!BT29+PLANEL_GerMED_Trim_Resultado!BT629+PLANEL_GerMED_Trim_Resultado!BT713</f>
        <v>12199.140262999999</v>
      </c>
      <c r="BH14" s="24">
        <f>PLANEL_GerMED_Trim_Resultado!BU17+PLANEL_GerMED_Trim_Resultado!BU29+PLANEL_GerMED_Trim_Resultado!BU629+PLANEL_GerMED_Trim_Resultado!BU713</f>
        <v>13867.928502999999</v>
      </c>
      <c r="BI14" s="24">
        <f>PLANEL_GerMED_Trim_Resultado!BV17+PLANEL_GerMED_Trim_Resultado!BV29+PLANEL_GerMED_Trim_Resultado!BV629+PLANEL_GerMED_Trim_Resultado!BV713</f>
        <v>12364.166223</v>
      </c>
      <c r="BJ14" s="24">
        <f>PLANEL_GerMED_Trim_Resultado!BW17+PLANEL_GerMED_Trim_Resultado!BW29+PLANEL_GerMED_Trim_Resultado!BW629+PLANEL_GerMED_Trim_Resultado!BW713</f>
        <v>14541.695886000001</v>
      </c>
      <c r="BK14" s="24">
        <f>PLANEL_GerMED_Trim_Resultado!BX17+PLANEL_GerMED_Trim_Resultado!BX29+PLANEL_GerMED_Trim_Resultado!BX629+PLANEL_GerMED_Trim_Resultado!BX713</f>
        <v>12446.180775999999</v>
      </c>
      <c r="BL14" s="24">
        <f>PLANEL_GerMED_Trim_Resultado!BY17+PLANEL_GerMED_Trim_Resultado!BY29+PLANEL_GerMED_Trim_Resultado!BY629+PLANEL_GerMED_Trim_Resultado!BY713</f>
        <v>14114.969016999999</v>
      </c>
      <c r="BM14" s="24">
        <f>PLANEL_GerMED_Trim_Resultado!BZ17+PLANEL_GerMED_Trim_Resultado!BZ29+PLANEL_GerMED_Trim_Resultado!BZ629+PLANEL_GerMED_Trim_Resultado!BZ713</f>
        <v>12566.290279000001</v>
      </c>
      <c r="BN14" s="24">
        <f>PLANEL_GerMED_Trim_Resultado!CA17+PLANEL_GerMED_Trim_Resultado!CA29+PLANEL_GerMED_Trim_Resultado!CA629+PLANEL_GerMED_Trim_Resultado!CA713</f>
        <v>14807.451589</v>
      </c>
      <c r="BO14" s="24">
        <f>PLANEL_GerMED_Trim_Resultado!CB17+PLANEL_GerMED_Trim_Resultado!CB29+PLANEL_GerMED_Trim_Resultado!CB629+PLANEL_GerMED_Trim_Resultado!CB713</f>
        <v>14899.499583000001</v>
      </c>
      <c r="BP14" s="24">
        <f>PLANEL_GerMED_Trim_Resultado!CC17+PLANEL_GerMED_Trim_Resultado!CC29+PLANEL_GerMED_Trim_Resultado!CC629+PLANEL_GerMED_Trim_Resultado!CC713</f>
        <v>15315.887966</v>
      </c>
      <c r="BQ14" s="24">
        <f>PLANEL_GerMED_Trim_Resultado!CD17+PLANEL_GerMED_Trim_Resultado!CD29+PLANEL_GerMED_Trim_Resultado!CD629+PLANEL_GerMED_Trim_Resultado!CD713</f>
        <v>12785.107723000001</v>
      </c>
      <c r="BR14" s="24">
        <f>PLANEL_GerMED_Trim_Resultado!CE17+PLANEL_GerMED_Trim_Resultado!CE29+PLANEL_GerMED_Trim_Resultado!CE629+PLANEL_GerMED_Trim_Resultado!CE713</f>
        <v>16382.156802999998</v>
      </c>
      <c r="BS14" s="24">
        <f>PLANEL_GerMED_Trim_Resultado!CF17+PLANEL_GerMED_Trim_Resultado!CF29+PLANEL_GerMED_Trim_Resultado!CF629+PLANEL_GerMED_Trim_Resultado!CF713</f>
        <v>15097.377805</v>
      </c>
      <c r="BT14" s="24">
        <f>PLANEL_GerMED_Trim_Resultado!CG17+PLANEL_GerMED_Trim_Resultado!CG29+PLANEL_GerMED_Trim_Resultado!CG629+PLANEL_GerMED_Trim_Resultado!CG713</f>
        <v>15513.766188</v>
      </c>
      <c r="BU14" s="24">
        <f>PLANEL_GerMED_Trim_Resultado!CH17+PLANEL_GerMED_Trim_Resultado!CH29+PLANEL_GerMED_Trim_Resultado!CH629+PLANEL_GerMED_Trim_Resultado!CH713</f>
        <v>12947.008087</v>
      </c>
      <c r="BV14" s="24">
        <f>PLANEL_GerMED_Trim_Resultado!CI17+PLANEL_GerMED_Trim_Resultado!CI29+PLANEL_GerMED_Trim_Resultado!CI629+PLANEL_GerMED_Trim_Resultado!CI713</f>
        <v>16595.025798999999</v>
      </c>
      <c r="BW14" s="24">
        <f>PLANEL_GerMED_Trim_Resultado!CJ17+PLANEL_GerMED_Trim_Resultado!CJ29+PLANEL_GerMED_Trim_Resultado!CJ629+PLANEL_GerMED_Trim_Resultado!CJ713</f>
        <v>15269.445823999999</v>
      </c>
      <c r="BX14" s="24">
        <f>PLANEL_GerMED_Trim_Resultado!CK17+PLANEL_GerMED_Trim_Resultado!CK29+PLANEL_GerMED_Trim_Resultado!CK629+PLANEL_GerMED_Trim_Resultado!CK713</f>
        <v>15685.834207</v>
      </c>
      <c r="BY14" s="24">
        <f>PLANEL_GerMED_Trim_Resultado!CL17+PLANEL_GerMED_Trim_Resultado!CL29+PLANEL_GerMED_Trim_Resultado!CL629+PLANEL_GerMED_Trim_Resultado!CL713</f>
        <v>13087.791011000001</v>
      </c>
      <c r="BZ14" s="24">
        <f>PLANEL_GerMED_Trim_Resultado!CM17+PLANEL_GerMED_Trim_Resultado!CM29+PLANEL_GerMED_Trim_Resultado!CM629+PLANEL_GerMED_Trim_Resultado!CM713</f>
        <v>16780.129273999999</v>
      </c>
      <c r="CA14" s="24">
        <f>PLANEL_GerMED_Trim_Resultado!CN17+PLANEL_GerMED_Trim_Resultado!CN29+PLANEL_GerMED_Trim_Resultado!CN629+PLANEL_GerMED_Trim_Resultado!CN713</f>
        <v>15459.335174</v>
      </c>
      <c r="CB14" s="24">
        <f>PLANEL_GerMED_Trim_Resultado!CO17+PLANEL_GerMED_Trim_Resultado!CO29+PLANEL_GerMED_Trim_Resultado!CO629+PLANEL_GerMED_Trim_Resultado!CO713</f>
        <v>15875.723556999999</v>
      </c>
      <c r="CC14" s="24">
        <f>PLANEL_GerMED_Trim_Resultado!CP17+PLANEL_GerMED_Trim_Resultado!CP29+PLANEL_GerMED_Trim_Resultado!CP629+PLANEL_GerMED_Trim_Resultado!CP713</f>
        <v>13243.155025</v>
      </c>
      <c r="CD14" s="24">
        <f>PLANEL_GerMED_Trim_Resultado!CQ17+PLANEL_GerMED_Trim_Resultado!CQ29+PLANEL_GerMED_Trim_Resultado!CQ629+PLANEL_GerMED_Trim_Resultado!CQ713</f>
        <v>16984.404180999998</v>
      </c>
      <c r="CE14" s="24">
        <f>PLANEL_GerMED_Trim_Resultado!CR17+PLANEL_GerMED_Trim_Resultado!CR29+PLANEL_GerMED_Trim_Resultado!CR629+PLANEL_GerMED_Trim_Resultado!CR713</f>
        <v>15625.872436</v>
      </c>
      <c r="CF14" s="24">
        <f>PLANEL_GerMED_Trim_Resultado!CS17+PLANEL_GerMED_Trim_Resultado!CS29+PLANEL_GerMED_Trim_Resultado!CS629+PLANEL_GerMED_Trim_Resultado!CS713</f>
        <v>16042.260818999999</v>
      </c>
      <c r="CG14" s="24">
        <f>PLANEL_GerMED_Trim_Resultado!CT17+PLANEL_GerMED_Trim_Resultado!CT29+PLANEL_GerMED_Trim_Resultado!CT629+PLANEL_GerMED_Trim_Resultado!CT713</f>
        <v>13379.412784</v>
      </c>
      <c r="CH14" s="24">
        <f>PLANEL_GerMED_Trim_Resultado!CU17+PLANEL_GerMED_Trim_Resultado!CU29+PLANEL_GerMED_Trim_Resultado!CU629+PLANEL_GerMED_Trim_Resultado!CU713</f>
        <v>17163.557901</v>
      </c>
      <c r="CI14" s="24">
        <f>PLANEL_GerMED_Trim_Resultado!CV17+PLANEL_GerMED_Trim_Resultado!CV29+PLANEL_GerMED_Trim_Resultado!CV629+PLANEL_GerMED_Trim_Resultado!CV713</f>
        <v>16398.696758999999</v>
      </c>
      <c r="CJ14" s="24">
        <f>PLANEL_GerMED_Trim_Resultado!CW17+PLANEL_GerMED_Trim_Resultado!CW29+PLANEL_GerMED_Trim_Resultado!CW629+PLANEL_GerMED_Trim_Resultado!CW713</f>
        <v>16398.696758999999</v>
      </c>
      <c r="CK14" s="24">
        <f>PLANEL_GerMED_Trim_Resultado!CX17+PLANEL_GerMED_Trim_Resultado!CX29+PLANEL_GerMED_Trim_Resultado!CX629+PLANEL_GerMED_Trim_Resultado!CX713</f>
        <v>13417.115529000001</v>
      </c>
      <c r="CL14" s="24">
        <f>PLANEL_GerMED_Trim_Resultado!CY17+PLANEL_GerMED_Trim_Resultado!CY29+PLANEL_GerMED_Trim_Resultado!CY629+PLANEL_GerMED_Trim_Resultado!CY713</f>
        <v>17641.022271000002</v>
      </c>
      <c r="CM14" s="24">
        <f>PLANEL_GerMED_Trim_Resultado!CZ17+PLANEL_GerMED_Trim_Resultado!CZ29+PLANEL_GerMED_Trim_Resultado!CZ629+PLANEL_GerMED_Trim_Resultado!CZ713</f>
        <v>16452.160749999999</v>
      </c>
      <c r="CN14" s="24">
        <f>PLANEL_GerMED_Trim_Resultado!DA17+PLANEL_GerMED_Trim_Resultado!DA29+PLANEL_GerMED_Trim_Resultado!DA629+PLANEL_GerMED_Trim_Resultado!DA713</f>
        <v>16452.160749999999</v>
      </c>
      <c r="CO14" s="24">
        <f>PLANEL_GerMED_Trim_Resultado!DB17+PLANEL_GerMED_Trim_Resultado!DB29+PLANEL_GerMED_Trim_Resultado!DB629+PLANEL_GerMED_Trim_Resultado!DB713</f>
        <v>13460.858795</v>
      </c>
      <c r="CP14" s="24">
        <f>PLANEL_GerMED_Trim_Resultado!DC17+PLANEL_GerMED_Trim_Resultado!DC29+PLANEL_GerMED_Trim_Resultado!DC629+PLANEL_GerMED_Trim_Resultado!DC713</f>
        <v>17698.536565000002</v>
      </c>
      <c r="CQ14" s="24">
        <f>PLANEL_GerMED_Trim_Resultado!DD17+PLANEL_GerMED_Trim_Resultado!DD29+PLANEL_GerMED_Trim_Resultado!DD629+PLANEL_GerMED_Trim_Resultado!DD713</f>
        <v>16524.060601000001</v>
      </c>
      <c r="CR14" s="24">
        <f>PLANEL_GerMED_Trim_Resultado!DE17+PLANEL_GerMED_Trim_Resultado!DE29+PLANEL_GerMED_Trim_Resultado!DE629+PLANEL_GerMED_Trim_Resultado!DE713</f>
        <v>16524.060601000001</v>
      </c>
      <c r="CS14" s="24">
        <f>PLANEL_GerMED_Trim_Resultado!DF17+PLANEL_GerMED_Trim_Resultado!DF29+PLANEL_GerMED_Trim_Resultado!DF629+PLANEL_GerMED_Trim_Resultado!DF713</f>
        <v>13519.685946000001</v>
      </c>
      <c r="CT14" s="24">
        <f>PLANEL_GerMED_Trim_Resultado!DG17+PLANEL_GerMED_Trim_Resultado!DG29+PLANEL_GerMED_Trim_Resultado!DG629+PLANEL_GerMED_Trim_Resultado!DG713</f>
        <v>17775.883373999997</v>
      </c>
      <c r="CU14" s="24">
        <f>PLANEL_GerMED_Trim_Resultado!DH17+PLANEL_GerMED_Trim_Resultado!DH29+PLANEL_GerMED_Trim_Resultado!DH629+PLANEL_GerMED_Trim_Resultado!DH713</f>
        <v>16583.669879000001</v>
      </c>
      <c r="CV14" s="24">
        <f>PLANEL_GerMED_Trim_Resultado!DI17+PLANEL_GerMED_Trim_Resultado!DI29+PLANEL_GerMED_Trim_Resultado!DI629+PLANEL_GerMED_Trim_Resultado!DI713</f>
        <v>16583.669879000001</v>
      </c>
      <c r="CW14" s="24">
        <f>PLANEL_GerMED_Trim_Resultado!DJ17+PLANEL_GerMED_Trim_Resultado!DJ29+PLANEL_GerMED_Trim_Resultado!DJ629+PLANEL_GerMED_Trim_Resultado!DJ713</f>
        <v>13568.457172999999</v>
      </c>
      <c r="CX14" s="24">
        <f>PLANEL_GerMED_Trim_Resultado!DK17+PLANEL_GerMED_Trim_Resultado!DK29+PLANEL_GerMED_Trim_Resultado!DK629+PLANEL_GerMED_Trim_Resultado!DK713</f>
        <v>17840.008506999999</v>
      </c>
      <c r="CY14" s="24">
        <f>PLANEL_GerMED_Trim_Resultado!DL17+PLANEL_GerMED_Trim_Resultado!DL29+PLANEL_GerMED_Trim_Resultado!DL629+PLANEL_GerMED_Trim_Resultado!DL713</f>
        <v>16674.620117999999</v>
      </c>
      <c r="CZ14" s="24">
        <f>PLANEL_GerMED_Trim_Resultado!DM17+PLANEL_GerMED_Trim_Resultado!DM29+PLANEL_GerMED_Trim_Resultado!DM629+PLANEL_GerMED_Trim_Resultado!DM713</f>
        <v>16674.620117999999</v>
      </c>
      <c r="DA14" s="24">
        <f>PLANEL_GerMED_Trim_Resultado!DN17+PLANEL_GerMED_Trim_Resultado!DN29+PLANEL_GerMED_Trim_Resultado!DN629+PLANEL_GerMED_Trim_Resultado!DN713</f>
        <v>13642.871005000001</v>
      </c>
      <c r="DB14" s="24">
        <f>PLANEL_GerMED_Trim_Resultado!DO17+PLANEL_GerMED_Trim_Resultado!DO29+PLANEL_GerMED_Trim_Resultado!DO629+PLANEL_GerMED_Trim_Resultado!DO713</f>
        <v>17937.848915000002</v>
      </c>
      <c r="DC14" s="24">
        <f>PLANEL_GerMED_Trim_Resultado!DP17+PLANEL_GerMED_Trim_Resultado!DP29+PLANEL_GerMED_Trim_Resultado!DP629+PLANEL_GerMED_Trim_Resultado!DP713</f>
        <v>16733.614867</v>
      </c>
      <c r="DD14" s="24">
        <f>PLANEL_GerMED_Trim_Resultado!DQ17+PLANEL_GerMED_Trim_Resultado!DQ29+PLANEL_GerMED_Trim_Resultado!DQ629+PLANEL_GerMED_Trim_Resultado!DQ713</f>
        <v>16733.614867</v>
      </c>
      <c r="DE14" s="24">
        <f>PLANEL_GerMED_Trim_Resultado!DR17+PLANEL_GerMED_Trim_Resultado!DR29+PLANEL_GerMED_Trim_Resultado!DR629+PLANEL_GerMED_Trim_Resultado!DR713</f>
        <v>13691.139436000001</v>
      </c>
      <c r="DF14" s="24">
        <f>PLANEL_GerMED_Trim_Resultado!DS17+PLANEL_GerMED_Trim_Resultado!DS29+PLANEL_GerMED_Trim_Resultado!DS629+PLANEL_GerMED_Trim_Resultado!DS713</f>
        <v>18001.312964000001</v>
      </c>
      <c r="DG14" s="24">
        <f>PLANEL_GerMED_Trim_Resultado!DT17+PLANEL_GerMED_Trim_Resultado!DT29+PLANEL_GerMED_Trim_Resultado!DT629+PLANEL_GerMED_Trim_Resultado!DT713</f>
        <v>16815.961705000002</v>
      </c>
      <c r="DH14" s="24">
        <f>PLANEL_GerMED_Trim_Resultado!DU17+PLANEL_GerMED_Trim_Resultado!DU29+PLANEL_GerMED_Trim_Resultado!DU629+PLANEL_GerMED_Trim_Resultado!DU713</f>
        <v>16815.961705000002</v>
      </c>
      <c r="DI14" s="24">
        <f>PLANEL_GerMED_Trim_Resultado!DV17+PLANEL_GerMED_Trim_Resultado!DV29+PLANEL_GerMED_Trim_Resultado!DV629+PLANEL_GerMED_Trim_Resultado!DV713</f>
        <v>13758.514122</v>
      </c>
      <c r="DJ14" s="24">
        <f>PLANEL_GerMED_Trim_Resultado!DW17+PLANEL_GerMED_Trim_Resultado!DW29+PLANEL_GerMED_Trim_Resultado!DW629+PLANEL_GerMED_Trim_Resultado!DW713</f>
        <v>18089.898198000003</v>
      </c>
      <c r="DK14" s="24">
        <f>PLANEL_GerMED_Trim_Resultado!DX17+PLANEL_GerMED_Trim_Resultado!DX29+PLANEL_GerMED_Trim_Resultado!DX629+PLANEL_GerMED_Trim_Resultado!DX713</f>
        <v>16884.788913</v>
      </c>
      <c r="DL14" s="24">
        <f>PLANEL_GerMED_Trim_Resultado!DY17+PLANEL_GerMED_Trim_Resultado!DY29+PLANEL_GerMED_Trim_Resultado!DY629+PLANEL_GerMED_Trim_Resultado!DY713</f>
        <v>16884.788913</v>
      </c>
      <c r="DM14" s="24">
        <f>PLANEL_GerMED_Trim_Resultado!DZ17+PLANEL_GerMED_Trim_Resultado!DZ29+PLANEL_GerMED_Trim_Resultado!DZ629+PLANEL_GerMED_Trim_Resultado!DZ713</f>
        <v>13814.827292</v>
      </c>
      <c r="DN14" s="24">
        <f>PLANEL_GerMED_Trim_Resultado!EA17+PLANEL_GerMED_Trim_Resultado!EA29+PLANEL_GerMED_Trim_Resultado!EA629+PLANEL_GerMED_Trim_Resultado!EA713</f>
        <v>18163.939588000001</v>
      </c>
      <c r="DO14" s="24">
        <f>PLANEL_GerMED_Trim_Resultado!EB17+PLANEL_GerMED_Trim_Resultado!EB29+PLANEL_GerMED_Trim_Resultado!EB629+PLANEL_GerMED_Trim_Resultado!EB713</f>
        <v>16963.448579</v>
      </c>
      <c r="DP14" s="24">
        <f>PLANEL_GerMED_Trim_Resultado!EC17+PLANEL_GerMED_Trim_Resultado!EC29+PLANEL_GerMED_Trim_Resultado!EC629+PLANEL_GerMED_Trim_Resultado!EC713</f>
        <v>16963.448579</v>
      </c>
      <c r="DQ14" s="24">
        <f>PLANEL_GerMED_Trim_Resultado!ED17+PLANEL_GerMED_Trim_Resultado!ED29+PLANEL_GerMED_Trim_Resultado!ED629+PLANEL_GerMED_Trim_Resultado!ED713</f>
        <v>13879.1852</v>
      </c>
      <c r="DR14" s="24">
        <f>PLANEL_GerMED_Trim_Resultado!EE17+PLANEL_GerMED_Trim_Resultado!EE29+PLANEL_GerMED_Trim_Resultado!EE629+PLANEL_GerMED_Trim_Resultado!EE713</f>
        <v>18248.55832</v>
      </c>
      <c r="DS14" s="24">
        <f>PLANEL_GerMED_Trim_Resultado!EF17+PLANEL_GerMED_Trim_Resultado!EF29+PLANEL_GerMED_Trim_Resultado!EF629+PLANEL_GerMED_Trim_Resultado!EF713</f>
        <v>17000.320297000002</v>
      </c>
      <c r="DT14" s="24">
        <f>PLANEL_GerMED_Trim_Resultado!EG17+PLANEL_GerMED_Trim_Resultado!EG29+PLANEL_GerMED_Trim_Resultado!EG629+PLANEL_GerMED_Trim_Resultado!EG713</f>
        <v>17000.320297000002</v>
      </c>
      <c r="DU14" s="24">
        <f>PLANEL_GerMED_Trim_Resultado!EH17+PLANEL_GerMED_Trim_Resultado!EH29+PLANEL_GerMED_Trim_Resultado!EH629+PLANEL_GerMED_Trim_Resultado!EH713</f>
        <v>13909.35297</v>
      </c>
      <c r="DV14" s="24">
        <f>PLANEL_GerMED_Trim_Resultado!EI17+PLANEL_GerMED_Trim_Resultado!EI29+PLANEL_GerMED_Trim_Resultado!EI629+PLANEL_GerMED_Trim_Resultado!EI713</f>
        <v>18288.22335</v>
      </c>
      <c r="DW14" s="24">
        <f>PLANEL_GerMED_Trim_Resultado!EJ17+PLANEL_GerMED_Trim_Resultado!EJ29+PLANEL_GerMED_Trim_Resultado!EJ629+PLANEL_GerMED_Trim_Resultado!EJ713</f>
        <v>17295.294044000002</v>
      </c>
      <c r="DX14" s="24">
        <f>PLANEL_GerMED_Trim_Resultado!EK17+PLANEL_GerMED_Trim_Resultado!EK29+PLANEL_GerMED_Trim_Resultado!EK629+PLANEL_GerMED_Trim_Resultado!EK713</f>
        <v>17295.294044000002</v>
      </c>
      <c r="DY14" s="24">
        <f>PLANEL_GerMED_Trim_Resultado!EL17+PLANEL_GerMED_Trim_Resultado!EL29+PLANEL_GerMED_Trim_Resultado!EL629+PLANEL_GerMED_Trim_Resultado!EL713</f>
        <v>14150.695126999999</v>
      </c>
      <c r="DZ14" s="24">
        <f>PLANEL_GerMED_Trim_Resultado!EM17+PLANEL_GerMED_Trim_Resultado!EM29+PLANEL_GerMED_Trim_Resultado!EM629+PLANEL_GerMED_Trim_Resultado!EM713</f>
        <v>18605.543593000002</v>
      </c>
      <c r="EA14" s="24">
        <f>PLANEL_GerMED_Trim_Resultado!EN17+PLANEL_GerMED_Trim_Resultado!EN29+PLANEL_GerMED_Trim_Resultado!EN629+PLANEL_GerMED_Trim_Resultado!EN713</f>
        <v>17341.383691999999</v>
      </c>
      <c r="EB14" s="24">
        <f>PLANEL_GerMED_Trim_Resultado!EO17+PLANEL_GerMED_Trim_Resultado!EO29+PLANEL_GerMED_Trim_Resultado!EO629+PLANEL_GerMED_Trim_Resultado!EO713</f>
        <v>17341.383691999999</v>
      </c>
      <c r="EC14" s="24">
        <f>PLANEL_GerMED_Trim_Resultado!EP17+PLANEL_GerMED_Trim_Resultado!EP29+PLANEL_GerMED_Trim_Resultado!EP629+PLANEL_GerMED_Trim_Resultado!EP713</f>
        <v>14188.404838999999</v>
      </c>
      <c r="ED14" s="24">
        <f>PLANEL_GerMED_Trim_Resultado!EQ17+PLANEL_GerMED_Trim_Resultado!EQ29+PLANEL_GerMED_Trim_Resultado!EQ629+PLANEL_GerMED_Trim_Resultado!EQ713</f>
        <v>18655.124881</v>
      </c>
      <c r="EE14" s="24">
        <f>PLANEL_GerMED_Trim_Resultado!ER17+PLANEL_GerMED_Trim_Resultado!ER29+PLANEL_GerMED_Trim_Resultado!ER629+PLANEL_GerMED_Trim_Resultado!ER713</f>
        <v>17394.233155000002</v>
      </c>
      <c r="EF14" s="24">
        <f>PLANEL_GerMED_Trim_Resultado!ES17+PLANEL_GerMED_Trim_Resultado!ES29+PLANEL_GerMED_Trim_Resultado!ES629+PLANEL_GerMED_Trim_Resultado!ES713</f>
        <v>17394.233155000002</v>
      </c>
      <c r="EG14" s="24">
        <f>PLANEL_GerMED_Trim_Resultado!ET17+PLANEL_GerMED_Trim_Resultado!ET29+PLANEL_GerMED_Trim_Resultado!ET629+PLANEL_GerMED_Trim_Resultado!ET713</f>
        <v>14231.645309</v>
      </c>
      <c r="EH14" s="24">
        <f>PLANEL_GerMED_Trim_Resultado!EU17+PLANEL_GerMED_Trim_Resultado!EU29+PLANEL_GerMED_Trim_Resultado!EU629+PLANEL_GerMED_Trim_Resultado!EU713</f>
        <v>18711.978091000001</v>
      </c>
      <c r="EI14" s="24">
        <f>PLANEL_GerMED_Trim_Resultado!EV17+PLANEL_GerMED_Trim_Resultado!EV29+PLANEL_GerMED_Trim_Resultado!EV629+PLANEL_GerMED_Trim_Resultado!EV713</f>
        <v>17475.965465000001</v>
      </c>
      <c r="EJ14" s="24">
        <f>PLANEL_GerMED_Trim_Resultado!EW17+PLANEL_GerMED_Trim_Resultado!EW29+PLANEL_GerMED_Trim_Resultado!EW629+PLANEL_GerMED_Trim_Resultado!EW713</f>
        <v>17475.965465000001</v>
      </c>
      <c r="EK14" s="24">
        <f>PLANEL_GerMED_Trim_Resultado!EX17+PLANEL_GerMED_Trim_Resultado!EX29+PLANEL_GerMED_Trim_Resultado!EX629+PLANEL_GerMED_Trim_Resultado!EX713</f>
        <v>14298.517198000001</v>
      </c>
      <c r="EL14" s="24">
        <f>PLANEL_GerMED_Trim_Resultado!EY17+PLANEL_GerMED_Trim_Resultado!EY29+PLANEL_GerMED_Trim_Resultado!EY629+PLANEL_GerMED_Trim_Resultado!EY713</f>
        <v>18799.902242</v>
      </c>
      <c r="EM14" s="24">
        <f>PLANEL_GerMED_Trim_Resultado!EZ17+PLANEL_GerMED_Trim_Resultado!EZ29+PLANEL_GerMED_Trim_Resultado!EZ629+PLANEL_GerMED_Trim_Resultado!EZ713</f>
        <v>17542.334558000002</v>
      </c>
      <c r="EN14" s="24">
        <f>PLANEL_GerMED_Trim_Resultado!FA17+PLANEL_GerMED_Trim_Resultado!FA29+PLANEL_GerMED_Trim_Resultado!FA629+PLANEL_GerMED_Trim_Resultado!FA713</f>
        <v>17542.334558000002</v>
      </c>
      <c r="EO14" s="24">
        <f>PLANEL_GerMED_Trim_Resultado!FB17+PLANEL_GerMED_Trim_Resultado!FB29+PLANEL_GerMED_Trim_Resultado!FB629+PLANEL_GerMED_Trim_Resultado!FB713</f>
        <v>14352.819183</v>
      </c>
      <c r="EP14" s="24">
        <f>PLANEL_GerMED_Trim_Resultado!FC17+PLANEL_GerMED_Trim_Resultado!FC29+PLANEL_GerMED_Trim_Resultado!FC629+PLANEL_GerMED_Trim_Resultado!FC713</f>
        <v>18871.299297000001</v>
      </c>
    </row>
    <row r="15" spans="2:258" x14ac:dyDescent="0.3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468.09415919999998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462.29790919999999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510.50511990000001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673.45856990000004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644.79506990000004</v>
      </c>
      <c r="AN15" s="24">
        <f>PLANEL_GerMED_Trim_Resultado!BA377</f>
        <v>510.49511990000002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644.79506990000004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644.79506990000004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644.79506990000004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644.79506990000004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235.9787307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235.9787307</v>
      </c>
      <c r="BX15" s="24">
        <f>PLANEL_GerMED_Trim_Resultado!CK377</f>
        <v>220.4975307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3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6196.4315061000007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7355.3409479000002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9692.4041225000001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8063.0852514999997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8655.4284829000007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10342.019679199999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13660.570917200001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11324.1584955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9669.6896499000013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11573.933457200001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15297.3185512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12669.251630499999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9667.9634700000006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11572.225905200001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15295.2322331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12667.314335200001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9667.9634700000006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11572.225905200001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15295.2322331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12667.314335200001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11197.315622800001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13442.652585200001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17786.363201699998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14707.1686574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12418.9400448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14926.5983019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19758.045736200002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16327.416744300001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12418.812130799999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14926.442936899999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19757.839320200001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16327.247107300002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16323.565840799998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19669.126629899998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26059.072776200002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21505.654389299998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17761.450384199998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21418.526076099999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28384.748862300003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23415.222418600002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19386.359895999998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23415.552831100002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31049.022725900002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25591.3344688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21033.426106300001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25432.042204099998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33735.663376700002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27790.092294000002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22870.347373199998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27683.0185891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36735.6723318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30244.151460699999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24331.777147699999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29504.063353599999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39176.716951099996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32223.884693500004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25768.820870199997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31252.978934600003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41502.002059300001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34132.8237486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28598.079348300002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34710.763406999999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46106.116590400001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37904.2785841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29682.633578000001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35901.880202200002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47629.514777299999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39228.457842100004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29607.3601973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35689.583739900001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47290.793846600005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39019.294889299999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35625.871906100001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43001.080514100002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57005.692538199997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47002.246035299999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38157.298559999996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46075.731775999993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61090.741563000003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50359.374091999998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39601.766263999998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47830.171085999995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63421.728073000006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52274.998642000006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41167.099474000002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49731.412705999996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65947.759342999998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54350.912642000003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42470.975323999999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51315.090245999992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68051.868012999999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56080.087052000003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44061.353734000004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53246.751575999995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70618.315583000003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58189.215502000006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44641.827773999998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53951.790865999996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71555.046222999998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58959.028711999999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45030.001344000004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54423.263475999993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72181.455063000001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59473.816832000004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46319.406464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55989.364975999997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74262.211823000005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61183.800452000003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48057.844903999998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58100.858875999998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77067.588873000001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63489.283181999999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49933.557514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60379.084915999993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80094.489912999998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65976.816212000005</v>
      </c>
    </row>
    <row r="18" spans="2:146" x14ac:dyDescent="0.3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1043.1695781000001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899.52133419999996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928.96238689999996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1037.6988543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2124.5165148999999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1974.2183067000001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1978.4119736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2111.7839868000001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2124.5165148999999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1974.2183067000001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1978.4119736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2111.7839868000001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1861.8100576000002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1771.9296680000002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1757.8439118000001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1850.1798588000001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1594.9725579999999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1567.7358780000002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1536.8392370000001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1584.4548540000001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2865.2311170000003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2846.0079370000003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2779.8671690000001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2846.0079370000003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4041.5295550000001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4014.4144490000003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3921.120101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4014.4144490000003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5223.6384410000001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5188.5924240000004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5068.0103680000002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5188.5924240000004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6401.9626410000001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6359.0111059999999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6211.2287080000006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6359.0111059999999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7599.1729699999996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7548.1892079999998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7372.7705000000005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7548.1892079999998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8813.7859129999997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8754.6531670000004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8551.19643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8754.6531670000004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10030.503360999999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9963.2075120000009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9731.6641660000005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9963.2075120000009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11232.886986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11157.524201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10898.225127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11157.524201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12567.609342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12483.291744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12193.182045000001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12483.291744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13840.674761999999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13747.816014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13428.318975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13747.816014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15082.422211999999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14981.232434000001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14633.070985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14981.232434000001</v>
      </c>
    </row>
    <row r="21" spans="2:146" x14ac:dyDescent="0.3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3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3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3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65366.525226184</v>
      </c>
      <c r="F24" s="28">
        <f t="shared" si="0"/>
        <v>65191.122388900003</v>
      </c>
      <c r="G24" s="28">
        <f t="shared" si="0"/>
        <v>68315.516712651995</v>
      </c>
      <c r="H24" s="28">
        <f t="shared" si="0"/>
        <v>64242.564465748008</v>
      </c>
      <c r="I24" s="28">
        <f t="shared" si="0"/>
        <v>65725.830460084006</v>
      </c>
      <c r="J24" s="28">
        <f t="shared" si="0"/>
        <v>65244.853510200002</v>
      </c>
      <c r="K24" s="28">
        <f t="shared" si="0"/>
        <v>69555.959905700016</v>
      </c>
      <c r="L24" s="28">
        <f t="shared" si="0"/>
        <v>65414.313774499999</v>
      </c>
      <c r="M24" s="28">
        <f t="shared" si="0"/>
        <v>66900.384820799998</v>
      </c>
      <c r="N24" s="28">
        <f t="shared" si="0"/>
        <v>66451.530048399989</v>
      </c>
      <c r="O24" s="28">
        <f t="shared" si="0"/>
        <v>70679.14836810001</v>
      </c>
      <c r="P24" s="28">
        <f t="shared" si="0"/>
        <v>66462.654736400014</v>
      </c>
      <c r="Q24" s="28">
        <f t="shared" si="0"/>
        <v>66706.305218300011</v>
      </c>
      <c r="R24" s="28">
        <f t="shared" si="0"/>
        <v>68778.384364600002</v>
      </c>
      <c r="S24" s="28">
        <f t="shared" si="0"/>
        <v>75854.296318499997</v>
      </c>
      <c r="T24" s="28">
        <f t="shared" si="0"/>
        <v>71336.526271400013</v>
      </c>
      <c r="U24" s="28">
        <f t="shared" si="0"/>
        <v>72506.812121100011</v>
      </c>
      <c r="V24" s="28">
        <f t="shared" si="0"/>
        <v>72924.455202800003</v>
      </c>
      <c r="W24" s="28">
        <f t="shared" si="0"/>
        <v>79651.320678199991</v>
      </c>
      <c r="X24" s="28">
        <f t="shared" si="0"/>
        <v>74921.986471100012</v>
      </c>
      <c r="Y24" s="28">
        <f t="shared" si="0"/>
        <v>76454.743023800023</v>
      </c>
      <c r="Z24" s="28">
        <f t="shared" si="0"/>
        <v>76294.969078500013</v>
      </c>
      <c r="AA24" s="28">
        <f t="shared" si="0"/>
        <v>83543.664478199978</v>
      </c>
      <c r="AB24" s="28">
        <f t="shared" si="0"/>
        <v>78603.973967099999</v>
      </c>
      <c r="AC24" s="28">
        <f t="shared" si="0"/>
        <v>80159.964305800007</v>
      </c>
      <c r="AD24" s="28">
        <f t="shared" si="0"/>
        <v>80101.964160499992</v>
      </c>
      <c r="AE24" s="28">
        <f t="shared" si="0"/>
        <v>86965.174786999996</v>
      </c>
      <c r="AF24" s="28">
        <f t="shared" si="0"/>
        <v>81817.16692779999</v>
      </c>
      <c r="AG24" s="28">
        <f t="shared" si="0"/>
        <v>83383.5451837</v>
      </c>
      <c r="AH24" s="28">
        <f t="shared" si="0"/>
        <v>83429.395229700007</v>
      </c>
      <c r="AI24" s="28">
        <f t="shared" ref="AI24:BN24" si="1">SUM(AI4:AI23)</f>
        <v>90531.489856799992</v>
      </c>
      <c r="AJ24" s="28">
        <f t="shared" si="1"/>
        <v>85161.427932099992</v>
      </c>
      <c r="AK24" s="28">
        <f t="shared" si="1"/>
        <v>86738.176540100001</v>
      </c>
      <c r="AL24" s="28">
        <f t="shared" si="1"/>
        <v>86895.0339599</v>
      </c>
      <c r="AM24" s="28">
        <f t="shared" si="1"/>
        <v>94135.399574799987</v>
      </c>
      <c r="AN24" s="28">
        <f t="shared" si="1"/>
        <v>89541.167791100015</v>
      </c>
      <c r="AO24" s="28">
        <f t="shared" si="1"/>
        <v>89130.107187400019</v>
      </c>
      <c r="AP24" s="28">
        <f t="shared" si="1"/>
        <v>90398.757958900009</v>
      </c>
      <c r="AQ24" s="28">
        <f t="shared" si="1"/>
        <v>97866.607387899989</v>
      </c>
      <c r="AR24" s="28">
        <f t="shared" si="1"/>
        <v>93277.707069099997</v>
      </c>
      <c r="AS24" s="28">
        <f t="shared" si="1"/>
        <v>92394.903248300019</v>
      </c>
      <c r="AT24" s="28">
        <f t="shared" si="1"/>
        <v>94023.973582200008</v>
      </c>
      <c r="AU24" s="28">
        <f t="shared" si="1"/>
        <v>101071.16644090001</v>
      </c>
      <c r="AV24" s="28">
        <f t="shared" si="1"/>
        <v>96287.663255099993</v>
      </c>
      <c r="AW24" s="28">
        <f t="shared" si="1"/>
        <v>95413.476022300019</v>
      </c>
      <c r="AX24" s="28">
        <f t="shared" si="1"/>
        <v>97145.479140199997</v>
      </c>
      <c r="AY24" s="28">
        <f t="shared" si="1"/>
        <v>104084.3698627</v>
      </c>
      <c r="AZ24" s="28">
        <f t="shared" si="1"/>
        <v>99106.59696509999</v>
      </c>
      <c r="BA24" s="28">
        <f t="shared" si="1"/>
        <v>98242.393071900005</v>
      </c>
      <c r="BB24" s="28">
        <f t="shared" si="1"/>
        <v>100071.2482374</v>
      </c>
      <c r="BC24" s="28">
        <f t="shared" si="1"/>
        <v>107212.53393169999</v>
      </c>
      <c r="BD24" s="28">
        <f t="shared" si="1"/>
        <v>102032.51214979999</v>
      </c>
      <c r="BE24" s="28">
        <f t="shared" si="1"/>
        <v>101179.18854840002</v>
      </c>
      <c r="BF24" s="28">
        <f t="shared" si="1"/>
        <v>103107.94172230001</v>
      </c>
      <c r="BG24" s="28">
        <f t="shared" si="1"/>
        <v>110429.50500539999</v>
      </c>
      <c r="BH24" s="28">
        <f t="shared" si="1"/>
        <v>105043.8466677</v>
      </c>
      <c r="BI24" s="28">
        <f t="shared" si="1"/>
        <v>104202.7925539</v>
      </c>
      <c r="BJ24" s="28">
        <f t="shared" si="1"/>
        <v>106232.3759905</v>
      </c>
      <c r="BK24" s="28">
        <f t="shared" si="1"/>
        <v>113748.0207414</v>
      </c>
      <c r="BL24" s="28">
        <f t="shared" si="1"/>
        <v>106913.46594869999</v>
      </c>
      <c r="BM24" s="28">
        <f t="shared" si="1"/>
        <v>108569.57382210001</v>
      </c>
      <c r="BN24" s="28">
        <f t="shared" si="1"/>
        <v>109459.3893195</v>
      </c>
      <c r="BO24" s="28">
        <f t="shared" ref="BO24:CT24" si="2">SUM(BO4:BO23)</f>
        <v>117231.28930480001</v>
      </c>
      <c r="BP24" s="28">
        <f t="shared" si="2"/>
        <v>110175.2162309</v>
      </c>
      <c r="BQ24" s="28">
        <f t="shared" si="2"/>
        <v>110601.68263379998</v>
      </c>
      <c r="BR24" s="28">
        <f t="shared" si="2"/>
        <v>112834.44860679998</v>
      </c>
      <c r="BS24" s="28">
        <f t="shared" si="2"/>
        <v>120773.26828060001</v>
      </c>
      <c r="BT24" s="28">
        <f t="shared" si="2"/>
        <v>113496.02291089999</v>
      </c>
      <c r="BU24" s="28">
        <f t="shared" si="2"/>
        <v>113934.51481779998</v>
      </c>
      <c r="BV24" s="28">
        <f t="shared" si="2"/>
        <v>116087.40596799998</v>
      </c>
      <c r="BW24" s="28">
        <f t="shared" si="2"/>
        <v>124312.1640699</v>
      </c>
      <c r="BX24" s="28">
        <f t="shared" si="2"/>
        <v>116817.9351629</v>
      </c>
      <c r="BY24" s="28">
        <f t="shared" si="2"/>
        <v>117268.83567759999</v>
      </c>
      <c r="BZ24" s="28">
        <f t="shared" si="2"/>
        <v>119339.88396719999</v>
      </c>
      <c r="CA24" s="28">
        <f t="shared" si="2"/>
        <v>127965.22869580002</v>
      </c>
      <c r="CB24" s="28">
        <f t="shared" si="2"/>
        <v>120238.84344890002</v>
      </c>
      <c r="CC24" s="28">
        <f t="shared" si="2"/>
        <v>120702.52044569999</v>
      </c>
      <c r="CD24" s="28">
        <f t="shared" si="2"/>
        <v>122204.8872169</v>
      </c>
      <c r="CE24" s="28">
        <f t="shared" si="2"/>
        <v>131740.5178266</v>
      </c>
      <c r="CF24" s="28">
        <f t="shared" si="2"/>
        <v>123779.83163760001</v>
      </c>
      <c r="CG24" s="28">
        <f t="shared" si="2"/>
        <v>124256.32173</v>
      </c>
      <c r="CH24" s="28">
        <f t="shared" si="2"/>
        <v>125684.73941080002</v>
      </c>
      <c r="CI24" s="28">
        <f t="shared" si="2"/>
        <v>135761.73772409998</v>
      </c>
      <c r="CJ24" s="28">
        <f t="shared" si="2"/>
        <v>127557.5158071</v>
      </c>
      <c r="CK24" s="28">
        <f t="shared" si="2"/>
        <v>128050.2354279</v>
      </c>
      <c r="CL24" s="28">
        <f t="shared" si="2"/>
        <v>129407.83896139999</v>
      </c>
      <c r="CM24" s="28">
        <f t="shared" si="2"/>
        <v>139735.08610591997</v>
      </c>
      <c r="CN24" s="28">
        <f t="shared" si="2"/>
        <v>131282.5604403</v>
      </c>
      <c r="CO24" s="28">
        <f t="shared" si="2"/>
        <v>131458.44959999999</v>
      </c>
      <c r="CP24" s="28">
        <f t="shared" si="2"/>
        <v>132519.66862956999</v>
      </c>
      <c r="CQ24" s="28">
        <f t="shared" si="2"/>
        <v>143746.78555939998</v>
      </c>
      <c r="CR24" s="28">
        <f t="shared" si="2"/>
        <v>135029.37832280001</v>
      </c>
      <c r="CS24" s="28">
        <f t="shared" si="2"/>
        <v>135287.9699851</v>
      </c>
      <c r="CT24" s="28">
        <f t="shared" si="2"/>
        <v>136222.90793389999</v>
      </c>
      <c r="CU24" s="28">
        <f t="shared" ref="CU24:DZ24" si="3">SUM(CU4:CU23)</f>
        <v>147605.69160630001</v>
      </c>
      <c r="CV24" s="28">
        <f t="shared" si="3"/>
        <v>138631.0001872</v>
      </c>
      <c r="CW24" s="28">
        <f t="shared" si="3"/>
        <v>137853.87786059998</v>
      </c>
      <c r="CX24" s="28">
        <f t="shared" si="3"/>
        <v>139776.80970029999</v>
      </c>
      <c r="CY24" s="76">
        <f t="shared" si="3"/>
        <v>151431.61457519999</v>
      </c>
      <c r="CZ24" s="76">
        <f t="shared" si="3"/>
        <v>142203.36375970001</v>
      </c>
      <c r="DA24" s="76">
        <f t="shared" si="3"/>
        <v>142637.51336319998</v>
      </c>
      <c r="DB24" s="76">
        <f t="shared" si="3"/>
        <v>144539.87712329999</v>
      </c>
      <c r="DC24" s="28">
        <f t="shared" si="3"/>
        <v>154810.86988639997</v>
      </c>
      <c r="DD24" s="28">
        <f t="shared" si="3"/>
        <v>145355.58739209999</v>
      </c>
      <c r="DE24" s="28">
        <f t="shared" si="3"/>
        <v>145862.27252200001</v>
      </c>
      <c r="DF24" s="28">
        <f t="shared" si="3"/>
        <v>149100.50723729999</v>
      </c>
      <c r="DG24" s="28">
        <f t="shared" si="3"/>
        <v>158201.00547699997</v>
      </c>
      <c r="DH24" s="28">
        <f t="shared" si="3"/>
        <v>148516.62289210001</v>
      </c>
      <c r="DI24" s="28">
        <f t="shared" si="3"/>
        <v>149090.02958599999</v>
      </c>
      <c r="DJ24" s="28">
        <f t="shared" si="3"/>
        <v>152278.89499629999</v>
      </c>
      <c r="DK24" s="28">
        <f t="shared" si="3"/>
        <v>161604.42561129999</v>
      </c>
      <c r="DL24" s="28">
        <f t="shared" si="3"/>
        <v>151688.18211309999</v>
      </c>
      <c r="DM24" s="28">
        <f t="shared" si="3"/>
        <v>152274.44073996998</v>
      </c>
      <c r="DN24" s="28">
        <f t="shared" si="3"/>
        <v>155599.26906829997</v>
      </c>
      <c r="DO24" s="28">
        <f t="shared" si="3"/>
        <v>165074.97613020003</v>
      </c>
      <c r="DP24" s="28">
        <f t="shared" si="3"/>
        <v>154919.56925510001</v>
      </c>
      <c r="DQ24" s="28">
        <f t="shared" si="3"/>
        <v>155518.13442029999</v>
      </c>
      <c r="DR24" s="28">
        <f t="shared" si="3"/>
        <v>158602.24031229998</v>
      </c>
      <c r="DS24" s="28">
        <f t="shared" si="3"/>
        <v>168614.6373648</v>
      </c>
      <c r="DT24" s="28">
        <f t="shared" si="3"/>
        <v>158214.81564880002</v>
      </c>
      <c r="DU24" s="28">
        <f t="shared" si="3"/>
        <v>158825.5187978</v>
      </c>
      <c r="DV24" s="28">
        <f t="shared" si="3"/>
        <v>161489.84085880002</v>
      </c>
      <c r="DW24" s="28">
        <f t="shared" si="3"/>
        <v>172178.08230410001</v>
      </c>
      <c r="DX24" s="28">
        <f t="shared" si="3"/>
        <v>161531.22513109999</v>
      </c>
      <c r="DY24" s="28">
        <f t="shared" si="3"/>
        <v>162153.39254210002</v>
      </c>
      <c r="DZ24" s="28">
        <f t="shared" si="3"/>
        <v>163437.57549609998</v>
      </c>
      <c r="EA24" s="28">
        <f t="shared" ref="EA24:EP24" si="4">SUM(EA4:EA23)</f>
        <v>175710.15496960003</v>
      </c>
      <c r="EB24" s="28">
        <f t="shared" si="4"/>
        <v>164814.65562709997</v>
      </c>
      <c r="EC24" s="28">
        <f t="shared" si="4"/>
        <v>165449.19773780002</v>
      </c>
      <c r="ED24" s="28">
        <f t="shared" si="4"/>
        <v>166010.84842359999</v>
      </c>
      <c r="EE24" s="28">
        <f t="shared" si="4"/>
        <v>179466.81265410001</v>
      </c>
      <c r="EF24" s="28">
        <f t="shared" si="4"/>
        <v>168413.67139709997</v>
      </c>
      <c r="EG24" s="28">
        <f t="shared" si="4"/>
        <v>169062.0856619</v>
      </c>
      <c r="EH24" s="28">
        <f t="shared" si="4"/>
        <v>170130.67199209999</v>
      </c>
      <c r="EI24" s="28">
        <f t="shared" si="4"/>
        <v>183196.04844010001</v>
      </c>
      <c r="EJ24" s="28">
        <f t="shared" si="4"/>
        <v>171871.42187709999</v>
      </c>
      <c r="EK24" s="28">
        <f t="shared" si="4"/>
        <v>172532.83484309999</v>
      </c>
      <c r="EL24" s="28">
        <f t="shared" si="4"/>
        <v>174424.6027591</v>
      </c>
      <c r="EM24" s="28">
        <f t="shared" si="4"/>
        <v>186460.13270710001</v>
      </c>
      <c r="EN24" s="28">
        <f t="shared" si="4"/>
        <v>175289.5351671</v>
      </c>
      <c r="EO24" s="28">
        <f t="shared" si="4"/>
        <v>175963.85176809999</v>
      </c>
      <c r="EP24" s="28">
        <f t="shared" si="4"/>
        <v>178288.8233781</v>
      </c>
    </row>
    <row r="26" spans="2:146" x14ac:dyDescent="0.3">
      <c r="D26" s="1"/>
    </row>
    <row r="27" spans="2:146" x14ac:dyDescent="0.3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3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3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0.50230852260193104</v>
      </c>
      <c r="F29" s="47">
        <f>IF(PLANEL_Pot_Trim!F4&lt;&gt;0,F4/PLANEL_Pot_Trim!F4,0)</f>
        <v>0.49478672210631991</v>
      </c>
      <c r="G29" s="47">
        <f>IF(PLANEL_Pot_Trim!G4&lt;&gt;0,G4/PLANEL_Pot_Trim!G4,0)</f>
        <v>0.60250687356933896</v>
      </c>
      <c r="H29" s="47">
        <f>IF(PLANEL_Pot_Trim!H4&lt;&gt;0,H4/PLANEL_Pot_Trim!H4,0)</f>
        <v>0.50333744559571159</v>
      </c>
      <c r="I29" s="47">
        <f>IF(PLANEL_Pot_Trim!I4&lt;&gt;0,I4/PLANEL_Pot_Trim!I4,0)</f>
        <v>0.47728438114117505</v>
      </c>
      <c r="J29" s="47">
        <f>IF(PLANEL_Pot_Trim!J4&lt;&gt;0,J4/PLANEL_Pot_Trim!J4,0)</f>
        <v>0.50338983654498104</v>
      </c>
      <c r="K29" s="47">
        <f>IF(PLANEL_Pot_Trim!K4&lt;&gt;0,K4/PLANEL_Pot_Trim!K4,0)</f>
        <v>0.60891148319013855</v>
      </c>
      <c r="L29" s="47">
        <f>IF(PLANEL_Pot_Trim!L4&lt;&gt;0,L4/PLANEL_Pot_Trim!L4,0)</f>
        <v>0.51424029590994036</v>
      </c>
      <c r="M29" s="47">
        <f>IF(PLANEL_Pot_Trim!M4&lt;&gt;0,M4/PLANEL_Pot_Trim!M4,0)</f>
        <v>0.4850850034342773</v>
      </c>
      <c r="N29" s="47">
        <f>IF(PLANEL_Pot_Trim!N4&lt;&gt;0,N4/PLANEL_Pot_Trim!N4,0)</f>
        <v>0.50338983654498104</v>
      </c>
      <c r="O29" s="47">
        <f>IF(PLANEL_Pot_Trim!O4&lt;&gt;0,O4/PLANEL_Pot_Trim!O4,0)</f>
        <v>0.53516822791795682</v>
      </c>
      <c r="P29" s="47">
        <f>IF(PLANEL_Pot_Trim!P4&lt;&gt;0,P4/PLANEL_Pot_Trim!P4,0)</f>
        <v>0.44308652973387991</v>
      </c>
      <c r="Q29" s="47">
        <f>IF(PLANEL_Pot_Trim!Q4&lt;&gt;0,Q4/PLANEL_Pot_Trim!Q4,0)</f>
        <v>0.41190581879917532</v>
      </c>
      <c r="R29" s="47">
        <f>IF(PLANEL_Pot_Trim!R4&lt;&gt;0,R4/PLANEL_Pot_Trim!R4,0)</f>
        <v>0.46569248092130999</v>
      </c>
      <c r="S29" s="47">
        <f>IF(PLANEL_Pot_Trim!S4&lt;&gt;0,S4/PLANEL_Pot_Trim!S4,0)</f>
        <v>0.54890761843256008</v>
      </c>
      <c r="T29" s="47">
        <f>IF(PLANEL_Pot_Trim!T4&lt;&gt;0,T4/PLANEL_Pot_Trim!T4,0)</f>
        <v>0.46125206974924543</v>
      </c>
      <c r="U29" s="47">
        <f>IF(PLANEL_Pot_Trim!U4&lt;&gt;0,U4/PLANEL_Pot_Trim!U4,0)</f>
        <v>0.42744806851050948</v>
      </c>
      <c r="V29" s="47">
        <f>IF(PLANEL_Pot_Trim!V4&lt;&gt;0,V4/PLANEL_Pot_Trim!V4,0)</f>
        <v>0.45998534637557248</v>
      </c>
      <c r="W29" s="47">
        <f>IF(PLANEL_Pot_Trim!W4&lt;&gt;0,W4/PLANEL_Pot_Trim!W4,0)</f>
        <v>0.55695206938192554</v>
      </c>
      <c r="X29" s="47">
        <f>IF(PLANEL_Pot_Trim!X4&lt;&gt;0,X4/PLANEL_Pot_Trim!X4,0)</f>
        <v>0.46893134544386411</v>
      </c>
      <c r="Y29" s="47">
        <f>IF(PLANEL_Pot_Trim!Y4&lt;&gt;0,Y4/PLANEL_Pot_Trim!Y4,0)</f>
        <v>0.43748718805190034</v>
      </c>
      <c r="Z29" s="47">
        <f>IF(PLANEL_Pot_Trim!Z4&lt;&gt;0,Z4/PLANEL_Pot_Trim!Z4,0)</f>
        <v>0.46088325522773438</v>
      </c>
      <c r="AA29" s="47">
        <f>IF(PLANEL_Pot_Trim!AA4&lt;&gt;0,AA4/PLANEL_Pot_Trim!AA4,0)</f>
        <v>0.57851172673631068</v>
      </c>
      <c r="AB29" s="47">
        <f>IF(PLANEL_Pot_Trim!AB4&lt;&gt;0,AB4/PLANEL_Pot_Trim!AB4,0)</f>
        <v>0.48873062726819516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0.61548345456444353</v>
      </c>
      <c r="AF29" s="47">
        <f>IF(PLANEL_Pot_Trim!AF4&lt;&gt;0,AF4/PLANEL_Pot_Trim!AF4,0)</f>
        <v>0.52055411208943503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0.60107565494272142</v>
      </c>
      <c r="AJ29" s="47">
        <f>IF(PLANEL_Pot_Trim!AJ4&lt;&gt;0,AJ4/PLANEL_Pot_Trim!AJ4,0)</f>
        <v>0.50095253376483606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0.60943339236635208</v>
      </c>
      <c r="AN29" s="47">
        <f>IF(PLANEL_Pot_Trim!AN4&lt;&gt;0,AN4/PLANEL_Pot_Trim!AN4,0)</f>
        <v>0.50808658689890474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0.58862625279533398</v>
      </c>
      <c r="AR29" s="47">
        <f>IF(PLANEL_Pot_Trim!AR4&lt;&gt;0,AR4/PLANEL_Pot_Trim!AR4,0)</f>
        <v>0.50653805193647694</v>
      </c>
      <c r="AS29" s="47">
        <f>IF(PLANEL_Pot_Trim!AS4&lt;&gt;0,AS4/PLANEL_Pot_Trim!AS4,0)</f>
        <v>0.46291738661944609</v>
      </c>
      <c r="AT29" s="47">
        <f>IF(PLANEL_Pot_Trim!AT4&lt;&gt;0,AT4/PLANEL_Pot_Trim!AT4,0)</f>
        <v>0.46135836093022736</v>
      </c>
      <c r="AU29" s="47">
        <f>IF(PLANEL_Pot_Trim!AU4&lt;&gt;0,AU4/PLANEL_Pot_Trim!AU4,0)</f>
        <v>0.58508551399731024</v>
      </c>
      <c r="AV29" s="47">
        <f>IF(PLANEL_Pot_Trim!AV4&lt;&gt;0,AV4/PLANEL_Pot_Trim!AV4,0)</f>
        <v>0.51712256381051624</v>
      </c>
      <c r="AW29" s="47">
        <f>IF(PLANEL_Pot_Trim!AW4&lt;&gt;0,AW4/PLANEL_Pot_Trim!AW4,0)</f>
        <v>0.46315301988830726</v>
      </c>
      <c r="AX29" s="47">
        <f>IF(PLANEL_Pot_Trim!AX4&lt;&gt;0,AX4/PLANEL_Pot_Trim!AX4,0)</f>
        <v>0.46193057961941131</v>
      </c>
      <c r="AY29" s="47">
        <f>IF(PLANEL_Pot_Trim!AY4&lt;&gt;0,AY4/PLANEL_Pot_Trim!AY4,0)</f>
        <v>0.60167083874235516</v>
      </c>
      <c r="AZ29" s="47">
        <f>IF(PLANEL_Pot_Trim!AZ4&lt;&gt;0,AZ4/PLANEL_Pot_Trim!AZ4,0)</f>
        <v>0.50835716476615544</v>
      </c>
      <c r="BA29" s="47">
        <f>IF(PLANEL_Pot_Trim!BA4&lt;&gt;0,BA4/PLANEL_Pot_Trim!BA4,0)</f>
        <v>0.46265903747708076</v>
      </c>
      <c r="BB29" s="47">
        <f>IF(PLANEL_Pot_Trim!BB4&lt;&gt;0,BB4/PLANEL_Pot_Trim!BB4,0)</f>
        <v>0.46149835843603593</v>
      </c>
      <c r="BC29" s="47">
        <f>IF(PLANEL_Pot_Trim!BC4&lt;&gt;0,BC4/PLANEL_Pot_Trim!BC4,0)</f>
        <v>0.62537131849192729</v>
      </c>
      <c r="BD29" s="47">
        <f>IF(PLANEL_Pot_Trim!BD4&lt;&gt;0,BD4/PLANEL_Pot_Trim!BD4,0)</f>
        <v>0.51335521693066888</v>
      </c>
      <c r="BE29" s="47">
        <f>IF(PLANEL_Pot_Trim!BE4&lt;&gt;0,BE4/PLANEL_Pot_Trim!BE4,0)</f>
        <v>0.4641120520720457</v>
      </c>
      <c r="BF29" s="47">
        <f>IF(PLANEL_Pot_Trim!BF4&lt;&gt;0,BF4/PLANEL_Pot_Trim!BF4,0)</f>
        <v>0.46410973480322076</v>
      </c>
      <c r="BG29" s="47">
        <f>IF(PLANEL_Pot_Trim!BG4&lt;&gt;0,BG4/PLANEL_Pot_Trim!BG4,0)</f>
        <v>0.61412389629554398</v>
      </c>
      <c r="BH29" s="47">
        <f>IF(PLANEL_Pot_Trim!BH4&lt;&gt;0,BH4/PLANEL_Pot_Trim!BH4,0)</f>
        <v>0.52669280064999646</v>
      </c>
      <c r="BI29" s="47">
        <f>IF(PLANEL_Pot_Trim!BI4&lt;&gt;0,BI4/PLANEL_Pot_Trim!BI4,0)</f>
        <v>0.46615458865948461</v>
      </c>
      <c r="BJ29" s="47">
        <f>IF(PLANEL_Pot_Trim!BJ4&lt;&gt;0,BJ4/PLANEL_Pot_Trim!BJ4,0)</f>
        <v>0.46855051508676149</v>
      </c>
      <c r="BK29" s="47">
        <f>IF(PLANEL_Pot_Trim!BK4&lt;&gt;0,BK4/PLANEL_Pot_Trim!BK4,0)</f>
        <v>0.62825237821198365</v>
      </c>
      <c r="BL29" s="47">
        <f>IF(PLANEL_Pot_Trim!BL4&lt;&gt;0,BL4/PLANEL_Pot_Trim!BL4,0)</f>
        <v>0.52873982624546534</v>
      </c>
      <c r="BM29" s="47">
        <f>IF(PLANEL_Pot_Trim!BM4&lt;&gt;0,BM4/PLANEL_Pot_Trim!BM4,0)</f>
        <v>0.46615458865948461</v>
      </c>
      <c r="BN29" s="47">
        <f>IF(PLANEL_Pot_Trim!BN4&lt;&gt;0,BN4/PLANEL_Pot_Trim!BN4,0)</f>
        <v>0.46855051508676149</v>
      </c>
      <c r="BO29" s="47">
        <f>IF(PLANEL_Pot_Trim!BO4&lt;&gt;0,BO4/PLANEL_Pot_Trim!BO4,0)</f>
        <v>0.62580673281688792</v>
      </c>
      <c r="BP29" s="47">
        <f>IF(PLANEL_Pot_Trim!BP4&lt;&gt;0,BP4/PLANEL_Pot_Trim!BP4,0)</f>
        <v>0.52302802677235727</v>
      </c>
      <c r="BQ29" s="47">
        <f>IF(PLANEL_Pot_Trim!BQ4&lt;&gt;0,BQ4/PLANEL_Pot_Trim!BQ4,0)</f>
        <v>0.46615458865948461</v>
      </c>
      <c r="BR29" s="47">
        <f>IF(PLANEL_Pot_Trim!BR4&lt;&gt;0,BR4/PLANEL_Pot_Trim!BR4,0)</f>
        <v>0.46855051508676149</v>
      </c>
      <c r="BS29" s="47">
        <f>IF(PLANEL_Pot_Trim!BS4&lt;&gt;0,BS4/PLANEL_Pot_Trim!BS4,0)</f>
        <v>0.63896147201137488</v>
      </c>
      <c r="BT29" s="47">
        <f>IF(PLANEL_Pot_Trim!BT4&lt;&gt;0,BT4/PLANEL_Pot_Trim!BT4,0)</f>
        <v>0.53282824734515866</v>
      </c>
      <c r="BU29" s="47">
        <f>IF(PLANEL_Pot_Trim!BU4&lt;&gt;0,BU4/PLANEL_Pot_Trim!BU4,0)</f>
        <v>0.46615458865948461</v>
      </c>
      <c r="BV29" s="47">
        <f>IF(PLANEL_Pot_Trim!BV4&lt;&gt;0,BV4/PLANEL_Pot_Trim!BV4,0)</f>
        <v>0.46855051508676149</v>
      </c>
      <c r="BW29" s="47">
        <f>IF(PLANEL_Pot_Trim!BW4&lt;&gt;0,BW4/PLANEL_Pot_Trim!BW4,0)</f>
        <v>0.64790177862412912</v>
      </c>
      <c r="BX29" s="47">
        <f>IF(PLANEL_Pot_Trim!BX4&lt;&gt;0,BX4/PLANEL_Pot_Trim!BX4,0)</f>
        <v>0.55356907594662741</v>
      </c>
      <c r="BY29" s="47">
        <f>IF(PLANEL_Pot_Trim!BY4&lt;&gt;0,BY4/PLANEL_Pot_Trim!BY4,0)</f>
        <v>0.46615458865948461</v>
      </c>
      <c r="BZ29" s="47">
        <f>IF(PLANEL_Pot_Trim!BZ4&lt;&gt;0,BZ4/PLANEL_Pot_Trim!BZ4,0)</f>
        <v>0.46855051508676149</v>
      </c>
      <c r="CA29" s="47">
        <f>IF(PLANEL_Pot_Trim!CA4&lt;&gt;0,CA4/PLANEL_Pot_Trim!CA4,0)</f>
        <v>0.66040057865456792</v>
      </c>
      <c r="CB29" s="47">
        <f>IF(PLANEL_Pot_Trim!CB4&lt;&gt;0,CB4/PLANEL_Pot_Trim!CB4,0)</f>
        <v>0.57788838128618369</v>
      </c>
      <c r="CC29" s="47">
        <f>IF(PLANEL_Pot_Trim!CC4&lt;&gt;0,CC4/PLANEL_Pot_Trim!CC4,0)</f>
        <v>0.46606179136418618</v>
      </c>
      <c r="CD29" s="47">
        <f>IF(PLANEL_Pot_Trim!CD4&lt;&gt;0,CD4/PLANEL_Pot_Trim!CD4,0)</f>
        <v>0.46844855570377419</v>
      </c>
      <c r="CE29" s="47">
        <f>IF(PLANEL_Pot_Trim!CE4&lt;&gt;0,CE4/PLANEL_Pot_Trim!CE4,0)</f>
        <v>0.66628345172200609</v>
      </c>
      <c r="CF29" s="47">
        <f>IF(PLANEL_Pot_Trim!CF4&lt;&gt;0,CF4/PLANEL_Pot_Trim!CF4,0)</f>
        <v>0.58153215591872665</v>
      </c>
      <c r="CG29" s="47">
        <f>IF(PLANEL_Pot_Trim!CG4&lt;&gt;0,CG4/PLANEL_Pot_Trim!CG4,0)</f>
        <v>0.4657672543150097</v>
      </c>
      <c r="CH29" s="47">
        <f>IF(PLANEL_Pot_Trim!CH4&lt;&gt;0,CH4/PLANEL_Pot_Trim!CH4,0)</f>
        <v>0.46812493858969539</v>
      </c>
      <c r="CI29" s="47">
        <f>IF(PLANEL_Pot_Trim!CI4&lt;&gt;0,CI4/PLANEL_Pot_Trim!CI4,0)</f>
        <v>0.66711885260943027</v>
      </c>
      <c r="CJ29" s="47">
        <f>IF(PLANEL_Pot_Trim!CJ4&lt;&gt;0,CJ4/PLANEL_Pot_Trim!CJ4,0)</f>
        <v>0.58326580811120055</v>
      </c>
      <c r="CK29" s="47">
        <f>IF(PLANEL_Pot_Trim!CK4&lt;&gt;0,CK4/PLANEL_Pot_Trim!CK4,0)</f>
        <v>0.46447232239365949</v>
      </c>
      <c r="CL29" s="47">
        <f>IF(PLANEL_Pot_Trim!CL4&lt;&gt;0,CL4/PLANEL_Pot_Trim!CL4,0)</f>
        <v>0.46728059080192957</v>
      </c>
      <c r="CM29" s="47">
        <f>IF(PLANEL_Pot_Trim!CM4&lt;&gt;0,CM4/PLANEL_Pot_Trim!CM4,0)</f>
        <v>0.66927543283056523</v>
      </c>
      <c r="CN29" s="47">
        <f>IF(PLANEL_Pot_Trim!CN4&lt;&gt;0,CN4/PLANEL_Pot_Trim!CN4,0)</f>
        <v>0.57950928336114138</v>
      </c>
      <c r="CO29" s="47">
        <f>IF(PLANEL_Pot_Trim!CO4&lt;&gt;0,CO4/PLANEL_Pot_Trim!CO4,0)</f>
        <v>0.46164408579935412</v>
      </c>
      <c r="CP29" s="47">
        <f>IF(PLANEL_Pot_Trim!CP4&lt;&gt;0,CP4/PLANEL_Pot_Trim!CP4,0)</f>
        <v>0.4658386688082185</v>
      </c>
      <c r="CQ29" s="47">
        <f>IF(PLANEL_Pot_Trim!CQ4&lt;&gt;0,CQ4/PLANEL_Pot_Trim!CQ4,0)</f>
        <v>0.6693734588968141</v>
      </c>
      <c r="CR29" s="47">
        <f>IF(PLANEL_Pot_Trim!CR4&lt;&gt;0,CR4/PLANEL_Pot_Trim!CR4,0)</f>
        <v>0.58117898816522062</v>
      </c>
      <c r="CS29" s="47">
        <f>IF(PLANEL_Pot_Trim!CS4&lt;&gt;0,CS4/PLANEL_Pot_Trim!CS4,0)</f>
        <v>0.46151552997476997</v>
      </c>
      <c r="CT29" s="47">
        <f>IF(PLANEL_Pot_Trim!CT4&lt;&gt;0,CT4/PLANEL_Pot_Trim!CT4,0)</f>
        <v>0.46577312701343054</v>
      </c>
      <c r="CU29" s="47">
        <f>IF(PLANEL_Pot_Trim!CU4&lt;&gt;0,CU4/PLANEL_Pot_Trim!CU4,0)</f>
        <v>0.6697050376112037</v>
      </c>
      <c r="CV29" s="47">
        <f>IF(PLANEL_Pot_Trim!CV4&lt;&gt;0,CV4/PLANEL_Pot_Trim!CV4,0)</f>
        <v>0.59267563557176339</v>
      </c>
      <c r="CW29" s="47">
        <f>IF(PLANEL_Pot_Trim!CW4&lt;&gt;0,CW4/PLANEL_Pot_Trim!CW4,0)</f>
        <v>0.46139874059009695</v>
      </c>
      <c r="CX29" s="47">
        <f>IF(PLANEL_Pot_Trim!CX4&lt;&gt;0,CX4/PLANEL_Pot_Trim!CX4,0)</f>
        <v>0.46603948635050108</v>
      </c>
      <c r="CY29" s="77">
        <f>IF(PLANEL_Pot_Trim!CY4&lt;&gt;0,CY4/PLANEL_Pot_Trim!CY4,0)</f>
        <v>0.6697050376112037</v>
      </c>
      <c r="CZ29" s="77">
        <f>IF(PLANEL_Pot_Trim!CZ4&lt;&gt;0,CZ4/PLANEL_Pot_Trim!CZ4,0)</f>
        <v>0.57933987827154021</v>
      </c>
      <c r="DA29" s="77">
        <f>IF(PLANEL_Pot_Trim!DA4&lt;&gt;0,DA4/PLANEL_Pot_Trim!DA4,0)</f>
        <v>0.46139874059009695</v>
      </c>
      <c r="DB29" s="77">
        <f>IF(PLANEL_Pot_Trim!DB4&lt;&gt;0,DB4/PLANEL_Pot_Trim!DB4,0)</f>
        <v>0.46603948635050108</v>
      </c>
      <c r="DC29" s="47">
        <f>IF(PLANEL_Pot_Trim!DC4&lt;&gt;0,DC4/PLANEL_Pot_Trim!DC4,0)</f>
        <v>0.6697050376112037</v>
      </c>
      <c r="DD29" s="47">
        <f>IF(PLANEL_Pot_Trim!DD4&lt;&gt;0,DD4/PLANEL_Pot_Trim!DD4,0)</f>
        <v>0.57672317757177916</v>
      </c>
      <c r="DE29" s="47">
        <f>IF(PLANEL_Pot_Trim!DE4&lt;&gt;0,DE4/PLANEL_Pot_Trim!DE4,0)</f>
        <v>0.46139874059009695</v>
      </c>
      <c r="DF29" s="47">
        <f>IF(PLANEL_Pot_Trim!DF4&lt;&gt;0,DF4/PLANEL_Pot_Trim!DF4,0)</f>
        <v>0.46603948635050108</v>
      </c>
      <c r="DG29" s="47">
        <f>IF(PLANEL_Pot_Trim!DG4&lt;&gt;0,DG4/PLANEL_Pot_Trim!DG4,0)</f>
        <v>0.6697050376112037</v>
      </c>
      <c r="DH29" s="47">
        <f>IF(PLANEL_Pot_Trim!DH4&lt;&gt;0,DH4/PLANEL_Pot_Trim!DH4,0)</f>
        <v>0.55671749276298388</v>
      </c>
      <c r="DI29" s="47">
        <f>IF(PLANEL_Pot_Trim!DI4&lt;&gt;0,DI4/PLANEL_Pot_Trim!DI4,0)</f>
        <v>0.46139874059009695</v>
      </c>
      <c r="DJ29" s="47">
        <f>IF(PLANEL_Pot_Trim!DJ4&lt;&gt;0,DJ4/PLANEL_Pot_Trim!DJ4,0)</f>
        <v>0.46603948635050108</v>
      </c>
      <c r="DK29" s="47">
        <f>IF(PLANEL_Pot_Trim!DK4&lt;&gt;0,DK4/PLANEL_Pot_Trim!DK4,0)</f>
        <v>0.6697050376112037</v>
      </c>
      <c r="DL29" s="47">
        <f>IF(PLANEL_Pot_Trim!DL4&lt;&gt;0,DL4/PLANEL_Pot_Trim!DL4,0)</f>
        <v>0.57423682397437759</v>
      </c>
      <c r="DM29" s="47">
        <f>IF(PLANEL_Pot_Trim!DM4&lt;&gt;0,DM4/PLANEL_Pot_Trim!DM4,0)</f>
        <v>0.46139874059009695</v>
      </c>
      <c r="DN29" s="47">
        <f>IF(PLANEL_Pot_Trim!DN4&lt;&gt;0,DN4/PLANEL_Pot_Trim!DN4,0)</f>
        <v>0.46603948635050108</v>
      </c>
      <c r="DO29" s="47">
        <f>IF(PLANEL_Pot_Trim!DO4&lt;&gt;0,DO4/PLANEL_Pot_Trim!DO4,0)</f>
        <v>0.6697050376112037</v>
      </c>
      <c r="DP29" s="47">
        <f>IF(PLANEL_Pot_Trim!DP4&lt;&gt;0,DP4/PLANEL_Pot_Trim!DP4,0)</f>
        <v>0.57107345386533725</v>
      </c>
      <c r="DQ29" s="47">
        <f>IF(PLANEL_Pot_Trim!DQ4&lt;&gt;0,DQ4/PLANEL_Pot_Trim!DQ4,0)</f>
        <v>0.46139874059009695</v>
      </c>
      <c r="DR29" s="47">
        <f>IF(PLANEL_Pot_Trim!DR4&lt;&gt;0,DR4/PLANEL_Pot_Trim!DR4,0)</f>
        <v>0.46603948635050108</v>
      </c>
      <c r="DS29" s="47">
        <f>IF(PLANEL_Pot_Trim!DS4&lt;&gt;0,DS4/PLANEL_Pot_Trim!DS4,0)</f>
        <v>0.6697050376112037</v>
      </c>
      <c r="DT29" s="47">
        <f>IF(PLANEL_Pot_Trim!DT4&lt;&gt;0,DT4/PLANEL_Pot_Trim!DT4,0)</f>
        <v>0.57805963804056337</v>
      </c>
      <c r="DU29" s="47">
        <f>IF(PLANEL_Pot_Trim!DU4&lt;&gt;0,DU4/PLANEL_Pot_Trim!DU4,0)</f>
        <v>0.46139874059009695</v>
      </c>
      <c r="DV29" s="47">
        <f>IF(PLANEL_Pot_Trim!DV4&lt;&gt;0,DV4/PLANEL_Pot_Trim!DV4,0)</f>
        <v>0.46603948635050108</v>
      </c>
      <c r="DW29" s="47">
        <f>IF(PLANEL_Pot_Trim!DW4&lt;&gt;0,DW4/PLANEL_Pot_Trim!DW4,0)</f>
        <v>0.6697050376112037</v>
      </c>
      <c r="DX29" s="47">
        <f>IF(PLANEL_Pot_Trim!DX4&lt;&gt;0,DX4/PLANEL_Pot_Trim!DX4,0)</f>
        <v>0.57611306216864844</v>
      </c>
      <c r="DY29" s="47">
        <f>IF(PLANEL_Pot_Trim!DY4&lt;&gt;0,DY4/PLANEL_Pot_Trim!DY4,0)</f>
        <v>0.46139874059009695</v>
      </c>
      <c r="DZ29" s="47">
        <f>IF(PLANEL_Pot_Trim!DZ4&lt;&gt;0,DZ4/PLANEL_Pot_Trim!DZ4,0)</f>
        <v>0.46603948635050108</v>
      </c>
      <c r="EA29" s="47">
        <f>IF(PLANEL_Pot_Trim!EA4&lt;&gt;0,EA4/PLANEL_Pot_Trim!EA4,0)</f>
        <v>0.6697050376112037</v>
      </c>
      <c r="EB29" s="47">
        <f>IF(PLANEL_Pot_Trim!EB4&lt;&gt;0,EB4/PLANEL_Pot_Trim!EB4,0)</f>
        <v>0.59189669465297734</v>
      </c>
      <c r="EC29" s="47">
        <f>IF(PLANEL_Pot_Trim!EC4&lt;&gt;0,EC4/PLANEL_Pot_Trim!EC4,0)</f>
        <v>0.46139874059009695</v>
      </c>
      <c r="ED29" s="47">
        <f>IF(PLANEL_Pot_Trim!ED4&lt;&gt;0,ED4/PLANEL_Pot_Trim!ED4,0)</f>
        <v>0.46603948635050108</v>
      </c>
      <c r="EE29" s="47">
        <f>IF(PLANEL_Pot_Trim!EE4&lt;&gt;0,EE4/PLANEL_Pot_Trim!EE4,0)</f>
        <v>0.66985356189696066</v>
      </c>
      <c r="EF29" s="47">
        <f>IF(PLANEL_Pot_Trim!EF4&lt;&gt;0,EF4/PLANEL_Pot_Trim!EF4,0)</f>
        <v>0.59279409009919592</v>
      </c>
      <c r="EG29" s="47">
        <f>IF(PLANEL_Pot_Trim!EG4&lt;&gt;0,EG4/PLANEL_Pot_Trim!EG4,0)</f>
        <v>0.44959835172790036</v>
      </c>
      <c r="EH29" s="47">
        <f>IF(PLANEL_Pot_Trim!EH4&lt;&gt;0,EH4/PLANEL_Pot_Trim!EH4,0)</f>
        <v>0.46593971699192072</v>
      </c>
      <c r="EI29" s="47">
        <f>IF(PLANEL_Pot_Trim!EI4&lt;&gt;0,EI4/PLANEL_Pot_Trim!EI4,0)</f>
        <v>0.66985356189696066</v>
      </c>
      <c r="EJ29" s="47">
        <f>IF(PLANEL_Pot_Trim!EJ4&lt;&gt;0,EJ4/PLANEL_Pot_Trim!EJ4,0)</f>
        <v>0.59279409009919592</v>
      </c>
      <c r="EK29" s="47">
        <f>IF(PLANEL_Pot_Trim!EK4&lt;&gt;0,EK4/PLANEL_Pot_Trim!EK4,0)</f>
        <v>0.43183663293996943</v>
      </c>
      <c r="EL29" s="47">
        <f>IF(PLANEL_Pot_Trim!EL4&lt;&gt;0,EL4/PLANEL_Pot_Trim!EL4,0)</f>
        <v>0.46593971699192072</v>
      </c>
      <c r="EM29" s="47">
        <f>IF(PLANEL_Pot_Trim!EM4&lt;&gt;0,EM4/PLANEL_Pot_Trim!EM4,0)</f>
        <v>0.66987347206104952</v>
      </c>
      <c r="EN29" s="47">
        <f>IF(PLANEL_Pot_Trim!EN4&lt;&gt;0,EN4/PLANEL_Pot_Trim!EN4,0)</f>
        <v>0.59280084437949909</v>
      </c>
      <c r="EO29" s="47">
        <f>IF(PLANEL_Pot_Trim!EO4&lt;&gt;0,EO4/PLANEL_Pot_Trim!EO4,0)</f>
        <v>0.41179532737756885</v>
      </c>
      <c r="EP29" s="47">
        <f>IF(PLANEL_Pot_Trim!EP4&lt;&gt;0,EP4/PLANEL_Pot_Trim!EP4,0)</f>
        <v>0.46594537618383408</v>
      </c>
    </row>
    <row r="30" spans="2:146" x14ac:dyDescent="0.3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0.54657567566261711</v>
      </c>
      <c r="H30" s="47">
        <f>IF(PLANEL_Pot_Trim!H5&lt;&gt;0,H5/PLANEL_Pot_Trim!H5,0)</f>
        <v>0.52638293800686986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0.45037590025163737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0.51126036015349974</v>
      </c>
      <c r="Q30" s="47">
        <f>IF(PLANEL_Pot_Trim!Q5&lt;&gt;0,Q5/PLANEL_Pot_Trim!Q5,0)</f>
        <v>0.43985674321473717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0.49977368966350028</v>
      </c>
      <c r="U30" s="47">
        <f>IF(PLANEL_Pot_Trim!U5&lt;&gt;0,U5/PLANEL_Pot_Trim!U5,0)</f>
        <v>0.4505824034447985</v>
      </c>
      <c r="V30" s="47">
        <f>IF(PLANEL_Pot_Trim!V5&lt;&gt;0,V5/PLANEL_Pot_Trim!V5,0)</f>
        <v>0.5000554910348497</v>
      </c>
      <c r="W30" s="47">
        <f>IF(PLANEL_Pot_Trim!W5&lt;&gt;0,W5/PLANEL_Pot_Trim!W5,0)</f>
        <v>0.56110611706081237</v>
      </c>
      <c r="X30" s="47">
        <f>IF(PLANEL_Pot_Trim!X5&lt;&gt;0,X5/PLANEL_Pot_Trim!X5,0)</f>
        <v>0.50070773076212161</v>
      </c>
      <c r="Y30" s="47">
        <f>IF(PLANEL_Pot_Trim!Y5&lt;&gt;0,Y5/PLANEL_Pot_Trim!Y5,0)</f>
        <v>0.45062209411192156</v>
      </c>
      <c r="Z30" s="47">
        <f>IF(PLANEL_Pot_Trim!Z5&lt;&gt;0,Z5/PLANEL_Pot_Trim!Z5,0)</f>
        <v>0.49964685821699528</v>
      </c>
      <c r="AA30" s="47">
        <f>IF(PLANEL_Pot_Trim!AA5&lt;&gt;0,AA5/PLANEL_Pot_Trim!AA5,0)</f>
        <v>0.56950616531664222</v>
      </c>
      <c r="AB30" s="47">
        <f>IF(PLANEL_Pot_Trim!AB5&lt;&gt;0,AB5/PLANEL_Pot_Trim!AB5,0)</f>
        <v>0.54178081535529987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0.32991897977078788</v>
      </c>
      <c r="AF30" s="47">
        <f>IF(PLANEL_Pot_Trim!AF5&lt;&gt;0,AF5/PLANEL_Pot_Trim!AF5,0)</f>
        <v>0.31292545909296815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0.5665791684841599</v>
      </c>
      <c r="AJ30" s="47">
        <f>IF(PLANEL_Pot_Trim!AJ5&lt;&gt;0,AJ5/PLANEL_Pot_Trim!AJ5,0)</f>
        <v>0.53436867974380897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0.33225702403447593</v>
      </c>
      <c r="AN30" s="47">
        <f>IF(PLANEL_Pot_Trim!AN5&lt;&gt;0,AN5/PLANEL_Pot_Trim!AN5,0)</f>
        <v>0.52833235645494114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0.54224510005666038</v>
      </c>
      <c r="AR30" s="47">
        <f>IF(PLANEL_Pot_Trim!AR5&lt;&gt;0,AR5/PLANEL_Pot_Trim!AR5,0)</f>
        <v>0.52275336015096929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0.55569840292195327</v>
      </c>
      <c r="AV30" s="47">
        <f>IF(PLANEL_Pot_Trim!AV5&lt;&gt;0,AV5/PLANEL_Pot_Trim!AV5,0)</f>
        <v>0.41227042235787048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0.49647744264575416</v>
      </c>
      <c r="AZ30" s="47">
        <f>IF(PLANEL_Pot_Trim!AZ5&lt;&gt;0,AZ5/PLANEL_Pot_Trim!AZ5,0)</f>
        <v>0.5157633639695407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0.36889278092470817</v>
      </c>
      <c r="BD30" s="47">
        <f>IF(PLANEL_Pot_Trim!BD5&lt;&gt;0,BD5/PLANEL_Pot_Trim!BD5,0)</f>
        <v>0.5157633639695407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0.55027660547336144</v>
      </c>
      <c r="BH30" s="47">
        <f>IF(PLANEL_Pot_Trim!BH5&lt;&gt;0,BH5/PLANEL_Pot_Trim!BH5,0)</f>
        <v>0.51106971088426434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0.37728362449644098</v>
      </c>
      <c r="BL30" s="47">
        <f>IF(PLANEL_Pot_Trim!BL5&lt;&gt;0,BL5/PLANEL_Pot_Trim!BL5,0)</f>
        <v>0.36075399639005024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0.45349820127807744</v>
      </c>
      <c r="BP30" s="47">
        <f>IF(PLANEL_Pot_Trim!BP5&lt;&gt;0,BP5/PLANEL_Pot_Trim!BP5,0)</f>
        <v>0.50878620988386114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0.45914506585010539</v>
      </c>
      <c r="BT30" s="47">
        <f>IF(PLANEL_Pot_Trim!BT5&lt;&gt;0,BT5/PLANEL_Pot_Trim!BT5,0)</f>
        <v>0.50827782608034522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0.5163273616343429</v>
      </c>
      <c r="BX30" s="47">
        <f>IF(PLANEL_Pot_Trim!BX5&lt;&gt;0,BX5/PLANEL_Pot_Trim!BX5,0)</f>
        <v>0.42792980102926631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0.55336229900451395</v>
      </c>
      <c r="CB30" s="47">
        <f>IF(PLANEL_Pot_Trim!CB5&lt;&gt;0,CB5/PLANEL_Pot_Trim!CB5,0)</f>
        <v>0.32113552929847577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0.36363867304715319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0.362109739232929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0.36150612179381053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0.5352923422650766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0.3959189752133041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0.38036384713319749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0.40978523863746902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0.45645074128222618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0.43206225409913568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0.51770758485476243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0.44045463515674932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3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3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0.32004849286741305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0.32004849286741305</v>
      </c>
      <c r="V32" s="48">
        <f>IF(PLANEL_Pot_Trim!V7&lt;&gt;0,V7/PLANEL_Pot_Trim!V7,0)</f>
        <v>0.40107186166173925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0.4598176880126531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0.63766197631220811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0.38988528074679457</v>
      </c>
      <c r="AH32" s="48">
        <f>IF(PLANEL_Pot_Trim!AH7&lt;&gt;0,AH7/PLANEL_Pot_Trim!AH7,0)</f>
        <v>0.69270184114431987</v>
      </c>
      <c r="AI32" s="48">
        <f>IF(PLANEL_Pot_Trim!AI7&lt;&gt;0,AI7/PLANEL_Pot_Trim!AI7,0)</f>
        <v>0.30444310129468888</v>
      </c>
      <c r="AJ32" s="48">
        <f>IF(PLANEL_Pot_Trim!AJ7&lt;&gt;0,AJ7/PLANEL_Pot_Trim!AJ7,0)</f>
        <v>0.30683202361335887</v>
      </c>
      <c r="AK32" s="48">
        <f>IF(PLANEL_Pot_Trim!AK7&lt;&gt;0,AK7/PLANEL_Pot_Trim!AK7,0)</f>
        <v>0.34988094777107548</v>
      </c>
      <c r="AL32" s="48">
        <f>IF(PLANEL_Pot_Trim!AL7&lt;&gt;0,AL7/PLANEL_Pot_Trim!AL7,0)</f>
        <v>0.69957319913196991</v>
      </c>
      <c r="AM32" s="48">
        <f>IF(PLANEL_Pot_Trim!AM7&lt;&gt;0,AM7/PLANEL_Pot_Trim!AM7,0)</f>
        <v>0.28970513657095276</v>
      </c>
      <c r="AN32" s="48">
        <f>IF(PLANEL_Pot_Trim!AN7&lt;&gt;0,AN7/PLANEL_Pot_Trim!AN7,0)</f>
        <v>0.28949904610328847</v>
      </c>
      <c r="AO32" s="48">
        <f>IF(PLANEL_Pot_Trim!AO7&lt;&gt;0,AO7/PLANEL_Pot_Trim!AO7,0)</f>
        <v>0.40793617336074328</v>
      </c>
      <c r="AP32" s="48">
        <f>IF(PLANEL_Pot_Trim!AP7&lt;&gt;0,AP7/PLANEL_Pot_Trim!AP7,0)</f>
        <v>0.68523598284665888</v>
      </c>
      <c r="AQ32" s="48">
        <f>IF(PLANEL_Pot_Trim!AQ7&lt;&gt;0,AQ7/PLANEL_Pot_Trim!AQ7,0)</f>
        <v>0.19037198157994917</v>
      </c>
      <c r="AR32" s="48">
        <f>IF(PLANEL_Pot_Trim!AR7&lt;&gt;0,AR7/PLANEL_Pot_Trim!AR7,0)</f>
        <v>0.19037198157994917</v>
      </c>
      <c r="AS32" s="48">
        <f>IF(PLANEL_Pot_Trim!AS7&lt;&gt;0,AS7/PLANEL_Pot_Trim!AS7,0)</f>
        <v>0.32691059865828193</v>
      </c>
      <c r="AT32" s="48">
        <f>IF(PLANEL_Pot_Trim!AT7&lt;&gt;0,AT7/PLANEL_Pot_Trim!AT7,0)</f>
        <v>0.59122919541962415</v>
      </c>
      <c r="AU32" s="48">
        <f>IF(PLANEL_Pot_Trim!AU7&lt;&gt;0,AU7/PLANEL_Pot_Trim!AU7,0)</f>
        <v>0.1742673793316229</v>
      </c>
      <c r="AV32" s="48">
        <f>IF(PLANEL_Pot_Trim!AV7&lt;&gt;0,AV7/PLANEL_Pot_Trim!AV7,0)</f>
        <v>0.17671297064852051</v>
      </c>
      <c r="AW32" s="48">
        <f>IF(PLANEL_Pot_Trim!AW7&lt;&gt;0,AW7/PLANEL_Pot_Trim!AW7,0)</f>
        <v>0.30457293881104913</v>
      </c>
      <c r="AX32" s="48">
        <f>IF(PLANEL_Pot_Trim!AX7&lt;&gt;0,AX7/PLANEL_Pot_Trim!AX7,0)</f>
        <v>0.52371786236515527</v>
      </c>
      <c r="AY32" s="48">
        <f>IF(PLANEL_Pot_Trim!AY7&lt;&gt;0,AY7/PLANEL_Pot_Trim!AY7,0)</f>
        <v>0.16503107263096031</v>
      </c>
      <c r="AZ32" s="48">
        <f>IF(PLANEL_Pot_Trim!AZ7&lt;&gt;0,AZ7/PLANEL_Pot_Trim!AZ7,0)</f>
        <v>0.16734640778760657</v>
      </c>
      <c r="BA32" s="48">
        <f>IF(PLANEL_Pot_Trim!BA7&lt;&gt;0,BA7/PLANEL_Pot_Trim!BA7,0)</f>
        <v>0.28843033606823898</v>
      </c>
      <c r="BB32" s="48">
        <f>IF(PLANEL_Pot_Trim!BB7&lt;&gt;0,BB7/PLANEL_Pot_Trim!BB7,0)</f>
        <v>0.53010793383621613</v>
      </c>
      <c r="BC32" s="48">
        <f>IF(PLANEL_Pot_Trim!BC7&lt;&gt;0,BC7/PLANEL_Pot_Trim!BC7,0)</f>
        <v>0.15774975739521005</v>
      </c>
      <c r="BD32" s="48">
        <f>IF(PLANEL_Pot_Trim!BD7&lt;&gt;0,BD7/PLANEL_Pot_Trim!BD7,0)</f>
        <v>0.15774975739521005</v>
      </c>
      <c r="BE32" s="48">
        <f>IF(PLANEL_Pot_Trim!BE7&lt;&gt;0,BE7/PLANEL_Pot_Trim!BE7,0)</f>
        <v>0.28005702404117677</v>
      </c>
      <c r="BF32" s="48">
        <f>IF(PLANEL_Pot_Trim!BF7&lt;&gt;0,BF7/PLANEL_Pot_Trim!BF7,0)</f>
        <v>0.53785472754245056</v>
      </c>
      <c r="BG32" s="48">
        <f>IF(PLANEL_Pot_Trim!BG7&lt;&gt;0,BG7/PLANEL_Pot_Trim!BG7,0)</f>
        <v>0.15580322777340599</v>
      </c>
      <c r="BH32" s="48">
        <f>IF(PLANEL_Pot_Trim!BH7&lt;&gt;0,BH7/PLANEL_Pot_Trim!BH7,0)</f>
        <v>0.15580322777340599</v>
      </c>
      <c r="BI32" s="48">
        <f>IF(PLANEL_Pot_Trim!BI7&lt;&gt;0,BI7/PLANEL_Pot_Trim!BI7,0)</f>
        <v>0.37953930227950433</v>
      </c>
      <c r="BJ32" s="48">
        <f>IF(PLANEL_Pot_Trim!BJ7&lt;&gt;0,BJ7/PLANEL_Pot_Trim!BJ7,0)</f>
        <v>0.62473995575936658</v>
      </c>
      <c r="BK32" s="48">
        <f>IF(PLANEL_Pot_Trim!BK7&lt;&gt;0,BK7/PLANEL_Pot_Trim!BK7,0)</f>
        <v>0.15356859121619837</v>
      </c>
      <c r="BL32" s="48">
        <f>IF(PLANEL_Pot_Trim!BL7&lt;&gt;0,BL7/PLANEL_Pot_Trim!BL7,0)</f>
        <v>0.15580322777340599</v>
      </c>
      <c r="BM32" s="48">
        <f>IF(PLANEL_Pot_Trim!BM7&lt;&gt;0,BM7/PLANEL_Pot_Trim!BM7,0)</f>
        <v>0.23251944357409424</v>
      </c>
      <c r="BN32" s="48">
        <f>IF(PLANEL_Pot_Trim!BN7&lt;&gt;0,BN7/PLANEL_Pot_Trim!BN7,0)</f>
        <v>0.47217576335117772</v>
      </c>
      <c r="BO32" s="48">
        <f>IF(PLANEL_Pot_Trim!BO7&lt;&gt;0,BO7/PLANEL_Pot_Trim!BO7,0)</f>
        <v>0.10525049855338697</v>
      </c>
      <c r="BP32" s="48">
        <f>IF(PLANEL_Pot_Trim!BP7&lt;&gt;0,BP7/PLANEL_Pot_Trim!BP7,0)</f>
        <v>0.10525049855338697</v>
      </c>
      <c r="BQ32" s="48">
        <f>IF(PLANEL_Pot_Trim!BQ7&lt;&gt;0,BQ7/PLANEL_Pot_Trim!BQ7,0)</f>
        <v>0.31143597650163873</v>
      </c>
      <c r="BR32" s="48">
        <f>IF(PLANEL_Pot_Trim!BR7&lt;&gt;0,BR7/PLANEL_Pot_Trim!BR7,0)</f>
        <v>0.49594881915791295</v>
      </c>
      <c r="BS32" s="48">
        <f>IF(PLANEL_Pot_Trim!BS7&lt;&gt;0,BS7/PLANEL_Pot_Trim!BS7,0)</f>
        <v>9.8869786216073313E-2</v>
      </c>
      <c r="BT32" s="48">
        <f>IF(PLANEL_Pot_Trim!BT7&lt;&gt;0,BT7/PLANEL_Pot_Trim!BT7,0)</f>
        <v>9.8869786216073313E-2</v>
      </c>
      <c r="BU32" s="48">
        <f>IF(PLANEL_Pot_Trim!BU7&lt;&gt;0,BU7/PLANEL_Pot_Trim!BU7,0)</f>
        <v>0.32577726962285947</v>
      </c>
      <c r="BV32" s="48">
        <f>IF(PLANEL_Pot_Trim!BV7&lt;&gt;0,BV7/PLANEL_Pot_Trim!BV7,0)</f>
        <v>0.52252523026308551</v>
      </c>
      <c r="BW32" s="48">
        <f>IF(PLANEL_Pot_Trim!BW7&lt;&gt;0,BW7/PLANEL_Pot_Trim!BW7,0)</f>
        <v>9.3218502317396049E-2</v>
      </c>
      <c r="BX32" s="48">
        <f>IF(PLANEL_Pot_Trim!BX7&lt;&gt;0,BX7/PLANEL_Pot_Trim!BX7,0)</f>
        <v>9.3218502317396049E-2</v>
      </c>
      <c r="BY32" s="48">
        <f>IF(PLANEL_Pot_Trim!BY7&lt;&gt;0,BY7/PLANEL_Pot_Trim!BY7,0)</f>
        <v>0.3384790989569898</v>
      </c>
      <c r="BZ32" s="48">
        <f>IF(PLANEL_Pot_Trim!BZ7&lt;&gt;0,BZ7/PLANEL_Pot_Trim!BZ7,0)</f>
        <v>0.54633302848319565</v>
      </c>
      <c r="CA32" s="48">
        <f>IF(PLANEL_Pot_Trim!CA7&lt;&gt;0,CA7/PLANEL_Pot_Trim!CA7,0)</f>
        <v>5.9268895804915823E-2</v>
      </c>
      <c r="CB32" s="48">
        <f>IF(PLANEL_Pot_Trim!CB7&lt;&gt;0,CB7/PLANEL_Pot_Trim!CB7,0)</f>
        <v>5.9268895804915823E-2</v>
      </c>
      <c r="CC32" s="48">
        <f>IF(PLANEL_Pot_Trim!CC7&lt;&gt;0,CC7/PLANEL_Pot_Trim!CC7,0)</f>
        <v>0.33560619868926256</v>
      </c>
      <c r="CD32" s="48">
        <f>IF(PLANEL_Pot_Trim!CD7&lt;&gt;0,CD7/PLANEL_Pot_Trim!CD7,0)</f>
        <v>0.52808631537170103</v>
      </c>
      <c r="CE32" s="48">
        <f>IF(PLANEL_Pot_Trim!CE7&lt;&gt;0,CE7/PLANEL_Pot_Trim!CE7,0)</f>
        <v>8.8680439878042042E-2</v>
      </c>
      <c r="CF32" s="48">
        <f>IF(PLANEL_Pot_Trim!CF7&lt;&gt;0,CF7/PLANEL_Pot_Trim!CF7,0)</f>
        <v>5.6228735278400263E-2</v>
      </c>
      <c r="CG32" s="48">
        <f>IF(PLANEL_Pot_Trim!CG7&lt;&gt;0,CG7/PLANEL_Pot_Trim!CG7,0)</f>
        <v>0.34650065384605927</v>
      </c>
      <c r="CH32" s="48">
        <f>IF(PLANEL_Pot_Trim!CH7&lt;&gt;0,CH7/PLANEL_Pot_Trim!CH7,0)</f>
        <v>0.54783835639709644</v>
      </c>
      <c r="CI32" s="48">
        <f>IF(PLANEL_Pot_Trim!CI7&lt;&gt;0,CI7/PLANEL_Pot_Trim!CI7,0)</f>
        <v>8.4353576518770457E-2</v>
      </c>
      <c r="CJ32" s="48">
        <f>IF(PLANEL_Pot_Trim!CJ7&lt;&gt;0,CJ7/PLANEL_Pot_Trim!CJ7,0)</f>
        <v>5.3485243537167562E-2</v>
      </c>
      <c r="CK32" s="48">
        <f>IF(PLANEL_Pot_Trim!CK7&lt;&gt;0,CK7/PLANEL_Pot_Trim!CK7,0)</f>
        <v>0.34013373588649087</v>
      </c>
      <c r="CL32" s="48">
        <f>IF(PLANEL_Pot_Trim!CL7&lt;&gt;0,CL7/PLANEL_Pot_Trim!CL7,0)</f>
        <v>0.52251627723501093</v>
      </c>
      <c r="CM32" s="48">
        <f>IF(PLANEL_Pot_Trim!CM7&lt;&gt;0,CM7/PLANEL_Pot_Trim!CM7,0)</f>
        <v>6.8636154286324066E-2</v>
      </c>
      <c r="CN32" s="48">
        <f>IF(PLANEL_Pot_Trim!CN7&lt;&gt;0,CN7/PLANEL_Pot_Trim!CN7,0)</f>
        <v>3.7448107063168527E-2</v>
      </c>
      <c r="CO32" s="48">
        <f>IF(PLANEL_Pot_Trim!CO7&lt;&gt;0,CO7/PLANEL_Pot_Trim!CO7,0)</f>
        <v>0.24129920510026825</v>
      </c>
      <c r="CP32" s="48">
        <f>IF(PLANEL_Pot_Trim!CP7&lt;&gt;0,CP7/PLANEL_Pot_Trim!CP7,0)</f>
        <v>0.43300627773104661</v>
      </c>
      <c r="CQ32" s="48">
        <f>IF(PLANEL_Pot_Trim!CQ7&lt;&gt;0,CQ7/PLANEL_Pot_Trim!CQ7,0)</f>
        <v>0.21249004762279491</v>
      </c>
      <c r="CR32" s="48">
        <f>IF(PLANEL_Pot_Trim!CR7&lt;&gt;0,CR7/PLANEL_Pot_Trim!CR7,0)</f>
        <v>3.5783416332155357E-2</v>
      </c>
      <c r="CS32" s="48">
        <f>IF(PLANEL_Pot_Trim!CS7&lt;&gt;0,CS7/PLANEL_Pot_Trim!CS7,0)</f>
        <v>0.34826186960559113</v>
      </c>
      <c r="CT32" s="48">
        <f>IF(PLANEL_Pot_Trim!CT7&lt;&gt;0,CT7/PLANEL_Pot_Trim!CT7,0)</f>
        <v>0.53566117233034649</v>
      </c>
      <c r="CU32" s="48">
        <f>IF(PLANEL_Pot_Trim!CU7&lt;&gt;0,CU7/PLANEL_Pot_Trim!CU7,0)</f>
        <v>0.32538636075325733</v>
      </c>
      <c r="CV32" s="48">
        <f>IF(PLANEL_Pot_Trim!CV7&lt;&gt;0,CV7/PLANEL_Pot_Trim!CV7,0)</f>
        <v>7.6030803639114339E-2</v>
      </c>
      <c r="CW32" s="48">
        <f>IF(PLANEL_Pot_Trim!CW7&lt;&gt;0,CW7/PLANEL_Pot_Trim!CW7,0)</f>
        <v>0.43193154019486352</v>
      </c>
      <c r="CX32" s="48">
        <f>IF(PLANEL_Pot_Trim!CX7&lt;&gt;0,CX7/PLANEL_Pot_Trim!CX7,0)</f>
        <v>0.64263413352020815</v>
      </c>
      <c r="CY32" s="48">
        <f>IF(PLANEL_Pot_Trim!CY7&lt;&gt;0,CY7/PLANEL_Pot_Trim!CY7,0)</f>
        <v>0.1603923369479876</v>
      </c>
      <c r="CZ32" s="48">
        <f>IF(PLANEL_Pot_Trim!CZ7&lt;&gt;0,CZ7/PLANEL_Pot_Trim!CZ7,0)</f>
        <v>3.3353641712145589E-2</v>
      </c>
      <c r="DA32" s="48">
        <f>IF(PLANEL_Pot_Trim!DA7&lt;&gt;0,DA7/PLANEL_Pot_Trim!DA7,0)</f>
        <v>0.1430980620570026</v>
      </c>
      <c r="DB32" s="48">
        <f>IF(PLANEL_Pot_Trim!DB7&lt;&gt;0,DB7/PLANEL_Pot_Trim!DB7,0)</f>
        <v>0.42799296113005414</v>
      </c>
      <c r="DC32" s="48">
        <f>IF(PLANEL_Pot_Trim!DC7&lt;&gt;0,DC7/PLANEL_Pot_Trim!DC7,0)</f>
        <v>0.14143519457868292</v>
      </c>
      <c r="DD32" s="48">
        <f>IF(PLANEL_Pot_Trim!DD7&lt;&gt;0,DD7/PLANEL_Pot_Trim!DD7,0)</f>
        <v>6.4991781154071374E-3</v>
      </c>
      <c r="DE32" s="48">
        <f>IF(PLANEL_Pot_Trim!DE7&lt;&gt;0,DE7/PLANEL_Pot_Trim!DE7,0)</f>
        <v>4.9192538800507939E-2</v>
      </c>
      <c r="DF32" s="48">
        <f>IF(PLANEL_Pot_Trim!DF7&lt;&gt;0,DF7/PLANEL_Pot_Trim!DF7,0)</f>
        <v>0.4228381224275527</v>
      </c>
      <c r="DG32" s="48">
        <f>IF(PLANEL_Pot_Trim!DG7&lt;&gt;0,DG7/PLANEL_Pot_Trim!DG7,0)</f>
        <v>0.17067020845560429</v>
      </c>
      <c r="DH32" s="48">
        <f>IF(PLANEL_Pot_Trim!DH7&lt;&gt;0,DH7/PLANEL_Pot_Trim!DH7,0)</f>
        <v>6.4409773951406612E-3</v>
      </c>
      <c r="DI32" s="48">
        <f>IF(PLANEL_Pot_Trim!DI7&lt;&gt;0,DI7/PLANEL_Pot_Trim!DI7,0)</f>
        <v>3.4536061779825593E-2</v>
      </c>
      <c r="DJ32" s="48">
        <f>IF(PLANEL_Pot_Trim!DJ7&lt;&gt;0,DJ7/PLANEL_Pot_Trim!DJ7,0)</f>
        <v>0.41905156929046167</v>
      </c>
      <c r="DK32" s="48">
        <f>IF(PLANEL_Pot_Trim!DK7&lt;&gt;0,DK7/PLANEL_Pot_Trim!DK7,0)</f>
        <v>0.19537996496027318</v>
      </c>
      <c r="DL32" s="48">
        <f>IF(PLANEL_Pot_Trim!DL7&lt;&gt;0,DL7/PLANEL_Pot_Trim!DL7,0)</f>
        <v>6.3838098083637759E-3</v>
      </c>
      <c r="DM32" s="48">
        <f>IF(PLANEL_Pot_Trim!DM7&lt;&gt;0,DM7/PLANEL_Pot_Trim!DM7,0)</f>
        <v>1.0214286309921073E-2</v>
      </c>
      <c r="DN32" s="48">
        <f>IF(PLANEL_Pot_Trim!DN7&lt;&gt;0,DN7/PLANEL_Pot_Trim!DN7,0)</f>
        <v>0.41533223207162967</v>
      </c>
      <c r="DO32" s="48">
        <f>IF(PLANEL_Pot_Trim!DO7&lt;&gt;0,DO7/PLANEL_Pot_Trim!DO7,0)</f>
        <v>0.23284548274393324</v>
      </c>
      <c r="DP32" s="48">
        <f>IF(PLANEL_Pot_Trim!DP7&lt;&gt;0,DP7/PLANEL_Pot_Trim!DP7,0)</f>
        <v>6.3276480880263093E-3</v>
      </c>
      <c r="DQ32" s="48">
        <f>IF(PLANEL_Pot_Trim!DQ7&lt;&gt;0,DQ7/PLANEL_Pot_Trim!DQ7,0)</f>
        <v>6.3276480880263093E-3</v>
      </c>
      <c r="DR32" s="48">
        <f>IF(PLANEL_Pot_Trim!DR7&lt;&gt;0,DR7/PLANEL_Pot_Trim!DR7,0)</f>
        <v>0.41167833677008386</v>
      </c>
      <c r="DS32" s="48">
        <f>IF(PLANEL_Pot_Trim!DS7&lt;&gt;0,DS7/PLANEL_Pot_Trim!DS7,0)</f>
        <v>0.27979199416582307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0.4082816526925131</v>
      </c>
      <c r="DW32" s="48">
        <f>IF(PLANEL_Pot_Trim!DW7&lt;&gt;0,DW7/PLANEL_Pot_Trim!DW7,0)</f>
        <v>0.3572288912591049</v>
      </c>
      <c r="DX32" s="48">
        <f>IF(PLANEL_Pot_Trim!DX7&lt;&gt;0,DX7/PLANEL_Pot_Trim!DX7,0)</f>
        <v>0</v>
      </c>
      <c r="DY32" s="48">
        <f>IF(PLANEL_Pot_Trim!DY7&lt;&gt;0,DY7/PLANEL_Pot_Trim!DY7,0)</f>
        <v>5.7850647297523511E-2</v>
      </c>
      <c r="DZ32" s="48">
        <f>IF(PLANEL_Pot_Trim!DZ7&lt;&gt;0,DZ7/PLANEL_Pot_Trim!DZ7,0)</f>
        <v>0.40469558995171301</v>
      </c>
      <c r="EA32" s="48">
        <f>IF(PLANEL_Pot_Trim!EA7&lt;&gt;0,EA7/PLANEL_Pot_Trim!EA7,0)</f>
        <v>0.42088140417057018</v>
      </c>
      <c r="EB32" s="48">
        <f>IF(PLANEL_Pot_Trim!EB7&lt;&gt;0,EB7/PLANEL_Pot_Trim!EB7,0)</f>
        <v>0</v>
      </c>
      <c r="EC32" s="48">
        <f>IF(PLANEL_Pot_Trim!EC7&lt;&gt;0,EC7/PLANEL_Pot_Trim!EC7,0)</f>
        <v>0.11675982833649834</v>
      </c>
      <c r="ED32" s="48">
        <f>IF(PLANEL_Pot_Trim!ED7&lt;&gt;0,ED7/PLANEL_Pot_Trim!ED7,0)</f>
        <v>0.42088140417057018</v>
      </c>
      <c r="EE32" s="48">
        <f>IF(PLANEL_Pot_Trim!EE7&lt;&gt;0,EE7/PLANEL_Pot_Trim!EE7,0)</f>
        <v>0.4393923861607974</v>
      </c>
      <c r="EF32" s="48">
        <f>IF(PLANEL_Pot_Trim!EF7&lt;&gt;0,EF7/PLANEL_Pot_Trim!EF7,0)</f>
        <v>0</v>
      </c>
      <c r="EG32" s="48">
        <f>IF(PLANEL_Pot_Trim!EG7&lt;&gt;0,EG7/PLANEL_Pot_Trim!EG7,0)</f>
        <v>0.17478944919018333</v>
      </c>
      <c r="EH32" s="48">
        <f>IF(PLANEL_Pot_Trim!EH7&lt;&gt;0,EH7/PLANEL_Pot_Trim!EH7,0)</f>
        <v>0.4393923861607974</v>
      </c>
      <c r="EI32" s="48">
        <f>IF(PLANEL_Pot_Trim!EI7&lt;&gt;0,EI7/PLANEL_Pot_Trim!EI7,0)</f>
        <v>0.45264094945054006</v>
      </c>
      <c r="EJ32" s="48">
        <f>IF(PLANEL_Pot_Trim!EJ7&lt;&gt;0,EJ7/PLANEL_Pot_Trim!EJ7,0)</f>
        <v>0</v>
      </c>
      <c r="EK32" s="48">
        <f>IF(PLANEL_Pot_Trim!EK7&lt;&gt;0,EK7/PLANEL_Pot_Trim!EK7,0)</f>
        <v>0.22959541981020784</v>
      </c>
      <c r="EL32" s="48">
        <f>IF(PLANEL_Pot_Trim!EL7&lt;&gt;0,EL7/PLANEL_Pot_Trim!EL7,0)</f>
        <v>0.45264094945054006</v>
      </c>
      <c r="EM32" s="48">
        <f>IF(PLANEL_Pot_Trim!EM7&lt;&gt;0,EM7/PLANEL_Pot_Trim!EM7,0)</f>
        <v>0.45377283621147496</v>
      </c>
      <c r="EN32" s="48">
        <f>IF(PLANEL_Pot_Trim!EN7&lt;&gt;0,EN7/PLANEL_Pot_Trim!EN7,0)</f>
        <v>0</v>
      </c>
      <c r="EO32" s="48">
        <f>IF(PLANEL_Pot_Trim!EO7&lt;&gt;0,EO7/PLANEL_Pot_Trim!EO7,0)</f>
        <v>0.28764229104102523</v>
      </c>
      <c r="EP32" s="48">
        <f>IF(PLANEL_Pot_Trim!EP7&lt;&gt;0,EP7/PLANEL_Pot_Trim!EP7,0)</f>
        <v>0.45377283621147496</v>
      </c>
    </row>
    <row r="33" spans="2:146" x14ac:dyDescent="0.3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3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0.48326947035332335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0.55193220232454687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0.55193220232454687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0.55193220232454687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3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0.69189176352566761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0.8588459339975093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0.8588459339975093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3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3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3.1047762162892088E-2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3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3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9.8453620906600439E-2</v>
      </c>
      <c r="AF39" s="52">
        <f>IF(PLANEL_Pot_Trim!AF14&lt;&gt;0,AF14/PLANEL_Pot_Trim!AF14,0)</f>
        <v>0.40642477034915364</v>
      </c>
      <c r="AG39" s="52">
        <f>IF(PLANEL_Pot_Trim!AG14&lt;&gt;0,AG14/PLANEL_Pot_Trim!AG14,0)</f>
        <v>0.52033979722728474</v>
      </c>
      <c r="AH39" s="52">
        <f>IF(PLANEL_Pot_Trim!AH14&lt;&gt;0,AH14/PLANEL_Pot_Trim!AH14,0)</f>
        <v>0.36767078737698267</v>
      </c>
      <c r="AI39" s="52">
        <f>IF(PLANEL_Pot_Trim!AI14&lt;&gt;0,AI14/PLANEL_Pot_Trim!AI14,0)</f>
        <v>9.8453620906600439E-2</v>
      </c>
      <c r="AJ39" s="52">
        <f>IF(PLANEL_Pot_Trim!AJ14&lt;&gt;0,AJ14/PLANEL_Pot_Trim!AJ14,0)</f>
        <v>0.40642477034915364</v>
      </c>
      <c r="AK39" s="52">
        <f>IF(PLANEL_Pot_Trim!AK14&lt;&gt;0,AK14/PLANEL_Pot_Trim!AK14,0)</f>
        <v>0.52033979722728474</v>
      </c>
      <c r="AL39" s="52">
        <f>IF(PLANEL_Pot_Trim!AL14&lt;&gt;0,AL14/PLANEL_Pot_Trim!AL14,0)</f>
        <v>0.36767078737698267</v>
      </c>
      <c r="AM39" s="52">
        <f>IF(PLANEL_Pot_Trim!AM14&lt;&gt;0,AM14/PLANEL_Pot_Trim!AM14,0)</f>
        <v>0.41762009328337485</v>
      </c>
      <c r="AN39" s="52">
        <f>IF(PLANEL_Pot_Trim!AN14&lt;&gt;0,AN14/PLANEL_Pot_Trim!AN14,0)</f>
        <v>0.53512655882347337</v>
      </c>
      <c r="AO39" s="52">
        <f>IF(PLANEL_Pot_Trim!AO14&lt;&gt;0,AO14/PLANEL_Pot_Trim!AO14,0)</f>
        <v>0.50948993892056849</v>
      </c>
      <c r="AP39" s="52">
        <f>IF(PLANEL_Pot_Trim!AP14&lt;&gt;0,AP14/PLANEL_Pot_Trim!AP14,0)</f>
        <v>0.54913201972581849</v>
      </c>
      <c r="AQ39" s="52">
        <f>IF(PLANEL_Pot_Trim!AQ14&lt;&gt;0,AQ14/PLANEL_Pot_Trim!AQ14,0)</f>
        <v>0.47460564397010563</v>
      </c>
      <c r="AR39" s="52">
        <f>IF(PLANEL_Pot_Trim!AR14&lt;&gt;0,AR14/PLANEL_Pot_Trim!AR14,0)</f>
        <v>0.55810560864148584</v>
      </c>
      <c r="AS39" s="52">
        <f>IF(PLANEL_Pot_Trim!AS14&lt;&gt;0,AS14/PLANEL_Pot_Trim!AS14,0)</f>
        <v>0.50755275181967019</v>
      </c>
      <c r="AT39" s="52">
        <f>IF(PLANEL_Pot_Trim!AT14&lt;&gt;0,AT14/PLANEL_Pot_Trim!AT14,0)</f>
        <v>0.58153099996361568</v>
      </c>
      <c r="AU39" s="52">
        <f>IF(PLANEL_Pot_Trim!AU14&lt;&gt;0,AU14/PLANEL_Pot_Trim!AU14,0)</f>
        <v>0.49390832608032748</v>
      </c>
      <c r="AV39" s="52">
        <f>IF(PLANEL_Pot_Trim!AV14&lt;&gt;0,AV14/PLANEL_Pot_Trim!AV14,0)</f>
        <v>0.56588928884661893</v>
      </c>
      <c r="AW39" s="52">
        <f>IF(PLANEL_Pot_Trim!AW14&lt;&gt;0,AW14/PLANEL_Pot_Trim!AW14,0)</f>
        <v>0.50689656974211339</v>
      </c>
      <c r="AX39" s="52">
        <f>IF(PLANEL_Pot_Trim!AX14&lt;&gt;0,AX14/PLANEL_Pot_Trim!AX14,0)</f>
        <v>0.59250548763167488</v>
      </c>
      <c r="AY39" s="52">
        <f>IF(PLANEL_Pot_Trim!AY14&lt;&gt;0,AY14/PLANEL_Pot_Trim!AY14,0)</f>
        <v>0.49594409088408581</v>
      </c>
      <c r="AZ39" s="52">
        <f>IF(PLANEL_Pot_Trim!AZ14&lt;&gt;0,AZ14/PLANEL_Pot_Trim!AZ14,0)</f>
        <v>0.56671019767028785</v>
      </c>
      <c r="BA39" s="52">
        <f>IF(PLANEL_Pot_Trim!BA14&lt;&gt;0,BA14/PLANEL_Pot_Trim!BA14,0)</f>
        <v>0.5068273652027433</v>
      </c>
      <c r="BB39" s="52">
        <f>IF(PLANEL_Pot_Trim!BB14&lt;&gt;0,BB14/PLANEL_Pot_Trim!BB14,0)</f>
        <v>0.59366291616973244</v>
      </c>
      <c r="BC39" s="52">
        <f>IF(PLANEL_Pot_Trim!BC14&lt;&gt;0,BC14/PLANEL_Pot_Trim!BC14,0)</f>
        <v>0.497980323069525</v>
      </c>
      <c r="BD39" s="52">
        <f>IF(PLANEL_Pot_Trim!BD14&lt;&gt;0,BD14/PLANEL_Pot_Trim!BD14,0)</f>
        <v>0.56753129492163068</v>
      </c>
      <c r="BE39" s="52">
        <f>IF(PLANEL_Pot_Trim!BE14&lt;&gt;0,BE14/PLANEL_Pot_Trim!BE14,0)</f>
        <v>0.50675814480774262</v>
      </c>
      <c r="BF39" s="52">
        <f>IF(PLANEL_Pot_Trim!BF14&lt;&gt;0,BF14/PLANEL_Pot_Trim!BF14,0)</f>
        <v>0.59482061044612988</v>
      </c>
      <c r="BG39" s="52">
        <f>IF(PLANEL_Pot_Trim!BG14&lt;&gt;0,BG14/PLANEL_Pot_Trim!BG14,0)</f>
        <v>0.49992902445935711</v>
      </c>
      <c r="BH39" s="52">
        <f>IF(PLANEL_Pot_Trim!BH14&lt;&gt;0,BH14/PLANEL_Pot_Trim!BH14,0)</f>
        <v>0.56831709598459446</v>
      </c>
      <c r="BI39" s="52">
        <f>IF(PLANEL_Pot_Trim!BI14&lt;&gt;0,BI14/PLANEL_Pot_Trim!BI14,0)</f>
        <v>0.50669189999112674</v>
      </c>
      <c r="BJ39" s="52">
        <f>IF(PLANEL_Pot_Trim!BJ14&lt;&gt;0,BJ14/PLANEL_Pot_Trim!BJ14,0)</f>
        <v>0.5959285393514151</v>
      </c>
      <c r="BK39" s="52">
        <f>IF(PLANEL_Pot_Trim!BK14&lt;&gt;0,BK14/PLANEL_Pot_Trim!BK14,0)</f>
        <v>0.50178636682112099</v>
      </c>
      <c r="BL39" s="52">
        <f>IF(PLANEL_Pot_Trim!BL14&lt;&gt;0,BL14/PLANEL_Pot_Trim!BL14,0)</f>
        <v>0.56906605715471414</v>
      </c>
      <c r="BM39" s="52">
        <f>IF(PLANEL_Pot_Trim!BM14&lt;&gt;0,BM14/PLANEL_Pot_Trim!BM14,0)</f>
        <v>0.50662876082260289</v>
      </c>
      <c r="BN39" s="52">
        <f>IF(PLANEL_Pot_Trim!BN14&lt;&gt;0,BN14/PLANEL_Pot_Trim!BN14,0)</f>
        <v>0.59698452629352572</v>
      </c>
      <c r="BO39" s="52">
        <f>IF(PLANEL_Pot_Trim!BO14&lt;&gt;0,BO14/PLANEL_Pot_Trim!BO14,0)</f>
        <v>0.58703732949738752</v>
      </c>
      <c r="BP39" s="52">
        <f>IF(PLANEL_Pot_Trim!BP14&lt;&gt;0,BP14/PLANEL_Pot_Trim!BP14,0)</f>
        <v>0.60344294923168729</v>
      </c>
      <c r="BQ39" s="52">
        <f>IF(PLANEL_Pot_Trim!BQ14&lt;&gt;0,BQ14/PLANEL_Pot_Trim!BQ14,0)</f>
        <v>0.50373070942662845</v>
      </c>
      <c r="BR39" s="52">
        <f>IF(PLANEL_Pot_Trim!BR14&lt;&gt;0,BR14/PLANEL_Pot_Trim!BR14,0)</f>
        <v>0.64545373000401252</v>
      </c>
      <c r="BS39" s="52">
        <f>IF(PLANEL_Pot_Trim!BS14&lt;&gt;0,BS14/PLANEL_Pot_Trim!BS14,0)</f>
        <v>0.58738173511403446</v>
      </c>
      <c r="BT39" s="52">
        <f>IF(PLANEL_Pot_Trim!BT14&lt;&gt;0,BT14/PLANEL_Pot_Trim!BT14,0)</f>
        <v>0.60358182853733522</v>
      </c>
      <c r="BU39" s="52">
        <f>IF(PLANEL_Pot_Trim!BU14&lt;&gt;0,BU14/PLANEL_Pot_Trim!BU14,0)</f>
        <v>0.50371900159767491</v>
      </c>
      <c r="BV39" s="52">
        <f>IF(PLANEL_Pot_Trim!BV14&lt;&gt;0,BV14/PLANEL_Pot_Trim!BV14,0)</f>
        <v>0.64564954086599979</v>
      </c>
      <c r="BW39" s="52">
        <f>IF(PLANEL_Pot_Trim!BW14&lt;&gt;0,BW14/PLANEL_Pot_Trim!BW14,0)</f>
        <v>0.58767427948724349</v>
      </c>
      <c r="BX39" s="52">
        <f>IF(PLANEL_Pot_Trim!BX14&lt;&gt;0,BX14/PLANEL_Pot_Trim!BX14,0)</f>
        <v>0.60369979513377547</v>
      </c>
      <c r="BY39" s="52">
        <f>IF(PLANEL_Pot_Trim!BY14&lt;&gt;0,BY14/PLANEL_Pot_Trim!BY14,0)</f>
        <v>0.50370905670853039</v>
      </c>
      <c r="BZ39" s="52">
        <f>IF(PLANEL_Pot_Trim!BZ14&lt;&gt;0,BZ14/PLANEL_Pot_Trim!BZ14,0)</f>
        <v>0.64581586617250852</v>
      </c>
      <c r="CA39" s="52">
        <f>IF(PLANEL_Pot_Trim!CA14&lt;&gt;0,CA14/PLANEL_Pot_Trim!CA14,0)</f>
        <v>0.58798989064833884</v>
      </c>
      <c r="CB39" s="52">
        <f>IF(PLANEL_Pot_Trim!CB14&lt;&gt;0,CB14/PLANEL_Pot_Trim!CB14,0)</f>
        <v>0.60382706327133595</v>
      </c>
      <c r="CC39" s="52">
        <f>IF(PLANEL_Pot_Trim!CC14&lt;&gt;0,CC14/PLANEL_Pot_Trim!CC14,0)</f>
        <v>0.50369832773177114</v>
      </c>
      <c r="CD39" s="52">
        <f>IF(PLANEL_Pot_Trim!CD14&lt;&gt;0,CD14/PLANEL_Pot_Trim!CD14,0)</f>
        <v>0.64599530605360422</v>
      </c>
      <c r="CE39" s="52">
        <f>IF(PLANEL_Pot_Trim!CE14&lt;&gt;0,CE14/PLANEL_Pot_Trim!CE14,0)</f>
        <v>0.58826064490778263</v>
      </c>
      <c r="CF39" s="52">
        <f>IF(PLANEL_Pot_Trim!CF14&lt;&gt;0,CF14/PLANEL_Pot_Trim!CF14,0)</f>
        <v>0.60393624316438721</v>
      </c>
      <c r="CG39" s="52">
        <f>IF(PLANEL_Pot_Trim!CG14&lt;&gt;0,CG14/PLANEL_Pot_Trim!CG14,0)</f>
        <v>0.50368912360185802</v>
      </c>
      <c r="CH39" s="52">
        <f>IF(PLANEL_Pot_Trim!CH14&lt;&gt;0,CH14/PLANEL_Pot_Trim!CH14,0)</f>
        <v>0.64614924261719653</v>
      </c>
      <c r="CI39" s="52">
        <f>IF(PLANEL_Pot_Trim!CI14&lt;&gt;0,CI14/PLANEL_Pot_Trim!CI14,0)</f>
        <v>0.61452864002248453</v>
      </c>
      <c r="CJ39" s="52">
        <f>IF(PLANEL_Pot_Trim!CJ14&lt;&gt;0,CJ14/PLANEL_Pot_Trim!CJ14,0)</f>
        <v>0.61452864002248453</v>
      </c>
      <c r="CK39" s="52">
        <f>IF(PLANEL_Pot_Trim!CK14&lt;&gt;0,CK14/PLANEL_Pot_Trim!CK14,0)</f>
        <v>0.50279615997751548</v>
      </c>
      <c r="CL39" s="52">
        <f>IF(PLANEL_Pot_Trim!CL14&lt;&gt;0,CL14/PLANEL_Pot_Trim!CL14,0)</f>
        <v>0.66108384002248455</v>
      </c>
      <c r="CM39" s="52">
        <f>IF(PLANEL_Pot_Trim!CM14&lt;&gt;0,CM14/PLANEL_Pot_Trim!CM14,0)</f>
        <v>0.61452863999701179</v>
      </c>
      <c r="CN39" s="52">
        <f>IF(PLANEL_Pot_Trim!CN14&lt;&gt;0,CN14/PLANEL_Pot_Trim!CN14,0)</f>
        <v>0.61452863999701179</v>
      </c>
      <c r="CO39" s="52">
        <f>IF(PLANEL_Pot_Trim!CO14&lt;&gt;0,CO14/PLANEL_Pot_Trim!CO14,0)</f>
        <v>0.5027961599805767</v>
      </c>
      <c r="CP39" s="52">
        <f>IF(PLANEL_Pot_Trim!CP14&lt;&gt;0,CP14/PLANEL_Pot_Trim!CP14,0)</f>
        <v>0.66108384001942333</v>
      </c>
      <c r="CQ39" s="52">
        <f>IF(PLANEL_Pot_Trim!CQ14&lt;&gt;0,CQ14/PLANEL_Pot_Trim!CQ14,0)</f>
        <v>0.61452864000148766</v>
      </c>
      <c r="CR39" s="52">
        <f>IF(PLANEL_Pot_Trim!CR14&lt;&gt;0,CR14/PLANEL_Pot_Trim!CR14,0)</f>
        <v>0.61452864000148766</v>
      </c>
      <c r="CS39" s="52">
        <f>IF(PLANEL_Pot_Trim!CS14&lt;&gt;0,CS14/PLANEL_Pot_Trim!CS14,0)</f>
        <v>0.50279615999107452</v>
      </c>
      <c r="CT39" s="52">
        <f>IF(PLANEL_Pot_Trim!CT14&lt;&gt;0,CT14/PLANEL_Pot_Trim!CT14,0)</f>
        <v>0.66108384000892551</v>
      </c>
      <c r="CU39" s="52">
        <f>IF(PLANEL_Pot_Trim!CU14&lt;&gt;0,CU14/PLANEL_Pot_Trim!CU14,0)</f>
        <v>0.61452863999851781</v>
      </c>
      <c r="CV39" s="52">
        <f>IF(PLANEL_Pot_Trim!CV14&lt;&gt;0,CV14/PLANEL_Pot_Trim!CV14,0)</f>
        <v>0.61452863999851781</v>
      </c>
      <c r="CW39" s="52">
        <f>IF(PLANEL_Pot_Trim!CW14&lt;&gt;0,CW14/PLANEL_Pot_Trim!CW14,0)</f>
        <v>0.50279615997183724</v>
      </c>
      <c r="CX39" s="52">
        <f>IF(PLANEL_Pot_Trim!CX14&lt;&gt;0,CX14/PLANEL_Pot_Trim!CX14,0)</f>
        <v>0.66108384002816267</v>
      </c>
      <c r="CY39" s="82">
        <f>IF(PLANEL_Pot_Trim!CY14&lt;&gt;0,CY14/PLANEL_Pot_Trim!CY14,0)</f>
        <v>0.614528640008845</v>
      </c>
      <c r="CZ39" s="82">
        <f>IF(PLANEL_Pot_Trim!CZ14&lt;&gt;0,CZ14/PLANEL_Pot_Trim!CZ14,0)</f>
        <v>0.614528640008845</v>
      </c>
      <c r="DA39" s="82">
        <f>IF(PLANEL_Pot_Trim!DA14&lt;&gt;0,DA14/PLANEL_Pot_Trim!DA14,0)</f>
        <v>0.50279615998378424</v>
      </c>
      <c r="DB39" s="82">
        <f>IF(PLANEL_Pot_Trim!DB14&lt;&gt;0,DB14/PLANEL_Pot_Trim!DB14,0)</f>
        <v>0.6610838400162159</v>
      </c>
      <c r="DC39" s="52">
        <f>IF(PLANEL_Pot_Trim!DC14&lt;&gt;0,DC14/PLANEL_Pot_Trim!DC14,0)</f>
        <v>0.61452863999265517</v>
      </c>
      <c r="DD39" s="52">
        <f>IF(PLANEL_Pot_Trim!DD14&lt;&gt;0,DD14/PLANEL_Pot_Trim!DD14,0)</f>
        <v>0.61452863999265517</v>
      </c>
      <c r="DE39" s="52">
        <f>IF(PLANEL_Pot_Trim!DE14&lt;&gt;0,DE14/PLANEL_Pot_Trim!DE14,0)</f>
        <v>0.50279615997062066</v>
      </c>
      <c r="DF39" s="52">
        <f>IF(PLANEL_Pot_Trim!DF14&lt;&gt;0,DF14/PLANEL_Pot_Trim!DF14,0)</f>
        <v>0.66108384002937937</v>
      </c>
      <c r="DG39" s="52">
        <f>IF(PLANEL_Pot_Trim!DG14&lt;&gt;0,DG14/PLANEL_Pot_Trim!DG14,0)</f>
        <v>0.61452864000146179</v>
      </c>
      <c r="DH39" s="52">
        <f>IF(PLANEL_Pot_Trim!DH14&lt;&gt;0,DH14/PLANEL_Pot_Trim!DH14,0)</f>
        <v>0.61452864000146179</v>
      </c>
      <c r="DI39" s="52">
        <f>IF(PLANEL_Pot_Trim!DI14&lt;&gt;0,DI14/PLANEL_Pot_Trim!DI14,0)</f>
        <v>0.5027961599912294</v>
      </c>
      <c r="DJ39" s="52">
        <f>IF(PLANEL_Pot_Trim!DJ14&lt;&gt;0,DJ14/PLANEL_Pot_Trim!DJ14,0)</f>
        <v>0.66108384000877074</v>
      </c>
      <c r="DK39" s="52">
        <f>IF(PLANEL_Pot_Trim!DK14&lt;&gt;0,DK14/PLANEL_Pot_Trim!DK14,0)</f>
        <v>0.61452864001310237</v>
      </c>
      <c r="DL39" s="52">
        <f>IF(PLANEL_Pot_Trim!DL14&lt;&gt;0,DL14/PLANEL_Pot_Trim!DL14,0)</f>
        <v>0.61452864001310237</v>
      </c>
      <c r="DM39" s="52">
        <f>IF(PLANEL_Pot_Trim!DM14&lt;&gt;0,DM14/PLANEL_Pot_Trim!DM14,0)</f>
        <v>0.50279615999417671</v>
      </c>
      <c r="DN39" s="52">
        <f>IF(PLANEL_Pot_Trim!DN14&lt;&gt;0,DN14/PLANEL_Pot_Trim!DN14,0)</f>
        <v>0.66108384000582332</v>
      </c>
      <c r="DO39" s="52">
        <f>IF(PLANEL_Pot_Trim!DO14&lt;&gt;0,DO14/PLANEL_Pot_Trim!DO14,0)</f>
        <v>0.61452864001593976</v>
      </c>
      <c r="DP39" s="52">
        <f>IF(PLANEL_Pot_Trim!DP14&lt;&gt;0,DP14/PLANEL_Pot_Trim!DP14,0)</f>
        <v>0.61452864001593976</v>
      </c>
      <c r="DQ39" s="52">
        <f>IF(PLANEL_Pot_Trim!DQ14&lt;&gt;0,DQ14/PLANEL_Pot_Trim!DQ14,0)</f>
        <v>0.50279615997681493</v>
      </c>
      <c r="DR39" s="52">
        <f>IF(PLANEL_Pot_Trim!DR14&lt;&gt;0,DR14/PLANEL_Pot_Trim!DR14,0)</f>
        <v>0.6610838400231851</v>
      </c>
      <c r="DS39" s="52">
        <f>IF(PLANEL_Pot_Trim!DS14&lt;&gt;0,DS14/PLANEL_Pot_Trim!DS14,0)</f>
        <v>0.61452864000144602</v>
      </c>
      <c r="DT39" s="52">
        <f>IF(PLANEL_Pot_Trim!DT14&lt;&gt;0,DT14/PLANEL_Pot_Trim!DT14,0)</f>
        <v>0.61452864000144602</v>
      </c>
      <c r="DU39" s="52">
        <f>IF(PLANEL_Pot_Trim!DU14&lt;&gt;0,DU14/PLANEL_Pot_Trim!DU14,0)</f>
        <v>0.50279615999132443</v>
      </c>
      <c r="DV39" s="52">
        <f>IF(PLANEL_Pot_Trim!DV14&lt;&gt;0,DV14/PLANEL_Pot_Trim!DV14,0)</f>
        <v>0.66108384000867559</v>
      </c>
      <c r="DW39" s="52">
        <f>IF(PLANEL_Pot_Trim!DW14&lt;&gt;0,DW14/PLANEL_Pot_Trim!DW14,0)</f>
        <v>0.61452863999431506</v>
      </c>
      <c r="DX39" s="52">
        <f>IF(PLANEL_Pot_Trim!DX14&lt;&gt;0,DX14/PLANEL_Pot_Trim!DX14,0)</f>
        <v>0.61452863999431506</v>
      </c>
      <c r="DY39" s="52">
        <f>IF(PLANEL_Pot_Trim!DY14&lt;&gt;0,DY14/PLANEL_Pot_Trim!DY14,0)</f>
        <v>0.50279615999857874</v>
      </c>
      <c r="DZ39" s="52">
        <f>IF(PLANEL_Pot_Trim!DZ14&lt;&gt;0,DZ14/PLANEL_Pot_Trim!DZ14,0)</f>
        <v>0.66108384000142129</v>
      </c>
      <c r="EA39" s="52">
        <f>IF(PLANEL_Pot_Trim!EA14&lt;&gt;0,EA14/PLANEL_Pot_Trim!EA14,0)</f>
        <v>0.61452863999433005</v>
      </c>
      <c r="EB39" s="52">
        <f>IF(PLANEL_Pot_Trim!EB14&lt;&gt;0,EB14/PLANEL_Pot_Trim!EB14,0)</f>
        <v>0.61452863999433005</v>
      </c>
      <c r="EC39" s="52">
        <f>IF(PLANEL_Pot_Trim!EC14&lt;&gt;0,EC14/PLANEL_Pot_Trim!EC14,0)</f>
        <v>0.50279615999858251</v>
      </c>
      <c r="ED39" s="52">
        <f>IF(PLANEL_Pot_Trim!ED14&lt;&gt;0,ED14/PLANEL_Pot_Trim!ED14,0)</f>
        <v>0.66108384000141751</v>
      </c>
      <c r="EE39" s="52">
        <f>IF(PLANEL_Pot_Trim!EE14&lt;&gt;0,EE14/PLANEL_Pot_Trim!EE14,0)</f>
        <v>0.61452863999293417</v>
      </c>
      <c r="EF39" s="52">
        <f>IF(PLANEL_Pot_Trim!EF14&lt;&gt;0,EF14/PLANEL_Pot_Trim!EF14,0)</f>
        <v>0.61452863999293417</v>
      </c>
      <c r="EG39" s="52">
        <f>IF(PLANEL_Pot_Trim!EG14&lt;&gt;0,EG14/PLANEL_Pot_Trim!EG14,0)</f>
        <v>0.50279616000706584</v>
      </c>
      <c r="EH39" s="52">
        <f>IF(PLANEL_Pot_Trim!EH14&lt;&gt;0,EH14/PLANEL_Pot_Trim!EH14,0)</f>
        <v>0.66108383999293419</v>
      </c>
      <c r="EI39" s="52">
        <f>IF(PLANEL_Pot_Trim!EI14&lt;&gt;0,EI14/PLANEL_Pot_Trim!EI14,0)</f>
        <v>0.61452864002391172</v>
      </c>
      <c r="EJ39" s="52">
        <f>IF(PLANEL_Pot_Trim!EJ14&lt;&gt;0,EJ14/PLANEL_Pot_Trim!EJ14,0)</f>
        <v>0.61452864002391172</v>
      </c>
      <c r="EK39" s="52">
        <f>IF(PLANEL_Pot_Trim!EK14&lt;&gt;0,EK14/PLANEL_Pot_Trim!EK14,0)</f>
        <v>0.50279615999718696</v>
      </c>
      <c r="EL39" s="52">
        <f>IF(PLANEL_Pot_Trim!EL14&lt;&gt;0,EL14/PLANEL_Pot_Trim!EL14,0)</f>
        <v>0.66108384000281317</v>
      </c>
      <c r="EM39" s="52">
        <f>IF(PLANEL_Pot_Trim!EM14&lt;&gt;0,EM14/PLANEL_Pot_Trim!EM14,0)</f>
        <v>0.61452864001961749</v>
      </c>
      <c r="EN39" s="52">
        <f>IF(PLANEL_Pot_Trim!EN14&lt;&gt;0,EN14/PLANEL_Pot_Trim!EN14,0)</f>
        <v>0.61452864001961749</v>
      </c>
      <c r="EO39" s="52">
        <f>IF(PLANEL_Pot_Trim!EO14&lt;&gt;0,EO14/PLANEL_Pot_Trim!EO14,0)</f>
        <v>0.5027961599873888</v>
      </c>
      <c r="EP39" s="52">
        <f>IF(PLANEL_Pot_Trim!EP14&lt;&gt;0,EP14/PLANEL_Pot_Trim!EP14,0)</f>
        <v>0.66108384001261122</v>
      </c>
    </row>
    <row r="40" spans="2:146" x14ac:dyDescent="0.3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0.92691912712871283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0.69102826487294466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0.70511756892265198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0.93019139488950286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0.92909952435158505</v>
      </c>
      <c r="AN40" s="52">
        <f>IF(PLANEL_Pot_Trim!AN15&lt;&gt;0,AN15/PLANEL_Pot_Trim!AN15,0)</f>
        <v>0.73558374625360234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0.92909952435158505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0.92909952435158505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0.92909952435158505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0.92909952435158505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0.59923496876587101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0.59923496876587101</v>
      </c>
      <c r="BX40" s="52">
        <f>IF(PLANEL_Pot_Trim!BX15&lt;&gt;0,BX15/PLANEL_Pot_Trim!BX15,0)</f>
        <v>0.55992262747587607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3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3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0.35481481688122152</v>
      </c>
      <c r="AF42" s="51">
        <f>IF(PLANEL_Pot_Trim!AF17&lt;&gt;0,AF17/PLANEL_Pot_Trim!AF17,0)</f>
        <v>0.42117530855604862</v>
      </c>
      <c r="AG42" s="51">
        <f>IF(PLANEL_Pot_Trim!AG17&lt;&gt;0,AG17/PLANEL_Pot_Trim!AG17,0)</f>
        <v>0.55499824221056016</v>
      </c>
      <c r="AH42" s="51">
        <f>IF(PLANEL_Pot_Trim!AH17&lt;&gt;0,AH17/PLANEL_Pot_Trim!AH17,0)</f>
        <v>0.46170156390694717</v>
      </c>
      <c r="AI42" s="51">
        <f>IF(PLANEL_Pot_Trim!AI17&lt;&gt;0,AI17/PLANEL_Pot_Trim!AI17,0)</f>
        <v>0.35462721065641967</v>
      </c>
      <c r="AJ42" s="51">
        <f>IF(PLANEL_Pot_Trim!AJ17&lt;&gt;0,AJ17/PLANEL_Pot_Trim!AJ17,0)</f>
        <v>0.42372963957061999</v>
      </c>
      <c r="AK42" s="51">
        <f>IF(PLANEL_Pot_Trim!AK17&lt;&gt;0,AK17/PLANEL_Pot_Trim!AK17,0)</f>
        <v>0.5596961687005616</v>
      </c>
      <c r="AL42" s="51">
        <f>IF(PLANEL_Pot_Trim!AL17&lt;&gt;0,AL17/PLANEL_Pot_Trim!AL17,0)</f>
        <v>0.46396949015571448</v>
      </c>
      <c r="AM42" s="51">
        <f>IF(PLANEL_Pot_Trim!AM17&lt;&gt;0,AM17/PLANEL_Pot_Trim!AM17,0)</f>
        <v>0.35457765677002961</v>
      </c>
      <c r="AN42" s="51">
        <f>IF(PLANEL_Pot_Trim!AN17&lt;&gt;0,AN17/PLANEL_Pot_Trim!AN17,0)</f>
        <v>0.4244043349321624</v>
      </c>
      <c r="AO42" s="51">
        <f>IF(PLANEL_Pot_Trim!AO17&lt;&gt;0,AO17/PLANEL_Pot_Trim!AO17,0)</f>
        <v>0.5609370686271502</v>
      </c>
      <c r="AP42" s="51">
        <f>IF(PLANEL_Pot_Trim!AP17&lt;&gt;0,AP17/PLANEL_Pot_Trim!AP17,0)</f>
        <v>0.46456853516689889</v>
      </c>
      <c r="AQ42" s="51">
        <f>IF(PLANEL_Pot_Trim!AQ17&lt;&gt;0,AQ17/PLANEL_Pot_Trim!AQ17,0)</f>
        <v>0.35457676896235696</v>
      </c>
      <c r="AR42" s="51">
        <f>IF(PLANEL_Pot_Trim!AR17&lt;&gt;0,AR17/PLANEL_Pot_Trim!AR17,0)</f>
        <v>0.42441642274516189</v>
      </c>
      <c r="AS42" s="51">
        <f>IF(PLANEL_Pot_Trim!AS17&lt;&gt;0,AS17/PLANEL_Pot_Trim!AS17,0)</f>
        <v>0.56095930053627863</v>
      </c>
      <c r="AT42" s="51">
        <f>IF(PLANEL_Pot_Trim!AT17&lt;&gt;0,AT17/PLANEL_Pot_Trim!AT17,0)</f>
        <v>0.4645792676340928</v>
      </c>
      <c r="AU42" s="51">
        <f>IF(PLANEL_Pot_Trim!AU17&lt;&gt;0,AU17/PLANEL_Pot_Trim!AU17,0)</f>
        <v>0.35457676896235696</v>
      </c>
      <c r="AV42" s="51">
        <f>IF(PLANEL_Pot_Trim!AV17&lt;&gt;0,AV17/PLANEL_Pot_Trim!AV17,0)</f>
        <v>0.42441642274516189</v>
      </c>
      <c r="AW42" s="51">
        <f>IF(PLANEL_Pot_Trim!AW17&lt;&gt;0,AW17/PLANEL_Pot_Trim!AW17,0)</f>
        <v>0.56095930053627863</v>
      </c>
      <c r="AX42" s="51">
        <f>IF(PLANEL_Pot_Trim!AX17&lt;&gt;0,AX17/PLANEL_Pot_Trim!AX17,0)</f>
        <v>0.4645792676340928</v>
      </c>
      <c r="AY42" s="51">
        <f>IF(PLANEL_Pot_Trim!AY17&lt;&gt;0,AY17/PLANEL_Pot_Trim!AY17,0)</f>
        <v>0.35449161031619619</v>
      </c>
      <c r="AZ42" s="51">
        <f>IF(PLANEL_Pot_Trim!AZ17&lt;&gt;0,AZ17/PLANEL_Pot_Trim!AZ17,0)</f>
        <v>0.42557589000577922</v>
      </c>
      <c r="BA42" s="51">
        <f>IF(PLANEL_Pot_Trim!BA17&lt;&gt;0,BA17/PLANEL_Pot_Trim!BA17,0)</f>
        <v>0.56309179319736902</v>
      </c>
      <c r="BB42" s="51">
        <f>IF(PLANEL_Pot_Trim!BB17&lt;&gt;0,BB17/PLANEL_Pot_Trim!BB17,0)</f>
        <v>0.46560872946527787</v>
      </c>
      <c r="BC42" s="51">
        <f>IF(PLANEL_Pot_Trim!BC17&lt;&gt;0,BC17/PLANEL_Pot_Trim!BC17,0)</f>
        <v>0.35445817614392588</v>
      </c>
      <c r="BD42" s="51">
        <f>IF(PLANEL_Pot_Trim!BD17&lt;&gt;0,BD17/PLANEL_Pot_Trim!BD17,0)</f>
        <v>0.42603110982405112</v>
      </c>
      <c r="BE42" s="51">
        <f>IF(PLANEL_Pot_Trim!BE17&lt;&gt;0,BE17/PLANEL_Pot_Trim!BE17,0)</f>
        <v>0.56392903344067236</v>
      </c>
      <c r="BF42" s="51">
        <f>IF(PLANEL_Pot_Trim!BF17&lt;&gt;0,BF17/PLANEL_Pot_Trim!BF17,0)</f>
        <v>0.46601290765951009</v>
      </c>
      <c r="BG42" s="51">
        <f>IF(PLANEL_Pot_Trim!BG17&lt;&gt;0,BG17/PLANEL_Pot_Trim!BG17,0)</f>
        <v>0.35445817926083195</v>
      </c>
      <c r="BH42" s="51">
        <f>IF(PLANEL_Pot_Trim!BH17&lt;&gt;0,BH17/PLANEL_Pot_Trim!BH17,0)</f>
        <v>0.42603106726548529</v>
      </c>
      <c r="BI42" s="51">
        <f>IF(PLANEL_Pot_Trim!BI17&lt;&gt;0,BI17/PLANEL_Pot_Trim!BI17,0)</f>
        <v>0.56392895534647436</v>
      </c>
      <c r="BJ42" s="51">
        <f>IF(PLANEL_Pot_Trim!BJ17&lt;&gt;0,BJ17/PLANEL_Pot_Trim!BJ17,0)</f>
        <v>0.46601286991386626</v>
      </c>
      <c r="BK42" s="51">
        <f>IF(PLANEL_Pot_Trim!BK17&lt;&gt;0,BK17/PLANEL_Pot_Trim!BK17,0)</f>
        <v>0.35438569004974418</v>
      </c>
      <c r="BL42" s="51">
        <f>IF(PLANEL_Pot_Trim!BL17&lt;&gt;0,BL17/PLANEL_Pot_Trim!BL17,0)</f>
        <v>0.42701803523777726</v>
      </c>
      <c r="BM42" s="51">
        <f>IF(PLANEL_Pot_Trim!BM17&lt;&gt;0,BM17/PLANEL_Pot_Trim!BM17,0)</f>
        <v>0.56574418714125441</v>
      </c>
      <c r="BN42" s="51">
        <f>IF(PLANEL_Pot_Trim!BN17&lt;&gt;0,BN17/PLANEL_Pot_Trim!BN17,0)</f>
        <v>0.46688917391286605</v>
      </c>
      <c r="BO42" s="51">
        <f>IF(PLANEL_Pot_Trim!BO17&lt;&gt;0,BO17/PLANEL_Pot_Trim!BO17,0)</f>
        <v>0.35436305168680943</v>
      </c>
      <c r="BP42" s="51">
        <f>IF(PLANEL_Pot_Trim!BP17&lt;&gt;0,BP17/PLANEL_Pot_Trim!BP17,0)</f>
        <v>0.42732626552345387</v>
      </c>
      <c r="BQ42" s="51">
        <f>IF(PLANEL_Pot_Trim!BQ17&lt;&gt;0,BQ17/PLANEL_Pot_Trim!BQ17,0)</f>
        <v>0.56631108443463818</v>
      </c>
      <c r="BR42" s="51">
        <f>IF(PLANEL_Pot_Trim!BR17&lt;&gt;0,BR17/PLANEL_Pot_Trim!BR17,0)</f>
        <v>0.46716284383856771</v>
      </c>
      <c r="BS42" s="51">
        <f>IF(PLANEL_Pot_Trim!BS17&lt;&gt;0,BS17/PLANEL_Pot_Trim!BS17,0)</f>
        <v>0.35431674879876834</v>
      </c>
      <c r="BT42" s="51">
        <f>IF(PLANEL_Pot_Trim!BT17&lt;&gt;0,BT17/PLANEL_Pot_Trim!BT17,0)</f>
        <v>0.42795669712873619</v>
      </c>
      <c r="BU42" s="51">
        <f>IF(PLANEL_Pot_Trim!BU17&lt;&gt;0,BU17/PLANEL_Pot_Trim!BU17,0)</f>
        <v>0.56747057439544613</v>
      </c>
      <c r="BV42" s="51">
        <f>IF(PLANEL_Pot_Trim!BV17&lt;&gt;0,BV17/PLANEL_Pot_Trim!BV17,0)</f>
        <v>0.46772258820377943</v>
      </c>
      <c r="BW42" s="51">
        <f>IF(PLANEL_Pot_Trim!BW17&lt;&gt;0,BW17/PLANEL_Pot_Trim!BW17,0)</f>
        <v>0.35428595137175245</v>
      </c>
      <c r="BX42" s="51">
        <f>IF(PLANEL_Pot_Trim!BX17&lt;&gt;0,BX17/PLANEL_Pot_Trim!BX17,0)</f>
        <v>0.42837601549408816</v>
      </c>
      <c r="BY42" s="51">
        <f>IF(PLANEL_Pot_Trim!BY17&lt;&gt;0,BY17/PLANEL_Pot_Trim!BY17,0)</f>
        <v>0.56824178496490507</v>
      </c>
      <c r="BZ42" s="51">
        <f>IF(PLANEL_Pot_Trim!BZ17&lt;&gt;0,BZ17/PLANEL_Pot_Trim!BZ17,0)</f>
        <v>0.4680948903583329</v>
      </c>
      <c r="CA42" s="51">
        <f>IF(PLANEL_Pot_Trim!CA17&lt;&gt;0,CA17/PLANEL_Pot_Trim!CA17,0)</f>
        <v>0.35425470046033797</v>
      </c>
      <c r="CB42" s="51">
        <f>IF(PLANEL_Pot_Trim!CB17&lt;&gt;0,CB17/PLANEL_Pot_Trim!CB17,0)</f>
        <v>0.42880150869992772</v>
      </c>
      <c r="CC42" s="51">
        <f>IF(PLANEL_Pot_Trim!CC17&lt;&gt;0,CC17/PLANEL_Pot_Trim!CC17,0)</f>
        <v>0.56902435217756198</v>
      </c>
      <c r="CD42" s="51">
        <f>IF(PLANEL_Pot_Trim!CD17&lt;&gt;0,CD17/PLANEL_Pot_Trim!CD17,0)</f>
        <v>0.46847267518736685</v>
      </c>
      <c r="CE42" s="51">
        <f>IF(PLANEL_Pot_Trim!CE17&lt;&gt;0,CE17/PLANEL_Pot_Trim!CE17,0)</f>
        <v>0.35420356174703294</v>
      </c>
      <c r="CF42" s="51">
        <f>IF(PLANEL_Pot_Trim!CF17&lt;&gt;0,CF17/PLANEL_Pot_Trim!CF17,0)</f>
        <v>0.42949778236165842</v>
      </c>
      <c r="CG42" s="51">
        <f>IF(PLANEL_Pot_Trim!CG17&lt;&gt;0,CG17/PLANEL_Pot_Trim!CG17,0)</f>
        <v>0.57030493898579371</v>
      </c>
      <c r="CH42" s="51">
        <f>IF(PLANEL_Pot_Trim!CH17&lt;&gt;0,CH17/PLANEL_Pot_Trim!CH17,0)</f>
        <v>0.46909087907877323</v>
      </c>
      <c r="CI42" s="51">
        <f>IF(PLANEL_Pot_Trim!CI17&lt;&gt;0,CI17/PLANEL_Pot_Trim!CI17,0)</f>
        <v>0.35419763393247178</v>
      </c>
      <c r="CJ42" s="51">
        <f>IF(PLANEL_Pot_Trim!CJ17&lt;&gt;0,CJ17/PLANEL_Pot_Trim!CJ17,0)</f>
        <v>0.42957849129907777</v>
      </c>
      <c r="CK42" s="51">
        <f>IF(PLANEL_Pot_Trim!CK17&lt;&gt;0,CK17/PLANEL_Pot_Trim!CK17,0)</f>
        <v>0.57045337879096136</v>
      </c>
      <c r="CL42" s="51">
        <f>IF(PLANEL_Pot_Trim!CL17&lt;&gt;0,CL17/PLANEL_Pot_Trim!CL17,0)</f>
        <v>0.46916253840583161</v>
      </c>
      <c r="CM42" s="51">
        <f>IF(PLANEL_Pot_Trim!CM17&lt;&gt;0,CM17/PLANEL_Pot_Trim!CM17,0)</f>
        <v>0.3541755853228401</v>
      </c>
      <c r="CN42" s="51">
        <f>IF(PLANEL_Pot_Trim!CN17&lt;&gt;0,CN17/PLANEL_Pot_Trim!CN17,0)</f>
        <v>0.42987869209502133</v>
      </c>
      <c r="CO42" s="51">
        <f>IF(PLANEL_Pot_Trim!CO17&lt;&gt;0,CO17/PLANEL_Pot_Trim!CO17,0)</f>
        <v>0.57100550814922957</v>
      </c>
      <c r="CP42" s="51">
        <f>IF(PLANEL_Pot_Trim!CP17&lt;&gt;0,CP17/PLANEL_Pot_Trim!CP17,0)</f>
        <v>0.46942907914414328</v>
      </c>
      <c r="CQ42" s="51">
        <f>IF(PLANEL_Pot_Trim!CQ17&lt;&gt;0,CQ17/PLANEL_Pot_Trim!CQ17,0)</f>
        <v>0.35427639896228691</v>
      </c>
      <c r="CR42" s="51">
        <f>IF(PLANEL_Pot_Trim!CR17&lt;&gt;0,CR17/PLANEL_Pot_Trim!CR17,0)</f>
        <v>0.42850607580312455</v>
      </c>
      <c r="CS42" s="51">
        <f>IF(PLANEL_Pot_Trim!CS17&lt;&gt;0,CS17/PLANEL_Pot_Trim!CS17,0)</f>
        <v>0.56848099193359503</v>
      </c>
      <c r="CT42" s="51">
        <f>IF(PLANEL_Pot_Trim!CT17&lt;&gt;0,CT17/PLANEL_Pot_Trim!CT17,0)</f>
        <v>0.4682103676758555</v>
      </c>
      <c r="CU42" s="51">
        <f>IF(PLANEL_Pot_Trim!CU17&lt;&gt;0,CU17/PLANEL_Pot_Trim!CU17,0)</f>
        <v>0.3543742932579827</v>
      </c>
      <c r="CV42" s="51">
        <f>IF(PLANEL_Pot_Trim!CV17&lt;&gt;0,CV17/PLANEL_Pot_Trim!CV17,0)</f>
        <v>0.4271732072774263</v>
      </c>
      <c r="CW42" s="51">
        <f>IF(PLANEL_Pot_Trim!CW17&lt;&gt;0,CW17/PLANEL_Pot_Trim!CW17,0)</f>
        <v>0.56602957964912104</v>
      </c>
      <c r="CX42" s="51">
        <f>IF(PLANEL_Pot_Trim!CX17&lt;&gt;0,CX17/PLANEL_Pot_Trim!CX17,0)</f>
        <v>0.46702694727513994</v>
      </c>
      <c r="CY42" s="81">
        <f>IF(PLANEL_Pot_Trim!CY17&lt;&gt;0,CY17/PLANEL_Pot_Trim!CY17,0)</f>
        <v>0.35433630605515515</v>
      </c>
      <c r="CZ42" s="81">
        <f>IF(PLANEL_Pot_Trim!CZ17&lt;&gt;0,CZ17/PLANEL_Pot_Trim!CZ17,0)</f>
        <v>0.42769041739965374</v>
      </c>
      <c r="DA42" s="81">
        <f>IF(PLANEL_Pot_Trim!DA17&lt;&gt;0,DA17/PLANEL_Pot_Trim!DA17,0)</f>
        <v>0.56698083267523125</v>
      </c>
      <c r="DB42" s="81">
        <f>IF(PLANEL_Pot_Trim!DB17&lt;&gt;0,DB17/PLANEL_Pot_Trim!DB17,0)</f>
        <v>0.46748616512013275</v>
      </c>
      <c r="DC42" s="51">
        <f>IF(PLANEL_Pot_Trim!DC17&lt;&gt;0,DC17/PLANEL_Pot_Trim!DC17,0)</f>
        <v>0.35432429471916543</v>
      </c>
      <c r="DD42" s="51">
        <f>IF(PLANEL_Pot_Trim!DD17&lt;&gt;0,DD17/PLANEL_Pot_Trim!DD17,0)</f>
        <v>0.42785395668221643</v>
      </c>
      <c r="DE42" s="51">
        <f>IF(PLANEL_Pot_Trim!DE17&lt;&gt;0,DE17/PLANEL_Pot_Trim!DE17,0)</f>
        <v>0.56728161413586153</v>
      </c>
      <c r="DF42" s="51">
        <f>IF(PLANEL_Pot_Trim!DF17&lt;&gt;0,DF17/PLANEL_Pot_Trim!DF17,0)</f>
        <v>0.46763136755052592</v>
      </c>
      <c r="DG42" s="51">
        <f>IF(PLANEL_Pot_Trim!DG17&lt;&gt;0,DG17/PLANEL_Pot_Trim!DG17,0)</f>
        <v>0.35431812927877032</v>
      </c>
      <c r="DH42" s="51">
        <f>IF(PLANEL_Pot_Trim!DH17&lt;&gt;0,DH17/PLANEL_Pot_Trim!DH17,0)</f>
        <v>0.42793790128701442</v>
      </c>
      <c r="DI42" s="51">
        <f>IF(PLANEL_Pot_Trim!DI17&lt;&gt;0,DI17/PLANEL_Pot_Trim!DI17,0)</f>
        <v>0.56743600516828285</v>
      </c>
      <c r="DJ42" s="51">
        <f>IF(PLANEL_Pot_Trim!DJ17&lt;&gt;0,DJ17/PLANEL_Pot_Trim!DJ17,0)</f>
        <v>0.46770589986843886</v>
      </c>
      <c r="DK42" s="51">
        <f>IF(PLANEL_Pot_Trim!DK17&lt;&gt;0,DK17/PLANEL_Pot_Trim!DK17,0)</f>
        <v>0.35431193666473626</v>
      </c>
      <c r="DL42" s="51">
        <f>IF(PLANEL_Pot_Trim!DL17&lt;&gt;0,DL17/PLANEL_Pot_Trim!DL17,0)</f>
        <v>0.42802221614045716</v>
      </c>
      <c r="DM42" s="51">
        <f>IF(PLANEL_Pot_Trim!DM17&lt;&gt;0,DM17/PLANEL_Pot_Trim!DM17,0)</f>
        <v>0.56759107709970313</v>
      </c>
      <c r="DN42" s="51">
        <f>IF(PLANEL_Pot_Trim!DN17&lt;&gt;0,DN17/PLANEL_Pot_Trim!DN17,0)</f>
        <v>0.46778076094103294</v>
      </c>
      <c r="DO42" s="51">
        <f>IF(PLANEL_Pot_Trim!DO17&lt;&gt;0,DO17/PLANEL_Pot_Trim!DO17,0)</f>
        <v>0.3543071270102699</v>
      </c>
      <c r="DP42" s="51">
        <f>IF(PLANEL_Pot_Trim!DP17&lt;&gt;0,DP17/PLANEL_Pot_Trim!DP17,0)</f>
        <v>0.42808770127440132</v>
      </c>
      <c r="DQ42" s="51">
        <f>IF(PLANEL_Pot_Trim!DQ17&lt;&gt;0,DQ17/PLANEL_Pot_Trim!DQ17,0)</f>
        <v>0.56771151732282066</v>
      </c>
      <c r="DR42" s="51">
        <f>IF(PLANEL_Pot_Trim!DR17&lt;&gt;0,DR17/PLANEL_Pot_Trim!DR17,0)</f>
        <v>0.4678389034935071</v>
      </c>
      <c r="DS42" s="51">
        <f>IF(PLANEL_Pot_Trim!DS17&lt;&gt;0,DS17/PLANEL_Pot_Trim!DS17,0)</f>
        <v>0.35430164602739517</v>
      </c>
      <c r="DT42" s="51">
        <f>IF(PLANEL_Pot_Trim!DT17&lt;&gt;0,DT17/PLANEL_Pot_Trim!DT17,0)</f>
        <v>0.42816232662481896</v>
      </c>
      <c r="DU42" s="51">
        <f>IF(PLANEL_Pot_Trim!DU17&lt;&gt;0,DU17/PLANEL_Pot_Trim!DU17,0)</f>
        <v>0.56784876837390696</v>
      </c>
      <c r="DV42" s="51">
        <f>IF(PLANEL_Pot_Trim!DV17&lt;&gt;0,DV17/PLANEL_Pot_Trim!DV17,0)</f>
        <v>0.46790516146789751</v>
      </c>
      <c r="DW42" s="51">
        <f>IF(PLANEL_Pot_Trim!DW17&lt;&gt;0,DW17/PLANEL_Pot_Trim!DW17,0)</f>
        <v>0.35429974285501326</v>
      </c>
      <c r="DX42" s="51">
        <f>IF(PLANEL_Pot_Trim!DX17&lt;&gt;0,DX17/PLANEL_Pot_Trim!DX17,0)</f>
        <v>0.42818823922626542</v>
      </c>
      <c r="DY42" s="51">
        <f>IF(PLANEL_Pot_Trim!DY17&lt;&gt;0,DY17/PLANEL_Pot_Trim!DY17,0)</f>
        <v>0.56789642675770535</v>
      </c>
      <c r="DZ42" s="51">
        <f>IF(PLANEL_Pot_Trim!DZ17&lt;&gt;0,DZ17/PLANEL_Pot_Trim!DZ17,0)</f>
        <v>0.46792816856412578</v>
      </c>
      <c r="EA42" s="51">
        <f>IF(PLANEL_Pot_Trim!EA17&lt;&gt;0,EA17/PLANEL_Pot_Trim!EA17,0)</f>
        <v>0.35429849762061028</v>
      </c>
      <c r="EB42" s="51">
        <f>IF(PLANEL_Pot_Trim!EB17&lt;&gt;0,EB17/PLANEL_Pot_Trim!EB17,0)</f>
        <v>0.42820519452919487</v>
      </c>
      <c r="EC42" s="51">
        <f>IF(PLANEL_Pot_Trim!EC17&lt;&gt;0,EC17/PLANEL_Pot_Trim!EC17,0)</f>
        <v>0.56792761096148747</v>
      </c>
      <c r="ED42" s="51">
        <f>IF(PLANEL_Pot_Trim!ED17&lt;&gt;0,ED17/PLANEL_Pot_Trim!ED17,0)</f>
        <v>0.46794322279425427</v>
      </c>
      <c r="EE42" s="51">
        <f>IF(PLANEL_Pot_Trim!EE17&lt;&gt;0,EE17/PLANEL_Pot_Trim!EE17,0)</f>
        <v>0.35429451090349584</v>
      </c>
      <c r="EF42" s="51">
        <f>IF(PLANEL_Pot_Trim!EF17&lt;&gt;0,EF17/PLANEL_Pot_Trim!EF17,0)</f>
        <v>0.42825947468447334</v>
      </c>
      <c r="EG42" s="51">
        <f>IF(PLANEL_Pot_Trim!EG17&lt;&gt;0,EG17/PLANEL_Pot_Trim!EG17,0)</f>
        <v>0.56802744303061359</v>
      </c>
      <c r="EH42" s="51">
        <f>IF(PLANEL_Pot_Trim!EH17&lt;&gt;0,EH17/PLANEL_Pot_Trim!EH17,0)</f>
        <v>0.46799141679861811</v>
      </c>
      <c r="EI42" s="51">
        <f>IF(PLANEL_Pot_Trim!EI17&lt;&gt;0,EI17/PLANEL_Pot_Trim!EI17,0)</f>
        <v>0.35428947467611532</v>
      </c>
      <c r="EJ42" s="51">
        <f>IF(PLANEL_Pot_Trim!EJ17&lt;&gt;0,EJ17/PLANEL_Pot_Trim!EJ17,0)</f>
        <v>0.42832804530724683</v>
      </c>
      <c r="EK42" s="51">
        <f>IF(PLANEL_Pot_Trim!EK17&lt;&gt;0,EK17/PLANEL_Pot_Trim!EK17,0)</f>
        <v>0.56815355809052082</v>
      </c>
      <c r="EL42" s="51">
        <f>IF(PLANEL_Pot_Trim!EL17&lt;&gt;0,EL17/PLANEL_Pot_Trim!EL17,0)</f>
        <v>0.46805229887122335</v>
      </c>
      <c r="EM42" s="51">
        <f>IF(PLANEL_Pot_Trim!EM17&lt;&gt;0,EM17/PLANEL_Pot_Trim!EM17,0)</f>
        <v>0.35428443419240341</v>
      </c>
      <c r="EN42" s="51">
        <f>IF(PLANEL_Pot_Trim!EN17&lt;&gt;0,EN17/PLANEL_Pot_Trim!EN17,0)</f>
        <v>0.42839667353007205</v>
      </c>
      <c r="EO42" s="51">
        <f>IF(PLANEL_Pot_Trim!EO17&lt;&gt;0,EO17/PLANEL_Pot_Trim!EO17,0)</f>
        <v>0.56827977924065287</v>
      </c>
      <c r="EP42" s="51">
        <f>IF(PLANEL_Pot_Trim!EP17&lt;&gt;0,EP17/PLANEL_Pot_Trim!EP17,0)</f>
        <v>0.46811323216718581</v>
      </c>
    </row>
    <row r="43" spans="2:146" x14ac:dyDescent="0.3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3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3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0.28158129713944896</v>
      </c>
      <c r="CF45" s="53">
        <f>IF(PLANEL_Pot_Trim!CF20&lt;&gt;0,CF20/PLANEL_Pot_Trim!CF20,0)</f>
        <v>0.24280652868537075</v>
      </c>
      <c r="CG45" s="53">
        <f>IF(PLANEL_Pot_Trim!CG20&lt;&gt;0,CG20/PLANEL_Pot_Trim!CG20,0)</f>
        <v>0.25075351063581847</v>
      </c>
      <c r="CH45" s="53">
        <f>IF(PLANEL_Pot_Trim!CH20&lt;&gt;0,CH20/PLANEL_Pot_Trim!CH20,0)</f>
        <v>0.28010459235794893</v>
      </c>
      <c r="CI45" s="53">
        <f>IF(PLANEL_Pot_Trim!CI20&lt;&gt;0,CI20/PLANEL_Pot_Trim!CI20,0)</f>
        <v>0.28301431060148752</v>
      </c>
      <c r="CJ45" s="53">
        <f>IF(PLANEL_Pot_Trim!CJ20&lt;&gt;0,CJ20/PLANEL_Pot_Trim!CJ20,0)</f>
        <v>0.26299255813214323</v>
      </c>
      <c r="CK45" s="53">
        <f>IF(PLANEL_Pot_Trim!CK20&lt;&gt;0,CK20/PLANEL_Pot_Trim!CK20,0)</f>
        <v>0.26355121123663633</v>
      </c>
      <c r="CL45" s="53">
        <f>IF(PLANEL_Pot_Trim!CL20&lt;&gt;0,CL20/PLANEL_Pot_Trim!CL20,0)</f>
        <v>0.28131816579057972</v>
      </c>
      <c r="CM45" s="53">
        <f>IF(PLANEL_Pot_Trim!CM20&lt;&gt;0,CM20/PLANEL_Pot_Trim!CM20,0)</f>
        <v>0.28301431060148752</v>
      </c>
      <c r="CN45" s="53">
        <f>IF(PLANEL_Pot_Trim!CN20&lt;&gt;0,CN20/PLANEL_Pot_Trim!CN20,0)</f>
        <v>0.26299255813214323</v>
      </c>
      <c r="CO45" s="53">
        <f>IF(PLANEL_Pot_Trim!CO20&lt;&gt;0,CO20/PLANEL_Pot_Trim!CO20,0)</f>
        <v>0.26355121123663633</v>
      </c>
      <c r="CP45" s="53">
        <f>IF(PLANEL_Pot_Trim!CP20&lt;&gt;0,CP20/PLANEL_Pot_Trim!CP20,0)</f>
        <v>0.28131816579057972</v>
      </c>
      <c r="CQ45" s="53">
        <f>IF(PLANEL_Pot_Trim!CQ20&lt;&gt;0,CQ20/PLANEL_Pot_Trim!CQ20,0)</f>
        <v>0.28350670630295599</v>
      </c>
      <c r="CR45" s="53">
        <f>IF(PLANEL_Pot_Trim!CR20&lt;&gt;0,CR20/PLANEL_Pot_Trim!CR20,0)</f>
        <v>0.26982019026298459</v>
      </c>
      <c r="CS45" s="53">
        <f>IF(PLANEL_Pot_Trim!CS20&lt;&gt;0,CS20/PLANEL_Pot_Trim!CS20,0)</f>
        <v>0.26767528491684189</v>
      </c>
      <c r="CT45" s="53">
        <f>IF(PLANEL_Pot_Trim!CT20&lt;&gt;0,CT20/PLANEL_Pot_Trim!CT20,0)</f>
        <v>0.28173572040566902</v>
      </c>
      <c r="CU45" s="53">
        <f>IF(PLANEL_Pot_Trim!CU20&lt;&gt;0,CU20/PLANEL_Pot_Trim!CU20,0)</f>
        <v>0.28417693235977881</v>
      </c>
      <c r="CV45" s="53">
        <f>IF(PLANEL_Pot_Trim!CV20&lt;&gt;0,CV20/PLANEL_Pot_Trim!CV20,0)</f>
        <v>0.2793241616138229</v>
      </c>
      <c r="CW45" s="53">
        <f>IF(PLANEL_Pot_Trim!CW20&lt;&gt;0,CW20/PLANEL_Pot_Trim!CW20,0)</f>
        <v>0.27381929407515432</v>
      </c>
      <c r="CX45" s="53">
        <f>IF(PLANEL_Pot_Trim!CX20&lt;&gt;0,CX20/PLANEL_Pot_Trim!CX20,0)</f>
        <v>0.28230298860871139</v>
      </c>
      <c r="CY45" s="83">
        <f>IF(PLANEL_Pot_Trim!CY20&lt;&gt;0,CY20/PLANEL_Pot_Trim!CY20,0)</f>
        <v>0.28439796003058476</v>
      </c>
      <c r="CZ45" s="83">
        <f>IF(PLANEL_Pot_Trim!CZ20&lt;&gt;0,CZ20/PLANEL_Pot_Trim!CZ20,0)</f>
        <v>0.28248989992860429</v>
      </c>
      <c r="DA45" s="83">
        <f>IF(PLANEL_Pot_Trim!DA20&lt;&gt;0,DA20/PLANEL_Pot_Trim!DA20,0)</f>
        <v>0.27592487996129661</v>
      </c>
      <c r="DB45" s="83">
        <f>IF(PLANEL_Pot_Trim!DB20&lt;&gt;0,DB20/PLANEL_Pot_Trim!DB20,0)</f>
        <v>0.28248989992860429</v>
      </c>
      <c r="DC45" s="53">
        <f>IF(PLANEL_Pot_Trim!DC20&lt;&gt;0,DC20/PLANEL_Pot_Trim!DC20,0)</f>
        <v>0.28439795998829004</v>
      </c>
      <c r="DD45" s="53">
        <f>IF(PLANEL_Pot_Trim!DD20&lt;&gt;0,DD20/PLANEL_Pot_Trim!DD20,0)</f>
        <v>0.28248990000101964</v>
      </c>
      <c r="DE45" s="53">
        <f>IF(PLANEL_Pot_Trim!DE20&lt;&gt;0,DE20/PLANEL_Pot_Trim!DE20,0)</f>
        <v>0.27592488002812038</v>
      </c>
      <c r="DF45" s="53">
        <f>IF(PLANEL_Pot_Trim!DF20&lt;&gt;0,DF20/PLANEL_Pot_Trim!DF20,0)</f>
        <v>0.28248990000101964</v>
      </c>
      <c r="DG45" s="53">
        <f>IF(PLANEL_Pot_Trim!DG20&lt;&gt;0,DG20/PLANEL_Pot_Trim!DG20,0)</f>
        <v>0.2843979600746136</v>
      </c>
      <c r="DH45" s="53">
        <f>IF(PLANEL_Pot_Trim!DH20&lt;&gt;0,DH20/PLANEL_Pot_Trim!DH20,0)</f>
        <v>0.28248990004019209</v>
      </c>
      <c r="DI45" s="53">
        <f>IF(PLANEL_Pot_Trim!DI20&lt;&gt;0,DI20/PLANEL_Pot_Trim!DI20,0)</f>
        <v>0.27592488005740823</v>
      </c>
      <c r="DJ45" s="53">
        <f>IF(PLANEL_Pot_Trim!DJ20&lt;&gt;0,DJ20/PLANEL_Pot_Trim!DJ20,0)</f>
        <v>0.28248990004019209</v>
      </c>
      <c r="DK45" s="53">
        <f>IF(PLANEL_Pot_Trim!DK20&lt;&gt;0,DK20/PLANEL_Pot_Trim!DK20,0)</f>
        <v>0.28439796004716</v>
      </c>
      <c r="DL45" s="53">
        <f>IF(PLANEL_Pot_Trim!DL20&lt;&gt;0,DL20/PLANEL_Pot_Trim!DL20,0)</f>
        <v>0.28248990003183533</v>
      </c>
      <c r="DM45" s="53">
        <f>IF(PLANEL_Pot_Trim!DM20&lt;&gt;0,DM20/PLANEL_Pot_Trim!DM20,0)</f>
        <v>0.27592488007172006</v>
      </c>
      <c r="DN45" s="53">
        <f>IF(PLANEL_Pot_Trim!DN20&lt;&gt;0,DN20/PLANEL_Pot_Trim!DN20,0)</f>
        <v>0.28248990003183533</v>
      </c>
      <c r="DO45" s="53">
        <f>IF(PLANEL_Pot_Trim!DO20&lt;&gt;0,DO20/PLANEL_Pot_Trim!DO20,0)</f>
        <v>0.28439796002484408</v>
      </c>
      <c r="DP45" s="53">
        <f>IF(PLANEL_Pot_Trim!DP20&lt;&gt;0,DP20/PLANEL_Pot_Trim!DP20,0)</f>
        <v>0.2824899000340485</v>
      </c>
      <c r="DQ45" s="53">
        <f>IF(PLANEL_Pot_Trim!DQ20&lt;&gt;0,DQ20/PLANEL_Pot_Trim!DQ20,0)</f>
        <v>0.2759248800111665</v>
      </c>
      <c r="DR45" s="53">
        <f>IF(PLANEL_Pot_Trim!DR20&lt;&gt;0,DR20/PLANEL_Pot_Trim!DR20,0)</f>
        <v>0.2824899000340485</v>
      </c>
      <c r="DS45" s="53">
        <f>IF(PLANEL_Pot_Trim!DS20&lt;&gt;0,DS20/PLANEL_Pot_Trim!DS20,0)</f>
        <v>0.28439795996088746</v>
      </c>
      <c r="DT45" s="53">
        <f>IF(PLANEL_Pot_Trim!DT20&lt;&gt;0,DT20/PLANEL_Pot_Trim!DT20,0)</f>
        <v>0.28248989996314228</v>
      </c>
      <c r="DU45" s="53">
        <f>IF(PLANEL_Pot_Trim!DU20&lt;&gt;0,DU20/PLANEL_Pot_Trim!DU20,0)</f>
        <v>0.27592487994628961</v>
      </c>
      <c r="DV45" s="53">
        <f>IF(PLANEL_Pot_Trim!DV20&lt;&gt;0,DV20/PLANEL_Pot_Trim!DV20,0)</f>
        <v>0.28248989996314228</v>
      </c>
      <c r="DW45" s="53">
        <f>IF(PLANEL_Pot_Trim!DW20&lt;&gt;0,DW20/PLANEL_Pot_Trim!DW20,0)</f>
        <v>0.28439795999057477</v>
      </c>
      <c r="DX45" s="53">
        <f>IF(PLANEL_Pot_Trim!DX20&lt;&gt;0,DX20/PLANEL_Pot_Trim!DX20,0)</f>
        <v>0.28248989999770863</v>
      </c>
      <c r="DY45" s="53">
        <f>IF(PLANEL_Pot_Trim!DY20&lt;&gt;0,DY20/PLANEL_Pot_Trim!DY20,0)</f>
        <v>0.27592487999005605</v>
      </c>
      <c r="DZ45" s="53">
        <f>IF(PLANEL_Pot_Trim!DZ20&lt;&gt;0,DZ20/PLANEL_Pot_Trim!DZ20,0)</f>
        <v>0.28248989999770863</v>
      </c>
      <c r="EA45" s="53">
        <f>IF(PLANEL_Pot_Trim!EA20&lt;&gt;0,EA20/PLANEL_Pot_Trim!EA20,0)</f>
        <v>0.28439795999195161</v>
      </c>
      <c r="EB45" s="53">
        <f>IF(PLANEL_Pot_Trim!EB20&lt;&gt;0,EB20/PLANEL_Pot_Trim!EB20,0)</f>
        <v>0.28248989999455071</v>
      </c>
      <c r="EC45" s="53">
        <f>IF(PLANEL_Pot_Trim!EC20&lt;&gt;0,EC20/PLANEL_Pot_Trim!EC20,0)</f>
        <v>0.27592487999877291</v>
      </c>
      <c r="ED45" s="53">
        <f>IF(PLANEL_Pot_Trim!ED20&lt;&gt;0,ED20/PLANEL_Pot_Trim!ED20,0)</f>
        <v>0.28248989999455071</v>
      </c>
      <c r="EE45" s="53">
        <f>IF(PLANEL_Pot_Trim!EE20&lt;&gt;0,EE20/PLANEL_Pot_Trim!EE20,0)</f>
        <v>0.2843979600328716</v>
      </c>
      <c r="EF45" s="53">
        <f>IF(PLANEL_Pot_Trim!EF20&lt;&gt;0,EF20/PLANEL_Pot_Trim!EF20,0)</f>
        <v>0.28248990001815322</v>
      </c>
      <c r="EG45" s="53">
        <f>IF(PLANEL_Pot_Trim!EG20&lt;&gt;0,EG20/PLANEL_Pot_Trim!EG20,0)</f>
        <v>0.27592488002619503</v>
      </c>
      <c r="EH45" s="53">
        <f>IF(PLANEL_Pot_Trim!EH20&lt;&gt;0,EH20/PLANEL_Pot_Trim!EH20,0)</f>
        <v>0.28248990001815322</v>
      </c>
      <c r="EI45" s="53">
        <f>IF(PLANEL_Pot_Trim!EI20&lt;&gt;0,EI20/PLANEL_Pot_Trim!EI20,0)</f>
        <v>0.28439795997754125</v>
      </c>
      <c r="EJ45" s="53">
        <f>IF(PLANEL_Pot_Trim!EJ20&lt;&gt;0,EJ20/PLANEL_Pot_Trim!EJ20,0)</f>
        <v>0.28248989993340418</v>
      </c>
      <c r="EK45" s="53">
        <f>IF(PLANEL_Pot_Trim!EK20&lt;&gt;0,EK20/PLANEL_Pot_Trim!EK20,0)</f>
        <v>0.27592487997065385</v>
      </c>
      <c r="EL45" s="53">
        <f>IF(PLANEL_Pot_Trim!EL20&lt;&gt;0,EL20/PLANEL_Pot_Trim!EL20,0)</f>
        <v>0.28248989993340418</v>
      </c>
      <c r="EM45" s="53">
        <f>IF(PLANEL_Pot_Trim!EM20&lt;&gt;0,EM20/PLANEL_Pot_Trim!EM20,0)</f>
        <v>0.28439796006901552</v>
      </c>
      <c r="EN45" s="53">
        <f>IF(PLANEL_Pot_Trim!EN20&lt;&gt;0,EN20/PLANEL_Pot_Trim!EN20,0)</f>
        <v>0.28248990007450486</v>
      </c>
      <c r="EO45" s="53">
        <f>IF(PLANEL_Pot_Trim!EO20&lt;&gt;0,EO20/PLANEL_Pot_Trim!EO20,0)</f>
        <v>0.27592487991537601</v>
      </c>
      <c r="EP45" s="53">
        <f>IF(PLANEL_Pot_Trim!EP20&lt;&gt;0,EP20/PLANEL_Pot_Trim!EP20,0)</f>
        <v>0.28248990007450486</v>
      </c>
    </row>
    <row r="46" spans="2:146" x14ac:dyDescent="0.3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3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3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3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42" s="56" customFormat="1" x14ac:dyDescent="0.3">
      <c r="A1" s="55" t="s">
        <v>72</v>
      </c>
    </row>
    <row r="3" spans="1:42" x14ac:dyDescent="0.3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3">
      <c r="B4" s="33" t="s">
        <v>12</v>
      </c>
      <c r="C4" s="33" t="s">
        <v>13</v>
      </c>
    </row>
    <row r="5" spans="1:42" x14ac:dyDescent="0.3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4098.793404</v>
      </c>
      <c r="O5" s="33">
        <v>4098.793404</v>
      </c>
      <c r="P5" s="33">
        <v>2077.8014170000001</v>
      </c>
      <c r="Q5" s="33">
        <v>5537.8838589999996</v>
      </c>
      <c r="R5" s="33">
        <v>7451.1855910000004</v>
      </c>
      <c r="S5" s="33">
        <v>7689.2828509999999</v>
      </c>
      <c r="T5" s="33">
        <v>7935.7553909999997</v>
      </c>
      <c r="U5" s="33">
        <v>8179.8349930000004</v>
      </c>
      <c r="V5" s="33">
        <v>8420.3251899999996</v>
      </c>
      <c r="W5" s="33">
        <v>7662.1153519999998</v>
      </c>
      <c r="X5" s="33">
        <v>7854.746803</v>
      </c>
      <c r="Y5" s="33">
        <v>8022.2524130000002</v>
      </c>
      <c r="Z5" s="33">
        <v>8207.1068180000002</v>
      </c>
      <c r="AA5" s="33">
        <v>8369.2283179999995</v>
      </c>
      <c r="AB5" s="33">
        <v>8181.4525599999997</v>
      </c>
      <c r="AC5" s="33">
        <v>8233.4989459999997</v>
      </c>
      <c r="AD5" s="33">
        <v>8303.4923620000009</v>
      </c>
      <c r="AE5" s="33">
        <v>8361.5210910000005</v>
      </c>
      <c r="AF5" s="33">
        <v>8450.0597699999998</v>
      </c>
      <c r="AG5" s="33">
        <v>8507.4902650000004</v>
      </c>
      <c r="AH5" s="33">
        <v>8587.6536639999995</v>
      </c>
      <c r="AI5" s="33">
        <v>8654.6559070000003</v>
      </c>
      <c r="AJ5" s="33">
        <v>8731.2299000000003</v>
      </c>
      <c r="AK5" s="33">
        <v>8767.1239600000008</v>
      </c>
      <c r="AL5" s="33">
        <v>8823.3579860000009</v>
      </c>
      <c r="AM5" s="33">
        <v>8868.2255600000008</v>
      </c>
      <c r="AN5" s="33">
        <v>8919.6737109999995</v>
      </c>
      <c r="AO5" s="33">
        <v>8999.2388759999994</v>
      </c>
      <c r="AP5" s="33">
        <v>9063.8481819999997</v>
      </c>
    </row>
    <row r="6" spans="1:42" x14ac:dyDescent="0.3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3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3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3">
      <c r="B9" s="33" t="s">
        <v>14</v>
      </c>
      <c r="C9" s="4" t="s">
        <v>41</v>
      </c>
    </row>
    <row r="10" spans="1:42" x14ac:dyDescent="0.3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3">
      <c r="B11" s="33" t="s">
        <v>14</v>
      </c>
      <c r="C11" s="4" t="s">
        <v>43</v>
      </c>
    </row>
    <row r="12" spans="1:42" x14ac:dyDescent="0.3">
      <c r="B12" s="33" t="s">
        <v>14</v>
      </c>
      <c r="C12" s="4" t="s">
        <v>44</v>
      </c>
    </row>
    <row r="13" spans="1:42" x14ac:dyDescent="0.3">
      <c r="B13" s="33" t="s">
        <v>14</v>
      </c>
      <c r="C13" s="4" t="s">
        <v>45</v>
      </c>
    </row>
    <row r="14" spans="1:42" x14ac:dyDescent="0.3">
      <c r="B14" s="33" t="s">
        <v>14</v>
      </c>
      <c r="C14" s="4" t="s">
        <v>46</v>
      </c>
    </row>
    <row r="15" spans="1:42" x14ac:dyDescent="0.3">
      <c r="B15" s="33" t="s">
        <v>14</v>
      </c>
      <c r="C15" s="4" t="s">
        <v>47</v>
      </c>
    </row>
    <row r="16" spans="1:42" x14ac:dyDescent="0.3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4934.7591730000004</v>
      </c>
      <c r="O16" s="33">
        <v>4934.7591730000004</v>
      </c>
      <c r="P16" s="33">
        <v>2441.4703249999998</v>
      </c>
      <c r="Q16" s="33">
        <v>5901.5527659999998</v>
      </c>
      <c r="R16" s="33">
        <v>7814.854499</v>
      </c>
      <c r="S16" s="33">
        <v>8052.9517580000002</v>
      </c>
      <c r="T16" s="33">
        <v>8299.4242979999999</v>
      </c>
      <c r="U16" s="33">
        <v>8543.503901</v>
      </c>
      <c r="V16" s="33">
        <v>8783.9940970000007</v>
      </c>
      <c r="W16" s="33">
        <v>7791.2839169999997</v>
      </c>
      <c r="X16" s="33">
        <v>7983.9153679999999</v>
      </c>
      <c r="Y16" s="33">
        <v>8151.4209780000001</v>
      </c>
      <c r="Z16" s="33">
        <v>8336.2753830000001</v>
      </c>
      <c r="AA16" s="33">
        <v>8498.3968829999994</v>
      </c>
      <c r="AB16" s="33">
        <v>8181.4525599999997</v>
      </c>
      <c r="AC16" s="33">
        <v>8233.4989459999997</v>
      </c>
      <c r="AD16" s="33">
        <v>8303.4923620000009</v>
      </c>
      <c r="AE16" s="33">
        <v>8361.5210910000005</v>
      </c>
      <c r="AF16" s="33">
        <v>8450.0597699999998</v>
      </c>
      <c r="AG16" s="33">
        <v>8507.4902650000004</v>
      </c>
      <c r="AH16" s="33">
        <v>8587.6536639999995</v>
      </c>
      <c r="AI16" s="33">
        <v>8654.6559070000003</v>
      </c>
      <c r="AJ16" s="33">
        <v>8731.2299000000003</v>
      </c>
      <c r="AK16" s="33">
        <v>8767.1239600000008</v>
      </c>
      <c r="AL16" s="33">
        <v>8823.3579860000009</v>
      </c>
      <c r="AM16" s="33">
        <v>8868.2255600000008</v>
      </c>
      <c r="AN16" s="33">
        <v>8919.6737109999995</v>
      </c>
      <c r="AO16" s="33">
        <v>8999.2388759999994</v>
      </c>
      <c r="AP16" s="33">
        <v>9063.8481819999997</v>
      </c>
    </row>
    <row r="17" spans="2:42" x14ac:dyDescent="0.3">
      <c r="B17" s="33" t="s">
        <v>16</v>
      </c>
      <c r="C17" s="4" t="s">
        <v>37</v>
      </c>
    </row>
    <row r="18" spans="2:42" x14ac:dyDescent="0.3">
      <c r="B18" s="33" t="s">
        <v>16</v>
      </c>
      <c r="C18" s="4" t="s">
        <v>38</v>
      </c>
    </row>
    <row r="19" spans="2:42" x14ac:dyDescent="0.3">
      <c r="B19" s="33" t="s">
        <v>16</v>
      </c>
      <c r="C19" s="4" t="s">
        <v>39</v>
      </c>
    </row>
    <row r="20" spans="2:42" x14ac:dyDescent="0.3">
      <c r="B20" s="33" t="s">
        <v>16</v>
      </c>
      <c r="C20" s="4" t="s">
        <v>40</v>
      </c>
    </row>
    <row r="21" spans="2:42" x14ac:dyDescent="0.3">
      <c r="B21" s="33" t="s">
        <v>16</v>
      </c>
      <c r="C21" s="4" t="s">
        <v>41</v>
      </c>
    </row>
    <row r="22" spans="2:42" x14ac:dyDescent="0.3">
      <c r="B22" s="33" t="s">
        <v>16</v>
      </c>
      <c r="C22" s="4" t="s">
        <v>42</v>
      </c>
    </row>
    <row r="23" spans="2:42" x14ac:dyDescent="0.3">
      <c r="B23" s="33" t="s">
        <v>16</v>
      </c>
      <c r="C23" s="4" t="s">
        <v>43</v>
      </c>
    </row>
    <row r="24" spans="2:42" x14ac:dyDescent="0.3">
      <c r="B24" s="33" t="s">
        <v>16</v>
      </c>
      <c r="C24" s="4" t="s">
        <v>44</v>
      </c>
    </row>
    <row r="25" spans="2:42" x14ac:dyDescent="0.3">
      <c r="B25" s="33" t="s">
        <v>16</v>
      </c>
      <c r="C25" s="4" t="s">
        <v>45</v>
      </c>
    </row>
    <row r="26" spans="2:42" x14ac:dyDescent="0.3">
      <c r="B26" s="33" t="s">
        <v>16</v>
      </c>
      <c r="C26" s="4" t="s">
        <v>46</v>
      </c>
    </row>
    <row r="27" spans="2:42" x14ac:dyDescent="0.3">
      <c r="B27" s="33" t="s">
        <v>16</v>
      </c>
      <c r="C27" s="4" t="s">
        <v>47</v>
      </c>
    </row>
    <row r="28" spans="2:42" x14ac:dyDescent="0.3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3">
      <c r="B29" s="33" t="s">
        <v>17</v>
      </c>
      <c r="C29" s="4" t="s">
        <v>37</v>
      </c>
    </row>
    <row r="30" spans="2:42" x14ac:dyDescent="0.3">
      <c r="B30" s="33" t="s">
        <v>17</v>
      </c>
      <c r="C30" s="4" t="s">
        <v>38</v>
      </c>
    </row>
    <row r="31" spans="2:42" x14ac:dyDescent="0.3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647.73802479999995</v>
      </c>
      <c r="Q31" s="33">
        <v>696.48098519999996</v>
      </c>
      <c r="R31" s="33">
        <v>681.84703869999998</v>
      </c>
      <c r="S31" s="33">
        <v>696.48098519999996</v>
      </c>
      <c r="T31" s="33">
        <v>696.48098519999996</v>
      </c>
      <c r="U31" s="33">
        <v>696.48098519999996</v>
      </c>
      <c r="V31" s="33">
        <v>464.32065679999999</v>
      </c>
    </row>
    <row r="32" spans="2:42" x14ac:dyDescent="0.3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82.430427109999997</v>
      </c>
      <c r="N32" s="33">
        <v>234.5509495</v>
      </c>
      <c r="O32" s="33">
        <v>156.36729969999999</v>
      </c>
      <c r="P32" s="33">
        <v>234.5509495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3">
      <c r="B33" s="33" t="s">
        <v>17</v>
      </c>
      <c r="C33" s="4" t="s">
        <v>41</v>
      </c>
    </row>
    <row r="34" spans="2:42" x14ac:dyDescent="0.3">
      <c r="B34" s="33" t="s">
        <v>17</v>
      </c>
      <c r="C34" s="4" t="s">
        <v>42</v>
      </c>
    </row>
    <row r="35" spans="2:42" x14ac:dyDescent="0.3">
      <c r="B35" s="33" t="s">
        <v>17</v>
      </c>
      <c r="C35" s="4" t="s">
        <v>43</v>
      </c>
    </row>
    <row r="36" spans="2:42" x14ac:dyDescent="0.3">
      <c r="B36" s="33" t="s">
        <v>17</v>
      </c>
      <c r="C36" s="4" t="s">
        <v>44</v>
      </c>
    </row>
    <row r="37" spans="2:42" x14ac:dyDescent="0.3">
      <c r="B37" s="33" t="s">
        <v>17</v>
      </c>
      <c r="C37" s="4" t="s">
        <v>45</v>
      </c>
    </row>
    <row r="38" spans="2:42" x14ac:dyDescent="0.3">
      <c r="B38" s="33" t="s">
        <v>17</v>
      </c>
      <c r="C38" s="4" t="s">
        <v>46</v>
      </c>
    </row>
    <row r="39" spans="2:42" x14ac:dyDescent="0.3">
      <c r="B39" s="33" t="s">
        <v>17</v>
      </c>
      <c r="C39" s="4" t="s">
        <v>47</v>
      </c>
    </row>
    <row r="40" spans="2:42" x14ac:dyDescent="0.3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461.5329279</v>
      </c>
      <c r="N40" s="33">
        <v>698.87160640000002</v>
      </c>
      <c r="O40" s="33">
        <v>620.68795650000004</v>
      </c>
      <c r="P40" s="33">
        <v>882.28897440000003</v>
      </c>
      <c r="Q40" s="33">
        <v>931.03193480000004</v>
      </c>
      <c r="R40" s="33">
        <v>916.39798829999995</v>
      </c>
      <c r="S40" s="33">
        <v>931.03193480000004</v>
      </c>
      <c r="T40" s="33">
        <v>931.03193480000004</v>
      </c>
      <c r="U40" s="33">
        <v>931.03193480000004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3">
      <c r="B41" s="33" t="s">
        <v>18</v>
      </c>
      <c r="C41" s="4" t="s">
        <v>37</v>
      </c>
    </row>
    <row r="42" spans="2:42" x14ac:dyDescent="0.3">
      <c r="B42" s="33" t="s">
        <v>18</v>
      </c>
      <c r="C42" s="4" t="s">
        <v>38</v>
      </c>
    </row>
    <row r="43" spans="2:42" x14ac:dyDescent="0.3">
      <c r="B43" s="33" t="s">
        <v>18</v>
      </c>
      <c r="C43" s="4" t="s">
        <v>39</v>
      </c>
    </row>
    <row r="44" spans="2:42" x14ac:dyDescent="0.3">
      <c r="B44" s="33" t="s">
        <v>18</v>
      </c>
      <c r="C44" s="4" t="s">
        <v>40</v>
      </c>
    </row>
    <row r="45" spans="2:42" x14ac:dyDescent="0.3">
      <c r="B45" s="33" t="s">
        <v>18</v>
      </c>
      <c r="C45" s="4" t="s">
        <v>41</v>
      </c>
    </row>
    <row r="46" spans="2:42" x14ac:dyDescent="0.3">
      <c r="B46" s="33" t="s">
        <v>18</v>
      </c>
      <c r="C46" s="4" t="s">
        <v>42</v>
      </c>
    </row>
    <row r="47" spans="2:42" x14ac:dyDescent="0.3">
      <c r="B47" s="33" t="s">
        <v>18</v>
      </c>
      <c r="C47" s="4" t="s">
        <v>43</v>
      </c>
    </row>
    <row r="48" spans="2:42" x14ac:dyDescent="0.3">
      <c r="B48" s="33" t="s">
        <v>18</v>
      </c>
      <c r="C48" s="4" t="s">
        <v>44</v>
      </c>
    </row>
    <row r="49" spans="2:42" x14ac:dyDescent="0.3">
      <c r="B49" s="33" t="s">
        <v>18</v>
      </c>
      <c r="C49" s="4" t="s">
        <v>45</v>
      </c>
    </row>
    <row r="50" spans="2:42" x14ac:dyDescent="0.3">
      <c r="B50" s="33" t="s">
        <v>18</v>
      </c>
      <c r="C50" s="4" t="s">
        <v>46</v>
      </c>
    </row>
    <row r="51" spans="2:42" x14ac:dyDescent="0.3">
      <c r="B51" s="33" t="s">
        <v>18</v>
      </c>
      <c r="C51" s="4" t="s">
        <v>47</v>
      </c>
    </row>
    <row r="52" spans="2:42" x14ac:dyDescent="0.3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3">
      <c r="B53" s="33" t="s">
        <v>697</v>
      </c>
      <c r="C53" s="4" t="s">
        <v>37</v>
      </c>
    </row>
    <row r="54" spans="2:42" x14ac:dyDescent="0.3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1150.108076</v>
      </c>
      <c r="O54" s="33">
        <v>1189.421296</v>
      </c>
      <c r="P54" s="33">
        <v>1150.108076</v>
      </c>
      <c r="Q54" s="33">
        <v>1189.4248889999999</v>
      </c>
      <c r="R54" s="33">
        <v>1188.747668</v>
      </c>
      <c r="S54" s="33">
        <v>1228.0644809999999</v>
      </c>
      <c r="T54" s="33">
        <v>1228.0644809999999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285.35467640000002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319.55128300000001</v>
      </c>
      <c r="AI54" s="33">
        <v>323.8062352</v>
      </c>
      <c r="AJ54" s="33">
        <v>323.8062352</v>
      </c>
    </row>
    <row r="55" spans="2:42" x14ac:dyDescent="0.3">
      <c r="B55" s="33" t="s">
        <v>697</v>
      </c>
      <c r="C55" s="4" t="s">
        <v>39</v>
      </c>
    </row>
    <row r="56" spans="2:42" x14ac:dyDescent="0.3">
      <c r="B56" s="33" t="s">
        <v>697</v>
      </c>
      <c r="C56" s="4" t="s">
        <v>40</v>
      </c>
    </row>
    <row r="57" spans="2:42" x14ac:dyDescent="0.3">
      <c r="B57" s="33" t="s">
        <v>697</v>
      </c>
      <c r="C57" s="4" t="s">
        <v>41</v>
      </c>
    </row>
    <row r="58" spans="2:42" x14ac:dyDescent="0.3">
      <c r="B58" s="33" t="s">
        <v>697</v>
      </c>
      <c r="C58" s="4" t="s">
        <v>42</v>
      </c>
    </row>
    <row r="59" spans="2:42" x14ac:dyDescent="0.3">
      <c r="B59" s="33" t="s">
        <v>697</v>
      </c>
      <c r="C59" s="4" t="s">
        <v>43</v>
      </c>
    </row>
    <row r="60" spans="2:42" x14ac:dyDescent="0.3">
      <c r="B60" s="33" t="s">
        <v>697</v>
      </c>
      <c r="C60" s="4" t="s">
        <v>44</v>
      </c>
    </row>
    <row r="61" spans="2:42" x14ac:dyDescent="0.3">
      <c r="B61" s="33" t="s">
        <v>697</v>
      </c>
      <c r="C61" s="4" t="s">
        <v>45</v>
      </c>
    </row>
    <row r="62" spans="2:42" x14ac:dyDescent="0.3">
      <c r="B62" s="33" t="s">
        <v>697</v>
      </c>
      <c r="C62" s="4" t="s">
        <v>46</v>
      </c>
    </row>
    <row r="63" spans="2:42" x14ac:dyDescent="0.3">
      <c r="B63" s="33" t="s">
        <v>697</v>
      </c>
      <c r="C63" s="4" t="s">
        <v>47</v>
      </c>
    </row>
    <row r="64" spans="2:42" x14ac:dyDescent="0.3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1150.108076</v>
      </c>
      <c r="O64" s="33">
        <v>1189.421296</v>
      </c>
      <c r="P64" s="33">
        <v>1150.108076</v>
      </c>
      <c r="Q64" s="33">
        <v>1189.4248889999999</v>
      </c>
      <c r="R64" s="33">
        <v>1188.747668</v>
      </c>
      <c r="S64" s="33">
        <v>1228.0644809999999</v>
      </c>
      <c r="T64" s="33">
        <v>1228.0644809999999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285.35467640000002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319.55128300000001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3">
      <c r="B65" s="33" t="s">
        <v>19</v>
      </c>
      <c r="C65" s="4" t="s">
        <v>37</v>
      </c>
    </row>
    <row r="66" spans="2:42" x14ac:dyDescent="0.3">
      <c r="B66" s="33" t="s">
        <v>19</v>
      </c>
      <c r="C66" s="4" t="s">
        <v>38</v>
      </c>
    </row>
    <row r="67" spans="2:42" x14ac:dyDescent="0.3">
      <c r="B67" s="33" t="s">
        <v>19</v>
      </c>
      <c r="C67" s="4" t="s">
        <v>39</v>
      </c>
    </row>
    <row r="68" spans="2:42" x14ac:dyDescent="0.3">
      <c r="B68" s="33" t="s">
        <v>19</v>
      </c>
      <c r="C68" s="4" t="s">
        <v>40</v>
      </c>
    </row>
    <row r="69" spans="2:42" x14ac:dyDescent="0.3">
      <c r="B69" s="33" t="s">
        <v>19</v>
      </c>
      <c r="C69" s="4" t="s">
        <v>41</v>
      </c>
    </row>
    <row r="70" spans="2:42" x14ac:dyDescent="0.3">
      <c r="B70" s="33" t="s">
        <v>19</v>
      </c>
      <c r="C70" s="4" t="s">
        <v>42</v>
      </c>
    </row>
    <row r="71" spans="2:42" x14ac:dyDescent="0.3">
      <c r="B71" s="33" t="s">
        <v>19</v>
      </c>
      <c r="C71" s="4" t="s">
        <v>43</v>
      </c>
    </row>
    <row r="72" spans="2:42" x14ac:dyDescent="0.3">
      <c r="B72" s="33" t="s">
        <v>19</v>
      </c>
      <c r="C72" s="4" t="s">
        <v>44</v>
      </c>
    </row>
    <row r="73" spans="2:42" x14ac:dyDescent="0.3">
      <c r="B73" s="33" t="s">
        <v>19</v>
      </c>
      <c r="C73" s="4" t="s">
        <v>45</v>
      </c>
    </row>
    <row r="74" spans="2:42" x14ac:dyDescent="0.3">
      <c r="B74" s="33" t="s">
        <v>19</v>
      </c>
      <c r="C74" s="4" t="s">
        <v>46</v>
      </c>
    </row>
    <row r="75" spans="2:42" x14ac:dyDescent="0.3">
      <c r="B75" s="33" t="s">
        <v>19</v>
      </c>
      <c r="C75" s="4" t="s">
        <v>47</v>
      </c>
    </row>
    <row r="76" spans="2:42" x14ac:dyDescent="0.3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3">
      <c r="B77" s="33" t="s">
        <v>20</v>
      </c>
      <c r="C77" s="4" t="s">
        <v>37</v>
      </c>
    </row>
    <row r="78" spans="2:42" x14ac:dyDescent="0.3">
      <c r="B78" s="33" t="s">
        <v>20</v>
      </c>
      <c r="C78" s="4" t="s">
        <v>38</v>
      </c>
    </row>
    <row r="79" spans="2:42" x14ac:dyDescent="0.3">
      <c r="B79" s="33" t="s">
        <v>20</v>
      </c>
      <c r="C79" s="4" t="s">
        <v>39</v>
      </c>
    </row>
    <row r="80" spans="2:42" x14ac:dyDescent="0.3">
      <c r="B80" s="33" t="s">
        <v>20</v>
      </c>
      <c r="C80" s="4" t="s">
        <v>40</v>
      </c>
    </row>
    <row r="81" spans="2:42" x14ac:dyDescent="0.3">
      <c r="B81" s="33" t="s">
        <v>20</v>
      </c>
      <c r="C81" s="4" t="s">
        <v>41</v>
      </c>
    </row>
    <row r="82" spans="2:42" x14ac:dyDescent="0.3">
      <c r="B82" s="33" t="s">
        <v>20</v>
      </c>
      <c r="C82" s="4" t="s">
        <v>42</v>
      </c>
    </row>
    <row r="83" spans="2:42" x14ac:dyDescent="0.3">
      <c r="B83" s="33" t="s">
        <v>20</v>
      </c>
      <c r="C83" s="4" t="s">
        <v>43</v>
      </c>
    </row>
    <row r="84" spans="2:42" x14ac:dyDescent="0.3">
      <c r="B84" s="33" t="s">
        <v>20</v>
      </c>
      <c r="C84" s="4" t="s">
        <v>44</v>
      </c>
    </row>
    <row r="85" spans="2:42" x14ac:dyDescent="0.3">
      <c r="B85" s="33" t="s">
        <v>20</v>
      </c>
      <c r="C85" s="4" t="s">
        <v>45</v>
      </c>
    </row>
    <row r="86" spans="2:42" x14ac:dyDescent="0.3">
      <c r="B86" s="33" t="s">
        <v>20</v>
      </c>
      <c r="C86" s="4" t="s">
        <v>46</v>
      </c>
    </row>
    <row r="87" spans="2:42" x14ac:dyDescent="0.3">
      <c r="B87" s="33" t="s">
        <v>20</v>
      </c>
      <c r="C87" s="4" t="s">
        <v>47</v>
      </c>
    </row>
    <row r="88" spans="2:42" x14ac:dyDescent="0.3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3">
      <c r="B89" s="33" t="s">
        <v>675</v>
      </c>
      <c r="C89" s="4" t="s">
        <v>37</v>
      </c>
    </row>
    <row r="90" spans="2:42" x14ac:dyDescent="0.3">
      <c r="B90" s="33" t="s">
        <v>675</v>
      </c>
      <c r="C90" s="4" t="s">
        <v>38</v>
      </c>
    </row>
    <row r="91" spans="2:42" x14ac:dyDescent="0.3">
      <c r="B91" s="33" t="s">
        <v>675</v>
      </c>
      <c r="C91" s="4" t="s">
        <v>39</v>
      </c>
    </row>
    <row r="92" spans="2:42" x14ac:dyDescent="0.3">
      <c r="B92" s="33" t="s">
        <v>675</v>
      </c>
      <c r="C92" s="4" t="s">
        <v>40</v>
      </c>
    </row>
    <row r="93" spans="2:42" x14ac:dyDescent="0.3">
      <c r="B93" s="33" t="s">
        <v>675</v>
      </c>
      <c r="C93" s="4" t="s">
        <v>41</v>
      </c>
    </row>
    <row r="94" spans="2:42" x14ac:dyDescent="0.3">
      <c r="B94" s="33" t="s">
        <v>675</v>
      </c>
      <c r="C94" s="4" t="s">
        <v>42</v>
      </c>
    </row>
    <row r="95" spans="2:42" x14ac:dyDescent="0.3">
      <c r="B95" s="33" t="s">
        <v>675</v>
      </c>
      <c r="C95" s="4" t="s">
        <v>43</v>
      </c>
    </row>
    <row r="96" spans="2:42" x14ac:dyDescent="0.3">
      <c r="B96" s="33" t="s">
        <v>675</v>
      </c>
      <c r="C96" s="4" t="s">
        <v>44</v>
      </c>
    </row>
    <row r="97" spans="1:42" x14ac:dyDescent="0.3">
      <c r="B97" s="33" t="s">
        <v>675</v>
      </c>
      <c r="C97" s="4" t="s">
        <v>45</v>
      </c>
    </row>
    <row r="98" spans="1:42" x14ac:dyDescent="0.3">
      <c r="B98" s="33" t="s">
        <v>675</v>
      </c>
      <c r="C98" s="4" t="s">
        <v>46</v>
      </c>
    </row>
    <row r="99" spans="1:42" x14ac:dyDescent="0.3">
      <c r="B99" s="33" t="s">
        <v>675</v>
      </c>
      <c r="C99" s="4" t="s">
        <v>47</v>
      </c>
    </row>
    <row r="100" spans="1:42" x14ac:dyDescent="0.3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3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2145.6530509999998</v>
      </c>
      <c r="L101" s="33">
        <v>2096.7031750000001</v>
      </c>
      <c r="M101" s="33">
        <v>2117.1426070000002</v>
      </c>
      <c r="N101" s="33">
        <v>2268.883941</v>
      </c>
      <c r="O101" s="33">
        <v>2228.8791959999999</v>
      </c>
      <c r="P101" s="33">
        <v>2015.829225</v>
      </c>
      <c r="Q101" s="33">
        <v>652.41145419999998</v>
      </c>
      <c r="R101" s="33">
        <v>508.91098099999999</v>
      </c>
      <c r="S101" s="33">
        <v>508.91098099999999</v>
      </c>
      <c r="T101" s="33">
        <v>508.91098099999999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3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3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1600.9841160000001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964.32122179999999</v>
      </c>
      <c r="AA103" s="33">
        <v>1043.66758</v>
      </c>
      <c r="AB103" s="33">
        <v>1043.66758</v>
      </c>
      <c r="AC103" s="33">
        <v>1025.487061</v>
      </c>
      <c r="AD103" s="33">
        <v>1043.66758</v>
      </c>
      <c r="AE103" s="33">
        <v>1170.414149</v>
      </c>
      <c r="AF103" s="33">
        <v>1024.11238</v>
      </c>
    </row>
    <row r="104" spans="1:42" x14ac:dyDescent="0.3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1127.6496179999999</v>
      </c>
      <c r="O104" s="33">
        <v>1072.2683709999999</v>
      </c>
      <c r="P104" s="33">
        <v>1258.6198449999999</v>
      </c>
      <c r="Q104" s="33">
        <v>1297.665137</v>
      </c>
      <c r="R104" s="33">
        <v>1222.1482590000001</v>
      </c>
      <c r="S104" s="33">
        <v>1303.6079789999999</v>
      </c>
      <c r="T104" s="33">
        <v>1200.6697469999999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3">
      <c r="B105" s="33" t="s">
        <v>699</v>
      </c>
      <c r="C105" s="4" t="s">
        <v>41</v>
      </c>
    </row>
    <row r="106" spans="1:42" x14ac:dyDescent="0.3">
      <c r="B106" s="33" t="s">
        <v>699</v>
      </c>
      <c r="C106" s="4" t="s">
        <v>42</v>
      </c>
    </row>
    <row r="107" spans="1:42" x14ac:dyDescent="0.3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717.83905400000003</v>
      </c>
      <c r="I107" s="33">
        <v>762.38540399999999</v>
      </c>
      <c r="J107" s="33">
        <v>709.72253760000001</v>
      </c>
      <c r="K107" s="33">
        <v>717.8412902</v>
      </c>
      <c r="L107" s="33">
        <v>654.57942609999998</v>
      </c>
      <c r="M107" s="33">
        <v>709.72253760000001</v>
      </c>
      <c r="N107" s="33">
        <v>781.10315439999999</v>
      </c>
      <c r="O107" s="33">
        <v>767.94722560000002</v>
      </c>
      <c r="P107" s="33">
        <v>781.10315439999999</v>
      </c>
      <c r="Q107" s="33">
        <v>781.10315439999999</v>
      </c>
      <c r="R107" s="33">
        <v>772.99365520000003</v>
      </c>
      <c r="S107" s="33">
        <v>803.60704829999997</v>
      </c>
      <c r="T107" s="33">
        <v>837.35559230000001</v>
      </c>
      <c r="U107" s="33">
        <v>1022.097307</v>
      </c>
      <c r="V107" s="33">
        <v>1030.753029</v>
      </c>
      <c r="W107" s="33">
        <v>816.81629009999995</v>
      </c>
      <c r="X107" s="33">
        <v>729.22872159999997</v>
      </c>
      <c r="Y107" s="33">
        <v>760.34965639999996</v>
      </c>
      <c r="Z107" s="33">
        <v>731.31987619999995</v>
      </c>
      <c r="AA107" s="33">
        <v>794.58174039999994</v>
      </c>
      <c r="AB107" s="33">
        <v>789.46784279999997</v>
      </c>
      <c r="AC107" s="33">
        <v>272.14652860000001</v>
      </c>
      <c r="AD107" s="33">
        <v>272.14652860000001</v>
      </c>
      <c r="AE107" s="33">
        <v>272.14652860000001</v>
      </c>
      <c r="AF107" s="33">
        <v>136.07326430000001</v>
      </c>
      <c r="AG107" s="33">
        <v>19.460537609999999</v>
      </c>
      <c r="AH107" s="33">
        <v>136.07326430000001</v>
      </c>
      <c r="AI107" s="33">
        <v>39.818779229999997</v>
      </c>
      <c r="AK107" s="33">
        <v>216.65778700000001</v>
      </c>
      <c r="AL107" s="33">
        <v>272.14652860000001</v>
      </c>
      <c r="AM107" s="33">
        <v>272.14652860000001</v>
      </c>
      <c r="AN107" s="33">
        <v>272.14652860000001</v>
      </c>
      <c r="AO107" s="33">
        <v>272.14652860000001</v>
      </c>
      <c r="AP107" s="33">
        <v>272.14652860000001</v>
      </c>
    </row>
    <row r="108" spans="1:42" x14ac:dyDescent="0.3">
      <c r="B108" s="33" t="s">
        <v>699</v>
      </c>
      <c r="C108" s="4" t="s">
        <v>44</v>
      </c>
    </row>
    <row r="109" spans="1:42" x14ac:dyDescent="0.3">
      <c r="B109" s="33" t="s">
        <v>699</v>
      </c>
      <c r="C109" s="4" t="s">
        <v>45</v>
      </c>
    </row>
    <row r="110" spans="1:42" x14ac:dyDescent="0.3">
      <c r="B110" s="33" t="s">
        <v>699</v>
      </c>
      <c r="C110" s="4" t="s">
        <v>46</v>
      </c>
    </row>
    <row r="111" spans="1:42" x14ac:dyDescent="0.3">
      <c r="B111" s="33" t="s">
        <v>699</v>
      </c>
      <c r="C111" s="4" t="s">
        <v>47</v>
      </c>
    </row>
    <row r="112" spans="1:42" x14ac:dyDescent="0.3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5234.267793</v>
      </c>
      <c r="I112" s="33">
        <v>5358.3732179999997</v>
      </c>
      <c r="J112" s="33">
        <v>4379.5413769999996</v>
      </c>
      <c r="K112" s="33">
        <v>4793.1693759999998</v>
      </c>
      <c r="L112" s="33">
        <v>5312.7225589999998</v>
      </c>
      <c r="M112" s="33">
        <v>5764.7008720000003</v>
      </c>
      <c r="N112" s="33">
        <v>5778.6208290000004</v>
      </c>
      <c r="O112" s="33">
        <v>5777.5780880000002</v>
      </c>
      <c r="P112" s="33">
        <v>5505.4980500000001</v>
      </c>
      <c r="Q112" s="33">
        <v>3778.106526</v>
      </c>
      <c r="R112" s="33">
        <v>3550.9796759999999</v>
      </c>
      <c r="S112" s="33">
        <v>3663.0527889999998</v>
      </c>
      <c r="T112" s="33">
        <v>3593.8631009999999</v>
      </c>
      <c r="U112" s="33">
        <v>3835.5133340000002</v>
      </c>
      <c r="V112" s="33">
        <v>3637.6995689999999</v>
      </c>
      <c r="W112" s="33">
        <v>2726.029994</v>
      </c>
      <c r="X112" s="33">
        <v>2638.4424250000002</v>
      </c>
      <c r="Y112" s="33">
        <v>2669.5633600000001</v>
      </c>
      <c r="Z112" s="33">
        <v>1841.991755</v>
      </c>
      <c r="AA112" s="33">
        <v>1984.599978</v>
      </c>
      <c r="AB112" s="33">
        <v>1979.486081</v>
      </c>
      <c r="AC112" s="33">
        <v>1443.984246</v>
      </c>
      <c r="AD112" s="33">
        <v>1462.1647660000001</v>
      </c>
      <c r="AE112" s="33">
        <v>1625.3829209999999</v>
      </c>
      <c r="AF112" s="33">
        <v>1306.536302</v>
      </c>
      <c r="AG112" s="33">
        <v>163.3111949</v>
      </c>
      <c r="AH112" s="33">
        <v>279.92392160000003</v>
      </c>
      <c r="AI112" s="33">
        <v>183.66943649999999</v>
      </c>
      <c r="AJ112" s="33">
        <v>143.85065729999999</v>
      </c>
      <c r="AK112" s="33">
        <v>216.65778700000001</v>
      </c>
      <c r="AL112" s="33">
        <v>272.14652860000001</v>
      </c>
      <c r="AM112" s="33">
        <v>272.14652860000001</v>
      </c>
      <c r="AN112" s="33">
        <v>272.14652860000001</v>
      </c>
      <c r="AO112" s="33">
        <v>272.14652860000001</v>
      </c>
      <c r="AP112" s="33">
        <v>272.14652860000001</v>
      </c>
    </row>
    <row r="113" spans="1:42" x14ac:dyDescent="0.3">
      <c r="B113" s="33" t="s">
        <v>704</v>
      </c>
      <c r="C113" s="4" t="s">
        <v>37</v>
      </c>
      <c r="AM113" s="33">
        <v>687.86250930000006</v>
      </c>
      <c r="AN113" s="33">
        <v>1566.533404</v>
      </c>
      <c r="AO113" s="33">
        <v>1891.360993</v>
      </c>
      <c r="AP113" s="33">
        <v>2313.0804800000001</v>
      </c>
    </row>
    <row r="114" spans="1:42" x14ac:dyDescent="0.3">
      <c r="B114" s="33" t="s">
        <v>704</v>
      </c>
      <c r="C114" s="4" t="s">
        <v>38</v>
      </c>
    </row>
    <row r="115" spans="1:42" x14ac:dyDescent="0.3">
      <c r="B115" s="33" t="s">
        <v>704</v>
      </c>
      <c r="C115" s="4" t="s">
        <v>39</v>
      </c>
    </row>
    <row r="116" spans="1:42" x14ac:dyDescent="0.3">
      <c r="B116" s="33" t="s">
        <v>704</v>
      </c>
      <c r="C116" s="4" t="s">
        <v>40</v>
      </c>
    </row>
    <row r="117" spans="1:42" x14ac:dyDescent="0.3">
      <c r="B117" s="33" t="s">
        <v>704</v>
      </c>
      <c r="C117" s="4" t="s">
        <v>41</v>
      </c>
    </row>
    <row r="118" spans="1:42" x14ac:dyDescent="0.3">
      <c r="B118" s="33" t="s">
        <v>704</v>
      </c>
      <c r="C118" s="4" t="s">
        <v>42</v>
      </c>
    </row>
    <row r="119" spans="1:42" x14ac:dyDescent="0.3">
      <c r="B119" s="33" t="s">
        <v>704</v>
      </c>
      <c r="C119" s="4" t="s">
        <v>43</v>
      </c>
    </row>
    <row r="120" spans="1:42" x14ac:dyDescent="0.3">
      <c r="B120" s="33" t="s">
        <v>704</v>
      </c>
      <c r="C120" s="4" t="s">
        <v>44</v>
      </c>
    </row>
    <row r="121" spans="1:42" x14ac:dyDescent="0.3">
      <c r="B121" s="33" t="s">
        <v>704</v>
      </c>
      <c r="C121" s="4" t="s">
        <v>45</v>
      </c>
    </row>
    <row r="122" spans="1:42" x14ac:dyDescent="0.3">
      <c r="B122" s="33" t="s">
        <v>704</v>
      </c>
      <c r="C122" s="4" t="s">
        <v>46</v>
      </c>
    </row>
    <row r="123" spans="1:42" x14ac:dyDescent="0.3">
      <c r="B123" s="33" t="s">
        <v>704</v>
      </c>
      <c r="C123" s="4" t="s">
        <v>47</v>
      </c>
    </row>
    <row r="124" spans="1:42" x14ac:dyDescent="0.3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687.86250930000006</v>
      </c>
      <c r="AN124" s="33">
        <v>1566.533404</v>
      </c>
      <c r="AO124" s="33">
        <v>1891.360993</v>
      </c>
      <c r="AP124" s="33">
        <v>2313.0804800000001</v>
      </c>
    </row>
    <row r="125" spans="1:42" x14ac:dyDescent="0.3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2353.7902490000001</v>
      </c>
      <c r="AC125" s="33">
        <v>2661.210744</v>
      </c>
      <c r="AD125" s="33">
        <v>3640.9852919999998</v>
      </c>
      <c r="AE125" s="33">
        <v>4334.9301109999997</v>
      </c>
      <c r="AF125" s="33">
        <v>3119.999425</v>
      </c>
      <c r="AG125" s="33">
        <v>2896.0687280000002</v>
      </c>
      <c r="AH125" s="33">
        <v>2802.993747</v>
      </c>
      <c r="AI125" s="33">
        <v>2793.2458219999999</v>
      </c>
      <c r="AJ125" s="33">
        <v>2753.2188289999999</v>
      </c>
      <c r="AK125" s="33">
        <v>3007.085889</v>
      </c>
      <c r="AL125" s="33">
        <v>3573.4808800000001</v>
      </c>
      <c r="AM125" s="33">
        <v>4051.2364040000002</v>
      </c>
      <c r="AN125" s="33">
        <v>4177.5567410000003</v>
      </c>
      <c r="AO125" s="33">
        <v>4191.1180210000002</v>
      </c>
      <c r="AP125" s="33">
        <v>3801.7296350000001</v>
      </c>
    </row>
    <row r="126" spans="1:42" x14ac:dyDescent="0.3">
      <c r="B126" s="33" t="s">
        <v>705</v>
      </c>
      <c r="C126" s="4" t="s">
        <v>38</v>
      </c>
    </row>
    <row r="127" spans="1:42" x14ac:dyDescent="0.3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902.15366759999995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855.09308290000001</v>
      </c>
      <c r="AP127" s="33">
        <v>810.08818380000002</v>
      </c>
    </row>
    <row r="128" spans="1:42" x14ac:dyDescent="0.3">
      <c r="B128" s="33" t="s">
        <v>705</v>
      </c>
      <c r="C128" s="4" t="s">
        <v>40</v>
      </c>
    </row>
    <row r="129" spans="1:42" x14ac:dyDescent="0.3">
      <c r="B129" s="33" t="s">
        <v>705</v>
      </c>
      <c r="C129" s="4" t="s">
        <v>41</v>
      </c>
    </row>
    <row r="130" spans="1:42" x14ac:dyDescent="0.3">
      <c r="B130" s="33" t="s">
        <v>705</v>
      </c>
      <c r="C130" s="4" t="s">
        <v>42</v>
      </c>
    </row>
    <row r="131" spans="1:42" x14ac:dyDescent="0.3">
      <c r="B131" s="33" t="s">
        <v>705</v>
      </c>
      <c r="C131" s="4" t="s">
        <v>43</v>
      </c>
    </row>
    <row r="132" spans="1:42" x14ac:dyDescent="0.3">
      <c r="B132" s="33" t="s">
        <v>705</v>
      </c>
      <c r="C132" s="4" t="s">
        <v>44</v>
      </c>
    </row>
    <row r="133" spans="1:42" x14ac:dyDescent="0.3">
      <c r="B133" s="33" t="s">
        <v>705</v>
      </c>
      <c r="C133" s="4" t="s">
        <v>45</v>
      </c>
    </row>
    <row r="134" spans="1:42" x14ac:dyDescent="0.3">
      <c r="B134" s="33" t="s">
        <v>705</v>
      </c>
      <c r="C134" s="4" t="s">
        <v>46</v>
      </c>
    </row>
    <row r="135" spans="1:42" x14ac:dyDescent="0.3">
      <c r="B135" s="33" t="s">
        <v>705</v>
      </c>
      <c r="C135" s="4" t="s">
        <v>47</v>
      </c>
    </row>
    <row r="136" spans="1:42" x14ac:dyDescent="0.3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2350.9138079999998</v>
      </c>
      <c r="AB136" s="33">
        <v>2893.8490379999998</v>
      </c>
      <c r="AC136" s="33">
        <v>3291.2793320000001</v>
      </c>
      <c r="AD136" s="33">
        <v>4361.0636770000001</v>
      </c>
      <c r="AE136" s="33">
        <v>5237.0837789999996</v>
      </c>
      <c r="AF136" s="33">
        <v>3930.0876079999998</v>
      </c>
      <c r="AG136" s="33">
        <v>3706.1569119999999</v>
      </c>
      <c r="AH136" s="33">
        <v>3613.0819310000002</v>
      </c>
      <c r="AI136" s="33">
        <v>3603.334006</v>
      </c>
      <c r="AJ136" s="33">
        <v>3563.3070130000001</v>
      </c>
      <c r="AK136" s="33">
        <v>3817.1740719999998</v>
      </c>
      <c r="AL136" s="33">
        <v>4383.5690640000003</v>
      </c>
      <c r="AM136" s="33">
        <v>4861.3245870000001</v>
      </c>
      <c r="AN136" s="33">
        <v>4987.6449249999996</v>
      </c>
      <c r="AO136" s="33">
        <v>5046.2111029999996</v>
      </c>
      <c r="AP136" s="33">
        <v>4611.8178180000004</v>
      </c>
    </row>
    <row r="137" spans="1:42" x14ac:dyDescent="0.3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210.9041895</v>
      </c>
      <c r="M137" s="33">
        <v>452.29430930000001</v>
      </c>
      <c r="N137" s="33">
        <v>613.29725889999997</v>
      </c>
      <c r="O137" s="33">
        <v>655.46437409999999</v>
      </c>
      <c r="P137" s="33">
        <v>453.34034800000001</v>
      </c>
      <c r="Q137" s="33">
        <v>349.53616199999999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3">
      <c r="B138" s="33" t="s">
        <v>21</v>
      </c>
      <c r="C138" s="4" t="s">
        <v>38</v>
      </c>
    </row>
    <row r="139" spans="1:42" x14ac:dyDescent="0.3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3">
      <c r="B140" s="33" t="s">
        <v>21</v>
      </c>
      <c r="C140" s="4" t="s">
        <v>40</v>
      </c>
    </row>
    <row r="141" spans="1:42" x14ac:dyDescent="0.3">
      <c r="B141" s="33" t="s">
        <v>21</v>
      </c>
      <c r="C141" s="4" t="s">
        <v>41</v>
      </c>
    </row>
    <row r="142" spans="1:42" x14ac:dyDescent="0.3">
      <c r="B142" s="33" t="s">
        <v>21</v>
      </c>
      <c r="C142" s="4" t="s">
        <v>42</v>
      </c>
    </row>
    <row r="143" spans="1:42" x14ac:dyDescent="0.3">
      <c r="B143" s="33" t="s">
        <v>21</v>
      </c>
      <c r="C143" s="4" t="s">
        <v>43</v>
      </c>
    </row>
    <row r="144" spans="1:42" x14ac:dyDescent="0.3">
      <c r="B144" s="33" t="s">
        <v>21</v>
      </c>
      <c r="C144" s="4" t="s">
        <v>44</v>
      </c>
    </row>
    <row r="145" spans="1:42" x14ac:dyDescent="0.3">
      <c r="B145" s="33" t="s">
        <v>21</v>
      </c>
      <c r="C145" s="4" t="s">
        <v>45</v>
      </c>
    </row>
    <row r="146" spans="1:42" x14ac:dyDescent="0.3">
      <c r="B146" s="33" t="s">
        <v>21</v>
      </c>
      <c r="C146" s="4" t="s">
        <v>46</v>
      </c>
    </row>
    <row r="147" spans="1:42" x14ac:dyDescent="0.3">
      <c r="B147" s="33" t="s">
        <v>21</v>
      </c>
      <c r="C147" s="4" t="s">
        <v>47</v>
      </c>
    </row>
    <row r="148" spans="1:42" x14ac:dyDescent="0.3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252.80452919999999</v>
      </c>
      <c r="M148" s="33">
        <v>494.19464900000003</v>
      </c>
      <c r="N148" s="33">
        <v>655.19759859999999</v>
      </c>
      <c r="O148" s="33">
        <v>697.3647138</v>
      </c>
      <c r="P148" s="33">
        <v>495.24068770000002</v>
      </c>
      <c r="Q148" s="33">
        <v>349.53616199999999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3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3">
      <c r="B150" s="33" t="s">
        <v>22</v>
      </c>
      <c r="C150" s="4" t="s">
        <v>38</v>
      </c>
    </row>
    <row r="151" spans="1:42" x14ac:dyDescent="0.3">
      <c r="B151" s="33" t="s">
        <v>22</v>
      </c>
      <c r="C151" s="4" t="s">
        <v>39</v>
      </c>
    </row>
    <row r="152" spans="1:42" x14ac:dyDescent="0.3">
      <c r="B152" s="33" t="s">
        <v>22</v>
      </c>
      <c r="C152" s="4" t="s">
        <v>40</v>
      </c>
    </row>
    <row r="153" spans="1:42" x14ac:dyDescent="0.3">
      <c r="B153" s="33" t="s">
        <v>22</v>
      </c>
      <c r="C153" s="4" t="s">
        <v>41</v>
      </c>
    </row>
    <row r="154" spans="1:42" x14ac:dyDescent="0.3">
      <c r="B154" s="33" t="s">
        <v>22</v>
      </c>
      <c r="C154" s="4" t="s">
        <v>42</v>
      </c>
    </row>
    <row r="155" spans="1:42" x14ac:dyDescent="0.3">
      <c r="B155" s="33" t="s">
        <v>22</v>
      </c>
      <c r="C155" s="4" t="s">
        <v>43</v>
      </c>
    </row>
    <row r="156" spans="1:42" x14ac:dyDescent="0.3">
      <c r="B156" s="33" t="s">
        <v>22</v>
      </c>
      <c r="C156" s="4" t="s">
        <v>44</v>
      </c>
    </row>
    <row r="157" spans="1:42" x14ac:dyDescent="0.3">
      <c r="B157" s="33" t="s">
        <v>22</v>
      </c>
      <c r="C157" s="4" t="s">
        <v>45</v>
      </c>
    </row>
    <row r="158" spans="1:42" x14ac:dyDescent="0.3">
      <c r="B158" s="33" t="s">
        <v>22</v>
      </c>
      <c r="C158" s="4" t="s">
        <v>46</v>
      </c>
    </row>
    <row r="159" spans="1:42" x14ac:dyDescent="0.3">
      <c r="B159" s="33" t="s">
        <v>22</v>
      </c>
      <c r="C159" s="4" t="s">
        <v>47</v>
      </c>
    </row>
    <row r="160" spans="1:42" x14ac:dyDescent="0.3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3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</row>
    <row r="162" spans="2:42" x14ac:dyDescent="0.3">
      <c r="B162" s="33" t="s">
        <v>23</v>
      </c>
      <c r="C162" s="4" t="s">
        <v>38</v>
      </c>
    </row>
    <row r="163" spans="2:42" x14ac:dyDescent="0.3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</row>
    <row r="164" spans="2:42" x14ac:dyDescent="0.3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3">
      <c r="B165" s="33" t="s">
        <v>23</v>
      </c>
      <c r="C165" s="4" t="s">
        <v>41</v>
      </c>
    </row>
    <row r="166" spans="2:42" x14ac:dyDescent="0.3">
      <c r="B166" s="33" t="s">
        <v>23</v>
      </c>
      <c r="C166" s="4" t="s">
        <v>42</v>
      </c>
    </row>
    <row r="167" spans="2:42" x14ac:dyDescent="0.3">
      <c r="B167" s="33" t="s">
        <v>23</v>
      </c>
      <c r="C167" s="4" t="s">
        <v>43</v>
      </c>
    </row>
    <row r="168" spans="2:42" x14ac:dyDescent="0.3">
      <c r="B168" s="33" t="s">
        <v>23</v>
      </c>
      <c r="C168" s="4" t="s">
        <v>44</v>
      </c>
    </row>
    <row r="169" spans="2:42" x14ac:dyDescent="0.3">
      <c r="B169" s="33" t="s">
        <v>23</v>
      </c>
      <c r="C169" s="4" t="s">
        <v>45</v>
      </c>
    </row>
    <row r="170" spans="2:42" x14ac:dyDescent="0.3">
      <c r="B170" s="33" t="s">
        <v>23</v>
      </c>
      <c r="C170" s="4" t="s">
        <v>46</v>
      </c>
    </row>
    <row r="171" spans="2:42" x14ac:dyDescent="0.3">
      <c r="B171" s="33" t="s">
        <v>23</v>
      </c>
      <c r="C171" s="4" t="s">
        <v>47</v>
      </c>
    </row>
    <row r="172" spans="2:42" x14ac:dyDescent="0.3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49.857687400000003</v>
      </c>
      <c r="R172" s="33">
        <v>0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3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</row>
    <row r="174" spans="2:42" x14ac:dyDescent="0.3">
      <c r="B174" s="33" t="s">
        <v>24</v>
      </c>
      <c r="C174" s="4" t="s">
        <v>38</v>
      </c>
    </row>
    <row r="175" spans="2:42" x14ac:dyDescent="0.3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3">
      <c r="B176" s="33" t="s">
        <v>24</v>
      </c>
      <c r="C176" s="4" t="s">
        <v>40</v>
      </c>
    </row>
    <row r="177" spans="2:42" x14ac:dyDescent="0.3">
      <c r="B177" s="33" t="s">
        <v>24</v>
      </c>
      <c r="C177" s="4" t="s">
        <v>41</v>
      </c>
    </row>
    <row r="178" spans="2:42" x14ac:dyDescent="0.3">
      <c r="B178" s="33" t="s">
        <v>24</v>
      </c>
      <c r="C178" s="4" t="s">
        <v>42</v>
      </c>
    </row>
    <row r="179" spans="2:42" x14ac:dyDescent="0.3">
      <c r="B179" s="33" t="s">
        <v>24</v>
      </c>
      <c r="C179" s="4" t="s">
        <v>43</v>
      </c>
    </row>
    <row r="180" spans="2:42" x14ac:dyDescent="0.3">
      <c r="B180" s="33" t="s">
        <v>24</v>
      </c>
      <c r="C180" s="4" t="s">
        <v>44</v>
      </c>
    </row>
    <row r="181" spans="2:42" x14ac:dyDescent="0.3">
      <c r="B181" s="33" t="s">
        <v>24</v>
      </c>
      <c r="C181" s="4" t="s">
        <v>45</v>
      </c>
    </row>
    <row r="182" spans="2:42" x14ac:dyDescent="0.3">
      <c r="B182" s="33" t="s">
        <v>24</v>
      </c>
      <c r="C182" s="4" t="s">
        <v>46</v>
      </c>
    </row>
    <row r="183" spans="2:42" x14ac:dyDescent="0.3">
      <c r="B183" s="33" t="s">
        <v>24</v>
      </c>
      <c r="C183" s="4" t="s">
        <v>47</v>
      </c>
    </row>
    <row r="184" spans="2:42" x14ac:dyDescent="0.3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3">
      <c r="B185" s="33" t="s">
        <v>693</v>
      </c>
      <c r="C185" s="4" t="s">
        <v>37</v>
      </c>
    </row>
    <row r="186" spans="2:42" x14ac:dyDescent="0.3">
      <c r="B186" s="33" t="s">
        <v>693</v>
      </c>
      <c r="C186" s="4" t="s">
        <v>38</v>
      </c>
    </row>
    <row r="187" spans="2:42" x14ac:dyDescent="0.3">
      <c r="B187" s="33" t="s">
        <v>693</v>
      </c>
      <c r="C187" s="4" t="s">
        <v>39</v>
      </c>
    </row>
    <row r="188" spans="2:42" x14ac:dyDescent="0.3">
      <c r="B188" s="33" t="s">
        <v>693</v>
      </c>
      <c r="C188" s="4" t="s">
        <v>40</v>
      </c>
    </row>
    <row r="189" spans="2:42" x14ac:dyDescent="0.3">
      <c r="B189" s="33" t="s">
        <v>693</v>
      </c>
      <c r="C189" s="4" t="s">
        <v>41</v>
      </c>
    </row>
    <row r="190" spans="2:42" x14ac:dyDescent="0.3">
      <c r="B190" s="33" t="s">
        <v>693</v>
      </c>
      <c r="C190" s="4" t="s">
        <v>42</v>
      </c>
    </row>
    <row r="191" spans="2:42" x14ac:dyDescent="0.3">
      <c r="B191" s="33" t="s">
        <v>693</v>
      </c>
      <c r="C191" s="4" t="s">
        <v>43</v>
      </c>
    </row>
    <row r="192" spans="2:42" x14ac:dyDescent="0.3">
      <c r="B192" s="33" t="s">
        <v>693</v>
      </c>
      <c r="C192" s="4" t="s">
        <v>44</v>
      </c>
    </row>
    <row r="193" spans="2:42" x14ac:dyDescent="0.3">
      <c r="B193" s="33" t="s">
        <v>693</v>
      </c>
      <c r="C193" s="4" t="s">
        <v>45</v>
      </c>
    </row>
    <row r="194" spans="2:42" x14ac:dyDescent="0.3">
      <c r="B194" s="33" t="s">
        <v>693</v>
      </c>
      <c r="C194" s="4" t="s">
        <v>46</v>
      </c>
    </row>
    <row r="195" spans="2:42" x14ac:dyDescent="0.3">
      <c r="B195" s="33" t="s">
        <v>693</v>
      </c>
      <c r="C195" s="4" t="s">
        <v>47</v>
      </c>
    </row>
    <row r="196" spans="2:42" x14ac:dyDescent="0.3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3">
      <c r="B197" s="33" t="s">
        <v>694</v>
      </c>
      <c r="C197" s="4" t="s">
        <v>37</v>
      </c>
    </row>
    <row r="198" spans="2:42" x14ac:dyDescent="0.3">
      <c r="B198" s="33" t="s">
        <v>694</v>
      </c>
      <c r="C198" s="4" t="s">
        <v>38</v>
      </c>
    </row>
    <row r="199" spans="2:42" x14ac:dyDescent="0.3">
      <c r="B199" s="33" t="s">
        <v>694</v>
      </c>
      <c r="C199" s="4" t="s">
        <v>39</v>
      </c>
    </row>
    <row r="200" spans="2:42" x14ac:dyDescent="0.3">
      <c r="B200" s="33" t="s">
        <v>694</v>
      </c>
      <c r="C200" s="4" t="s">
        <v>40</v>
      </c>
    </row>
    <row r="201" spans="2:42" x14ac:dyDescent="0.3">
      <c r="B201" s="33" t="s">
        <v>694</v>
      </c>
      <c r="C201" s="4" t="s">
        <v>41</v>
      </c>
    </row>
    <row r="202" spans="2:42" x14ac:dyDescent="0.3">
      <c r="B202" s="33" t="s">
        <v>694</v>
      </c>
      <c r="C202" s="4" t="s">
        <v>42</v>
      </c>
    </row>
    <row r="203" spans="2:42" x14ac:dyDescent="0.3">
      <c r="B203" s="33" t="s">
        <v>694</v>
      </c>
      <c r="C203" s="4" t="s">
        <v>43</v>
      </c>
    </row>
    <row r="204" spans="2:42" x14ac:dyDescent="0.3">
      <c r="B204" s="33" t="s">
        <v>694</v>
      </c>
      <c r="C204" s="4" t="s">
        <v>44</v>
      </c>
    </row>
    <row r="205" spans="2:42" x14ac:dyDescent="0.3">
      <c r="B205" s="33" t="s">
        <v>694</v>
      </c>
      <c r="C205" s="4" t="s">
        <v>45</v>
      </c>
    </row>
    <row r="206" spans="2:42" x14ac:dyDescent="0.3">
      <c r="B206" s="33" t="s">
        <v>694</v>
      </c>
      <c r="C206" s="4" t="s">
        <v>46</v>
      </c>
    </row>
    <row r="207" spans="2:42" x14ac:dyDescent="0.3">
      <c r="B207" s="33" t="s">
        <v>694</v>
      </c>
      <c r="C207" s="4" t="s">
        <v>47</v>
      </c>
    </row>
    <row r="208" spans="2:42" x14ac:dyDescent="0.3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3">
      <c r="B209" s="33" t="s">
        <v>695</v>
      </c>
      <c r="C209" s="4" t="s">
        <v>37</v>
      </c>
    </row>
    <row r="210" spans="2:42" x14ac:dyDescent="0.3">
      <c r="B210" s="33" t="s">
        <v>695</v>
      </c>
      <c r="C210" s="4" t="s">
        <v>38</v>
      </c>
    </row>
    <row r="211" spans="2:42" x14ac:dyDescent="0.3">
      <c r="B211" s="33" t="s">
        <v>695</v>
      </c>
      <c r="C211" s="4" t="s">
        <v>39</v>
      </c>
    </row>
    <row r="212" spans="2:42" x14ac:dyDescent="0.3">
      <c r="B212" s="33" t="s">
        <v>695</v>
      </c>
      <c r="C212" s="4" t="s">
        <v>40</v>
      </c>
    </row>
    <row r="213" spans="2:42" x14ac:dyDescent="0.3">
      <c r="B213" s="33" t="s">
        <v>695</v>
      </c>
      <c r="C213" s="4" t="s">
        <v>41</v>
      </c>
    </row>
    <row r="214" spans="2:42" x14ac:dyDescent="0.3">
      <c r="B214" s="33" t="s">
        <v>695</v>
      </c>
      <c r="C214" s="4" t="s">
        <v>42</v>
      </c>
    </row>
    <row r="215" spans="2:42" x14ac:dyDescent="0.3">
      <c r="B215" s="33" t="s">
        <v>695</v>
      </c>
      <c r="C215" s="4" t="s">
        <v>43</v>
      </c>
    </row>
    <row r="216" spans="2:42" x14ac:dyDescent="0.3">
      <c r="B216" s="33" t="s">
        <v>695</v>
      </c>
      <c r="C216" s="4" t="s">
        <v>44</v>
      </c>
    </row>
    <row r="217" spans="2:42" x14ac:dyDescent="0.3">
      <c r="B217" s="33" t="s">
        <v>695</v>
      </c>
      <c r="C217" s="4" t="s">
        <v>45</v>
      </c>
    </row>
    <row r="218" spans="2:42" x14ac:dyDescent="0.3">
      <c r="B218" s="33" t="s">
        <v>695</v>
      </c>
      <c r="C218" s="4" t="s">
        <v>46</v>
      </c>
    </row>
    <row r="219" spans="2:42" x14ac:dyDescent="0.3">
      <c r="B219" s="33" t="s">
        <v>695</v>
      </c>
      <c r="C219" s="4" t="s">
        <v>47</v>
      </c>
    </row>
    <row r="220" spans="2:42" x14ac:dyDescent="0.3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3">
      <c r="B221" s="33" t="s">
        <v>25</v>
      </c>
      <c r="C221" s="4" t="s">
        <v>37</v>
      </c>
    </row>
    <row r="222" spans="2:42" x14ac:dyDescent="0.3">
      <c r="B222" s="33" t="s">
        <v>25</v>
      </c>
      <c r="C222" s="4" t="s">
        <v>38</v>
      </c>
    </row>
    <row r="223" spans="2:42" x14ac:dyDescent="0.3">
      <c r="B223" s="33" t="s">
        <v>25</v>
      </c>
      <c r="C223" s="4" t="s">
        <v>39</v>
      </c>
    </row>
    <row r="224" spans="2:42" x14ac:dyDescent="0.3">
      <c r="B224" s="33" t="s">
        <v>25</v>
      </c>
      <c r="C224" s="4" t="s">
        <v>40</v>
      </c>
    </row>
    <row r="225" spans="2:42" x14ac:dyDescent="0.3">
      <c r="B225" s="33" t="s">
        <v>25</v>
      </c>
      <c r="C225" s="4" t="s">
        <v>41</v>
      </c>
    </row>
    <row r="226" spans="2:42" x14ac:dyDescent="0.3">
      <c r="B226" s="33" t="s">
        <v>25</v>
      </c>
      <c r="C226" s="4" t="s">
        <v>42</v>
      </c>
    </row>
    <row r="227" spans="2:42" x14ac:dyDescent="0.3">
      <c r="B227" s="33" t="s">
        <v>25</v>
      </c>
      <c r="C227" s="4" t="s">
        <v>43</v>
      </c>
    </row>
    <row r="228" spans="2:42" x14ac:dyDescent="0.3">
      <c r="B228" s="33" t="s">
        <v>25</v>
      </c>
      <c r="C228" s="4" t="s">
        <v>44</v>
      </c>
    </row>
    <row r="229" spans="2:42" x14ac:dyDescent="0.3">
      <c r="B229" s="33" t="s">
        <v>25</v>
      </c>
      <c r="C229" s="4" t="s">
        <v>45</v>
      </c>
    </row>
    <row r="230" spans="2:42" x14ac:dyDescent="0.3">
      <c r="B230" s="33" t="s">
        <v>25</v>
      </c>
      <c r="C230" s="4" t="s">
        <v>46</v>
      </c>
    </row>
    <row r="231" spans="2:42" x14ac:dyDescent="0.3">
      <c r="B231" s="33" t="s">
        <v>25</v>
      </c>
      <c r="C231" s="4" t="s">
        <v>47</v>
      </c>
    </row>
    <row r="232" spans="2:42" x14ac:dyDescent="0.3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3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18174.628049999999</v>
      </c>
      <c r="Q233" s="33">
        <v>18222.46701</v>
      </c>
      <c r="R233" s="33">
        <v>18270.797780000001</v>
      </c>
      <c r="S233" s="33">
        <v>18270.797780000001</v>
      </c>
      <c r="T233" s="33">
        <v>18627.491720000002</v>
      </c>
      <c r="U233" s="33">
        <v>19396.057690000001</v>
      </c>
      <c r="V233" s="33">
        <v>19188.582119999999</v>
      </c>
      <c r="W233" s="33">
        <v>19314.02822</v>
      </c>
      <c r="X233" s="33">
        <v>19433.858230000002</v>
      </c>
      <c r="Y233" s="33">
        <v>19333.618289999999</v>
      </c>
      <c r="Z233" s="33">
        <v>19433.858230000002</v>
      </c>
      <c r="AA233" s="33">
        <v>19433.858230000002</v>
      </c>
      <c r="AB233" s="33">
        <v>19433.858230000002</v>
      </c>
      <c r="AC233" s="33">
        <v>19433.858230000002</v>
      </c>
      <c r="AD233" s="33">
        <v>19433.858230000002</v>
      </c>
      <c r="AE233" s="33">
        <v>19630.204600000001</v>
      </c>
      <c r="AF233" s="33">
        <v>19630.204600000001</v>
      </c>
      <c r="AG233" s="33">
        <v>19630.204600000001</v>
      </c>
      <c r="AH233" s="33">
        <v>19630.204600000001</v>
      </c>
      <c r="AI233" s="33">
        <v>19630.204600000001</v>
      </c>
      <c r="AJ233" s="33">
        <v>19630.204600000001</v>
      </c>
      <c r="AK233" s="33">
        <v>19630.204600000001</v>
      </c>
      <c r="AL233" s="33">
        <v>19630.204600000001</v>
      </c>
      <c r="AM233" s="33">
        <v>19630.204600000001</v>
      </c>
      <c r="AN233" s="33">
        <v>19630.204600000001</v>
      </c>
      <c r="AO233" s="33">
        <v>19630.204600000001</v>
      </c>
      <c r="AP233" s="33">
        <v>19647.65811</v>
      </c>
    </row>
    <row r="234" spans="2:42" x14ac:dyDescent="0.3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6898.4316829999998</v>
      </c>
      <c r="L234" s="33">
        <v>7179.3384900000001</v>
      </c>
      <c r="M234" s="33">
        <v>7201.3022920000003</v>
      </c>
      <c r="N234" s="33">
        <v>7275.0750740000003</v>
      </c>
      <c r="O234" s="33">
        <v>7339.1798509999999</v>
      </c>
      <c r="P234" s="33">
        <v>7324.0454170000003</v>
      </c>
      <c r="Q234" s="33">
        <v>7339.1798509999999</v>
      </c>
      <c r="R234" s="33">
        <v>7473.6780799999997</v>
      </c>
      <c r="S234" s="33">
        <v>7473.6780799999997</v>
      </c>
      <c r="T234" s="33">
        <v>7841.4341219999997</v>
      </c>
      <c r="U234" s="33">
        <v>8836.1947789999995</v>
      </c>
      <c r="V234" s="33">
        <v>8836.1947789999995</v>
      </c>
      <c r="W234" s="33">
        <v>8836.1947789999995</v>
      </c>
      <c r="X234" s="33">
        <v>8633.4754709999997</v>
      </c>
      <c r="Y234" s="33">
        <v>8821.4239159999997</v>
      </c>
      <c r="Z234" s="33">
        <v>8836.1947789999995</v>
      </c>
      <c r="AA234" s="33">
        <v>8836.1947789999995</v>
      </c>
      <c r="AB234" s="33">
        <v>8836.1947789999995</v>
      </c>
      <c r="AC234" s="33">
        <v>8836.1947789999995</v>
      </c>
      <c r="AD234" s="33">
        <v>8836.1947789999995</v>
      </c>
      <c r="AE234" s="33">
        <v>8836.1947789999995</v>
      </c>
      <c r="AF234" s="33">
        <v>8836.1947789999995</v>
      </c>
      <c r="AG234" s="33">
        <v>8836.1947789999995</v>
      </c>
      <c r="AH234" s="33">
        <v>8836.1947789999995</v>
      </c>
      <c r="AI234" s="33">
        <v>8836.1947789999995</v>
      </c>
      <c r="AJ234" s="33">
        <v>8836.1947789999995</v>
      </c>
      <c r="AK234" s="33">
        <v>8836.1947789999995</v>
      </c>
      <c r="AL234" s="33">
        <v>8836.1947789999995</v>
      </c>
      <c r="AM234" s="33">
        <v>8836.1947789999995</v>
      </c>
      <c r="AN234" s="33">
        <v>8836.1947789999995</v>
      </c>
      <c r="AO234" s="33">
        <v>8836.1947789999995</v>
      </c>
      <c r="AP234" s="33">
        <v>8836.1947789999995</v>
      </c>
    </row>
    <row r="235" spans="2:42" x14ac:dyDescent="0.3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5362.7833330000003</v>
      </c>
      <c r="G235" s="33">
        <v>5312.8687879999998</v>
      </c>
      <c r="H235" s="33">
        <v>5362.7833330000003</v>
      </c>
      <c r="I235" s="33">
        <v>5085.6454430000003</v>
      </c>
      <c r="J235" s="33">
        <v>5261.7610359999999</v>
      </c>
      <c r="K235" s="33">
        <v>5073.2191419999999</v>
      </c>
      <c r="L235" s="33">
        <v>4951.7794199999998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4947.0347730000003</v>
      </c>
      <c r="T235" s="33">
        <v>5483.648185</v>
      </c>
      <c r="U235" s="33">
        <v>5618.3581990000002</v>
      </c>
      <c r="V235" s="33">
        <v>5373.9558950000001</v>
      </c>
      <c r="W235" s="33">
        <v>5478.9991659999996</v>
      </c>
      <c r="X235" s="33">
        <v>5477.8641909999997</v>
      </c>
      <c r="Y235" s="33">
        <v>5371.7918609999997</v>
      </c>
      <c r="Z235" s="33">
        <v>5474.9081980000001</v>
      </c>
      <c r="AA235" s="33">
        <v>5473.6389159999999</v>
      </c>
      <c r="AB235" s="33">
        <v>5472.5982629999999</v>
      </c>
      <c r="AC235" s="33">
        <v>5470.015985</v>
      </c>
      <c r="AD235" s="33">
        <v>5469.660648</v>
      </c>
      <c r="AE235" s="33">
        <v>5638.7522769999996</v>
      </c>
      <c r="AF235" s="33">
        <v>5464.8323339999997</v>
      </c>
      <c r="AG235" s="33">
        <v>5316.8864160000003</v>
      </c>
      <c r="AH235" s="33">
        <v>5315.9630960000004</v>
      </c>
      <c r="AI235" s="33">
        <v>5314.9625180000003</v>
      </c>
      <c r="AJ235" s="33">
        <v>5314.1290660000004</v>
      </c>
      <c r="AK235" s="33">
        <v>5313.1124790000003</v>
      </c>
      <c r="AL235" s="33">
        <v>5312.7414330000001</v>
      </c>
      <c r="AM235" s="33">
        <v>5312.4933090000004</v>
      </c>
      <c r="AN235" s="33">
        <v>4952.9782379999997</v>
      </c>
      <c r="AO235" s="33">
        <v>4424.8505859999996</v>
      </c>
      <c r="AP235" s="33">
        <v>3842.566339</v>
      </c>
    </row>
    <row r="236" spans="2:42" x14ac:dyDescent="0.3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3741.1568269999998</v>
      </c>
      <c r="G236" s="33">
        <v>3852.7553579999999</v>
      </c>
      <c r="H236" s="33">
        <v>5045.780624</v>
      </c>
      <c r="I236" s="33">
        <v>5048.7800379999999</v>
      </c>
      <c r="J236" s="33">
        <v>4654.8355039999997</v>
      </c>
      <c r="K236" s="33">
        <v>6754.5902660000002</v>
      </c>
      <c r="L236" s="33">
        <v>9166.0374620000002</v>
      </c>
      <c r="M236" s="33">
        <v>9642.7908399999997</v>
      </c>
      <c r="N236" s="33">
        <v>9642.7908399999997</v>
      </c>
      <c r="O236" s="33">
        <v>9642.7908399999997</v>
      </c>
      <c r="P236" s="33">
        <v>9164.3462290000007</v>
      </c>
      <c r="Q236" s="33">
        <v>9642.7908399999997</v>
      </c>
      <c r="R236" s="33">
        <v>9409.0317849999992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3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6760.9536760000001</v>
      </c>
      <c r="G237" s="33">
        <v>7280.4463239999995</v>
      </c>
      <c r="H237" s="33">
        <v>6479.177807</v>
      </c>
      <c r="I237" s="33">
        <v>6939.0343380000004</v>
      </c>
      <c r="J237" s="33">
        <v>6346.1964390000003</v>
      </c>
      <c r="K237" s="33">
        <v>7226.7566029999998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3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2260.135491</v>
      </c>
      <c r="J238" s="33">
        <v>4086.02036</v>
      </c>
      <c r="K238" s="33">
        <v>4091.4270729999998</v>
      </c>
      <c r="L238" s="33">
        <v>2966.677999</v>
      </c>
      <c r="M238" s="33">
        <v>3100.85871</v>
      </c>
      <c r="N238" s="33">
        <v>3221.793964</v>
      </c>
      <c r="O238" s="33">
        <v>3347.2143890000002</v>
      </c>
      <c r="P238" s="33">
        <v>4527.490417</v>
      </c>
      <c r="Q238" s="33">
        <v>3985.0195720000002</v>
      </c>
      <c r="R238" s="33">
        <v>4527.490417</v>
      </c>
      <c r="S238" s="33">
        <v>3816.0407639999999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3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190.71774070000001</v>
      </c>
      <c r="I239" s="33">
        <v>226.3016518</v>
      </c>
      <c r="J239" s="33">
        <v>151.28680059999999</v>
      </c>
      <c r="K239" s="33">
        <v>350.72741070000001</v>
      </c>
      <c r="L239" s="33">
        <v>350.72741070000001</v>
      </c>
      <c r="M239" s="33">
        <v>225.67141369999999</v>
      </c>
      <c r="N239" s="33">
        <v>350.72741070000001</v>
      </c>
      <c r="O239" s="33">
        <v>350.72741070000001</v>
      </c>
      <c r="P239" s="33">
        <v>350.72741070000001</v>
      </c>
      <c r="Q239" s="33">
        <v>392.81426190000002</v>
      </c>
      <c r="R239" s="33">
        <v>342.02907199999999</v>
      </c>
      <c r="S239" s="33">
        <v>679.7549606</v>
      </c>
      <c r="T239" s="33">
        <v>576.28029400000003</v>
      </c>
      <c r="U239" s="33">
        <v>576.28029400000003</v>
      </c>
      <c r="V239" s="33">
        <v>542.98015229999999</v>
      </c>
      <c r="W239" s="33">
        <v>632.28643780000004</v>
      </c>
      <c r="X239" s="33">
        <v>679.7549606</v>
      </c>
      <c r="Y239" s="33">
        <v>670.59878830000002</v>
      </c>
      <c r="Z239" s="33">
        <v>705.37085860000002</v>
      </c>
      <c r="AA239" s="33">
        <v>786.83284179999998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3">
      <c r="B240" s="33" t="s">
        <v>1</v>
      </c>
      <c r="C240" s="4" t="s">
        <v>44</v>
      </c>
      <c r="AB240" s="33">
        <v>307.32700449999999</v>
      </c>
      <c r="AC240" s="33">
        <v>1208.652049</v>
      </c>
      <c r="AD240" s="33">
        <v>1250.210963</v>
      </c>
      <c r="AE240" s="33">
        <v>1250.210963</v>
      </c>
      <c r="AF240" s="33">
        <v>1250.210963</v>
      </c>
      <c r="AG240" s="33">
        <v>1250.210963</v>
      </c>
      <c r="AH240" s="33">
        <v>1250.210963</v>
      </c>
      <c r="AI240" s="33">
        <v>1250.210963</v>
      </c>
      <c r="AJ240" s="33">
        <v>1250.210963</v>
      </c>
      <c r="AK240" s="33">
        <v>1250.210963</v>
      </c>
      <c r="AL240" s="33">
        <v>1250.210963</v>
      </c>
      <c r="AM240" s="33">
        <v>1250.210963</v>
      </c>
      <c r="AN240" s="33">
        <v>1313.603333</v>
      </c>
      <c r="AO240" s="33">
        <v>1313.603333</v>
      </c>
      <c r="AP240" s="33">
        <v>1313.603333</v>
      </c>
    </row>
    <row r="241" spans="2:42" x14ac:dyDescent="0.3">
      <c r="B241" s="33" t="s">
        <v>1</v>
      </c>
      <c r="C241" s="4" t="s">
        <v>45</v>
      </c>
      <c r="L241" s="33">
        <v>1685.665878</v>
      </c>
      <c r="M241" s="33">
        <v>1911.44119</v>
      </c>
      <c r="N241" s="33">
        <v>1911.44119</v>
      </c>
      <c r="O241" s="33">
        <v>1911.44119</v>
      </c>
      <c r="P241" s="33">
        <v>1339.3887500000001</v>
      </c>
      <c r="Q241" s="33">
        <v>1339.3887500000001</v>
      </c>
      <c r="R241" s="33">
        <v>1339.3887500000001</v>
      </c>
      <c r="S241" s="33">
        <v>1911.44119</v>
      </c>
      <c r="T241" s="33">
        <v>1954.3711900000001</v>
      </c>
      <c r="U241" s="33">
        <v>2043.6283040000001</v>
      </c>
      <c r="V241" s="33">
        <v>2020.776235</v>
      </c>
      <c r="W241" s="33">
        <v>2043.6283040000001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3">
      <c r="B242" s="33" t="s">
        <v>1</v>
      </c>
      <c r="C242" s="4" t="s">
        <v>46</v>
      </c>
    </row>
    <row r="243" spans="2:42" x14ac:dyDescent="0.3">
      <c r="B243" s="33" t="s">
        <v>1</v>
      </c>
      <c r="C243" s="4" t="s">
        <v>47</v>
      </c>
    </row>
    <row r="244" spans="2:42" x14ac:dyDescent="0.3">
      <c r="B244" s="33" t="s">
        <v>1</v>
      </c>
      <c r="C244" s="4" t="s">
        <v>15</v>
      </c>
      <c r="D244" s="33">
        <v>41226.418940000003</v>
      </c>
      <c r="E244" s="33">
        <v>41951.359400000001</v>
      </c>
      <c r="F244" s="33">
        <v>41470.997309999999</v>
      </c>
      <c r="G244" s="33">
        <v>42009.650260000002</v>
      </c>
      <c r="H244" s="33">
        <v>44297.60583</v>
      </c>
      <c r="I244" s="33">
        <v>44518.907800000001</v>
      </c>
      <c r="J244" s="33">
        <v>45641.517209999998</v>
      </c>
      <c r="K244" s="33">
        <v>48617.619189999998</v>
      </c>
      <c r="L244" s="33">
        <v>51803.139990000003</v>
      </c>
      <c r="M244" s="33">
        <v>52947.761109999999</v>
      </c>
      <c r="N244" s="33">
        <v>53267.525150000001</v>
      </c>
      <c r="O244" s="33">
        <v>53457.050349999998</v>
      </c>
      <c r="P244" s="33">
        <v>53523.855929999998</v>
      </c>
      <c r="Q244" s="33">
        <v>53564.889940000001</v>
      </c>
      <c r="R244" s="33">
        <v>54005.645539999998</v>
      </c>
      <c r="S244" s="33">
        <v>54021.98472</v>
      </c>
      <c r="T244" s="33">
        <v>55933.953090000003</v>
      </c>
      <c r="U244" s="33">
        <v>57921.246850000003</v>
      </c>
      <c r="V244" s="33">
        <v>57413.216760000003</v>
      </c>
      <c r="W244" s="33">
        <v>57755.86449</v>
      </c>
      <c r="X244" s="33">
        <v>57730.041239999999</v>
      </c>
      <c r="Y244" s="33">
        <v>57702.521240000002</v>
      </c>
      <c r="Z244" s="33">
        <v>57955.420449999998</v>
      </c>
      <c r="AA244" s="33">
        <v>58035.613149999997</v>
      </c>
      <c r="AB244" s="33">
        <v>58428.649899999997</v>
      </c>
      <c r="AC244" s="33">
        <v>59327.392670000001</v>
      </c>
      <c r="AD244" s="33">
        <v>59368.596250000002</v>
      </c>
      <c r="AE244" s="33">
        <v>59734.034240000001</v>
      </c>
      <c r="AF244" s="33">
        <v>59560.114300000001</v>
      </c>
      <c r="AG244" s="33">
        <v>59412.168380000003</v>
      </c>
      <c r="AH244" s="33">
        <v>59411.245060000001</v>
      </c>
      <c r="AI244" s="33">
        <v>59410.244480000001</v>
      </c>
      <c r="AJ244" s="33">
        <v>59409.411030000003</v>
      </c>
      <c r="AK244" s="33">
        <v>59408.394439999996</v>
      </c>
      <c r="AL244" s="33">
        <v>59408.023399999998</v>
      </c>
      <c r="AM244" s="33">
        <v>59407.775269999998</v>
      </c>
      <c r="AN244" s="33">
        <v>59111.652569999998</v>
      </c>
      <c r="AO244" s="33">
        <v>58583.524920000003</v>
      </c>
      <c r="AP244" s="33">
        <v>58018.694190000002</v>
      </c>
    </row>
    <row r="245" spans="2:42" x14ac:dyDescent="0.3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4173.2139429999997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3554.1030230000001</v>
      </c>
      <c r="U245" s="33">
        <v>3675.3979429999999</v>
      </c>
      <c r="V245" s="33">
        <v>3554.1030230000001</v>
      </c>
      <c r="W245" s="33">
        <v>3554.1030230000001</v>
      </c>
      <c r="X245" s="33">
        <v>4173.2139429999997</v>
      </c>
      <c r="Y245" s="33">
        <v>4164.8028569999997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3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2605.9488150000002</v>
      </c>
      <c r="R246" s="33">
        <v>2320.667477</v>
      </c>
      <c r="S246" s="33">
        <v>2605.9488150000002</v>
      </c>
      <c r="T246" s="33">
        <v>2306.9075389999998</v>
      </c>
      <c r="U246" s="33">
        <v>2605.9488150000002</v>
      </c>
      <c r="V246" s="33">
        <v>2605.9488150000002</v>
      </c>
      <c r="W246" s="33">
        <v>2605.9488150000002</v>
      </c>
      <c r="X246" s="33">
        <v>2289.4965320000001</v>
      </c>
      <c r="Y246" s="33">
        <v>2602.046272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3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56.805812430000003</v>
      </c>
      <c r="J247" s="33">
        <v>57.33176718</v>
      </c>
      <c r="K247" s="33">
        <v>57.33176718</v>
      </c>
      <c r="L247" s="33">
        <v>82.108821460000001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107.031932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93.293548229999999</v>
      </c>
      <c r="AP247" s="33">
        <v>79.345344010000005</v>
      </c>
    </row>
    <row r="248" spans="2:42" x14ac:dyDescent="0.3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3">
      <c r="B249" s="33" t="s">
        <v>26</v>
      </c>
      <c r="C249" s="4" t="s">
        <v>41</v>
      </c>
    </row>
    <row r="250" spans="2:42" x14ac:dyDescent="0.3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184.13474790000001</v>
      </c>
      <c r="N250" s="33">
        <v>207.4206906</v>
      </c>
      <c r="O250" s="33">
        <v>160.51175180000001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3">
      <c r="B251" s="33" t="s">
        <v>26</v>
      </c>
      <c r="C251" s="4" t="s">
        <v>43</v>
      </c>
    </row>
    <row r="252" spans="2:42" x14ac:dyDescent="0.3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1.223310983</v>
      </c>
      <c r="N252" s="33">
        <v>1.223310983</v>
      </c>
      <c r="O252" s="33">
        <v>1.4597314690000001</v>
      </c>
      <c r="P252" s="33">
        <v>1.223310983</v>
      </c>
      <c r="Q252" s="33">
        <v>1.2637062320000001</v>
      </c>
      <c r="R252" s="33">
        <v>1.223310983</v>
      </c>
      <c r="S252" s="33">
        <v>1.223310983</v>
      </c>
      <c r="T252" s="33">
        <v>1.223310983</v>
      </c>
      <c r="U252" s="33">
        <v>1.223310983</v>
      </c>
      <c r="V252" s="33">
        <v>1.223310983</v>
      </c>
      <c r="W252" s="33">
        <v>1.6498688509999999</v>
      </c>
      <c r="X252" s="33">
        <v>1.223310983</v>
      </c>
      <c r="Y252" s="33">
        <v>1.223310983</v>
      </c>
      <c r="Z252" s="33">
        <v>1.6498688509999999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3">
      <c r="B253" s="33" t="s">
        <v>26</v>
      </c>
      <c r="C253" s="4" t="s">
        <v>45</v>
      </c>
      <c r="L253" s="33">
        <v>1.4775450000000001</v>
      </c>
      <c r="M253" s="33">
        <v>1.990845</v>
      </c>
      <c r="N253" s="33">
        <v>1.990845</v>
      </c>
      <c r="O253" s="33">
        <v>1.990845</v>
      </c>
      <c r="P253" s="33">
        <v>1.5399</v>
      </c>
      <c r="Q253" s="33">
        <v>1.5399</v>
      </c>
      <c r="R253" s="33">
        <v>1.5399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3">
      <c r="B254" s="33" t="s">
        <v>26</v>
      </c>
      <c r="C254" s="4" t="s">
        <v>46</v>
      </c>
    </row>
    <row r="255" spans="2:42" x14ac:dyDescent="0.3">
      <c r="B255" s="33" t="s">
        <v>26</v>
      </c>
      <c r="C255" s="4" t="s">
        <v>47</v>
      </c>
    </row>
    <row r="256" spans="2:42" x14ac:dyDescent="0.3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3126.6587960000002</v>
      </c>
      <c r="J256" s="33">
        <v>3237.915109</v>
      </c>
      <c r="K256" s="33">
        <v>3300.7214589999999</v>
      </c>
      <c r="L256" s="33">
        <v>3407.8923730000001</v>
      </c>
      <c r="M256" s="33">
        <v>4648.4657159999997</v>
      </c>
      <c r="N256" s="33">
        <v>5626.6560879999997</v>
      </c>
      <c r="O256" s="33">
        <v>5579.983569</v>
      </c>
      <c r="P256" s="33">
        <v>5647.5546780000004</v>
      </c>
      <c r="Q256" s="33">
        <v>7213.1337199999998</v>
      </c>
      <c r="R256" s="33">
        <v>6927.811987</v>
      </c>
      <c r="S256" s="33">
        <v>7213.0948680000001</v>
      </c>
      <c r="T256" s="33">
        <v>6295.3920740000003</v>
      </c>
      <c r="U256" s="33">
        <v>6715.7282699999996</v>
      </c>
      <c r="V256" s="33">
        <v>6594.4333500000002</v>
      </c>
      <c r="W256" s="33">
        <v>6594.859907</v>
      </c>
      <c r="X256" s="33">
        <v>6897.0919869999998</v>
      </c>
      <c r="Y256" s="33">
        <v>7201.2306399999998</v>
      </c>
      <c r="Z256" s="33">
        <v>7213.9708280000004</v>
      </c>
      <c r="AA256" s="33">
        <v>7214.1352619999998</v>
      </c>
      <c r="AB256" s="33">
        <v>7214.1352619999998</v>
      </c>
      <c r="AC256" s="33">
        <v>7214.1352619999998</v>
      </c>
      <c r="AD256" s="33">
        <v>7214.1352619999998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8235.7000200000002</v>
      </c>
      <c r="AL256" s="33">
        <v>8235.7000200000002</v>
      </c>
      <c r="AM256" s="33">
        <v>8235.7000200000002</v>
      </c>
      <c r="AN256" s="33">
        <v>8235.7000200000002</v>
      </c>
      <c r="AO256" s="33">
        <v>8221.5122350000001</v>
      </c>
      <c r="AP256" s="33">
        <v>8207.5640299999995</v>
      </c>
    </row>
    <row r="257" spans="2:42" x14ac:dyDescent="0.3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3">
      <c r="B258" s="33" t="s">
        <v>27</v>
      </c>
      <c r="C258" s="4" t="s">
        <v>38</v>
      </c>
    </row>
    <row r="259" spans="2:42" x14ac:dyDescent="0.3">
      <c r="B259" s="33" t="s">
        <v>27</v>
      </c>
      <c r="C259" s="4" t="s">
        <v>39</v>
      </c>
    </row>
    <row r="260" spans="2:42" x14ac:dyDescent="0.3">
      <c r="B260" s="33" t="s">
        <v>27</v>
      </c>
      <c r="C260" s="4" t="s">
        <v>40</v>
      </c>
    </row>
    <row r="261" spans="2:42" x14ac:dyDescent="0.3">
      <c r="B261" s="33" t="s">
        <v>27</v>
      </c>
      <c r="C261" s="4" t="s">
        <v>41</v>
      </c>
    </row>
    <row r="262" spans="2:42" x14ac:dyDescent="0.3">
      <c r="B262" s="33" t="s">
        <v>27</v>
      </c>
      <c r="C262" s="4" t="s">
        <v>42</v>
      </c>
    </row>
    <row r="263" spans="2:42" x14ac:dyDescent="0.3">
      <c r="B263" s="33" t="s">
        <v>27</v>
      </c>
      <c r="C263" s="4" t="s">
        <v>43</v>
      </c>
    </row>
    <row r="264" spans="2:42" x14ac:dyDescent="0.3">
      <c r="B264" s="33" t="s">
        <v>27</v>
      </c>
      <c r="C264" s="4" t="s">
        <v>44</v>
      </c>
    </row>
    <row r="265" spans="2:42" x14ac:dyDescent="0.3">
      <c r="B265" s="33" t="s">
        <v>27</v>
      </c>
      <c r="C265" s="4" t="s">
        <v>45</v>
      </c>
    </row>
    <row r="266" spans="2:42" x14ac:dyDescent="0.3">
      <c r="B266" s="33" t="s">
        <v>27</v>
      </c>
      <c r="C266" s="4" t="s">
        <v>46</v>
      </c>
    </row>
    <row r="267" spans="2:42" x14ac:dyDescent="0.3">
      <c r="B267" s="33" t="s">
        <v>27</v>
      </c>
      <c r="C267" s="4" t="s">
        <v>47</v>
      </c>
    </row>
    <row r="268" spans="2:42" x14ac:dyDescent="0.3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3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3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3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3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3">
      <c r="B273" s="33" t="s">
        <v>61</v>
      </c>
      <c r="C273" s="4" t="s">
        <v>41</v>
      </c>
    </row>
    <row r="274" spans="2:42" x14ac:dyDescent="0.3">
      <c r="B274" s="33" t="s">
        <v>61</v>
      </c>
      <c r="C274" s="4" t="s">
        <v>42</v>
      </c>
    </row>
    <row r="275" spans="2:42" x14ac:dyDescent="0.3">
      <c r="B275" s="33" t="s">
        <v>61</v>
      </c>
      <c r="C275" s="4" t="s">
        <v>43</v>
      </c>
    </row>
    <row r="276" spans="2:42" x14ac:dyDescent="0.3">
      <c r="B276" s="33" t="s">
        <v>61</v>
      </c>
      <c r="C276" s="4" t="s">
        <v>44</v>
      </c>
    </row>
    <row r="277" spans="2:42" x14ac:dyDescent="0.3">
      <c r="B277" s="33" t="s">
        <v>61</v>
      </c>
      <c r="C277" s="4" t="s">
        <v>45</v>
      </c>
    </row>
    <row r="278" spans="2:42" x14ac:dyDescent="0.3">
      <c r="B278" s="33" t="s">
        <v>61</v>
      </c>
      <c r="C278" s="4" t="s">
        <v>46</v>
      </c>
    </row>
    <row r="279" spans="2:42" x14ac:dyDescent="0.3">
      <c r="B279" s="33" t="s">
        <v>61</v>
      </c>
      <c r="C279" s="4" t="s">
        <v>47</v>
      </c>
    </row>
    <row r="280" spans="2:42" x14ac:dyDescent="0.3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3">
      <c r="B281" s="33" t="s">
        <v>62</v>
      </c>
      <c r="C281" s="4" t="s">
        <v>37</v>
      </c>
    </row>
    <row r="282" spans="2:42" x14ac:dyDescent="0.3">
      <c r="B282" s="33" t="s">
        <v>62</v>
      </c>
      <c r="C282" s="4" t="s">
        <v>38</v>
      </c>
    </row>
    <row r="283" spans="2:42" x14ac:dyDescent="0.3">
      <c r="B283" s="33" t="s">
        <v>62</v>
      </c>
      <c r="C283" s="4" t="s">
        <v>39</v>
      </c>
    </row>
    <row r="284" spans="2:42" x14ac:dyDescent="0.3">
      <c r="B284" s="33" t="s">
        <v>62</v>
      </c>
      <c r="C284" s="4" t="s">
        <v>40</v>
      </c>
    </row>
    <row r="285" spans="2:42" x14ac:dyDescent="0.3">
      <c r="B285" s="33" t="s">
        <v>62</v>
      </c>
      <c r="C285" s="4" t="s">
        <v>41</v>
      </c>
    </row>
    <row r="286" spans="2:42" x14ac:dyDescent="0.3">
      <c r="B286" s="33" t="s">
        <v>62</v>
      </c>
      <c r="C286" s="4" t="s">
        <v>42</v>
      </c>
    </row>
    <row r="287" spans="2:42" x14ac:dyDescent="0.3">
      <c r="B287" s="33" t="s">
        <v>62</v>
      </c>
      <c r="C287" s="4" t="s">
        <v>43</v>
      </c>
    </row>
    <row r="288" spans="2:42" x14ac:dyDescent="0.3">
      <c r="B288" s="33" t="s">
        <v>62</v>
      </c>
      <c r="C288" s="4" t="s">
        <v>44</v>
      </c>
    </row>
    <row r="289" spans="2:42" x14ac:dyDescent="0.3">
      <c r="B289" s="33" t="s">
        <v>62</v>
      </c>
      <c r="C289" s="4" t="s">
        <v>45</v>
      </c>
    </row>
    <row r="290" spans="2:42" x14ac:dyDescent="0.3">
      <c r="B290" s="33" t="s">
        <v>62</v>
      </c>
      <c r="C290" s="4" t="s">
        <v>46</v>
      </c>
    </row>
    <row r="291" spans="2:42" x14ac:dyDescent="0.3">
      <c r="B291" s="33" t="s">
        <v>62</v>
      </c>
      <c r="C291" s="4" t="s">
        <v>47</v>
      </c>
    </row>
    <row r="292" spans="2:42" x14ac:dyDescent="0.3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3">
      <c r="B293" s="33" t="s">
        <v>63</v>
      </c>
      <c r="C293" s="4" t="s">
        <v>37</v>
      </c>
      <c r="AA293" s="33">
        <v>434.37848659999997</v>
      </c>
      <c r="AB293" s="33">
        <v>1506.8094639999999</v>
      </c>
      <c r="AC293" s="33">
        <v>1506.8094639999999</v>
      </c>
      <c r="AD293" s="33">
        <v>1506.8094639999999</v>
      </c>
      <c r="AE293" s="33">
        <v>1506.8094639999999</v>
      </c>
      <c r="AF293" s="33">
        <v>1506.8094639999999</v>
      </c>
      <c r="AG293" s="33">
        <v>1506.8094639999999</v>
      </c>
      <c r="AH293" s="33">
        <v>1506.8094639999999</v>
      </c>
      <c r="AI293" s="33">
        <v>1506.8094639999999</v>
      </c>
      <c r="AJ293" s="33">
        <v>1506.8094639999999</v>
      </c>
      <c r="AK293" s="33">
        <v>1506.8094639999999</v>
      </c>
      <c r="AL293" s="33">
        <v>1506.8094639999999</v>
      </c>
      <c r="AM293" s="33">
        <v>1506.8094639999999</v>
      </c>
      <c r="AN293" s="33">
        <v>1506.8094639999999</v>
      </c>
      <c r="AO293" s="33">
        <v>1506.8094639999999</v>
      </c>
      <c r="AP293" s="33">
        <v>1506.8094639999999</v>
      </c>
    </row>
    <row r="294" spans="2:42" x14ac:dyDescent="0.3">
      <c r="B294" s="33" t="s">
        <v>63</v>
      </c>
      <c r="C294" s="4" t="s">
        <v>38</v>
      </c>
    </row>
    <row r="295" spans="2:42" x14ac:dyDescent="0.3">
      <c r="B295" s="33" t="s">
        <v>63</v>
      </c>
      <c r="C295" s="4" t="s">
        <v>39</v>
      </c>
    </row>
    <row r="296" spans="2:42" x14ac:dyDescent="0.3">
      <c r="B296" s="33" t="s">
        <v>63</v>
      </c>
      <c r="C296" s="4" t="s">
        <v>40</v>
      </c>
    </row>
    <row r="297" spans="2:42" x14ac:dyDescent="0.3">
      <c r="B297" s="33" t="s">
        <v>63</v>
      </c>
      <c r="C297" s="4" t="s">
        <v>41</v>
      </c>
    </row>
    <row r="298" spans="2:42" x14ac:dyDescent="0.3">
      <c r="B298" s="33" t="s">
        <v>63</v>
      </c>
      <c r="C298" s="4" t="s">
        <v>42</v>
      </c>
    </row>
    <row r="299" spans="2:42" x14ac:dyDescent="0.3">
      <c r="B299" s="33" t="s">
        <v>63</v>
      </c>
      <c r="C299" s="4" t="s">
        <v>43</v>
      </c>
    </row>
    <row r="300" spans="2:42" x14ac:dyDescent="0.3">
      <c r="B300" s="33" t="s">
        <v>63</v>
      </c>
      <c r="C300" s="4" t="s">
        <v>44</v>
      </c>
    </row>
    <row r="301" spans="2:42" x14ac:dyDescent="0.3">
      <c r="B301" s="33" t="s">
        <v>63</v>
      </c>
      <c r="C301" s="4" t="s">
        <v>45</v>
      </c>
    </row>
    <row r="302" spans="2:42" x14ac:dyDescent="0.3">
      <c r="B302" s="33" t="s">
        <v>63</v>
      </c>
      <c r="C302" s="4" t="s">
        <v>46</v>
      </c>
    </row>
    <row r="303" spans="2:42" x14ac:dyDescent="0.3">
      <c r="B303" s="33" t="s">
        <v>63</v>
      </c>
      <c r="C303" s="4" t="s">
        <v>47</v>
      </c>
    </row>
    <row r="304" spans="2:42" x14ac:dyDescent="0.3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434.37848659999997</v>
      </c>
      <c r="AB304" s="33">
        <v>1506.8094639999999</v>
      </c>
      <c r="AC304" s="33">
        <v>1506.8094639999999</v>
      </c>
      <c r="AD304" s="33">
        <v>1506.8094639999999</v>
      </c>
      <c r="AE304" s="33">
        <v>1506.8094639999999</v>
      </c>
      <c r="AF304" s="33">
        <v>1506.8094639999999</v>
      </c>
      <c r="AG304" s="33">
        <v>1506.8094639999999</v>
      </c>
      <c r="AH304" s="33">
        <v>1506.8094639999999</v>
      </c>
      <c r="AI304" s="33">
        <v>1506.8094639999999</v>
      </c>
      <c r="AJ304" s="33">
        <v>1506.8094639999999</v>
      </c>
      <c r="AK304" s="33">
        <v>1506.8094639999999</v>
      </c>
      <c r="AL304" s="33">
        <v>1506.8094639999999</v>
      </c>
      <c r="AM304" s="33">
        <v>1506.8094639999999</v>
      </c>
      <c r="AN304" s="33">
        <v>1506.8094639999999</v>
      </c>
      <c r="AO304" s="33">
        <v>1506.8094639999999</v>
      </c>
      <c r="AP304" s="33">
        <v>1506.8094639999999</v>
      </c>
    </row>
    <row r="305" spans="2:42" x14ac:dyDescent="0.3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3">
      <c r="B306" s="33" t="s">
        <v>64</v>
      </c>
      <c r="C306" s="4" t="s">
        <v>38</v>
      </c>
    </row>
    <row r="307" spans="2:42" x14ac:dyDescent="0.3">
      <c r="B307" s="33" t="s">
        <v>64</v>
      </c>
      <c r="C307" s="4" t="s">
        <v>39</v>
      </c>
    </row>
    <row r="308" spans="2:42" x14ac:dyDescent="0.3">
      <c r="B308" s="33" t="s">
        <v>64</v>
      </c>
      <c r="C308" s="4" t="s">
        <v>40</v>
      </c>
    </row>
    <row r="309" spans="2:42" x14ac:dyDescent="0.3">
      <c r="B309" s="33" t="s">
        <v>64</v>
      </c>
      <c r="C309" s="4" t="s">
        <v>41</v>
      </c>
    </row>
    <row r="310" spans="2:42" x14ac:dyDescent="0.3">
      <c r="B310" s="33" t="s">
        <v>64</v>
      </c>
      <c r="C310" s="4" t="s">
        <v>42</v>
      </c>
    </row>
    <row r="311" spans="2:42" x14ac:dyDescent="0.3">
      <c r="B311" s="33" t="s">
        <v>64</v>
      </c>
      <c r="C311" s="4" t="s">
        <v>43</v>
      </c>
    </row>
    <row r="312" spans="2:42" x14ac:dyDescent="0.3">
      <c r="B312" s="33" t="s">
        <v>64</v>
      </c>
      <c r="C312" s="4" t="s">
        <v>44</v>
      </c>
    </row>
    <row r="313" spans="2:42" x14ac:dyDescent="0.3">
      <c r="B313" s="33" t="s">
        <v>64</v>
      </c>
      <c r="C313" s="4" t="s">
        <v>45</v>
      </c>
    </row>
    <row r="314" spans="2:42" x14ac:dyDescent="0.3">
      <c r="B314" s="33" t="s">
        <v>64</v>
      </c>
      <c r="C314" s="4" t="s">
        <v>46</v>
      </c>
    </row>
    <row r="315" spans="2:42" x14ac:dyDescent="0.3">
      <c r="B315" s="33" t="s">
        <v>64</v>
      </c>
      <c r="C315" s="4" t="s">
        <v>47</v>
      </c>
    </row>
    <row r="316" spans="2:42" x14ac:dyDescent="0.3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3">
      <c r="B317" s="33" t="s">
        <v>65</v>
      </c>
      <c r="C317" s="4" t="s">
        <v>37</v>
      </c>
    </row>
    <row r="318" spans="2:42" x14ac:dyDescent="0.3">
      <c r="B318" s="33" t="s">
        <v>65</v>
      </c>
      <c r="C318" s="4" t="s">
        <v>38</v>
      </c>
    </row>
    <row r="319" spans="2:42" x14ac:dyDescent="0.3">
      <c r="B319" s="33" t="s">
        <v>65</v>
      </c>
      <c r="C319" s="4" t="s">
        <v>39</v>
      </c>
    </row>
    <row r="320" spans="2:42" x14ac:dyDescent="0.3">
      <c r="B320" s="33" t="s">
        <v>65</v>
      </c>
      <c r="C320" s="4" t="s">
        <v>40</v>
      </c>
    </row>
    <row r="321" spans="2:42" x14ac:dyDescent="0.3">
      <c r="B321" s="33" t="s">
        <v>65</v>
      </c>
      <c r="C321" s="4" t="s">
        <v>41</v>
      </c>
    </row>
    <row r="322" spans="2:42" x14ac:dyDescent="0.3">
      <c r="B322" s="33" t="s">
        <v>65</v>
      </c>
      <c r="C322" s="4" t="s">
        <v>42</v>
      </c>
    </row>
    <row r="323" spans="2:42" x14ac:dyDescent="0.3">
      <c r="B323" s="33" t="s">
        <v>65</v>
      </c>
      <c r="C323" s="4" t="s">
        <v>43</v>
      </c>
    </row>
    <row r="324" spans="2:42" x14ac:dyDescent="0.3">
      <c r="B324" s="33" t="s">
        <v>65</v>
      </c>
      <c r="C324" s="4" t="s">
        <v>44</v>
      </c>
    </row>
    <row r="325" spans="2:42" x14ac:dyDescent="0.3">
      <c r="B325" s="33" t="s">
        <v>65</v>
      </c>
      <c r="C325" s="4" t="s">
        <v>45</v>
      </c>
    </row>
    <row r="326" spans="2:42" x14ac:dyDescent="0.3">
      <c r="B326" s="33" t="s">
        <v>65</v>
      </c>
      <c r="C326" s="4" t="s">
        <v>46</v>
      </c>
    </row>
    <row r="327" spans="2:42" x14ac:dyDescent="0.3">
      <c r="B327" s="33" t="s">
        <v>65</v>
      </c>
      <c r="C327" s="4" t="s">
        <v>47</v>
      </c>
    </row>
    <row r="328" spans="2:42" x14ac:dyDescent="0.3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3">
      <c r="B329" s="33" t="s">
        <v>66</v>
      </c>
      <c r="C329" s="4" t="s">
        <v>37</v>
      </c>
    </row>
    <row r="330" spans="2:42" x14ac:dyDescent="0.3">
      <c r="B330" s="33" t="s">
        <v>66</v>
      </c>
      <c r="C330" s="4" t="s">
        <v>38</v>
      </c>
    </row>
    <row r="331" spans="2:42" x14ac:dyDescent="0.3">
      <c r="B331" s="33" t="s">
        <v>66</v>
      </c>
      <c r="C331" s="4" t="s">
        <v>39</v>
      </c>
    </row>
    <row r="332" spans="2:42" x14ac:dyDescent="0.3">
      <c r="B332" s="33" t="s">
        <v>66</v>
      </c>
      <c r="C332" s="4" t="s">
        <v>40</v>
      </c>
    </row>
    <row r="333" spans="2:42" x14ac:dyDescent="0.3">
      <c r="B333" s="33" t="s">
        <v>66</v>
      </c>
      <c r="C333" s="4" t="s">
        <v>41</v>
      </c>
    </row>
    <row r="334" spans="2:42" x14ac:dyDescent="0.3">
      <c r="B334" s="33" t="s">
        <v>66</v>
      </c>
      <c r="C334" s="4" t="s">
        <v>42</v>
      </c>
    </row>
    <row r="335" spans="2:42" x14ac:dyDescent="0.3">
      <c r="B335" s="33" t="s">
        <v>66</v>
      </c>
      <c r="C335" s="4" t="s">
        <v>43</v>
      </c>
    </row>
    <row r="336" spans="2:42" x14ac:dyDescent="0.3">
      <c r="B336" s="33" t="s">
        <v>66</v>
      </c>
      <c r="C336" s="4" t="s">
        <v>44</v>
      </c>
    </row>
    <row r="337" spans="2:42" x14ac:dyDescent="0.3">
      <c r="B337" s="33" t="s">
        <v>66</v>
      </c>
      <c r="C337" s="4" t="s">
        <v>45</v>
      </c>
    </row>
    <row r="338" spans="2:42" x14ac:dyDescent="0.3">
      <c r="B338" s="33" t="s">
        <v>66</v>
      </c>
      <c r="C338" s="4" t="s">
        <v>46</v>
      </c>
    </row>
    <row r="339" spans="2:42" x14ac:dyDescent="0.3">
      <c r="B339" s="33" t="s">
        <v>66</v>
      </c>
      <c r="C339" s="4" t="s">
        <v>47</v>
      </c>
    </row>
    <row r="340" spans="2:42" x14ac:dyDescent="0.3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3">
      <c r="B341" s="33" t="s">
        <v>67</v>
      </c>
      <c r="C341" s="33" t="s">
        <v>37</v>
      </c>
    </row>
    <row r="342" spans="2:42" x14ac:dyDescent="0.3">
      <c r="B342" s="33" t="s">
        <v>67</v>
      </c>
      <c r="C342" s="33" t="s">
        <v>38</v>
      </c>
    </row>
    <row r="343" spans="2:42" x14ac:dyDescent="0.3">
      <c r="B343" s="33" t="s">
        <v>67</v>
      </c>
      <c r="C343" s="33" t="s">
        <v>39</v>
      </c>
    </row>
    <row r="344" spans="2:42" x14ac:dyDescent="0.3">
      <c r="B344" s="33" t="s">
        <v>67</v>
      </c>
      <c r="C344" s="33" t="s">
        <v>40</v>
      </c>
    </row>
    <row r="345" spans="2:42" x14ac:dyDescent="0.3">
      <c r="B345" s="33" t="s">
        <v>67</v>
      </c>
      <c r="C345" s="33" t="s">
        <v>41</v>
      </c>
    </row>
    <row r="346" spans="2:42" x14ac:dyDescent="0.3">
      <c r="B346" s="33" t="s">
        <v>67</v>
      </c>
      <c r="C346" s="33" t="s">
        <v>42</v>
      </c>
    </row>
    <row r="347" spans="2:42" x14ac:dyDescent="0.3">
      <c r="B347" s="33" t="s">
        <v>67</v>
      </c>
      <c r="C347" s="33" t="s">
        <v>43</v>
      </c>
    </row>
    <row r="348" spans="2:42" x14ac:dyDescent="0.3">
      <c r="B348" s="33" t="s">
        <v>67</v>
      </c>
      <c r="C348" s="33" t="s">
        <v>44</v>
      </c>
    </row>
    <row r="349" spans="2:42" x14ac:dyDescent="0.3">
      <c r="B349" s="33" t="s">
        <v>67</v>
      </c>
      <c r="C349" s="33" t="s">
        <v>45</v>
      </c>
    </row>
    <row r="350" spans="2:42" x14ac:dyDescent="0.3">
      <c r="B350" s="33" t="s">
        <v>67</v>
      </c>
      <c r="C350" s="33" t="s">
        <v>46</v>
      </c>
    </row>
    <row r="351" spans="2:42" x14ac:dyDescent="0.3">
      <c r="B351" s="33" t="s">
        <v>67</v>
      </c>
      <c r="C351" s="33" t="s">
        <v>47</v>
      </c>
    </row>
    <row r="352" spans="2:42" x14ac:dyDescent="0.3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3">
      <c r="B353" s="33" t="s">
        <v>68</v>
      </c>
      <c r="C353" s="33" t="s">
        <v>37</v>
      </c>
    </row>
    <row r="354" spans="2:42" x14ac:dyDescent="0.3">
      <c r="B354" s="33" t="s">
        <v>68</v>
      </c>
      <c r="C354" s="33" t="s">
        <v>38</v>
      </c>
    </row>
    <row r="355" spans="2:42" x14ac:dyDescent="0.3">
      <c r="B355" s="33" t="s">
        <v>68</v>
      </c>
      <c r="C355" s="33" t="s">
        <v>39</v>
      </c>
    </row>
    <row r="356" spans="2:42" x14ac:dyDescent="0.3">
      <c r="B356" s="33" t="s">
        <v>68</v>
      </c>
      <c r="C356" s="33" t="s">
        <v>40</v>
      </c>
    </row>
    <row r="357" spans="2:42" x14ac:dyDescent="0.3">
      <c r="B357" s="33" t="s">
        <v>68</v>
      </c>
      <c r="C357" s="33" t="s">
        <v>41</v>
      </c>
    </row>
    <row r="358" spans="2:42" x14ac:dyDescent="0.3">
      <c r="B358" s="33" t="s">
        <v>68</v>
      </c>
      <c r="C358" s="33" t="s">
        <v>42</v>
      </c>
    </row>
    <row r="359" spans="2:42" x14ac:dyDescent="0.3">
      <c r="B359" s="33" t="s">
        <v>68</v>
      </c>
      <c r="C359" s="33" t="s">
        <v>43</v>
      </c>
    </row>
    <row r="360" spans="2:42" x14ac:dyDescent="0.3">
      <c r="B360" s="33" t="s">
        <v>68</v>
      </c>
      <c r="C360" s="33" t="s">
        <v>44</v>
      </c>
    </row>
    <row r="361" spans="2:42" x14ac:dyDescent="0.3">
      <c r="B361" s="33" t="s">
        <v>68</v>
      </c>
      <c r="C361" s="33" t="s">
        <v>45</v>
      </c>
    </row>
    <row r="362" spans="2:42" x14ac:dyDescent="0.3">
      <c r="B362" s="33" t="s">
        <v>68</v>
      </c>
      <c r="C362" s="33" t="s">
        <v>46</v>
      </c>
    </row>
    <row r="363" spans="2:42" x14ac:dyDescent="0.3">
      <c r="B363" s="33" t="s">
        <v>68</v>
      </c>
      <c r="C363" s="33" t="s">
        <v>47</v>
      </c>
    </row>
    <row r="364" spans="2:42" x14ac:dyDescent="0.3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3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3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3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21.497624999999999</v>
      </c>
      <c r="H367" s="33">
        <v>28.663499999999999</v>
      </c>
      <c r="I367" s="33">
        <v>21.497624999999999</v>
      </c>
      <c r="J367" s="33">
        <v>186.72345000000001</v>
      </c>
      <c r="K367" s="33">
        <v>153.14846249999999</v>
      </c>
      <c r="L367" s="33">
        <v>175.687275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3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254.79499999999999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3">
      <c r="B369" s="33" t="s">
        <v>28</v>
      </c>
      <c r="C369" s="33" t="s">
        <v>41</v>
      </c>
    </row>
    <row r="370" spans="2:42" x14ac:dyDescent="0.3">
      <c r="B370" s="33" t="s">
        <v>28</v>
      </c>
      <c r="C370" s="33" t="s">
        <v>42</v>
      </c>
    </row>
    <row r="371" spans="2:42" x14ac:dyDescent="0.3">
      <c r="B371" s="33" t="s">
        <v>28</v>
      </c>
      <c r="C371" s="33" t="s">
        <v>43</v>
      </c>
    </row>
    <row r="372" spans="2:42" x14ac:dyDescent="0.3">
      <c r="B372" s="33" t="s">
        <v>28</v>
      </c>
      <c r="C372" s="33" t="s">
        <v>44</v>
      </c>
    </row>
    <row r="373" spans="2:42" x14ac:dyDescent="0.3">
      <c r="B373" s="33" t="s">
        <v>28</v>
      </c>
      <c r="C373" s="33" t="s">
        <v>45</v>
      </c>
    </row>
    <row r="374" spans="2:42" x14ac:dyDescent="0.3">
      <c r="B374" s="33" t="s">
        <v>28</v>
      </c>
      <c r="C374" s="33" t="s">
        <v>46</v>
      </c>
    </row>
    <row r="375" spans="2:42" x14ac:dyDescent="0.3">
      <c r="B375" s="33" t="s">
        <v>28</v>
      </c>
      <c r="C375" s="33" t="s">
        <v>47</v>
      </c>
    </row>
    <row r="376" spans="2:42" x14ac:dyDescent="0.3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311.50021420000002</v>
      </c>
      <c r="H376" s="33">
        <v>318.67108919999998</v>
      </c>
      <c r="I376" s="33">
        <v>311.50521420000001</v>
      </c>
      <c r="J376" s="33">
        <v>483.57035919999998</v>
      </c>
      <c r="K376" s="33">
        <v>591.69637169999999</v>
      </c>
      <c r="L376" s="33">
        <v>657.69996990000004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3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3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3">
      <c r="B379" s="33" t="s">
        <v>29</v>
      </c>
      <c r="C379" s="33" t="s">
        <v>39</v>
      </c>
    </row>
    <row r="380" spans="2:42" x14ac:dyDescent="0.3">
      <c r="B380" s="33" t="s">
        <v>29</v>
      </c>
      <c r="C380" s="33" t="s">
        <v>40</v>
      </c>
    </row>
    <row r="381" spans="2:42" x14ac:dyDescent="0.3">
      <c r="B381" s="33" t="s">
        <v>29</v>
      </c>
      <c r="C381" s="33" t="s">
        <v>41</v>
      </c>
    </row>
    <row r="382" spans="2:42" x14ac:dyDescent="0.3">
      <c r="B382" s="33" t="s">
        <v>29</v>
      </c>
      <c r="C382" s="33" t="s">
        <v>42</v>
      </c>
    </row>
    <row r="383" spans="2:42" x14ac:dyDescent="0.3">
      <c r="B383" s="33" t="s">
        <v>29</v>
      </c>
      <c r="C383" s="33" t="s">
        <v>43</v>
      </c>
    </row>
    <row r="384" spans="2:42" x14ac:dyDescent="0.3">
      <c r="B384" s="33" t="s">
        <v>29</v>
      </c>
      <c r="C384" s="33" t="s">
        <v>44</v>
      </c>
    </row>
    <row r="385" spans="2:42" x14ac:dyDescent="0.3">
      <c r="B385" s="33" t="s">
        <v>29</v>
      </c>
      <c r="C385" s="33" t="s">
        <v>45</v>
      </c>
    </row>
    <row r="386" spans="2:42" x14ac:dyDescent="0.3">
      <c r="B386" s="33" t="s">
        <v>29</v>
      </c>
      <c r="C386" s="33" t="s">
        <v>46</v>
      </c>
    </row>
    <row r="387" spans="2:42" x14ac:dyDescent="0.3">
      <c r="B387" s="33" t="s">
        <v>29</v>
      </c>
      <c r="C387" s="33" t="s">
        <v>47</v>
      </c>
    </row>
    <row r="388" spans="2:42" x14ac:dyDescent="0.3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3">
      <c r="B389" s="33" t="s">
        <v>30</v>
      </c>
      <c r="C389" s="33" t="s">
        <v>37</v>
      </c>
    </row>
    <row r="390" spans="2:42" x14ac:dyDescent="0.3">
      <c r="B390" s="33" t="s">
        <v>30</v>
      </c>
      <c r="C390" s="33" t="s">
        <v>38</v>
      </c>
    </row>
    <row r="391" spans="2:42" x14ac:dyDescent="0.3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3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3">
      <c r="B393" s="33" t="s">
        <v>30</v>
      </c>
      <c r="C393" s="33" t="s">
        <v>41</v>
      </c>
    </row>
    <row r="394" spans="2:42" x14ac:dyDescent="0.3">
      <c r="B394" s="33" t="s">
        <v>30</v>
      </c>
      <c r="C394" s="33" t="s">
        <v>42</v>
      </c>
    </row>
    <row r="395" spans="2:42" x14ac:dyDescent="0.3">
      <c r="B395" s="33" t="s">
        <v>30</v>
      </c>
      <c r="C395" s="33" t="s">
        <v>43</v>
      </c>
    </row>
    <row r="396" spans="2:42" x14ac:dyDescent="0.3">
      <c r="B396" s="33" t="s">
        <v>30</v>
      </c>
      <c r="C396" s="33" t="s">
        <v>44</v>
      </c>
    </row>
    <row r="397" spans="2:42" x14ac:dyDescent="0.3">
      <c r="B397" s="33" t="s">
        <v>30</v>
      </c>
      <c r="C397" s="33" t="s">
        <v>45</v>
      </c>
    </row>
    <row r="398" spans="2:42" x14ac:dyDescent="0.3">
      <c r="B398" s="33" t="s">
        <v>30</v>
      </c>
      <c r="C398" s="33" t="s">
        <v>46</v>
      </c>
    </row>
    <row r="399" spans="2:42" x14ac:dyDescent="0.3">
      <c r="B399" s="33" t="s">
        <v>30</v>
      </c>
      <c r="C399" s="33" t="s">
        <v>47</v>
      </c>
    </row>
    <row r="400" spans="2:42" x14ac:dyDescent="0.3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3">
      <c r="B401" s="33" t="s">
        <v>31</v>
      </c>
      <c r="C401" s="33" t="s">
        <v>37</v>
      </c>
    </row>
    <row r="402" spans="2:42" x14ac:dyDescent="0.3">
      <c r="B402" s="33" t="s">
        <v>31</v>
      </c>
      <c r="C402" s="33" t="s">
        <v>38</v>
      </c>
    </row>
    <row r="403" spans="2:42" x14ac:dyDescent="0.3">
      <c r="B403" s="33" t="s">
        <v>31</v>
      </c>
      <c r="C403" s="33" t="s">
        <v>39</v>
      </c>
    </row>
    <row r="404" spans="2:42" x14ac:dyDescent="0.3">
      <c r="B404" s="33" t="s">
        <v>31</v>
      </c>
      <c r="C404" s="33" t="s">
        <v>40</v>
      </c>
    </row>
    <row r="405" spans="2:42" x14ac:dyDescent="0.3">
      <c r="B405" s="33" t="s">
        <v>31</v>
      </c>
      <c r="C405" s="33" t="s">
        <v>41</v>
      </c>
    </row>
    <row r="406" spans="2:42" x14ac:dyDescent="0.3">
      <c r="B406" s="33" t="s">
        <v>31</v>
      </c>
      <c r="C406" s="33" t="s">
        <v>42</v>
      </c>
    </row>
    <row r="407" spans="2:42" x14ac:dyDescent="0.3">
      <c r="B407" s="33" t="s">
        <v>31</v>
      </c>
      <c r="C407" s="33" t="s">
        <v>43</v>
      </c>
    </row>
    <row r="408" spans="2:42" x14ac:dyDescent="0.3">
      <c r="B408" s="33" t="s">
        <v>31</v>
      </c>
      <c r="C408" s="33" t="s">
        <v>44</v>
      </c>
    </row>
    <row r="409" spans="2:42" x14ac:dyDescent="0.3">
      <c r="B409" s="33" t="s">
        <v>31</v>
      </c>
      <c r="C409" s="33" t="s">
        <v>45</v>
      </c>
    </row>
    <row r="410" spans="2:42" x14ac:dyDescent="0.3">
      <c r="B410" s="33" t="s">
        <v>31</v>
      </c>
      <c r="C410" s="33" t="s">
        <v>46</v>
      </c>
    </row>
    <row r="411" spans="2:42" x14ac:dyDescent="0.3">
      <c r="B411" s="33" t="s">
        <v>31</v>
      </c>
      <c r="C411" s="33" t="s">
        <v>47</v>
      </c>
    </row>
    <row r="412" spans="2:42" x14ac:dyDescent="0.3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3">
      <c r="B413" s="33" t="s">
        <v>32</v>
      </c>
      <c r="C413" s="33" t="s">
        <v>37</v>
      </c>
    </row>
    <row r="414" spans="2:42" x14ac:dyDescent="0.3">
      <c r="B414" s="33" t="s">
        <v>32</v>
      </c>
      <c r="C414" s="33" t="s">
        <v>38</v>
      </c>
    </row>
    <row r="415" spans="2:42" x14ac:dyDescent="0.3">
      <c r="B415" s="33" t="s">
        <v>32</v>
      </c>
      <c r="C415" s="33" t="s">
        <v>39</v>
      </c>
      <c r="N415" s="33">
        <v>442.13346250000001</v>
      </c>
      <c r="O415" s="33">
        <v>3619.451262</v>
      </c>
      <c r="P415" s="33">
        <v>4929.9978339999998</v>
      </c>
      <c r="Q415" s="33">
        <v>4929.9978339999998</v>
      </c>
      <c r="R415" s="33">
        <v>4929.9978339999998</v>
      </c>
      <c r="S415" s="33">
        <v>7002.5467159999998</v>
      </c>
      <c r="T415" s="33">
        <v>8588.6192100000007</v>
      </c>
      <c r="U415" s="33">
        <v>8633.3913300000004</v>
      </c>
      <c r="V415" s="33">
        <v>8633.3913300000004</v>
      </c>
      <c r="W415" s="33">
        <v>8633.3913300000004</v>
      </c>
      <c r="X415" s="33">
        <v>8633.3913300000004</v>
      </c>
      <c r="Y415" s="33">
        <v>8633.3913300000004</v>
      </c>
      <c r="Z415" s="33">
        <v>8633.3913300000004</v>
      </c>
      <c r="AA415" s="33">
        <v>8633.3913300000004</v>
      </c>
      <c r="AB415" s="33">
        <v>8633.3913300000004</v>
      </c>
      <c r="AC415" s="33">
        <v>8633.3913300000004</v>
      </c>
      <c r="AD415" s="33">
        <v>8633.3913300000004</v>
      </c>
      <c r="AE415" s="33">
        <v>8633.3913300000004</v>
      </c>
      <c r="AF415" s="33">
        <v>8633.3913300000004</v>
      </c>
      <c r="AG415" s="33">
        <v>8633.3913300000004</v>
      </c>
      <c r="AH415" s="33">
        <v>8633.3913300000004</v>
      </c>
      <c r="AI415" s="33">
        <v>8633.3913300000004</v>
      </c>
      <c r="AJ415" s="33">
        <v>8633.3913300000004</v>
      </c>
      <c r="AK415" s="33">
        <v>8633.3913300000004</v>
      </c>
      <c r="AL415" s="33">
        <v>8633.3913300000004</v>
      </c>
      <c r="AM415" s="33">
        <v>8633.3913300000004</v>
      </c>
      <c r="AN415" s="33">
        <v>8633.3913300000004</v>
      </c>
      <c r="AO415" s="33">
        <v>8633.3913300000004</v>
      </c>
      <c r="AP415" s="33">
        <v>8633.3913300000004</v>
      </c>
    </row>
    <row r="416" spans="2:42" x14ac:dyDescent="0.3">
      <c r="B416" s="33" t="s">
        <v>32</v>
      </c>
      <c r="C416" s="33" t="s">
        <v>40</v>
      </c>
    </row>
    <row r="417" spans="2:42" x14ac:dyDescent="0.3">
      <c r="B417" s="33" t="s">
        <v>32</v>
      </c>
      <c r="C417" s="33" t="s">
        <v>41</v>
      </c>
    </row>
    <row r="418" spans="2:42" x14ac:dyDescent="0.3">
      <c r="B418" s="33" t="s">
        <v>32</v>
      </c>
      <c r="C418" s="33" t="s">
        <v>42</v>
      </c>
    </row>
    <row r="419" spans="2:42" x14ac:dyDescent="0.3">
      <c r="B419" s="33" t="s">
        <v>32</v>
      </c>
      <c r="C419" s="33" t="s">
        <v>43</v>
      </c>
    </row>
    <row r="420" spans="2:42" x14ac:dyDescent="0.3">
      <c r="B420" s="33" t="s">
        <v>32</v>
      </c>
      <c r="C420" s="33" t="s">
        <v>44</v>
      </c>
    </row>
    <row r="421" spans="2:42" x14ac:dyDescent="0.3">
      <c r="B421" s="33" t="s">
        <v>32</v>
      </c>
      <c r="C421" s="33" t="s">
        <v>45</v>
      </c>
    </row>
    <row r="422" spans="2:42" x14ac:dyDescent="0.3">
      <c r="B422" s="33" t="s">
        <v>32</v>
      </c>
      <c r="C422" s="33" t="s">
        <v>46</v>
      </c>
    </row>
    <row r="423" spans="2:42" x14ac:dyDescent="0.3">
      <c r="B423" s="33" t="s">
        <v>32</v>
      </c>
      <c r="C423" s="33" t="s">
        <v>47</v>
      </c>
    </row>
    <row r="424" spans="2:42" x14ac:dyDescent="0.3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442.13346250000001</v>
      </c>
      <c r="O424" s="33">
        <v>3619.451262</v>
      </c>
      <c r="P424" s="33">
        <v>4929.9978339999998</v>
      </c>
      <c r="Q424" s="33">
        <v>4929.9978339999998</v>
      </c>
      <c r="R424" s="33">
        <v>4929.9978339999998</v>
      </c>
      <c r="S424" s="33">
        <v>7002.5467159999998</v>
      </c>
      <c r="T424" s="33">
        <v>8588.6192100000007</v>
      </c>
      <c r="U424" s="33">
        <v>8633.3913300000004</v>
      </c>
      <c r="V424" s="33">
        <v>8633.3913300000004</v>
      </c>
      <c r="W424" s="33">
        <v>8633.3913300000004</v>
      </c>
      <c r="X424" s="33">
        <v>8633.3913300000004</v>
      </c>
      <c r="Y424" s="33">
        <v>8633.3913300000004</v>
      </c>
      <c r="Z424" s="33">
        <v>8633.3913300000004</v>
      </c>
      <c r="AA424" s="33">
        <v>8633.3913300000004</v>
      </c>
      <c r="AB424" s="33">
        <v>8633.3913300000004</v>
      </c>
      <c r="AC424" s="33">
        <v>8633.3913300000004</v>
      </c>
      <c r="AD424" s="33">
        <v>8633.3913300000004</v>
      </c>
      <c r="AE424" s="33">
        <v>8633.3913300000004</v>
      </c>
      <c r="AF424" s="33">
        <v>8633.3913300000004</v>
      </c>
      <c r="AG424" s="33">
        <v>8633.3913300000004</v>
      </c>
      <c r="AH424" s="33">
        <v>8633.3913300000004</v>
      </c>
      <c r="AI424" s="33">
        <v>8633.3913300000004</v>
      </c>
      <c r="AJ424" s="33">
        <v>8633.3913300000004</v>
      </c>
      <c r="AK424" s="33">
        <v>8633.3913300000004</v>
      </c>
      <c r="AL424" s="33">
        <v>8633.3913300000004</v>
      </c>
      <c r="AM424" s="33">
        <v>8633.3913300000004</v>
      </c>
      <c r="AN424" s="33">
        <v>8633.3913300000004</v>
      </c>
      <c r="AO424" s="33">
        <v>8633.3913300000004</v>
      </c>
      <c r="AP424" s="33">
        <v>8633.3913300000004</v>
      </c>
    </row>
    <row r="425" spans="2:42" x14ac:dyDescent="0.3">
      <c r="B425" s="33" t="s">
        <v>33</v>
      </c>
      <c r="C425" s="33" t="s">
        <v>37</v>
      </c>
    </row>
    <row r="426" spans="2:42" x14ac:dyDescent="0.3">
      <c r="B426" s="33" t="s">
        <v>33</v>
      </c>
      <c r="C426" s="33" t="s">
        <v>38</v>
      </c>
      <c r="AD426" s="33">
        <v>605.38143830000001</v>
      </c>
      <c r="AE426" s="33">
        <v>1294.6291289999999</v>
      </c>
      <c r="AF426" s="33">
        <v>1294.6291289999999</v>
      </c>
      <c r="AG426" s="33">
        <v>1294.6291289999999</v>
      </c>
      <c r="AH426" s="33">
        <v>1294.6291289999999</v>
      </c>
      <c r="AI426" s="33">
        <v>1294.6291289999999</v>
      </c>
      <c r="AJ426" s="33">
        <v>1294.6291289999999</v>
      </c>
      <c r="AK426" s="33">
        <v>1294.6291289999999</v>
      </c>
      <c r="AL426" s="33">
        <v>1294.6291289999999</v>
      </c>
      <c r="AM426" s="33">
        <v>1294.6291289999999</v>
      </c>
      <c r="AN426" s="33">
        <v>1294.6291289999999</v>
      </c>
      <c r="AO426" s="33">
        <v>1294.6291289999999</v>
      </c>
      <c r="AP426" s="33">
        <v>1294.6291289999999</v>
      </c>
    </row>
    <row r="427" spans="2:42" x14ac:dyDescent="0.3">
      <c r="B427" s="33" t="s">
        <v>33</v>
      </c>
      <c r="C427" s="33" t="s">
        <v>39</v>
      </c>
    </row>
    <row r="428" spans="2:42" x14ac:dyDescent="0.3">
      <c r="B428" s="33" t="s">
        <v>33</v>
      </c>
      <c r="C428" s="33" t="s">
        <v>40</v>
      </c>
    </row>
    <row r="429" spans="2:42" x14ac:dyDescent="0.3">
      <c r="B429" s="33" t="s">
        <v>33</v>
      </c>
      <c r="C429" s="33" t="s">
        <v>41</v>
      </c>
    </row>
    <row r="430" spans="2:42" x14ac:dyDescent="0.3">
      <c r="B430" s="33" t="s">
        <v>33</v>
      </c>
      <c r="C430" s="33" t="s">
        <v>42</v>
      </c>
    </row>
    <row r="431" spans="2:42" x14ac:dyDescent="0.3">
      <c r="B431" s="33" t="s">
        <v>33</v>
      </c>
      <c r="C431" s="33" t="s">
        <v>43</v>
      </c>
    </row>
    <row r="432" spans="2:42" x14ac:dyDescent="0.3">
      <c r="B432" s="33" t="s">
        <v>33</v>
      </c>
      <c r="C432" s="33" t="s">
        <v>44</v>
      </c>
    </row>
    <row r="433" spans="2:42" x14ac:dyDescent="0.3">
      <c r="B433" s="33" t="s">
        <v>33</v>
      </c>
      <c r="C433" s="33" t="s">
        <v>45</v>
      </c>
    </row>
    <row r="434" spans="2:42" x14ac:dyDescent="0.3">
      <c r="B434" s="33" t="s">
        <v>33</v>
      </c>
      <c r="C434" s="33" t="s">
        <v>46</v>
      </c>
    </row>
    <row r="435" spans="2:42" x14ac:dyDescent="0.3">
      <c r="B435" s="33" t="s">
        <v>33</v>
      </c>
      <c r="C435" s="33" t="s">
        <v>47</v>
      </c>
    </row>
    <row r="436" spans="2:42" x14ac:dyDescent="0.3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605.38143830000001</v>
      </c>
      <c r="AE436" s="33">
        <v>1294.6291289999999</v>
      </c>
      <c r="AF436" s="33">
        <v>1294.6291289999999</v>
      </c>
      <c r="AG436" s="33">
        <v>1294.6291289999999</v>
      </c>
      <c r="AH436" s="33">
        <v>1294.6291289999999</v>
      </c>
      <c r="AI436" s="33">
        <v>1294.6291289999999</v>
      </c>
      <c r="AJ436" s="33">
        <v>1294.6291289999999</v>
      </c>
      <c r="AK436" s="33">
        <v>1294.6291289999999</v>
      </c>
      <c r="AL436" s="33">
        <v>1294.6291289999999</v>
      </c>
      <c r="AM436" s="33">
        <v>1294.6291289999999</v>
      </c>
      <c r="AN436" s="33">
        <v>1294.6291289999999</v>
      </c>
      <c r="AO436" s="33">
        <v>1294.6291289999999</v>
      </c>
      <c r="AP436" s="33">
        <v>1294.6291289999999</v>
      </c>
    </row>
    <row r="437" spans="2:42" x14ac:dyDescent="0.3">
      <c r="B437" s="33" t="s">
        <v>34</v>
      </c>
      <c r="C437" s="33" t="s">
        <v>37</v>
      </c>
    </row>
    <row r="438" spans="2:42" x14ac:dyDescent="0.3">
      <c r="B438" s="33" t="s">
        <v>34</v>
      </c>
      <c r="C438" s="33" t="s">
        <v>38</v>
      </c>
    </row>
    <row r="439" spans="2:42" x14ac:dyDescent="0.3">
      <c r="B439" s="33" t="s">
        <v>34</v>
      </c>
      <c r="C439" s="33" t="s">
        <v>39</v>
      </c>
      <c r="V439" s="33">
        <v>5162.8906550000002</v>
      </c>
      <c r="W439" s="33">
        <v>7162.7065350000003</v>
      </c>
      <c r="X439" s="33">
        <v>9456.9788630000003</v>
      </c>
      <c r="Y439" s="33">
        <v>12407.846949999999</v>
      </c>
      <c r="Z439" s="33">
        <v>15432.306769999999</v>
      </c>
      <c r="AA439" s="33">
        <v>17998.069380000001</v>
      </c>
      <c r="AB439" s="33">
        <v>20101.675179999998</v>
      </c>
      <c r="AC439" s="33">
        <v>25321.564900000001</v>
      </c>
      <c r="AD439" s="33">
        <v>26039.85514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3">
      <c r="B440" s="33" t="s">
        <v>34</v>
      </c>
      <c r="C440" s="33" t="s">
        <v>40</v>
      </c>
    </row>
    <row r="441" spans="2:42" x14ac:dyDescent="0.3">
      <c r="B441" s="33" t="s">
        <v>34</v>
      </c>
      <c r="C441" s="33" t="s">
        <v>41</v>
      </c>
    </row>
    <row r="442" spans="2:42" x14ac:dyDescent="0.3">
      <c r="B442" s="33" t="s">
        <v>34</v>
      </c>
      <c r="C442" s="33" t="s">
        <v>42</v>
      </c>
    </row>
    <row r="443" spans="2:42" x14ac:dyDescent="0.3">
      <c r="B443" s="33" t="s">
        <v>34</v>
      </c>
      <c r="C443" s="33" t="s">
        <v>43</v>
      </c>
    </row>
    <row r="444" spans="2:42" x14ac:dyDescent="0.3">
      <c r="B444" s="33" t="s">
        <v>34</v>
      </c>
      <c r="C444" s="33" t="s">
        <v>44</v>
      </c>
    </row>
    <row r="445" spans="2:42" x14ac:dyDescent="0.3">
      <c r="B445" s="33" t="s">
        <v>34</v>
      </c>
      <c r="C445" s="33" t="s">
        <v>45</v>
      </c>
    </row>
    <row r="446" spans="2:42" x14ac:dyDescent="0.3">
      <c r="B446" s="33" t="s">
        <v>34</v>
      </c>
      <c r="C446" s="33" t="s">
        <v>46</v>
      </c>
    </row>
    <row r="447" spans="2:42" x14ac:dyDescent="0.3">
      <c r="B447" s="33" t="s">
        <v>34</v>
      </c>
      <c r="C447" s="33" t="s">
        <v>47</v>
      </c>
    </row>
    <row r="448" spans="2:42" x14ac:dyDescent="0.3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5162.8906550000002</v>
      </c>
      <c r="W448" s="33">
        <v>7162.7065350000003</v>
      </c>
      <c r="X448" s="33">
        <v>9456.9788630000003</v>
      </c>
      <c r="Y448" s="33">
        <v>12407.846949999999</v>
      </c>
      <c r="Z448" s="33">
        <v>15432.306769999999</v>
      </c>
      <c r="AA448" s="33">
        <v>17998.069380000001</v>
      </c>
      <c r="AB448" s="33">
        <v>20101.675179999998</v>
      </c>
      <c r="AC448" s="33">
        <v>25321.564900000001</v>
      </c>
      <c r="AD448" s="33">
        <v>26039.85514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3">
      <c r="B449" s="33" t="s">
        <v>35</v>
      </c>
      <c r="C449" s="33" t="s">
        <v>37</v>
      </c>
    </row>
    <row r="450" spans="2:42" x14ac:dyDescent="0.3">
      <c r="B450" s="33" t="s">
        <v>35</v>
      </c>
      <c r="C450" s="33" t="s">
        <v>38</v>
      </c>
    </row>
    <row r="451" spans="2:42" x14ac:dyDescent="0.3">
      <c r="B451" s="33" t="s">
        <v>35</v>
      </c>
      <c r="C451" s="33" t="s">
        <v>39</v>
      </c>
    </row>
    <row r="452" spans="2:42" x14ac:dyDescent="0.3">
      <c r="B452" s="33" t="s">
        <v>35</v>
      </c>
      <c r="C452" s="33" t="s">
        <v>40</v>
      </c>
    </row>
    <row r="453" spans="2:42" x14ac:dyDescent="0.3">
      <c r="B453" s="33" t="s">
        <v>35</v>
      </c>
      <c r="C453" s="33" t="s">
        <v>41</v>
      </c>
    </row>
    <row r="454" spans="2:42" x14ac:dyDescent="0.3">
      <c r="B454" s="33" t="s">
        <v>35</v>
      </c>
      <c r="C454" s="33" t="s">
        <v>42</v>
      </c>
    </row>
    <row r="455" spans="2:42" x14ac:dyDescent="0.3">
      <c r="B455" s="33" t="s">
        <v>35</v>
      </c>
      <c r="C455" s="33" t="s">
        <v>43</v>
      </c>
    </row>
    <row r="456" spans="2:42" x14ac:dyDescent="0.3">
      <c r="B456" s="33" t="s">
        <v>35</v>
      </c>
      <c r="C456" s="33" t="s">
        <v>44</v>
      </c>
    </row>
    <row r="457" spans="2:42" x14ac:dyDescent="0.3">
      <c r="B457" s="33" t="s">
        <v>35</v>
      </c>
      <c r="C457" s="33" t="s">
        <v>45</v>
      </c>
    </row>
    <row r="458" spans="2:42" x14ac:dyDescent="0.3">
      <c r="B458" s="33" t="s">
        <v>35</v>
      </c>
      <c r="C458" s="33" t="s">
        <v>46</v>
      </c>
    </row>
    <row r="459" spans="2:42" x14ac:dyDescent="0.3">
      <c r="B459" s="33" t="s">
        <v>35</v>
      </c>
      <c r="C459" s="33" t="s">
        <v>47</v>
      </c>
    </row>
    <row r="460" spans="2:42" x14ac:dyDescent="0.3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3">
      <c r="B461" s="33" t="s">
        <v>36</v>
      </c>
      <c r="C461" s="33" t="s">
        <v>37</v>
      </c>
    </row>
    <row r="462" spans="2:42" x14ac:dyDescent="0.3">
      <c r="B462" s="33" t="s">
        <v>36</v>
      </c>
      <c r="C462" s="33" t="s">
        <v>38</v>
      </c>
    </row>
    <row r="463" spans="2:42" x14ac:dyDescent="0.3">
      <c r="B463" s="33" t="s">
        <v>36</v>
      </c>
      <c r="C463" s="33" t="s">
        <v>39</v>
      </c>
      <c r="AF463" s="33">
        <v>8343.2855199999995</v>
      </c>
      <c r="AG463" s="33">
        <v>11666.81638</v>
      </c>
      <c r="AH463" s="33">
        <v>13533.241180000001</v>
      </c>
      <c r="AI463" s="33">
        <v>15555.83865</v>
      </c>
      <c r="AJ463" s="33">
        <v>17240.601989999999</v>
      </c>
      <c r="AK463" s="33">
        <v>19295.560860000001</v>
      </c>
      <c r="AL463" s="33">
        <v>20045.602650000001</v>
      </c>
      <c r="AM463" s="33">
        <v>20547.169249999999</v>
      </c>
      <c r="AN463" s="33">
        <v>22213.234680000001</v>
      </c>
      <c r="AO463" s="33">
        <v>24459.504779999999</v>
      </c>
      <c r="AP463" s="33">
        <v>26883.149509999999</v>
      </c>
    </row>
    <row r="464" spans="2:42" x14ac:dyDescent="0.3">
      <c r="B464" s="33" t="s">
        <v>36</v>
      </c>
      <c r="C464" s="33" t="s">
        <v>40</v>
      </c>
    </row>
    <row r="465" spans="2:42" x14ac:dyDescent="0.3">
      <c r="B465" s="33" t="s">
        <v>36</v>
      </c>
      <c r="C465" s="33" t="s">
        <v>41</v>
      </c>
    </row>
    <row r="466" spans="2:42" x14ac:dyDescent="0.3">
      <c r="B466" s="33" t="s">
        <v>36</v>
      </c>
      <c r="C466" s="33" t="s">
        <v>42</v>
      </c>
    </row>
    <row r="467" spans="2:42" x14ac:dyDescent="0.3">
      <c r="B467" s="33" t="s">
        <v>36</v>
      </c>
      <c r="C467" s="33" t="s">
        <v>43</v>
      </c>
    </row>
    <row r="468" spans="2:42" x14ac:dyDescent="0.3">
      <c r="B468" s="33" t="s">
        <v>36</v>
      </c>
      <c r="C468" s="33" t="s">
        <v>44</v>
      </c>
    </row>
    <row r="469" spans="2:42" x14ac:dyDescent="0.3">
      <c r="B469" s="33" t="s">
        <v>36</v>
      </c>
      <c r="C469" s="33" t="s">
        <v>45</v>
      </c>
    </row>
    <row r="470" spans="2:42" x14ac:dyDescent="0.3">
      <c r="B470" s="33" t="s">
        <v>36</v>
      </c>
      <c r="C470" s="33" t="s">
        <v>46</v>
      </c>
    </row>
    <row r="471" spans="2:42" x14ac:dyDescent="0.3">
      <c r="B471" s="33" t="s">
        <v>36</v>
      </c>
      <c r="C471" s="33" t="s">
        <v>47</v>
      </c>
    </row>
    <row r="472" spans="2:42" x14ac:dyDescent="0.3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8343.2855199999995</v>
      </c>
      <c r="AG472" s="33">
        <v>11666.81638</v>
      </c>
      <c r="AH472" s="33">
        <v>13533.241180000001</v>
      </c>
      <c r="AI472" s="33">
        <v>15555.83865</v>
      </c>
      <c r="AJ472" s="33">
        <v>17240.601989999999</v>
      </c>
      <c r="AK472" s="33">
        <v>19295.560860000001</v>
      </c>
      <c r="AL472" s="33">
        <v>20045.602650000001</v>
      </c>
      <c r="AM472" s="33">
        <v>20547.169249999999</v>
      </c>
      <c r="AN472" s="33">
        <v>22213.234680000001</v>
      </c>
      <c r="AO472" s="33">
        <v>24459.504779999999</v>
      </c>
      <c r="AP472" s="33">
        <v>26883.149509999999</v>
      </c>
    </row>
    <row r="473" spans="2:42" x14ac:dyDescent="0.3">
      <c r="B473" s="33" t="s">
        <v>229</v>
      </c>
      <c r="C473" s="33" t="s">
        <v>37</v>
      </c>
    </row>
    <row r="474" spans="2:42" x14ac:dyDescent="0.3">
      <c r="B474" s="33" t="s">
        <v>229</v>
      </c>
      <c r="C474" s="33" t="s">
        <v>38</v>
      </c>
    </row>
    <row r="475" spans="2:42" x14ac:dyDescent="0.3">
      <c r="B475" s="33" t="s">
        <v>229</v>
      </c>
      <c r="C475" s="33" t="s">
        <v>39</v>
      </c>
    </row>
    <row r="476" spans="2:42" x14ac:dyDescent="0.3">
      <c r="B476" s="33" t="s">
        <v>229</v>
      </c>
      <c r="C476" s="33" t="s">
        <v>40</v>
      </c>
    </row>
    <row r="477" spans="2:42" x14ac:dyDescent="0.3">
      <c r="B477" s="33" t="s">
        <v>229</v>
      </c>
      <c r="C477" s="33" t="s">
        <v>41</v>
      </c>
    </row>
    <row r="478" spans="2:42" x14ac:dyDescent="0.3">
      <c r="B478" s="33" t="s">
        <v>229</v>
      </c>
      <c r="C478" s="33" t="s">
        <v>42</v>
      </c>
    </row>
    <row r="479" spans="2:42" x14ac:dyDescent="0.3">
      <c r="B479" s="33" t="s">
        <v>229</v>
      </c>
      <c r="C479" s="33" t="s">
        <v>43</v>
      </c>
    </row>
    <row r="480" spans="2:42" x14ac:dyDescent="0.3">
      <c r="B480" s="33" t="s">
        <v>229</v>
      </c>
      <c r="C480" s="33" t="s">
        <v>44</v>
      </c>
    </row>
    <row r="481" spans="2:42" x14ac:dyDescent="0.3">
      <c r="B481" s="33" t="s">
        <v>229</v>
      </c>
      <c r="C481" s="33" t="s">
        <v>45</v>
      </c>
    </row>
    <row r="482" spans="2:42" x14ac:dyDescent="0.3">
      <c r="B482" s="33" t="s">
        <v>229</v>
      </c>
      <c r="C482" s="33" t="s">
        <v>46</v>
      </c>
    </row>
    <row r="483" spans="2:42" x14ac:dyDescent="0.3">
      <c r="B483" s="33" t="s">
        <v>229</v>
      </c>
      <c r="C483" s="33" t="s">
        <v>47</v>
      </c>
    </row>
    <row r="484" spans="2:42" x14ac:dyDescent="0.3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3">
      <c r="B485" s="33" t="s">
        <v>230</v>
      </c>
      <c r="C485" s="33" t="s">
        <v>37</v>
      </c>
    </row>
    <row r="486" spans="2:42" x14ac:dyDescent="0.3">
      <c r="B486" s="33" t="s">
        <v>230</v>
      </c>
      <c r="C486" s="33" t="s">
        <v>38</v>
      </c>
    </row>
    <row r="487" spans="2:42" x14ac:dyDescent="0.3">
      <c r="B487" s="33" t="s">
        <v>230</v>
      </c>
      <c r="C487" s="33" t="s">
        <v>39</v>
      </c>
    </row>
    <row r="488" spans="2:42" x14ac:dyDescent="0.3">
      <c r="B488" s="33" t="s">
        <v>230</v>
      </c>
      <c r="C488" s="33" t="s">
        <v>40</v>
      </c>
    </row>
    <row r="489" spans="2:42" x14ac:dyDescent="0.3">
      <c r="B489" s="33" t="s">
        <v>230</v>
      </c>
      <c r="C489" s="33" t="s">
        <v>41</v>
      </c>
    </row>
    <row r="490" spans="2:42" x14ac:dyDescent="0.3">
      <c r="B490" s="33" t="s">
        <v>230</v>
      </c>
      <c r="C490" s="33" t="s">
        <v>42</v>
      </c>
    </row>
    <row r="491" spans="2:42" x14ac:dyDescent="0.3">
      <c r="B491" s="33" t="s">
        <v>230</v>
      </c>
      <c r="C491" s="33" t="s">
        <v>43</v>
      </c>
    </row>
    <row r="492" spans="2:42" x14ac:dyDescent="0.3">
      <c r="B492" s="33" t="s">
        <v>230</v>
      </c>
      <c r="C492" s="33" t="s">
        <v>44</v>
      </c>
    </row>
    <row r="493" spans="2:42" x14ac:dyDescent="0.3">
      <c r="B493" s="33" t="s">
        <v>230</v>
      </c>
      <c r="C493" s="33" t="s">
        <v>45</v>
      </c>
    </row>
    <row r="494" spans="2:42" x14ac:dyDescent="0.3">
      <c r="B494" s="33" t="s">
        <v>230</v>
      </c>
      <c r="C494" s="33" t="s">
        <v>46</v>
      </c>
    </row>
    <row r="495" spans="2:42" x14ac:dyDescent="0.3">
      <c r="B495" s="33" t="s">
        <v>230</v>
      </c>
      <c r="C495" s="33" t="s">
        <v>47</v>
      </c>
    </row>
    <row r="496" spans="2:42" x14ac:dyDescent="0.3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3">
      <c r="B497" s="33" t="s">
        <v>231</v>
      </c>
      <c r="C497" s="33" t="s">
        <v>37</v>
      </c>
    </row>
    <row r="498" spans="2:42" x14ac:dyDescent="0.3">
      <c r="B498" s="33" t="s">
        <v>231</v>
      </c>
      <c r="C498" s="33" t="s">
        <v>38</v>
      </c>
    </row>
    <row r="499" spans="2:42" x14ac:dyDescent="0.3">
      <c r="B499" s="33" t="s">
        <v>231</v>
      </c>
      <c r="C499" s="33" t="s">
        <v>39</v>
      </c>
    </row>
    <row r="500" spans="2:42" x14ac:dyDescent="0.3">
      <c r="B500" s="33" t="s">
        <v>231</v>
      </c>
      <c r="C500" s="33" t="s">
        <v>40</v>
      </c>
    </row>
    <row r="501" spans="2:42" x14ac:dyDescent="0.3">
      <c r="B501" s="33" t="s">
        <v>231</v>
      </c>
      <c r="C501" s="33" t="s">
        <v>41</v>
      </c>
    </row>
    <row r="502" spans="2:42" x14ac:dyDescent="0.3">
      <c r="B502" s="33" t="s">
        <v>231</v>
      </c>
      <c r="C502" s="33" t="s">
        <v>42</v>
      </c>
    </row>
    <row r="503" spans="2:42" x14ac:dyDescent="0.3">
      <c r="B503" s="33" t="s">
        <v>231</v>
      </c>
      <c r="C503" s="33" t="s">
        <v>43</v>
      </c>
    </row>
    <row r="504" spans="2:42" x14ac:dyDescent="0.3">
      <c r="B504" s="33" t="s">
        <v>231</v>
      </c>
      <c r="C504" s="33" t="s">
        <v>44</v>
      </c>
    </row>
    <row r="505" spans="2:42" x14ac:dyDescent="0.3">
      <c r="B505" s="33" t="s">
        <v>231</v>
      </c>
      <c r="C505" s="33" t="s">
        <v>45</v>
      </c>
    </row>
    <row r="506" spans="2:42" x14ac:dyDescent="0.3">
      <c r="B506" s="33" t="s">
        <v>231</v>
      </c>
      <c r="C506" s="33" t="s">
        <v>46</v>
      </c>
    </row>
    <row r="507" spans="2:42" x14ac:dyDescent="0.3">
      <c r="B507" s="33" t="s">
        <v>231</v>
      </c>
      <c r="C507" s="33" t="s">
        <v>47</v>
      </c>
    </row>
    <row r="508" spans="2:42" x14ac:dyDescent="0.3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3">
      <c r="B509" s="33" t="s">
        <v>232</v>
      </c>
      <c r="C509" s="33" t="s">
        <v>37</v>
      </c>
    </row>
    <row r="510" spans="2:42" x14ac:dyDescent="0.3">
      <c r="B510" s="33" t="s">
        <v>232</v>
      </c>
      <c r="C510" s="33" t="s">
        <v>38</v>
      </c>
    </row>
    <row r="511" spans="2:42" x14ac:dyDescent="0.3">
      <c r="B511" s="33" t="s">
        <v>232</v>
      </c>
      <c r="C511" s="33" t="s">
        <v>39</v>
      </c>
    </row>
    <row r="512" spans="2:42" x14ac:dyDescent="0.3">
      <c r="B512" s="33" t="s">
        <v>232</v>
      </c>
      <c r="C512" s="33" t="s">
        <v>40</v>
      </c>
    </row>
    <row r="513" spans="2:42" x14ac:dyDescent="0.3">
      <c r="B513" s="33" t="s">
        <v>232</v>
      </c>
      <c r="C513" s="33" t="s">
        <v>41</v>
      </c>
    </row>
    <row r="514" spans="2:42" x14ac:dyDescent="0.3">
      <c r="B514" s="33" t="s">
        <v>232</v>
      </c>
      <c r="C514" s="33" t="s">
        <v>42</v>
      </c>
    </row>
    <row r="515" spans="2:42" x14ac:dyDescent="0.3">
      <c r="B515" s="33" t="s">
        <v>232</v>
      </c>
      <c r="C515" s="33" t="s">
        <v>43</v>
      </c>
    </row>
    <row r="516" spans="2:42" x14ac:dyDescent="0.3">
      <c r="B516" s="33" t="s">
        <v>232</v>
      </c>
      <c r="C516" s="33" t="s">
        <v>44</v>
      </c>
    </row>
    <row r="517" spans="2:42" x14ac:dyDescent="0.3">
      <c r="B517" s="33" t="s">
        <v>232</v>
      </c>
      <c r="C517" s="33" t="s">
        <v>45</v>
      </c>
    </row>
    <row r="518" spans="2:42" x14ac:dyDescent="0.3">
      <c r="B518" s="33" t="s">
        <v>232</v>
      </c>
      <c r="C518" s="33" t="s">
        <v>46</v>
      </c>
    </row>
    <row r="519" spans="2:42" x14ac:dyDescent="0.3">
      <c r="B519" s="33" t="s">
        <v>232</v>
      </c>
      <c r="C519" s="33" t="s">
        <v>47</v>
      </c>
    </row>
    <row r="520" spans="2:42" x14ac:dyDescent="0.3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3">
      <c r="B521" s="33" t="s">
        <v>233</v>
      </c>
      <c r="C521" s="33" t="s">
        <v>37</v>
      </c>
    </row>
    <row r="522" spans="2:42" x14ac:dyDescent="0.3">
      <c r="B522" s="33" t="s">
        <v>233</v>
      </c>
      <c r="C522" s="33" t="s">
        <v>38</v>
      </c>
    </row>
    <row r="523" spans="2:42" x14ac:dyDescent="0.3">
      <c r="B523" s="33" t="s">
        <v>233</v>
      </c>
      <c r="C523" s="33" t="s">
        <v>39</v>
      </c>
    </row>
    <row r="524" spans="2:42" x14ac:dyDescent="0.3">
      <c r="B524" s="33" t="s">
        <v>233</v>
      </c>
      <c r="C524" s="33" t="s">
        <v>40</v>
      </c>
    </row>
    <row r="525" spans="2:42" x14ac:dyDescent="0.3">
      <c r="B525" s="33" t="s">
        <v>233</v>
      </c>
      <c r="C525" s="33" t="s">
        <v>41</v>
      </c>
    </row>
    <row r="526" spans="2:42" x14ac:dyDescent="0.3">
      <c r="B526" s="33" t="s">
        <v>233</v>
      </c>
      <c r="C526" s="33" t="s">
        <v>42</v>
      </c>
    </row>
    <row r="527" spans="2:42" x14ac:dyDescent="0.3">
      <c r="B527" s="33" t="s">
        <v>233</v>
      </c>
      <c r="C527" s="33" t="s">
        <v>43</v>
      </c>
    </row>
    <row r="528" spans="2:42" x14ac:dyDescent="0.3">
      <c r="B528" s="33" t="s">
        <v>233</v>
      </c>
      <c r="C528" s="33" t="s">
        <v>44</v>
      </c>
    </row>
    <row r="529" spans="2:42" x14ac:dyDescent="0.3">
      <c r="B529" s="33" t="s">
        <v>233</v>
      </c>
      <c r="C529" s="33" t="s">
        <v>45</v>
      </c>
    </row>
    <row r="530" spans="2:42" x14ac:dyDescent="0.3">
      <c r="B530" s="33" t="s">
        <v>233</v>
      </c>
      <c r="C530" s="33" t="s">
        <v>46</v>
      </c>
    </row>
    <row r="531" spans="2:42" x14ac:dyDescent="0.3">
      <c r="B531" s="33" t="s">
        <v>233</v>
      </c>
      <c r="C531" s="33" t="s">
        <v>47</v>
      </c>
    </row>
    <row r="532" spans="2:42" x14ac:dyDescent="0.3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3">
      <c r="B533" s="33" t="s">
        <v>234</v>
      </c>
      <c r="C533" s="33" t="s">
        <v>37</v>
      </c>
    </row>
    <row r="534" spans="2:42" x14ac:dyDescent="0.3">
      <c r="B534" s="33" t="s">
        <v>234</v>
      </c>
      <c r="C534" s="33" t="s">
        <v>38</v>
      </c>
    </row>
    <row r="535" spans="2:42" x14ac:dyDescent="0.3">
      <c r="B535" s="33" t="s">
        <v>234</v>
      </c>
      <c r="C535" s="33" t="s">
        <v>39</v>
      </c>
    </row>
    <row r="536" spans="2:42" x14ac:dyDescent="0.3">
      <c r="B536" s="33" t="s">
        <v>234</v>
      </c>
      <c r="C536" s="33" t="s">
        <v>40</v>
      </c>
    </row>
    <row r="537" spans="2:42" x14ac:dyDescent="0.3">
      <c r="B537" s="33" t="s">
        <v>234</v>
      </c>
      <c r="C537" s="33" t="s">
        <v>41</v>
      </c>
    </row>
    <row r="538" spans="2:42" x14ac:dyDescent="0.3">
      <c r="B538" s="33" t="s">
        <v>234</v>
      </c>
      <c r="C538" s="33" t="s">
        <v>42</v>
      </c>
    </row>
    <row r="539" spans="2:42" x14ac:dyDescent="0.3">
      <c r="B539" s="33" t="s">
        <v>234</v>
      </c>
      <c r="C539" s="33" t="s">
        <v>43</v>
      </c>
    </row>
    <row r="540" spans="2:42" x14ac:dyDescent="0.3">
      <c r="B540" s="33" t="s">
        <v>234</v>
      </c>
      <c r="C540" s="33" t="s">
        <v>44</v>
      </c>
    </row>
    <row r="541" spans="2:42" x14ac:dyDescent="0.3">
      <c r="B541" s="33" t="s">
        <v>234</v>
      </c>
      <c r="C541" s="33" t="s">
        <v>45</v>
      </c>
    </row>
    <row r="542" spans="2:42" x14ac:dyDescent="0.3">
      <c r="B542" s="33" t="s">
        <v>234</v>
      </c>
      <c r="C542" s="33" t="s">
        <v>46</v>
      </c>
    </row>
    <row r="543" spans="2:42" x14ac:dyDescent="0.3">
      <c r="B543" s="33" t="s">
        <v>234</v>
      </c>
      <c r="C543" s="33" t="s">
        <v>47</v>
      </c>
    </row>
    <row r="544" spans="2:42" x14ac:dyDescent="0.3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3">
      <c r="B545" s="33" t="s">
        <v>235</v>
      </c>
      <c r="C545" s="33" t="s">
        <v>37</v>
      </c>
    </row>
    <row r="546" spans="2:42" x14ac:dyDescent="0.3">
      <c r="B546" s="33" t="s">
        <v>235</v>
      </c>
      <c r="C546" s="33" t="s">
        <v>38</v>
      </c>
    </row>
    <row r="547" spans="2:42" x14ac:dyDescent="0.3">
      <c r="B547" s="33" t="s">
        <v>235</v>
      </c>
      <c r="C547" s="33" t="s">
        <v>39</v>
      </c>
    </row>
    <row r="548" spans="2:42" x14ac:dyDescent="0.3">
      <c r="B548" s="33" t="s">
        <v>235</v>
      </c>
      <c r="C548" s="33" t="s">
        <v>40</v>
      </c>
    </row>
    <row r="549" spans="2:42" x14ac:dyDescent="0.3">
      <c r="B549" s="33" t="s">
        <v>235</v>
      </c>
      <c r="C549" s="33" t="s">
        <v>41</v>
      </c>
    </row>
    <row r="550" spans="2:42" x14ac:dyDescent="0.3">
      <c r="B550" s="33" t="s">
        <v>235</v>
      </c>
      <c r="C550" s="33" t="s">
        <v>42</v>
      </c>
    </row>
    <row r="551" spans="2:42" x14ac:dyDescent="0.3">
      <c r="B551" s="33" t="s">
        <v>235</v>
      </c>
      <c r="C551" s="33" t="s">
        <v>43</v>
      </c>
    </row>
    <row r="552" spans="2:42" x14ac:dyDescent="0.3">
      <c r="B552" s="33" t="s">
        <v>235</v>
      </c>
      <c r="C552" s="33" t="s">
        <v>44</v>
      </c>
    </row>
    <row r="553" spans="2:42" x14ac:dyDescent="0.3">
      <c r="B553" s="33" t="s">
        <v>235</v>
      </c>
      <c r="C553" s="33" t="s">
        <v>45</v>
      </c>
    </row>
    <row r="554" spans="2:42" x14ac:dyDescent="0.3">
      <c r="B554" s="33" t="s">
        <v>235</v>
      </c>
      <c r="C554" s="33" t="s">
        <v>46</v>
      </c>
    </row>
    <row r="555" spans="2:42" x14ac:dyDescent="0.3">
      <c r="B555" s="33" t="s">
        <v>235</v>
      </c>
      <c r="C555" s="33" t="s">
        <v>47</v>
      </c>
    </row>
    <row r="556" spans="2:42" x14ac:dyDescent="0.3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3">
      <c r="B557" s="33" t="s">
        <v>236</v>
      </c>
      <c r="C557" s="33" t="s">
        <v>37</v>
      </c>
    </row>
    <row r="558" spans="2:42" x14ac:dyDescent="0.3">
      <c r="B558" s="33" t="s">
        <v>236</v>
      </c>
      <c r="C558" s="33" t="s">
        <v>38</v>
      </c>
    </row>
    <row r="559" spans="2:42" x14ac:dyDescent="0.3">
      <c r="B559" s="33" t="s">
        <v>236</v>
      </c>
      <c r="C559" s="33" t="s">
        <v>39</v>
      </c>
    </row>
    <row r="560" spans="2:42" x14ac:dyDescent="0.3">
      <c r="B560" s="33" t="s">
        <v>236</v>
      </c>
      <c r="C560" s="33" t="s">
        <v>40</v>
      </c>
    </row>
    <row r="561" spans="2:42" x14ac:dyDescent="0.3">
      <c r="B561" s="33" t="s">
        <v>236</v>
      </c>
      <c r="C561" s="33" t="s">
        <v>41</v>
      </c>
    </row>
    <row r="562" spans="2:42" x14ac:dyDescent="0.3">
      <c r="B562" s="33" t="s">
        <v>236</v>
      </c>
      <c r="C562" s="33" t="s">
        <v>42</v>
      </c>
    </row>
    <row r="563" spans="2:42" x14ac:dyDescent="0.3">
      <c r="B563" s="33" t="s">
        <v>236</v>
      </c>
      <c r="C563" s="33" t="s">
        <v>43</v>
      </c>
    </row>
    <row r="564" spans="2:42" x14ac:dyDescent="0.3">
      <c r="B564" s="33" t="s">
        <v>236</v>
      </c>
      <c r="C564" s="33" t="s">
        <v>44</v>
      </c>
    </row>
    <row r="565" spans="2:42" x14ac:dyDescent="0.3">
      <c r="B565" s="33" t="s">
        <v>236</v>
      </c>
      <c r="C565" s="33" t="s">
        <v>45</v>
      </c>
    </row>
    <row r="566" spans="2:42" x14ac:dyDescent="0.3">
      <c r="B566" s="33" t="s">
        <v>236</v>
      </c>
      <c r="C566" s="33" t="s">
        <v>46</v>
      </c>
    </row>
    <row r="567" spans="2:42" x14ac:dyDescent="0.3">
      <c r="B567" s="33" t="s">
        <v>236</v>
      </c>
      <c r="C567" s="33" t="s">
        <v>47</v>
      </c>
    </row>
    <row r="568" spans="2:42" x14ac:dyDescent="0.3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3">
      <c r="B569" s="33" t="s">
        <v>237</v>
      </c>
      <c r="C569" s="33" t="s">
        <v>37</v>
      </c>
    </row>
    <row r="570" spans="2:42" x14ac:dyDescent="0.3">
      <c r="B570" s="33" t="s">
        <v>237</v>
      </c>
      <c r="C570" s="33" t="s">
        <v>38</v>
      </c>
    </row>
    <row r="571" spans="2:42" x14ac:dyDescent="0.3">
      <c r="B571" s="33" t="s">
        <v>237</v>
      </c>
      <c r="C571" s="33" t="s">
        <v>39</v>
      </c>
    </row>
    <row r="572" spans="2:42" x14ac:dyDescent="0.3">
      <c r="B572" s="33" t="s">
        <v>237</v>
      </c>
      <c r="C572" s="33" t="s">
        <v>40</v>
      </c>
    </row>
    <row r="573" spans="2:42" x14ac:dyDescent="0.3">
      <c r="B573" s="33" t="s">
        <v>237</v>
      </c>
      <c r="C573" s="33" t="s">
        <v>41</v>
      </c>
    </row>
    <row r="574" spans="2:42" x14ac:dyDescent="0.3">
      <c r="B574" s="33" t="s">
        <v>237</v>
      </c>
      <c r="C574" s="33" t="s">
        <v>42</v>
      </c>
    </row>
    <row r="575" spans="2:42" x14ac:dyDescent="0.3">
      <c r="B575" s="33" t="s">
        <v>237</v>
      </c>
      <c r="C575" s="33" t="s">
        <v>43</v>
      </c>
    </row>
    <row r="576" spans="2:42" x14ac:dyDescent="0.3">
      <c r="B576" s="33" t="s">
        <v>237</v>
      </c>
      <c r="C576" s="33" t="s">
        <v>44</v>
      </c>
    </row>
    <row r="577" spans="2:42" x14ac:dyDescent="0.3">
      <c r="B577" s="33" t="s">
        <v>237</v>
      </c>
      <c r="C577" s="33" t="s">
        <v>45</v>
      </c>
    </row>
    <row r="578" spans="2:42" x14ac:dyDescent="0.3">
      <c r="B578" s="33" t="s">
        <v>237</v>
      </c>
      <c r="C578" s="33" t="s">
        <v>46</v>
      </c>
    </row>
    <row r="579" spans="2:42" x14ac:dyDescent="0.3">
      <c r="B579" s="33" t="s">
        <v>237</v>
      </c>
      <c r="C579" s="33" t="s">
        <v>47</v>
      </c>
    </row>
    <row r="580" spans="2:42" x14ac:dyDescent="0.3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3">
      <c r="B581" s="33" t="s">
        <v>238</v>
      </c>
      <c r="C581" s="33" t="s">
        <v>37</v>
      </c>
    </row>
    <row r="582" spans="2:42" x14ac:dyDescent="0.3">
      <c r="B582" s="33" t="s">
        <v>238</v>
      </c>
      <c r="C582" s="33" t="s">
        <v>38</v>
      </c>
    </row>
    <row r="583" spans="2:42" x14ac:dyDescent="0.3">
      <c r="B583" s="33" t="s">
        <v>238</v>
      </c>
      <c r="C583" s="33" t="s">
        <v>39</v>
      </c>
    </row>
    <row r="584" spans="2:42" x14ac:dyDescent="0.3">
      <c r="B584" s="33" t="s">
        <v>238</v>
      </c>
      <c r="C584" s="33" t="s">
        <v>40</v>
      </c>
    </row>
    <row r="585" spans="2:42" x14ac:dyDescent="0.3">
      <c r="B585" s="33" t="s">
        <v>238</v>
      </c>
      <c r="C585" s="33" t="s">
        <v>41</v>
      </c>
    </row>
    <row r="586" spans="2:42" x14ac:dyDescent="0.3">
      <c r="B586" s="33" t="s">
        <v>238</v>
      </c>
      <c r="C586" s="33" t="s">
        <v>42</v>
      </c>
    </row>
    <row r="587" spans="2:42" x14ac:dyDescent="0.3">
      <c r="B587" s="33" t="s">
        <v>238</v>
      </c>
      <c r="C587" s="33" t="s">
        <v>43</v>
      </c>
    </row>
    <row r="588" spans="2:42" x14ac:dyDescent="0.3">
      <c r="B588" s="33" t="s">
        <v>238</v>
      </c>
      <c r="C588" s="33" t="s">
        <v>44</v>
      </c>
    </row>
    <row r="589" spans="2:42" x14ac:dyDescent="0.3">
      <c r="B589" s="33" t="s">
        <v>238</v>
      </c>
      <c r="C589" s="33" t="s">
        <v>45</v>
      </c>
    </row>
    <row r="590" spans="2:42" x14ac:dyDescent="0.3">
      <c r="B590" s="33" t="s">
        <v>238</v>
      </c>
      <c r="C590" s="33" t="s">
        <v>46</v>
      </c>
    </row>
    <row r="591" spans="2:42" x14ac:dyDescent="0.3">
      <c r="B591" s="33" t="s">
        <v>238</v>
      </c>
      <c r="C591" s="33" t="s">
        <v>47</v>
      </c>
    </row>
    <row r="592" spans="2:42" x14ac:dyDescent="0.3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3">
      <c r="B593" s="33" t="s">
        <v>239</v>
      </c>
      <c r="C593" s="33" t="s">
        <v>37</v>
      </c>
    </row>
    <row r="594" spans="2:42" x14ac:dyDescent="0.3">
      <c r="B594" s="33" t="s">
        <v>239</v>
      </c>
      <c r="C594" s="33" t="s">
        <v>38</v>
      </c>
    </row>
    <row r="595" spans="2:42" x14ac:dyDescent="0.3">
      <c r="B595" s="33" t="s">
        <v>239</v>
      </c>
      <c r="C595" s="33" t="s">
        <v>39</v>
      </c>
    </row>
    <row r="596" spans="2:42" x14ac:dyDescent="0.3">
      <c r="B596" s="33" t="s">
        <v>239</v>
      </c>
      <c r="C596" s="33" t="s">
        <v>40</v>
      </c>
    </row>
    <row r="597" spans="2:42" x14ac:dyDescent="0.3">
      <c r="B597" s="33" t="s">
        <v>239</v>
      </c>
      <c r="C597" s="33" t="s">
        <v>41</v>
      </c>
    </row>
    <row r="598" spans="2:42" x14ac:dyDescent="0.3">
      <c r="B598" s="33" t="s">
        <v>239</v>
      </c>
      <c r="C598" s="33" t="s">
        <v>42</v>
      </c>
    </row>
    <row r="599" spans="2:42" x14ac:dyDescent="0.3">
      <c r="B599" s="33" t="s">
        <v>239</v>
      </c>
      <c r="C599" s="33" t="s">
        <v>43</v>
      </c>
    </row>
    <row r="600" spans="2:42" x14ac:dyDescent="0.3">
      <c r="B600" s="33" t="s">
        <v>239</v>
      </c>
      <c r="C600" s="33" t="s">
        <v>44</v>
      </c>
    </row>
    <row r="601" spans="2:42" x14ac:dyDescent="0.3">
      <c r="B601" s="33" t="s">
        <v>239</v>
      </c>
      <c r="C601" s="33" t="s">
        <v>45</v>
      </c>
    </row>
    <row r="602" spans="2:42" x14ac:dyDescent="0.3">
      <c r="B602" s="33" t="s">
        <v>239</v>
      </c>
      <c r="C602" s="33" t="s">
        <v>46</v>
      </c>
    </row>
    <row r="603" spans="2:42" x14ac:dyDescent="0.3">
      <c r="B603" s="33" t="s">
        <v>239</v>
      </c>
      <c r="C603" s="33" t="s">
        <v>47</v>
      </c>
    </row>
    <row r="604" spans="2:42" x14ac:dyDescent="0.3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3">
      <c r="B605" s="33" t="s">
        <v>240</v>
      </c>
      <c r="C605" s="33" t="s">
        <v>37</v>
      </c>
    </row>
    <row r="606" spans="2:42" x14ac:dyDescent="0.3">
      <c r="B606" s="33" t="s">
        <v>240</v>
      </c>
      <c r="C606" s="33" t="s">
        <v>38</v>
      </c>
    </row>
    <row r="607" spans="2:42" x14ac:dyDescent="0.3">
      <c r="B607" s="33" t="s">
        <v>240</v>
      </c>
      <c r="C607" s="33" t="s">
        <v>39</v>
      </c>
    </row>
    <row r="608" spans="2:42" x14ac:dyDescent="0.3">
      <c r="B608" s="33" t="s">
        <v>240</v>
      </c>
      <c r="C608" s="33" t="s">
        <v>40</v>
      </c>
    </row>
    <row r="609" spans="2:42" x14ac:dyDescent="0.3">
      <c r="B609" s="33" t="s">
        <v>240</v>
      </c>
      <c r="C609" s="33" t="s">
        <v>41</v>
      </c>
    </row>
    <row r="610" spans="2:42" x14ac:dyDescent="0.3">
      <c r="B610" s="33" t="s">
        <v>240</v>
      </c>
      <c r="C610" s="33" t="s">
        <v>42</v>
      </c>
    </row>
    <row r="611" spans="2:42" x14ac:dyDescent="0.3">
      <c r="B611" s="33" t="s">
        <v>240</v>
      </c>
      <c r="C611" s="33" t="s">
        <v>43</v>
      </c>
    </row>
    <row r="612" spans="2:42" x14ac:dyDescent="0.3">
      <c r="B612" s="33" t="s">
        <v>240</v>
      </c>
      <c r="C612" s="33" t="s">
        <v>44</v>
      </c>
    </row>
    <row r="613" spans="2:42" x14ac:dyDescent="0.3">
      <c r="B613" s="33" t="s">
        <v>240</v>
      </c>
      <c r="C613" s="33" t="s">
        <v>45</v>
      </c>
    </row>
    <row r="614" spans="2:42" x14ac:dyDescent="0.3">
      <c r="B614" s="33" t="s">
        <v>240</v>
      </c>
      <c r="C614" s="33" t="s">
        <v>46</v>
      </c>
    </row>
    <row r="615" spans="2:42" x14ac:dyDescent="0.3">
      <c r="B615" s="33" t="s">
        <v>240</v>
      </c>
      <c r="C615" s="33" t="s">
        <v>47</v>
      </c>
    </row>
    <row r="616" spans="2:42" x14ac:dyDescent="0.3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3">
      <c r="B617" s="33" t="s">
        <v>648</v>
      </c>
      <c r="C617" s="33" t="s">
        <v>37</v>
      </c>
    </row>
    <row r="618" spans="2:42" x14ac:dyDescent="0.3">
      <c r="B618" s="33" t="s">
        <v>648</v>
      </c>
      <c r="C618" s="33" t="s">
        <v>38</v>
      </c>
    </row>
    <row r="619" spans="2:42" x14ac:dyDescent="0.3">
      <c r="B619" s="33" t="s">
        <v>648</v>
      </c>
      <c r="C619" s="33" t="s">
        <v>39</v>
      </c>
    </row>
    <row r="620" spans="2:42" x14ac:dyDescent="0.3">
      <c r="B620" s="33" t="s">
        <v>648</v>
      </c>
      <c r="C620" s="33" t="s">
        <v>40</v>
      </c>
    </row>
    <row r="621" spans="2:42" x14ac:dyDescent="0.3">
      <c r="B621" s="33" t="s">
        <v>648</v>
      </c>
      <c r="C621" s="33" t="s">
        <v>41</v>
      </c>
    </row>
    <row r="622" spans="2:42" x14ac:dyDescent="0.3">
      <c r="B622" s="33" t="s">
        <v>648</v>
      </c>
      <c r="C622" s="33" t="s">
        <v>42</v>
      </c>
    </row>
    <row r="623" spans="2:42" x14ac:dyDescent="0.3">
      <c r="B623" s="33" t="s">
        <v>648</v>
      </c>
      <c r="C623" s="33" t="s">
        <v>43</v>
      </c>
    </row>
    <row r="624" spans="2:42" x14ac:dyDescent="0.3">
      <c r="B624" s="33" t="s">
        <v>648</v>
      </c>
      <c r="C624" s="33" t="s">
        <v>44</v>
      </c>
    </row>
    <row r="625" spans="2:42" x14ac:dyDescent="0.3">
      <c r="B625" s="33" t="s">
        <v>648</v>
      </c>
      <c r="C625" s="33" t="s">
        <v>45</v>
      </c>
    </row>
    <row r="626" spans="2:42" x14ac:dyDescent="0.3">
      <c r="B626" s="33" t="s">
        <v>648</v>
      </c>
      <c r="C626" s="33" t="s">
        <v>46</v>
      </c>
    </row>
    <row r="627" spans="2:42" x14ac:dyDescent="0.3">
      <c r="B627" s="33" t="s">
        <v>648</v>
      </c>
      <c r="C627" s="33" t="s">
        <v>47</v>
      </c>
    </row>
    <row r="628" spans="2:42" x14ac:dyDescent="0.3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3">
      <c r="B629" s="33" t="s">
        <v>649</v>
      </c>
      <c r="C629" s="33" t="s">
        <v>37</v>
      </c>
    </row>
    <row r="630" spans="2:42" x14ac:dyDescent="0.3">
      <c r="B630" s="33" t="s">
        <v>649</v>
      </c>
      <c r="C630" s="33" t="s">
        <v>38</v>
      </c>
    </row>
    <row r="631" spans="2:42" x14ac:dyDescent="0.3">
      <c r="B631" s="33" t="s">
        <v>649</v>
      </c>
      <c r="C631" s="33" t="s">
        <v>39</v>
      </c>
    </row>
    <row r="632" spans="2:42" x14ac:dyDescent="0.3">
      <c r="B632" s="33" t="s">
        <v>649</v>
      </c>
      <c r="C632" s="33" t="s">
        <v>40</v>
      </c>
    </row>
    <row r="633" spans="2:42" x14ac:dyDescent="0.3">
      <c r="B633" s="33" t="s">
        <v>649</v>
      </c>
      <c r="C633" s="33" t="s">
        <v>41</v>
      </c>
    </row>
    <row r="634" spans="2:42" x14ac:dyDescent="0.3">
      <c r="B634" s="33" t="s">
        <v>649</v>
      </c>
      <c r="C634" s="33" t="s">
        <v>42</v>
      </c>
    </row>
    <row r="635" spans="2:42" x14ac:dyDescent="0.3">
      <c r="B635" s="33" t="s">
        <v>649</v>
      </c>
      <c r="C635" s="33" t="s">
        <v>43</v>
      </c>
    </row>
    <row r="636" spans="2:42" x14ac:dyDescent="0.3">
      <c r="B636" s="33" t="s">
        <v>649</v>
      </c>
      <c r="C636" s="33" t="s">
        <v>44</v>
      </c>
    </row>
    <row r="637" spans="2:42" x14ac:dyDescent="0.3">
      <c r="B637" s="33" t="s">
        <v>649</v>
      </c>
      <c r="C637" s="33" t="s">
        <v>45</v>
      </c>
    </row>
    <row r="638" spans="2:42" x14ac:dyDescent="0.3">
      <c r="B638" s="33" t="s">
        <v>649</v>
      </c>
      <c r="C638" s="33" t="s">
        <v>46</v>
      </c>
    </row>
    <row r="639" spans="2:42" x14ac:dyDescent="0.3">
      <c r="B639" s="33" t="s">
        <v>649</v>
      </c>
      <c r="C639" s="33" t="s">
        <v>47</v>
      </c>
    </row>
    <row r="640" spans="2:42" x14ac:dyDescent="0.3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3">
      <c r="B641" s="33" t="s">
        <v>676</v>
      </c>
      <c r="C641" s="33" t="s">
        <v>37</v>
      </c>
    </row>
    <row r="642" spans="2:42" x14ac:dyDescent="0.3">
      <c r="B642" s="33" t="s">
        <v>676</v>
      </c>
      <c r="C642" s="33" t="s">
        <v>38</v>
      </c>
    </row>
    <row r="643" spans="2:42" x14ac:dyDescent="0.3">
      <c r="B643" s="33" t="s">
        <v>676</v>
      </c>
      <c r="C643" s="33" t="s">
        <v>39</v>
      </c>
    </row>
    <row r="644" spans="2:42" x14ac:dyDescent="0.3">
      <c r="B644" s="33" t="s">
        <v>676</v>
      </c>
      <c r="C644" s="33" t="s">
        <v>40</v>
      </c>
    </row>
    <row r="645" spans="2:42" x14ac:dyDescent="0.3">
      <c r="B645" s="33" t="s">
        <v>676</v>
      </c>
      <c r="C645" s="33" t="s">
        <v>41</v>
      </c>
    </row>
    <row r="646" spans="2:42" x14ac:dyDescent="0.3">
      <c r="B646" s="33" t="s">
        <v>676</v>
      </c>
      <c r="C646" s="33" t="s">
        <v>42</v>
      </c>
    </row>
    <row r="647" spans="2:42" x14ac:dyDescent="0.3">
      <c r="B647" s="33" t="s">
        <v>676</v>
      </c>
      <c r="C647" s="33" t="s">
        <v>43</v>
      </c>
    </row>
    <row r="648" spans="2:42" x14ac:dyDescent="0.3">
      <c r="B648" s="33" t="s">
        <v>676</v>
      </c>
      <c r="C648" s="33" t="s">
        <v>44</v>
      </c>
    </row>
    <row r="649" spans="2:42" x14ac:dyDescent="0.3">
      <c r="B649" s="33" t="s">
        <v>676</v>
      </c>
      <c r="C649" s="33" t="s">
        <v>45</v>
      </c>
    </row>
    <row r="650" spans="2:42" x14ac:dyDescent="0.3">
      <c r="B650" s="33" t="s">
        <v>676</v>
      </c>
      <c r="C650" s="33" t="s">
        <v>46</v>
      </c>
    </row>
    <row r="651" spans="2:42" x14ac:dyDescent="0.3">
      <c r="B651" s="33" t="s">
        <v>676</v>
      </c>
      <c r="C651" s="33" t="s">
        <v>47</v>
      </c>
    </row>
    <row r="652" spans="2:42" x14ac:dyDescent="0.3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3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1458.968192</v>
      </c>
      <c r="AB653" s="33">
        <v>1396.3362119999999</v>
      </c>
      <c r="AC653" s="33">
        <v>1396.3362119999999</v>
      </c>
      <c r="AD653" s="33">
        <v>1396.3362119999999</v>
      </c>
      <c r="AE653" s="33">
        <v>1736.241634</v>
      </c>
      <c r="AF653" s="33">
        <v>1056.430789</v>
      </c>
      <c r="AG653" s="33">
        <v>1056.430789</v>
      </c>
      <c r="AH653" s="33">
        <v>1056.430789</v>
      </c>
      <c r="AI653" s="33">
        <v>930.89080769999998</v>
      </c>
      <c r="AJ653" s="33">
        <v>1041.347213</v>
      </c>
      <c r="AK653" s="33">
        <v>930.89080769999998</v>
      </c>
      <c r="AL653" s="33">
        <v>1056.430789</v>
      </c>
      <c r="AM653" s="33">
        <v>1056.430789</v>
      </c>
      <c r="AN653" s="33">
        <v>1083.614122</v>
      </c>
      <c r="AO653" s="33">
        <v>1396.3362119999999</v>
      </c>
      <c r="AP653" s="33">
        <v>1649.2271330000001</v>
      </c>
    </row>
    <row r="654" spans="2:42" x14ac:dyDescent="0.3">
      <c r="B654" s="33" t="s">
        <v>703</v>
      </c>
      <c r="C654" s="33" t="s">
        <v>38</v>
      </c>
    </row>
    <row r="655" spans="2:42" x14ac:dyDescent="0.3">
      <c r="B655" s="33" t="s">
        <v>703</v>
      </c>
      <c r="C655" s="33" t="s">
        <v>39</v>
      </c>
      <c r="AE655" s="33">
        <v>19.89690276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3">
      <c r="B656" s="33" t="s">
        <v>703</v>
      </c>
      <c r="C656" s="33" t="s">
        <v>40</v>
      </c>
    </row>
    <row r="657" spans="1:42" x14ac:dyDescent="0.3">
      <c r="B657" s="33" t="s">
        <v>703</v>
      </c>
      <c r="C657" s="33" t="s">
        <v>41</v>
      </c>
    </row>
    <row r="658" spans="1:42" x14ac:dyDescent="0.3">
      <c r="B658" s="33" t="s">
        <v>703</v>
      </c>
      <c r="C658" s="33" t="s">
        <v>42</v>
      </c>
    </row>
    <row r="659" spans="1:42" x14ac:dyDescent="0.3">
      <c r="B659" s="33" t="s">
        <v>703</v>
      </c>
      <c r="C659" s="33" t="s">
        <v>43</v>
      </c>
    </row>
    <row r="660" spans="1:42" x14ac:dyDescent="0.3">
      <c r="B660" s="33" t="s">
        <v>703</v>
      </c>
      <c r="C660" s="33" t="s">
        <v>44</v>
      </c>
    </row>
    <row r="661" spans="1:42" x14ac:dyDescent="0.3">
      <c r="B661" s="33" t="s">
        <v>703</v>
      </c>
      <c r="C661" s="33" t="s">
        <v>45</v>
      </c>
    </row>
    <row r="662" spans="1:42" x14ac:dyDescent="0.3">
      <c r="B662" s="33" t="s">
        <v>703</v>
      </c>
      <c r="C662" s="33" t="s">
        <v>46</v>
      </c>
    </row>
    <row r="663" spans="1:42" x14ac:dyDescent="0.3">
      <c r="B663" s="33" t="s">
        <v>703</v>
      </c>
      <c r="C663" s="33" t="s">
        <v>47</v>
      </c>
    </row>
    <row r="664" spans="1:42" x14ac:dyDescent="0.3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1458.968192</v>
      </c>
      <c r="AB664" s="33">
        <v>1396.3362119999999</v>
      </c>
      <c r="AC664" s="33">
        <v>1396.3362119999999</v>
      </c>
      <c r="AD664" s="33">
        <v>1396.3362119999999</v>
      </c>
      <c r="AE664" s="33">
        <v>1756.1385359999999</v>
      </c>
      <c r="AF664" s="33">
        <v>1069.695391</v>
      </c>
      <c r="AG664" s="33">
        <v>1641.9682130000001</v>
      </c>
      <c r="AH664" s="33">
        <v>1641.9682130000001</v>
      </c>
      <c r="AI664" s="33">
        <v>1516.428232</v>
      </c>
      <c r="AJ664" s="33">
        <v>1626.8846370000001</v>
      </c>
      <c r="AK664" s="33">
        <v>1516.428232</v>
      </c>
      <c r="AL664" s="33">
        <v>1641.9682130000001</v>
      </c>
      <c r="AM664" s="33">
        <v>1641.9682130000001</v>
      </c>
      <c r="AN664" s="33">
        <v>1669.1515460000001</v>
      </c>
      <c r="AO664" s="33">
        <v>1981.873636</v>
      </c>
      <c r="AP664" s="33">
        <v>2234.764557</v>
      </c>
    </row>
    <row r="665" spans="1:42" x14ac:dyDescent="0.3">
      <c r="B665" s="33" t="s">
        <v>700</v>
      </c>
      <c r="C665" s="33" t="s">
        <v>37</v>
      </c>
      <c r="O665" s="33">
        <v>20.607506430000001</v>
      </c>
      <c r="P665" s="33">
        <v>103.51126790000001</v>
      </c>
      <c r="Q665" s="33">
        <v>611.30995199999995</v>
      </c>
      <c r="R665" s="33">
        <v>687.57243879999999</v>
      </c>
      <c r="S665" s="33">
        <v>678.62650480000002</v>
      </c>
      <c r="T665" s="33">
        <v>811.20748590000005</v>
      </c>
      <c r="U665" s="33">
        <v>1574.2111190000001</v>
      </c>
      <c r="V665" s="33">
        <v>1048.006402</v>
      </c>
      <c r="W665" s="33">
        <v>782.60729960000003</v>
      </c>
      <c r="X665" s="33">
        <v>972.6357428</v>
      </c>
      <c r="Y665" s="33">
        <v>1161.36599</v>
      </c>
      <c r="Z665" s="33">
        <v>1208.8146830000001</v>
      </c>
      <c r="AA665" s="33">
        <v>1357.2530099999999</v>
      </c>
      <c r="AB665" s="33">
        <v>1226.0281990000001</v>
      </c>
      <c r="AC665" s="33">
        <v>951.91088909999996</v>
      </c>
      <c r="AD665" s="33">
        <v>1253.7417419999999</v>
      </c>
      <c r="AE665" s="33">
        <v>1357.2530099999999</v>
      </c>
      <c r="AF665" s="33">
        <v>429.34965820000002</v>
      </c>
      <c r="AG665" s="33">
        <v>82.903761500000002</v>
      </c>
      <c r="AH665" s="33">
        <v>380.25169949999997</v>
      </c>
      <c r="AI665" s="33">
        <v>575.11523690000001</v>
      </c>
      <c r="AJ665" s="33">
        <v>658.01899839999999</v>
      </c>
      <c r="AK665" s="33">
        <v>658.01899839999999</v>
      </c>
      <c r="AL665" s="33">
        <v>851.13787990000003</v>
      </c>
      <c r="AM665" s="33">
        <v>1015.712094</v>
      </c>
      <c r="AN665" s="33">
        <v>876.50357740000004</v>
      </c>
      <c r="AO665" s="33">
        <v>705.27300270000001</v>
      </c>
      <c r="AP665" s="33">
        <v>678.62650480000002</v>
      </c>
    </row>
    <row r="666" spans="1:42" x14ac:dyDescent="0.3">
      <c r="B666" s="33" t="s">
        <v>700</v>
      </c>
      <c r="C666" s="33" t="s">
        <v>38</v>
      </c>
      <c r="N666" s="33">
        <v>58.980104609999998</v>
      </c>
      <c r="O666" s="33">
        <v>96.972454900000002</v>
      </c>
      <c r="P666" s="33">
        <v>58.980104609999998</v>
      </c>
      <c r="Q666" s="33">
        <v>58.980104609999998</v>
      </c>
      <c r="R666" s="33">
        <v>58.980104609999998</v>
      </c>
      <c r="S666" s="33">
        <v>60.108734480000003</v>
      </c>
      <c r="T666" s="33">
        <v>117.96020919999999</v>
      </c>
      <c r="U666" s="33">
        <v>117.96020919999999</v>
      </c>
      <c r="V666" s="33">
        <v>150.15913789999999</v>
      </c>
      <c r="W666" s="33">
        <v>117.96020919999999</v>
      </c>
      <c r="X666" s="33">
        <v>176.94031380000001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70.834725599999999</v>
      </c>
    </row>
    <row r="667" spans="1:42" x14ac:dyDescent="0.3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241.36837990000001</v>
      </c>
      <c r="Q667" s="33">
        <v>241.36837990000001</v>
      </c>
      <c r="R667" s="33">
        <v>367.61896530000001</v>
      </c>
      <c r="S667" s="33">
        <v>367.61896530000001</v>
      </c>
      <c r="T667" s="33">
        <v>367.61896530000001</v>
      </c>
      <c r="U667" s="33">
        <v>367.61896530000001</v>
      </c>
      <c r="V667" s="33">
        <v>367.61896530000001</v>
      </c>
      <c r="W667" s="33">
        <v>322.35198359999998</v>
      </c>
      <c r="X667" s="33">
        <v>367.61896530000001</v>
      </c>
      <c r="Y667" s="33">
        <v>367.61896530000001</v>
      </c>
      <c r="Z667" s="33">
        <v>493.86955069999999</v>
      </c>
      <c r="AA667" s="33">
        <v>523.93748730000004</v>
      </c>
      <c r="AB667" s="33">
        <v>399.83421870000001</v>
      </c>
      <c r="AD667" s="33">
        <v>686.24933510000005</v>
      </c>
      <c r="AE667" s="33">
        <v>735.23793060000003</v>
      </c>
      <c r="AF667" s="33">
        <v>257.47539640000002</v>
      </c>
      <c r="AG667" s="33">
        <v>312.10778590000001</v>
      </c>
      <c r="AJ667" s="33">
        <v>130.78383059999999</v>
      </c>
      <c r="AK667" s="33">
        <v>236.92148739999999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3">
      <c r="B668" s="33" t="s">
        <v>700</v>
      </c>
      <c r="C668" s="33" t="s">
        <v>40</v>
      </c>
      <c r="T668" s="33">
        <v>42.162484419999998</v>
      </c>
      <c r="U668" s="33">
        <v>84.324968839999997</v>
      </c>
      <c r="V668" s="33">
        <v>42.162484419999998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84.324968839999997</v>
      </c>
      <c r="AF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3">
      <c r="B669" s="33" t="s">
        <v>700</v>
      </c>
      <c r="C669" s="33" t="s">
        <v>41</v>
      </c>
    </row>
    <row r="670" spans="1:42" x14ac:dyDescent="0.3">
      <c r="B670" s="33" t="s">
        <v>700</v>
      </c>
      <c r="C670" s="33" t="s">
        <v>42</v>
      </c>
    </row>
    <row r="671" spans="1:42" x14ac:dyDescent="0.3">
      <c r="B671" s="33" t="s">
        <v>700</v>
      </c>
      <c r="C671" s="33" t="s">
        <v>43</v>
      </c>
    </row>
    <row r="672" spans="1:42" x14ac:dyDescent="0.3">
      <c r="B672" s="33" t="s">
        <v>700</v>
      </c>
      <c r="C672" s="33" t="s">
        <v>44</v>
      </c>
    </row>
    <row r="673" spans="1:42" x14ac:dyDescent="0.3">
      <c r="B673" s="33" t="s">
        <v>700</v>
      </c>
      <c r="C673" s="33" t="s">
        <v>45</v>
      </c>
    </row>
    <row r="674" spans="1:42" x14ac:dyDescent="0.3">
      <c r="B674" s="33" t="s">
        <v>700</v>
      </c>
      <c r="C674" s="33" t="s">
        <v>46</v>
      </c>
    </row>
    <row r="675" spans="1:42" x14ac:dyDescent="0.3">
      <c r="B675" s="33" t="s">
        <v>700</v>
      </c>
      <c r="C675" s="33" t="s">
        <v>47</v>
      </c>
    </row>
    <row r="676" spans="1:42" x14ac:dyDescent="0.3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248.80477239999999</v>
      </c>
      <c r="P676" s="33">
        <v>403.85975239999999</v>
      </c>
      <c r="Q676" s="33">
        <v>911.65843659999996</v>
      </c>
      <c r="R676" s="33">
        <v>1114.171509</v>
      </c>
      <c r="S676" s="33">
        <v>1106.3542050000001</v>
      </c>
      <c r="T676" s="33">
        <v>1338.949145</v>
      </c>
      <c r="U676" s="33">
        <v>2144.1152619999998</v>
      </c>
      <c r="V676" s="33">
        <v>1607.946989</v>
      </c>
      <c r="W676" s="33">
        <v>1265.0819770000001</v>
      </c>
      <c r="X676" s="33">
        <v>1559.3575060000001</v>
      </c>
      <c r="Y676" s="33">
        <v>1689.107649</v>
      </c>
      <c r="Z676" s="33">
        <v>1862.8069270000001</v>
      </c>
      <c r="AA676" s="33">
        <v>2041.313191</v>
      </c>
      <c r="AB676" s="33">
        <v>1785.985111</v>
      </c>
      <c r="AC676" s="33">
        <v>1112.0335829999999</v>
      </c>
      <c r="AD676" s="33">
        <v>2100.1137699999999</v>
      </c>
      <c r="AE676" s="33">
        <v>2294.7761180000002</v>
      </c>
      <c r="AF676" s="33">
        <v>846.94774829999994</v>
      </c>
      <c r="AG676" s="33">
        <v>453.99165199999999</v>
      </c>
      <c r="AH676" s="33">
        <v>439.23180409999998</v>
      </c>
      <c r="AI676" s="33">
        <v>634.09534150000002</v>
      </c>
      <c r="AJ676" s="33">
        <v>847.78293369999994</v>
      </c>
      <c r="AK676" s="33">
        <v>953.92059040000004</v>
      </c>
      <c r="AL676" s="33">
        <v>1421.042023</v>
      </c>
      <c r="AM676" s="33">
        <v>1585.616237</v>
      </c>
      <c r="AN676" s="33">
        <v>1446.407721</v>
      </c>
      <c r="AO676" s="33">
        <v>1275.177146</v>
      </c>
      <c r="AP676" s="33">
        <v>1201.4051649999999</v>
      </c>
    </row>
    <row r="677" spans="1:42" x14ac:dyDescent="0.3">
      <c r="B677" s="33" t="s">
        <v>701</v>
      </c>
      <c r="C677" s="33" t="s">
        <v>37</v>
      </c>
      <c r="O677" s="33">
        <v>53.532143140000002</v>
      </c>
      <c r="P677" s="33">
        <v>53.532143140000002</v>
      </c>
      <c r="Q677" s="33">
        <v>144.9631487</v>
      </c>
      <c r="R677" s="33">
        <v>114.8516293</v>
      </c>
      <c r="S677" s="33">
        <v>222.02571549999999</v>
      </c>
      <c r="T677" s="33">
        <v>246.15199609999999</v>
      </c>
      <c r="U677" s="33">
        <v>466.15600749999999</v>
      </c>
      <c r="V677" s="33">
        <v>23.697853819999999</v>
      </c>
      <c r="Y677" s="33">
        <v>46.624064339999997</v>
      </c>
      <c r="Z677" s="33">
        <v>46.341517449999998</v>
      </c>
      <c r="AA677" s="33">
        <v>87.293031119999995</v>
      </c>
      <c r="AD677" s="33">
        <v>18.474426940000001</v>
      </c>
      <c r="AE677" s="33">
        <v>712.26174519999995</v>
      </c>
      <c r="AL677" s="33">
        <v>213.31781380000001</v>
      </c>
      <c r="AM677" s="33">
        <v>412.6238644</v>
      </c>
      <c r="AN677" s="33">
        <v>417.14022629999999</v>
      </c>
      <c r="AO677" s="33">
        <v>415.19557550000002</v>
      </c>
      <c r="AP677" s="33">
        <v>466.15600749999999</v>
      </c>
    </row>
    <row r="678" spans="1:42" x14ac:dyDescent="0.3">
      <c r="B678" s="33" t="s">
        <v>701</v>
      </c>
      <c r="C678" s="33" t="s">
        <v>38</v>
      </c>
    </row>
    <row r="679" spans="1:42" x14ac:dyDescent="0.3">
      <c r="B679" s="33" t="s">
        <v>701</v>
      </c>
      <c r="C679" s="33" t="s">
        <v>39</v>
      </c>
      <c r="U679" s="33">
        <v>52.821539469999998</v>
      </c>
      <c r="AE679" s="33">
        <v>61.738809420000003</v>
      </c>
      <c r="AM679" s="33">
        <v>23.095664230000001</v>
      </c>
      <c r="AP679" s="33">
        <v>52.821539469999998</v>
      </c>
    </row>
    <row r="680" spans="1:42" x14ac:dyDescent="0.3">
      <c r="B680" s="33" t="s">
        <v>701</v>
      </c>
      <c r="C680" s="33" t="s">
        <v>40</v>
      </c>
    </row>
    <row r="681" spans="1:42" x14ac:dyDescent="0.3">
      <c r="B681" s="33" t="s">
        <v>701</v>
      </c>
      <c r="C681" s="33" t="s">
        <v>41</v>
      </c>
    </row>
    <row r="682" spans="1:42" x14ac:dyDescent="0.3">
      <c r="B682" s="33" t="s">
        <v>701</v>
      </c>
      <c r="C682" s="33" t="s">
        <v>42</v>
      </c>
    </row>
    <row r="683" spans="1:42" x14ac:dyDescent="0.3">
      <c r="B683" s="33" t="s">
        <v>701</v>
      </c>
      <c r="C683" s="33" t="s">
        <v>43</v>
      </c>
    </row>
    <row r="684" spans="1:42" x14ac:dyDescent="0.3">
      <c r="B684" s="33" t="s">
        <v>701</v>
      </c>
      <c r="C684" s="33" t="s">
        <v>44</v>
      </c>
    </row>
    <row r="685" spans="1:42" x14ac:dyDescent="0.3">
      <c r="B685" s="33" t="s">
        <v>701</v>
      </c>
      <c r="C685" s="33" t="s">
        <v>45</v>
      </c>
    </row>
    <row r="686" spans="1:42" x14ac:dyDescent="0.3">
      <c r="B686" s="33" t="s">
        <v>701</v>
      </c>
      <c r="C686" s="33" t="s">
        <v>46</v>
      </c>
    </row>
    <row r="687" spans="1:42" x14ac:dyDescent="0.3">
      <c r="B687" s="33" t="s">
        <v>701</v>
      </c>
      <c r="C687" s="33" t="s">
        <v>47</v>
      </c>
    </row>
    <row r="688" spans="1:42" x14ac:dyDescent="0.3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53.532143140000002</v>
      </c>
      <c r="Q688" s="33">
        <v>144.9631487</v>
      </c>
      <c r="R688" s="33">
        <v>114.8516293</v>
      </c>
      <c r="S688" s="33">
        <v>222.02571549999999</v>
      </c>
      <c r="T688" s="33">
        <v>246.15199609999999</v>
      </c>
      <c r="U688" s="33">
        <v>518.97754699999996</v>
      </c>
      <c r="V688" s="33">
        <v>23.697853819999999</v>
      </c>
      <c r="W688" s="33">
        <v>0</v>
      </c>
      <c r="X688" s="33">
        <v>0</v>
      </c>
      <c r="Y688" s="33">
        <v>46.624064339999997</v>
      </c>
      <c r="Z688" s="33">
        <v>46.341517449999998</v>
      </c>
      <c r="AA688" s="33">
        <v>87.293031119999995</v>
      </c>
      <c r="AB688" s="33">
        <v>0</v>
      </c>
      <c r="AC688" s="33">
        <v>0</v>
      </c>
      <c r="AD688" s="33">
        <v>18.474426940000001</v>
      </c>
      <c r="AE688" s="33">
        <v>774.00055459999999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213.31781380000001</v>
      </c>
      <c r="AM688" s="33">
        <v>435.71952859999999</v>
      </c>
      <c r="AN688" s="33">
        <v>417.14022629999999</v>
      </c>
      <c r="AO688" s="33">
        <v>415.19557550000002</v>
      </c>
      <c r="AP688" s="33">
        <v>518.97754699999996</v>
      </c>
    </row>
    <row r="689" spans="2:42" x14ac:dyDescent="0.3">
      <c r="B689" s="33" t="s">
        <v>702</v>
      </c>
      <c r="C689" s="33" t="s">
        <v>37</v>
      </c>
    </row>
    <row r="690" spans="2:42" x14ac:dyDescent="0.3">
      <c r="B690" s="33" t="s">
        <v>702</v>
      </c>
      <c r="C690" s="33" t="s">
        <v>38</v>
      </c>
    </row>
    <row r="691" spans="2:42" x14ac:dyDescent="0.3">
      <c r="B691" s="33" t="s">
        <v>702</v>
      </c>
      <c r="C691" s="33" t="s">
        <v>39</v>
      </c>
    </row>
    <row r="692" spans="2:42" x14ac:dyDescent="0.3">
      <c r="B692" s="33" t="s">
        <v>702</v>
      </c>
      <c r="C692" s="33" t="s">
        <v>40</v>
      </c>
    </row>
    <row r="693" spans="2:42" x14ac:dyDescent="0.3">
      <c r="B693" s="33" t="s">
        <v>702</v>
      </c>
      <c r="C693" s="33" t="s">
        <v>41</v>
      </c>
    </row>
    <row r="694" spans="2:42" x14ac:dyDescent="0.3">
      <c r="B694" s="33" t="s">
        <v>702</v>
      </c>
      <c r="C694" s="33" t="s">
        <v>42</v>
      </c>
    </row>
    <row r="695" spans="2:42" x14ac:dyDescent="0.3">
      <c r="B695" s="33" t="s">
        <v>702</v>
      </c>
      <c r="C695" s="33" t="s">
        <v>43</v>
      </c>
    </row>
    <row r="696" spans="2:42" x14ac:dyDescent="0.3">
      <c r="B696" s="33" t="s">
        <v>702</v>
      </c>
      <c r="C696" s="33" t="s">
        <v>44</v>
      </c>
    </row>
    <row r="697" spans="2:42" x14ac:dyDescent="0.3">
      <c r="B697" s="33" t="s">
        <v>702</v>
      </c>
      <c r="C697" s="33" t="s">
        <v>45</v>
      </c>
    </row>
    <row r="698" spans="2:42" x14ac:dyDescent="0.3">
      <c r="B698" s="33" t="s">
        <v>702</v>
      </c>
      <c r="C698" s="33" t="s">
        <v>46</v>
      </c>
    </row>
    <row r="699" spans="2:42" x14ac:dyDescent="0.3">
      <c r="B699" s="33" t="s">
        <v>702</v>
      </c>
      <c r="C699" s="33" t="s">
        <v>47</v>
      </c>
    </row>
    <row r="700" spans="2:42" x14ac:dyDescent="0.3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3">
      <c r="B701" s="33" t="s">
        <v>698</v>
      </c>
      <c r="C701" s="33" t="s">
        <v>37</v>
      </c>
      <c r="P701" s="33">
        <v>4699.7288179999996</v>
      </c>
      <c r="Q701" s="33">
        <v>4699.7288179999996</v>
      </c>
      <c r="R701" s="33">
        <v>4699.7288179999996</v>
      </c>
      <c r="S701" s="33">
        <v>4699.7288179999996</v>
      </c>
      <c r="T701" s="33">
        <v>4699.7288179999996</v>
      </c>
      <c r="U701" s="33">
        <v>4699.7288179999996</v>
      </c>
      <c r="V701" s="33">
        <v>4699.7288179999996</v>
      </c>
      <c r="W701" s="33">
        <v>7054.3791010000004</v>
      </c>
      <c r="X701" s="33">
        <v>7054.3791010000004</v>
      </c>
      <c r="Y701" s="33">
        <v>7054.3791010000004</v>
      </c>
      <c r="Z701" s="33">
        <v>7054.3791010000004</v>
      </c>
      <c r="AA701" s="33">
        <v>7054.3791010000004</v>
      </c>
      <c r="AB701" s="33">
        <v>7782.4302690000004</v>
      </c>
      <c r="AC701" s="33">
        <v>7782.4302690000004</v>
      </c>
      <c r="AD701" s="33">
        <v>7782.4302690000004</v>
      </c>
      <c r="AE701" s="33">
        <v>7782.4302690000004</v>
      </c>
      <c r="AF701" s="33">
        <v>7782.4302690000004</v>
      </c>
      <c r="AG701" s="33">
        <v>7782.4302690000004</v>
      </c>
      <c r="AH701" s="33">
        <v>7782.4302690000004</v>
      </c>
      <c r="AI701" s="33">
        <v>7782.4302690000004</v>
      </c>
      <c r="AJ701" s="33">
        <v>7782.4302690000004</v>
      </c>
      <c r="AK701" s="33">
        <v>7782.4302690000004</v>
      </c>
      <c r="AL701" s="33">
        <v>8013.3487160000004</v>
      </c>
      <c r="AM701" s="33">
        <v>8013.3487160000004</v>
      </c>
      <c r="AN701" s="33">
        <v>8013.3487160000004</v>
      </c>
      <c r="AO701" s="33">
        <v>8013.3487160000004</v>
      </c>
      <c r="AP701" s="33">
        <v>8013.3487160000004</v>
      </c>
    </row>
    <row r="702" spans="2:42" x14ac:dyDescent="0.3">
      <c r="B702" s="33" t="s">
        <v>698</v>
      </c>
      <c r="C702" s="33" t="s">
        <v>38</v>
      </c>
    </row>
    <row r="703" spans="2:42" x14ac:dyDescent="0.3">
      <c r="B703" s="33" t="s">
        <v>698</v>
      </c>
      <c r="C703" s="33" t="s">
        <v>39</v>
      </c>
    </row>
    <row r="704" spans="2:42" x14ac:dyDescent="0.3">
      <c r="B704" s="33" t="s">
        <v>698</v>
      </c>
      <c r="C704" s="33" t="s">
        <v>40</v>
      </c>
    </row>
    <row r="705" spans="2:42" x14ac:dyDescent="0.3">
      <c r="B705" s="33" t="s">
        <v>698</v>
      </c>
      <c r="C705" s="33" t="s">
        <v>41</v>
      </c>
    </row>
    <row r="706" spans="2:42" x14ac:dyDescent="0.3">
      <c r="B706" s="33" t="s">
        <v>698</v>
      </c>
      <c r="C706" s="33" t="s">
        <v>42</v>
      </c>
    </row>
    <row r="707" spans="2:42" x14ac:dyDescent="0.3">
      <c r="B707" s="33" t="s">
        <v>698</v>
      </c>
      <c r="C707" s="33" t="s">
        <v>43</v>
      </c>
    </row>
    <row r="708" spans="2:42" x14ac:dyDescent="0.3">
      <c r="B708" s="33" t="s">
        <v>698</v>
      </c>
      <c r="C708" s="33" t="s">
        <v>44</v>
      </c>
    </row>
    <row r="709" spans="2:42" x14ac:dyDescent="0.3">
      <c r="B709" s="33" t="s">
        <v>698</v>
      </c>
      <c r="C709" s="33" t="s">
        <v>45</v>
      </c>
    </row>
    <row r="710" spans="2:42" x14ac:dyDescent="0.3">
      <c r="B710" s="33" t="s">
        <v>698</v>
      </c>
      <c r="C710" s="33" t="s">
        <v>46</v>
      </c>
    </row>
    <row r="711" spans="2:42" x14ac:dyDescent="0.3">
      <c r="B711" s="33" t="s">
        <v>698</v>
      </c>
      <c r="C711" s="33" t="s">
        <v>47</v>
      </c>
    </row>
    <row r="712" spans="2:42" x14ac:dyDescent="0.3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4699.7288179999996</v>
      </c>
      <c r="Q712" s="33">
        <v>4699.7288179999996</v>
      </c>
      <c r="R712" s="33">
        <v>4699.7288179999996</v>
      </c>
      <c r="S712" s="33">
        <v>4699.7288179999996</v>
      </c>
      <c r="T712" s="33">
        <v>4699.7288179999996</v>
      </c>
      <c r="U712" s="33">
        <v>4699.7288179999996</v>
      </c>
      <c r="V712" s="33">
        <v>4699.7288179999996</v>
      </c>
      <c r="W712" s="33">
        <v>7054.3791010000004</v>
      </c>
      <c r="X712" s="33">
        <v>7054.3791010000004</v>
      </c>
      <c r="Y712" s="33">
        <v>7054.3791010000004</v>
      </c>
      <c r="Z712" s="33">
        <v>7054.3791010000004</v>
      </c>
      <c r="AA712" s="33">
        <v>7054.3791010000004</v>
      </c>
      <c r="AB712" s="33">
        <v>7782.4302690000004</v>
      </c>
      <c r="AC712" s="33">
        <v>7782.4302690000004</v>
      </c>
      <c r="AD712" s="33">
        <v>7782.4302690000004</v>
      </c>
      <c r="AE712" s="33">
        <v>7782.4302690000004</v>
      </c>
      <c r="AF712" s="33">
        <v>7782.4302690000004</v>
      </c>
      <c r="AG712" s="33">
        <v>7782.4302690000004</v>
      </c>
      <c r="AH712" s="33">
        <v>7782.4302690000004</v>
      </c>
      <c r="AI712" s="33">
        <v>7782.4302690000004</v>
      </c>
      <c r="AJ712" s="33">
        <v>7782.4302690000004</v>
      </c>
      <c r="AK712" s="33">
        <v>7782.4302690000004</v>
      </c>
      <c r="AL712" s="33">
        <v>8013.3487160000004</v>
      </c>
      <c r="AM712" s="33">
        <v>8013.3487160000004</v>
      </c>
      <c r="AN712" s="33">
        <v>8013.3487160000004</v>
      </c>
      <c r="AO712" s="33">
        <v>8013.3487160000004</v>
      </c>
      <c r="AP712" s="33">
        <v>8013.3487160000004</v>
      </c>
    </row>
    <row r="713" spans="2:42" x14ac:dyDescent="0.3">
      <c r="B713" s="33" t="s">
        <v>706</v>
      </c>
      <c r="C713" s="33" t="s">
        <v>37</v>
      </c>
    </row>
    <row r="714" spans="2:42" x14ac:dyDescent="0.3">
      <c r="B714" s="33" t="s">
        <v>706</v>
      </c>
      <c r="C714" s="33" t="s">
        <v>38</v>
      </c>
    </row>
    <row r="715" spans="2:42" x14ac:dyDescent="0.3">
      <c r="B715" s="33" t="s">
        <v>706</v>
      </c>
      <c r="C715" s="33" t="s">
        <v>39</v>
      </c>
    </row>
    <row r="716" spans="2:42" x14ac:dyDescent="0.3">
      <c r="B716" s="33" t="s">
        <v>706</v>
      </c>
      <c r="C716" s="33" t="s">
        <v>40</v>
      </c>
    </row>
    <row r="717" spans="2:42" x14ac:dyDescent="0.3">
      <c r="B717" s="33" t="s">
        <v>706</v>
      </c>
      <c r="C717" s="33" t="s">
        <v>41</v>
      </c>
    </row>
    <row r="718" spans="2:42" x14ac:dyDescent="0.3">
      <c r="B718" s="33" t="s">
        <v>706</v>
      </c>
      <c r="C718" s="33" t="s">
        <v>42</v>
      </c>
    </row>
    <row r="719" spans="2:42" x14ac:dyDescent="0.3">
      <c r="B719" s="33" t="s">
        <v>706</v>
      </c>
      <c r="C719" s="33" t="s">
        <v>43</v>
      </c>
    </row>
    <row r="720" spans="2:42" x14ac:dyDescent="0.3">
      <c r="B720" s="33" t="s">
        <v>706</v>
      </c>
      <c r="C720" s="33" t="s">
        <v>44</v>
      </c>
    </row>
    <row r="721" spans="1:42" x14ac:dyDescent="0.3">
      <c r="B721" s="33" t="s">
        <v>706</v>
      </c>
      <c r="C721" s="33" t="s">
        <v>45</v>
      </c>
    </row>
    <row r="722" spans="1:42" x14ac:dyDescent="0.3">
      <c r="B722" s="33" t="s">
        <v>706</v>
      </c>
      <c r="C722" s="33" t="s">
        <v>46</v>
      </c>
    </row>
    <row r="723" spans="1:42" x14ac:dyDescent="0.3">
      <c r="B723" s="33" t="s">
        <v>706</v>
      </c>
      <c r="C723" s="33" t="s">
        <v>47</v>
      </c>
    </row>
    <row r="724" spans="1:42" x14ac:dyDescent="0.3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3">
      <c r="B725" s="33" t="s">
        <v>717</v>
      </c>
      <c r="C725" s="33" t="s">
        <v>37</v>
      </c>
    </row>
    <row r="726" spans="1:42" x14ac:dyDescent="0.3">
      <c r="B726" s="33" t="s">
        <v>717</v>
      </c>
      <c r="C726" s="33" t="s">
        <v>38</v>
      </c>
    </row>
    <row r="727" spans="1:42" x14ac:dyDescent="0.3">
      <c r="B727" s="33" t="s">
        <v>717</v>
      </c>
      <c r="C727" s="33" t="s">
        <v>39</v>
      </c>
    </row>
    <row r="728" spans="1:42" x14ac:dyDescent="0.3">
      <c r="B728" s="33" t="s">
        <v>717</v>
      </c>
      <c r="C728" s="33" t="s">
        <v>40</v>
      </c>
    </row>
    <row r="729" spans="1:42" x14ac:dyDescent="0.3">
      <c r="B729" s="33" t="s">
        <v>717</v>
      </c>
      <c r="C729" s="33" t="s">
        <v>41</v>
      </c>
    </row>
    <row r="730" spans="1:42" x14ac:dyDescent="0.3">
      <c r="B730" s="33" t="s">
        <v>717</v>
      </c>
      <c r="C730" s="33" t="s">
        <v>42</v>
      </c>
    </row>
    <row r="731" spans="1:42" x14ac:dyDescent="0.3">
      <c r="B731" s="33" t="s">
        <v>717</v>
      </c>
      <c r="C731" s="33" t="s">
        <v>43</v>
      </c>
    </row>
    <row r="732" spans="1:42" x14ac:dyDescent="0.3">
      <c r="B732" s="33" t="s">
        <v>717</v>
      </c>
      <c r="C732" s="33" t="s">
        <v>44</v>
      </c>
    </row>
    <row r="733" spans="1:42" x14ac:dyDescent="0.3">
      <c r="B733" s="33" t="s">
        <v>717</v>
      </c>
      <c r="C733" s="33" t="s">
        <v>45</v>
      </c>
    </row>
    <row r="734" spans="1:42" x14ac:dyDescent="0.3">
      <c r="B734" s="33" t="s">
        <v>717</v>
      </c>
      <c r="C734" s="33" t="s">
        <v>46</v>
      </c>
    </row>
    <row r="735" spans="1:42" x14ac:dyDescent="0.3">
      <c r="B735" s="33" t="s">
        <v>717</v>
      </c>
      <c r="C735" s="33" t="s">
        <v>47</v>
      </c>
    </row>
    <row r="736" spans="1:42" x14ac:dyDescent="0.3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3">
      <c r="B737" s="33" t="s">
        <v>730</v>
      </c>
      <c r="C737" s="33" t="s">
        <v>37</v>
      </c>
    </row>
    <row r="738" spans="2:42" x14ac:dyDescent="0.3">
      <c r="B738" s="33" t="s">
        <v>730</v>
      </c>
      <c r="C738" s="33" t="s">
        <v>38</v>
      </c>
    </row>
    <row r="739" spans="2:42" x14ac:dyDescent="0.3">
      <c r="B739" s="33" t="s">
        <v>730</v>
      </c>
      <c r="C739" s="33" t="s">
        <v>39</v>
      </c>
    </row>
    <row r="740" spans="2:42" x14ac:dyDescent="0.3">
      <c r="B740" s="33" t="s">
        <v>730</v>
      </c>
      <c r="C740" s="33" t="s">
        <v>40</v>
      </c>
    </row>
    <row r="741" spans="2:42" x14ac:dyDescent="0.3">
      <c r="B741" s="33" t="s">
        <v>730</v>
      </c>
      <c r="C741" s="33" t="s">
        <v>41</v>
      </c>
    </row>
    <row r="742" spans="2:42" x14ac:dyDescent="0.3">
      <c r="B742" s="33" t="s">
        <v>730</v>
      </c>
      <c r="C742" s="33" t="s">
        <v>42</v>
      </c>
    </row>
    <row r="743" spans="2:42" x14ac:dyDescent="0.3">
      <c r="B743" s="33" t="s">
        <v>730</v>
      </c>
      <c r="C743" s="33" t="s">
        <v>43</v>
      </c>
    </row>
    <row r="744" spans="2:42" x14ac:dyDescent="0.3">
      <c r="B744" s="33" t="s">
        <v>730</v>
      </c>
      <c r="C744" s="33" t="s">
        <v>44</v>
      </c>
    </row>
    <row r="745" spans="2:42" x14ac:dyDescent="0.3">
      <c r="B745" s="33" t="s">
        <v>730</v>
      </c>
      <c r="C745" s="33" t="s">
        <v>45</v>
      </c>
    </row>
    <row r="746" spans="2:42" x14ac:dyDescent="0.3">
      <c r="B746" s="33" t="s">
        <v>730</v>
      </c>
      <c r="C746" s="33" t="s">
        <v>46</v>
      </c>
    </row>
    <row r="747" spans="2:42" x14ac:dyDescent="0.3">
      <c r="B747" s="33" t="s">
        <v>730</v>
      </c>
      <c r="C747" s="33" t="s">
        <v>47</v>
      </c>
    </row>
    <row r="748" spans="2:42" x14ac:dyDescent="0.3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3">
      <c r="B749" s="33" t="s">
        <v>731</v>
      </c>
      <c r="C749" s="33" t="s">
        <v>37</v>
      </c>
    </row>
    <row r="750" spans="2:42" x14ac:dyDescent="0.3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710.60366999999997</v>
      </c>
      <c r="AB750" s="33">
        <v>852.72440400000005</v>
      </c>
      <c r="AC750" s="33">
        <v>663.23009200000001</v>
      </c>
      <c r="AD750" s="33">
        <v>994.84513800000002</v>
      </c>
      <c r="AE750" s="33">
        <v>1184.3394499999999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1319.4346129999999</v>
      </c>
      <c r="AK750" s="33">
        <v>1421.2073399999999</v>
      </c>
      <c r="AL750" s="33">
        <v>1515.9544960000001</v>
      </c>
      <c r="AM750" s="33">
        <v>1610.701652</v>
      </c>
      <c r="AN750" s="33">
        <v>1705.4488080000001</v>
      </c>
      <c r="AO750" s="33">
        <v>1705.4488080000001</v>
      </c>
      <c r="AP750" s="33">
        <v>1705.4488080000001</v>
      </c>
    </row>
    <row r="751" spans="2:42" x14ac:dyDescent="0.3">
      <c r="B751" s="33" t="s">
        <v>731</v>
      </c>
      <c r="C751" s="33" t="s">
        <v>39</v>
      </c>
    </row>
    <row r="752" spans="2:42" x14ac:dyDescent="0.3">
      <c r="B752" s="33" t="s">
        <v>731</v>
      </c>
      <c r="C752" s="33" t="s">
        <v>40</v>
      </c>
      <c r="W752" s="33">
        <v>520.16188639999996</v>
      </c>
      <c r="X752" s="33">
        <v>520.16188639999996</v>
      </c>
      <c r="Y752" s="33">
        <v>520.16188639999996</v>
      </c>
      <c r="Z752" s="33">
        <v>809.75532969999995</v>
      </c>
      <c r="AA752" s="33">
        <v>761.70219540000005</v>
      </c>
      <c r="AB752" s="33">
        <v>635.43755639999995</v>
      </c>
      <c r="AC752" s="33">
        <v>592.64346079999996</v>
      </c>
      <c r="AD752" s="33">
        <v>679.98028439999996</v>
      </c>
      <c r="AE752" s="33">
        <v>844.66351699999996</v>
      </c>
      <c r="AF752" s="33">
        <v>592.64346079999996</v>
      </c>
      <c r="AG752" s="33">
        <v>595.48587550000002</v>
      </c>
      <c r="AH752" s="33">
        <v>595.48587550000002</v>
      </c>
      <c r="AI752" s="33">
        <v>543.72949080000001</v>
      </c>
      <c r="AJ752" s="33">
        <v>594.06466809999995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3">
      <c r="B753" s="33" t="s">
        <v>731</v>
      </c>
      <c r="C753" s="33" t="s">
        <v>41</v>
      </c>
    </row>
    <row r="754" spans="2:42" x14ac:dyDescent="0.3">
      <c r="B754" s="33" t="s">
        <v>731</v>
      </c>
      <c r="C754" s="33" t="s">
        <v>42</v>
      </c>
    </row>
    <row r="755" spans="2:42" x14ac:dyDescent="0.3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551.69771749999995</v>
      </c>
      <c r="AD755" s="33">
        <v>694.97038929999997</v>
      </c>
      <c r="AE755" s="33">
        <v>694.97038929999997</v>
      </c>
      <c r="AF755" s="33">
        <v>473.46456380000001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579.93517650000001</v>
      </c>
    </row>
    <row r="756" spans="2:42" x14ac:dyDescent="0.3">
      <c r="B756" s="33" t="s">
        <v>731</v>
      </c>
      <c r="C756" s="33" t="s">
        <v>44</v>
      </c>
    </row>
    <row r="757" spans="2:42" x14ac:dyDescent="0.3">
      <c r="B757" s="33" t="s">
        <v>731</v>
      </c>
      <c r="C757" s="33" t="s">
        <v>45</v>
      </c>
    </row>
    <row r="758" spans="2:42" x14ac:dyDescent="0.3">
      <c r="B758" s="33" t="s">
        <v>731</v>
      </c>
      <c r="C758" s="33" t="s">
        <v>46</v>
      </c>
    </row>
    <row r="759" spans="2:42" x14ac:dyDescent="0.3">
      <c r="B759" s="33" t="s">
        <v>731</v>
      </c>
      <c r="C759" s="33" t="s">
        <v>47</v>
      </c>
    </row>
    <row r="760" spans="2:42" x14ac:dyDescent="0.3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1653.241886</v>
      </c>
      <c r="AA760" s="33">
        <v>1747.3094860000001</v>
      </c>
      <c r="AB760" s="33">
        <v>1763.165581</v>
      </c>
      <c r="AC760" s="33">
        <v>1807.5712699999999</v>
      </c>
      <c r="AD760" s="33">
        <v>2369.7958119999998</v>
      </c>
      <c r="AE760" s="33">
        <v>2723.973356</v>
      </c>
      <c r="AF760" s="33">
        <v>2013.579585</v>
      </c>
      <c r="AG760" s="33">
        <v>2101.018184</v>
      </c>
      <c r="AH760" s="33">
        <v>2195.7653399999999</v>
      </c>
      <c r="AI760" s="33">
        <v>2238.756112</v>
      </c>
      <c r="AJ760" s="33">
        <v>2376.8128740000002</v>
      </c>
      <c r="AK760" s="33">
        <v>2480.0068080000001</v>
      </c>
      <c r="AL760" s="33">
        <v>2574.753964</v>
      </c>
      <c r="AM760" s="33">
        <v>2669.5011199999999</v>
      </c>
      <c r="AN760" s="33">
        <v>2764.2482759999998</v>
      </c>
      <c r="AO760" s="33">
        <v>2764.2482759999998</v>
      </c>
      <c r="AP760" s="33">
        <v>2880.8698599999998</v>
      </c>
    </row>
    <row r="761" spans="2:42" x14ac:dyDescent="0.3">
      <c r="B761" s="33" t="s">
        <v>15</v>
      </c>
      <c r="D761" s="33">
        <v>60470.577380000002</v>
      </c>
      <c r="E761" s="33">
        <v>62737.407299999999</v>
      </c>
      <c r="F761" s="33">
        <v>62313.000939999998</v>
      </c>
      <c r="G761" s="33">
        <v>64275.25387</v>
      </c>
      <c r="H761" s="33">
        <v>65882.203160000005</v>
      </c>
      <c r="I761" s="33">
        <v>67080.553780000002</v>
      </c>
      <c r="J761" s="33">
        <v>68156.628070000006</v>
      </c>
      <c r="K761" s="33">
        <v>73155.51844</v>
      </c>
      <c r="L761" s="33">
        <v>76830.793409999998</v>
      </c>
      <c r="M761" s="33">
        <v>80602.381160000004</v>
      </c>
      <c r="N761" s="33">
        <v>83898.852960000004</v>
      </c>
      <c r="O761" s="33">
        <v>87331.523329999996</v>
      </c>
      <c r="P761" s="33">
        <v>90801.357730000003</v>
      </c>
      <c r="Q761" s="33">
        <v>94390.781019999995</v>
      </c>
      <c r="R761" s="33">
        <v>97479.444780000005</v>
      </c>
      <c r="S761" s="33">
        <v>100376.1575</v>
      </c>
      <c r="T761" s="33">
        <v>103383.0897</v>
      </c>
      <c r="U761" s="33">
        <v>106477.12209999999</v>
      </c>
      <c r="V761" s="33">
        <v>109672.591</v>
      </c>
      <c r="W761" s="33">
        <v>113023.0607</v>
      </c>
      <c r="X761" s="33">
        <v>116432.62119999999</v>
      </c>
      <c r="Y761" s="33">
        <v>119841.7594</v>
      </c>
      <c r="Z761" s="33">
        <v>123355.3183</v>
      </c>
      <c r="AA761" s="33">
        <v>126990.1897</v>
      </c>
      <c r="AB761" s="33">
        <v>130866.5402</v>
      </c>
      <c r="AC761" s="33">
        <v>134691.0238</v>
      </c>
      <c r="AD761" s="33">
        <v>138544.1335</v>
      </c>
      <c r="AE761" s="33">
        <v>142248.95759999999</v>
      </c>
      <c r="AF761" s="33">
        <v>145923.41200000001</v>
      </c>
      <c r="AG761" s="33">
        <v>149167.13510000001</v>
      </c>
      <c r="AH761" s="33">
        <v>152419.86040000001</v>
      </c>
      <c r="AI761" s="33">
        <v>155684.6214</v>
      </c>
      <c r="AJ761" s="33">
        <v>159011.7573</v>
      </c>
      <c r="AK761" s="33">
        <v>162404.8285</v>
      </c>
      <c r="AL761" s="33">
        <v>165819.88209999999</v>
      </c>
      <c r="AM761" s="33">
        <v>169202.80379999999</v>
      </c>
      <c r="AN761" s="33">
        <v>172913.63219999999</v>
      </c>
      <c r="AO761" s="33">
        <v>176479.40539999999</v>
      </c>
      <c r="AP761" s="33">
        <v>180004.06219999999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PLANEL_GerCrit_Resultado!G244+PLANEL_GerCrit_Resultado!G748</f>
        <v>42009.650260000002</v>
      </c>
      <c r="D4" s="1">
        <f>PLANEL_GerCrit_Resultado!H244+PLANEL_GerCrit_Resultado!H748</f>
        <v>44297.60583</v>
      </c>
      <c r="E4" s="1">
        <f>PLANEL_GerCrit_Resultado!I244+PLANEL_GerCrit_Resultado!I748</f>
        <v>44518.907800000001</v>
      </c>
      <c r="F4" s="1">
        <f>PLANEL_GerCrit_Resultado!J244+PLANEL_GerCrit_Resultado!J748</f>
        <v>45641.517209999998</v>
      </c>
      <c r="G4" s="1">
        <f>PLANEL_GerCrit_Resultado!K244+PLANEL_GerCrit_Resultado!K748</f>
        <v>48617.619189999998</v>
      </c>
      <c r="H4" s="1">
        <f>PLANEL_GerCrit_Resultado!L244+PLANEL_GerCrit_Resultado!L748</f>
        <v>51803.139990000003</v>
      </c>
      <c r="I4" s="1">
        <f>PLANEL_GerCrit_Resultado!M244+PLANEL_GerCrit_Resultado!M748</f>
        <v>52947.761109999999</v>
      </c>
      <c r="J4" s="1">
        <f>PLANEL_GerCrit_Resultado!N244+PLANEL_GerCrit_Resultado!N748</f>
        <v>53267.525150000001</v>
      </c>
      <c r="K4" s="1">
        <f>PLANEL_GerCrit_Resultado!O244+PLANEL_GerCrit_Resultado!O748</f>
        <v>53457.050349999998</v>
      </c>
      <c r="L4" s="1">
        <f>PLANEL_GerCrit_Resultado!P244+PLANEL_GerCrit_Resultado!P748</f>
        <v>53523.855929999998</v>
      </c>
      <c r="M4" s="1">
        <f>PLANEL_GerCrit_Resultado!Q244+PLANEL_GerCrit_Resultado!Q748</f>
        <v>53564.889940000001</v>
      </c>
      <c r="N4" s="1">
        <f>PLANEL_GerCrit_Resultado!R244+PLANEL_GerCrit_Resultado!R748</f>
        <v>54005.645539999998</v>
      </c>
      <c r="O4" s="1">
        <f>PLANEL_GerCrit_Resultado!S244+PLANEL_GerCrit_Resultado!S748</f>
        <v>54021.98472</v>
      </c>
      <c r="P4" s="1">
        <f>PLANEL_GerCrit_Resultado!T244+PLANEL_GerCrit_Resultado!T748</f>
        <v>55933.953090000003</v>
      </c>
      <c r="Q4" s="1">
        <f>PLANEL_GerCrit_Resultado!U244+PLANEL_GerCrit_Resultado!U748</f>
        <v>57921.246850000003</v>
      </c>
      <c r="R4" s="1">
        <f>PLANEL_GerCrit_Resultado!V244+PLANEL_GerCrit_Resultado!V748</f>
        <v>57413.216760000003</v>
      </c>
      <c r="S4" s="1">
        <f>PLANEL_GerCrit_Resultado!W244+PLANEL_GerCrit_Resultado!W748</f>
        <v>57755.86449</v>
      </c>
      <c r="T4" s="1">
        <f>PLANEL_GerCrit_Resultado!X244+PLANEL_GerCrit_Resultado!X748</f>
        <v>57730.041239999999</v>
      </c>
      <c r="U4" s="1">
        <f>PLANEL_GerCrit_Resultado!Y244+PLANEL_GerCrit_Resultado!Y748</f>
        <v>57702.521240000002</v>
      </c>
      <c r="V4" s="1">
        <f>PLANEL_GerCrit_Resultado!Z244+PLANEL_GerCrit_Resultado!Z748</f>
        <v>57955.420449999998</v>
      </c>
      <c r="W4" s="1">
        <f>PLANEL_GerCrit_Resultado!AA244+PLANEL_GerCrit_Resultado!AA748</f>
        <v>58035.613149999997</v>
      </c>
      <c r="X4" s="1">
        <f>PLANEL_GerCrit_Resultado!AB244+PLANEL_GerCrit_Resultado!AB748</f>
        <v>58428.649899999997</v>
      </c>
      <c r="Y4" s="1">
        <f>PLANEL_GerCrit_Resultado!AC244+PLANEL_GerCrit_Resultado!AC748</f>
        <v>59327.392670000001</v>
      </c>
      <c r="Z4" s="1">
        <f>PLANEL_GerCrit_Resultado!AD244+PLANEL_GerCrit_Resultado!AD748</f>
        <v>59368.596250000002</v>
      </c>
      <c r="AA4" s="1">
        <f>PLANEL_GerCrit_Resultado!AE244+PLANEL_GerCrit_Resultado!AE748</f>
        <v>59734.034240000001</v>
      </c>
      <c r="AB4" s="1">
        <f>PLANEL_GerCrit_Resultado!AF244+PLANEL_GerCrit_Resultado!AF748</f>
        <v>59560.114300000001</v>
      </c>
      <c r="AC4" s="1">
        <f>PLANEL_GerCrit_Resultado!AG244+PLANEL_GerCrit_Resultado!AG748</f>
        <v>59412.168380000003</v>
      </c>
      <c r="AD4" s="1">
        <f>PLANEL_GerCrit_Resultado!AH244+PLANEL_GerCrit_Resultado!AH748</f>
        <v>59411.245060000001</v>
      </c>
      <c r="AE4" s="1">
        <f>PLANEL_GerCrit_Resultado!AI244+PLANEL_GerCrit_Resultado!AI748</f>
        <v>59410.244480000001</v>
      </c>
      <c r="AF4" s="1">
        <f>PLANEL_GerCrit_Resultado!AJ244+PLANEL_GerCrit_Resultado!AJ748</f>
        <v>59409.411030000003</v>
      </c>
      <c r="AG4" s="1">
        <f>PLANEL_GerCrit_Resultado!AK244+PLANEL_GerCrit_Resultado!AK748</f>
        <v>59408.394439999996</v>
      </c>
      <c r="AH4" s="1">
        <f>PLANEL_GerCrit_Resultado!AL244+PLANEL_GerCrit_Resultado!AL748</f>
        <v>59408.023399999998</v>
      </c>
      <c r="AI4" s="1">
        <f>PLANEL_GerCrit_Resultado!AM244+PLANEL_GerCrit_Resultado!AM748</f>
        <v>59407.775269999998</v>
      </c>
      <c r="AJ4" s="1">
        <f>PLANEL_GerCrit_Resultado!AN244+PLANEL_GerCrit_Resultado!AN748</f>
        <v>59111.652569999998</v>
      </c>
      <c r="AK4" s="1">
        <f>PLANEL_GerCrit_Resultado!AO244+PLANEL_GerCrit_Resultado!AO748</f>
        <v>58583.524920000003</v>
      </c>
      <c r="AL4" s="1">
        <f>PLANEL_GerCrit_Resultado!AP244+PLANEL_GerCrit_Resultado!AP748</f>
        <v>58018.694190000002</v>
      </c>
    </row>
    <row r="5" spans="2:38" x14ac:dyDescent="0.3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3407.8923730000001</v>
      </c>
      <c r="I5" s="1">
        <f>PLANEL_GerCrit_Resultado!M256</f>
        <v>4648.4657159999997</v>
      </c>
      <c r="J5" s="1">
        <f>PLANEL_GerCrit_Resultado!N256</f>
        <v>5626.6560879999997</v>
      </c>
      <c r="K5" s="1">
        <f>PLANEL_GerCrit_Resultado!O256</f>
        <v>5579.983569</v>
      </c>
      <c r="L5" s="1">
        <f>PLANEL_GerCrit_Resultado!P256</f>
        <v>5647.5546780000004</v>
      </c>
      <c r="M5" s="1">
        <f>PLANEL_GerCrit_Resultado!Q256</f>
        <v>7213.1337199999998</v>
      </c>
      <c r="N5" s="1">
        <f>PLANEL_GerCrit_Resultado!R256</f>
        <v>6927.811987</v>
      </c>
      <c r="O5" s="1">
        <f>PLANEL_GerCrit_Resultado!S256</f>
        <v>7213.0948680000001</v>
      </c>
      <c r="P5" s="1">
        <f>PLANEL_GerCrit_Resultado!T256</f>
        <v>6295.3920740000003</v>
      </c>
      <c r="Q5" s="1">
        <f>PLANEL_GerCrit_Resultado!U256</f>
        <v>6715.7282699999996</v>
      </c>
      <c r="R5" s="1">
        <f>PLANEL_GerCrit_Resultado!V256</f>
        <v>6594.4333500000002</v>
      </c>
      <c r="S5" s="1">
        <f>PLANEL_GerCrit_Resultado!W256</f>
        <v>6594.859907</v>
      </c>
      <c r="T5" s="1">
        <f>PLANEL_GerCrit_Resultado!X256</f>
        <v>6897.0919869999998</v>
      </c>
      <c r="U5" s="1">
        <f>PLANEL_GerCrit_Resultado!Y256</f>
        <v>7201.2306399999998</v>
      </c>
      <c r="V5" s="1">
        <f>PLANEL_GerCrit_Resultado!Z256</f>
        <v>7213.9708280000004</v>
      </c>
      <c r="W5" s="1">
        <f>PLANEL_GerCrit_Resultado!AA256</f>
        <v>7214.1352619999998</v>
      </c>
      <c r="X5" s="1">
        <f>PLANEL_GerCrit_Resultado!AB256</f>
        <v>7214.1352619999998</v>
      </c>
      <c r="Y5" s="1">
        <f>PLANEL_GerCrit_Resultado!AC256</f>
        <v>7214.1352619999998</v>
      </c>
      <c r="Z5" s="1">
        <f>PLANEL_GerCrit_Resultado!AD256</f>
        <v>7214.1352619999998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8235.7000200000002</v>
      </c>
      <c r="AJ5" s="1">
        <f>PLANEL_GerCrit_Resultado!AN256</f>
        <v>8235.7000200000002</v>
      </c>
      <c r="AK5" s="1">
        <f>PLANEL_GerCrit_Resultado!AO256</f>
        <v>8221.5122350000001</v>
      </c>
      <c r="AL5" s="1">
        <f>PLANEL_GerCrit_Resultado!AP256</f>
        <v>8207.5640299999995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4978.7473410000002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5565.5270881999995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6258.8955210000004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6624.0233433000003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6777.2797173399995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6458.13063324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5184.2642732999993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4986.6412442999999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5301.3903544999994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5488.9218871000003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6808.5637880000013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5579.30205682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6418.2972393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7237.2886953000007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8057.0873333399995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8681.4493444500004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9670.397686119999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9818.8220229999988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9051.2046430000009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11707.94866394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14411.355264599999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9166.8466343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8066.4461558999992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8169.9712097000001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8176.283128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8558.6381150000016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8984.1874893999993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10506.797606400001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12154.1387235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13123.2726269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13646.213258100001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14033.061955600002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1150.108076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1150.108076</v>
      </c>
      <c r="M9" s="20">
        <f>PLANEL_GerCrit_Resultado!Q64+PLANEL_GerCrit_Resultado!Q76+PLANEL_GerCrit_Resultado!Q88+PLANEL_GerCrit_Resultado!Q640+PLANEL_GerCrit_Resultado!Q700</f>
        <v>1189.4248889999999</v>
      </c>
      <c r="N9" s="20">
        <f>PLANEL_GerCrit_Resultado!R64+PLANEL_GerCrit_Resultado!R76+PLANEL_GerCrit_Resultado!R88+PLANEL_GerCrit_Resultado!R640+PLANEL_GerCrit_Resultado!R700</f>
        <v>1188.747668</v>
      </c>
      <c r="O9" s="20">
        <f>PLANEL_GerCrit_Resultado!S64+PLANEL_GerCrit_Resultado!S76+PLANEL_GerCrit_Resultado!S88+PLANEL_GerCrit_Resultado!S640+PLANEL_GerCrit_Resultado!S700</f>
        <v>1228.0644809999999</v>
      </c>
      <c r="P9" s="20">
        <f>PLANEL_GerCrit_Resultado!T64+PLANEL_GerCrit_Resultado!T76+PLANEL_GerCrit_Resultado!T88+PLANEL_GerCrit_Resultado!T640+PLANEL_GerCrit_Resultado!T700</f>
        <v>1228.0644809999999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285.35467640000002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319.55128300000001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3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461.5329279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882.28897440000003</v>
      </c>
      <c r="M10" s="20">
        <f>PLANEL_GerCrit_Resultado!Q40+PLANEL_GerCrit_Resultado!Q52</f>
        <v>931.03193480000004</v>
      </c>
      <c r="N10" s="20">
        <f>PLANEL_GerCrit_Resultado!R40+PLANEL_GerCrit_Resultado!R52</f>
        <v>916.39798829999995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3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3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49.857687400000003</v>
      </c>
      <c r="N12" s="1">
        <f>PLANEL_GerCrit_Resultado!R172</f>
        <v>0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4934.7591730000004</v>
      </c>
      <c r="K14" s="24">
        <f>PLANEL_GerCrit_Resultado!O16+PLANEL_GerCrit_Resultado!O28+PLANEL_GerCrit_Resultado!O628+PLANEL_GerCrit_Resultado!O712</f>
        <v>4934.7591730000004</v>
      </c>
      <c r="L14" s="24">
        <f>PLANEL_GerCrit_Resultado!P16+PLANEL_GerCrit_Resultado!P28+PLANEL_GerCrit_Resultado!P628+PLANEL_GerCrit_Resultado!P712</f>
        <v>7141.1991429999998</v>
      </c>
      <c r="M14" s="24">
        <f>PLANEL_GerCrit_Resultado!Q16+PLANEL_GerCrit_Resultado!Q28+PLANEL_GerCrit_Resultado!Q628+PLANEL_GerCrit_Resultado!Q712</f>
        <v>10601.281584</v>
      </c>
      <c r="N14" s="24">
        <f>PLANEL_GerCrit_Resultado!R16+PLANEL_GerCrit_Resultado!R28+PLANEL_GerCrit_Resultado!R628+PLANEL_GerCrit_Resultado!R712</f>
        <v>12514.583317000001</v>
      </c>
      <c r="O14" s="24">
        <f>PLANEL_GerCrit_Resultado!S16+PLANEL_GerCrit_Resultado!S28+PLANEL_GerCrit_Resultado!S628+PLANEL_GerCrit_Resultado!S712</f>
        <v>12752.680575999999</v>
      </c>
      <c r="P14" s="24">
        <f>PLANEL_GerCrit_Resultado!T16+PLANEL_GerCrit_Resultado!T28+PLANEL_GerCrit_Resultado!T628+PLANEL_GerCrit_Resultado!T712</f>
        <v>12999.153115999999</v>
      </c>
      <c r="Q14" s="24">
        <f>PLANEL_GerCrit_Resultado!U16+PLANEL_GerCrit_Resultado!U28+PLANEL_GerCrit_Resultado!U628+PLANEL_GerCrit_Resultado!U712</f>
        <v>13243.232719</v>
      </c>
      <c r="R14" s="24">
        <f>PLANEL_GerCrit_Resultado!V16+PLANEL_GerCrit_Resultado!V28+PLANEL_GerCrit_Resultado!V628+PLANEL_GerCrit_Resultado!V712</f>
        <v>13483.722915</v>
      </c>
      <c r="S14" s="24">
        <f>PLANEL_GerCrit_Resultado!W16+PLANEL_GerCrit_Resultado!W28+PLANEL_GerCrit_Resultado!W628+PLANEL_GerCrit_Resultado!W712</f>
        <v>14845.663017999999</v>
      </c>
      <c r="T14" s="24">
        <f>PLANEL_GerCrit_Resultado!X16+PLANEL_GerCrit_Resultado!X28+PLANEL_GerCrit_Resultado!X628+PLANEL_GerCrit_Resultado!X712</f>
        <v>15038.294469</v>
      </c>
      <c r="U14" s="24">
        <f>PLANEL_GerCrit_Resultado!Y16+PLANEL_GerCrit_Resultado!Y28+PLANEL_GerCrit_Resultado!Y628+PLANEL_GerCrit_Resultado!Y712</f>
        <v>15205.800079000001</v>
      </c>
      <c r="V14" s="24">
        <f>PLANEL_GerCrit_Resultado!Z16+PLANEL_GerCrit_Resultado!Z28+PLANEL_GerCrit_Resultado!Z628+PLANEL_GerCrit_Resultado!Z712</f>
        <v>15390.654484000001</v>
      </c>
      <c r="W14" s="24">
        <f>PLANEL_GerCrit_Resultado!AA16+PLANEL_GerCrit_Resultado!AA28+PLANEL_GerCrit_Resultado!AA628+PLANEL_GerCrit_Resultado!AA712</f>
        <v>15552.775984</v>
      </c>
      <c r="X14" s="24">
        <f>PLANEL_GerCrit_Resultado!AB16+PLANEL_GerCrit_Resultado!AB28+PLANEL_GerCrit_Resultado!AB628+PLANEL_GerCrit_Resultado!AB712</f>
        <v>15963.882829</v>
      </c>
      <c r="Y14" s="24">
        <f>PLANEL_GerCrit_Resultado!AC16+PLANEL_GerCrit_Resultado!AC28+PLANEL_GerCrit_Resultado!AC628+PLANEL_GerCrit_Resultado!AC712</f>
        <v>16015.929215</v>
      </c>
      <c r="Z14" s="24">
        <f>PLANEL_GerCrit_Resultado!AD16+PLANEL_GerCrit_Resultado!AD28+PLANEL_GerCrit_Resultado!AD628+PLANEL_GerCrit_Resultado!AD712</f>
        <v>16085.922631000001</v>
      </c>
      <c r="AA14" s="24">
        <f>PLANEL_GerCrit_Resultado!AE16+PLANEL_GerCrit_Resultado!AE28+PLANEL_GerCrit_Resultado!AE628+PLANEL_GerCrit_Resultado!AE712</f>
        <v>16143.951360000001</v>
      </c>
      <c r="AB14" s="24">
        <f>PLANEL_GerCrit_Resultado!AF16+PLANEL_GerCrit_Resultado!AF28+PLANEL_GerCrit_Resultado!AF628+PLANEL_GerCrit_Resultado!AF712</f>
        <v>16232.490039</v>
      </c>
      <c r="AC14" s="24">
        <f>PLANEL_GerCrit_Resultado!AG16+PLANEL_GerCrit_Resultado!AG28+PLANEL_GerCrit_Resultado!AG628+PLANEL_GerCrit_Resultado!AG712</f>
        <v>16289.920534000001</v>
      </c>
      <c r="AD14" s="24">
        <f>PLANEL_GerCrit_Resultado!AH16+PLANEL_GerCrit_Resultado!AH28+PLANEL_GerCrit_Resultado!AH628+PLANEL_GerCrit_Resultado!AH712</f>
        <v>16370.083933</v>
      </c>
      <c r="AE14" s="24">
        <f>PLANEL_GerCrit_Resultado!AI16+PLANEL_GerCrit_Resultado!AI28+PLANEL_GerCrit_Resultado!AI628+PLANEL_GerCrit_Resultado!AI712</f>
        <v>16437.086176000001</v>
      </c>
      <c r="AF14" s="24">
        <f>PLANEL_GerCrit_Resultado!AJ16+PLANEL_GerCrit_Resultado!AJ28+PLANEL_GerCrit_Resultado!AJ628+PLANEL_GerCrit_Resultado!AJ712</f>
        <v>16513.660169000002</v>
      </c>
      <c r="AG14" s="24">
        <f>PLANEL_GerCrit_Resultado!AK16+PLANEL_GerCrit_Resultado!AK28+PLANEL_GerCrit_Resultado!AK628+PLANEL_GerCrit_Resultado!AK712</f>
        <v>16549.554229000001</v>
      </c>
      <c r="AH14" s="24">
        <f>PLANEL_GerCrit_Resultado!AL16+PLANEL_GerCrit_Resultado!AL28+PLANEL_GerCrit_Resultado!AL628+PLANEL_GerCrit_Resultado!AL712</f>
        <v>16836.706702000003</v>
      </c>
      <c r="AI14" s="24">
        <f>PLANEL_GerCrit_Resultado!AM16+PLANEL_GerCrit_Resultado!AM28+PLANEL_GerCrit_Resultado!AM628+PLANEL_GerCrit_Resultado!AM712</f>
        <v>16881.574275999999</v>
      </c>
      <c r="AJ14" s="24">
        <f>PLANEL_GerCrit_Resultado!AN16+PLANEL_GerCrit_Resultado!AN28+PLANEL_GerCrit_Resultado!AN628+PLANEL_GerCrit_Resultado!AN712</f>
        <v>16933.022427</v>
      </c>
      <c r="AK14" s="24">
        <f>PLANEL_GerCrit_Resultado!AO16+PLANEL_GerCrit_Resultado!AO28+PLANEL_GerCrit_Resultado!AO628+PLANEL_GerCrit_Resultado!AO712</f>
        <v>17012.587592</v>
      </c>
      <c r="AL14" s="24">
        <f>PLANEL_GerCrit_Resultado!AP16+PLANEL_GerCrit_Resultado!AP28+PLANEL_GerCrit_Resultado!AP628+PLANEL_GerCrit_Resultado!AP712</f>
        <v>17077.196898000002</v>
      </c>
    </row>
    <row r="15" spans="2:38" x14ac:dyDescent="0.3">
      <c r="B15" s="23" t="s">
        <v>53</v>
      </c>
      <c r="C15" s="24">
        <f>PLANEL_GerCrit_Resultado!G376</f>
        <v>311.50021420000002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483.57035919999998</v>
      </c>
      <c r="G15" s="24">
        <f>PLANEL_GerCrit_Resultado!K376</f>
        <v>591.69637169999999</v>
      </c>
      <c r="H15" s="24">
        <f>PLANEL_GerCrit_Resultado!L376</f>
        <v>657.69996990000004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7828.0106237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11005.328423200001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12315.8749952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12314.010658899999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12314.010658899999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14302.304162299999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15880.9667935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15880.922986500002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20926.648746499999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22787.686634500002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24909.469012900001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27054.6842588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29448.351361499997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31381.100169700003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33241.832468199995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36921.595847900004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38205.104789199999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38000.931003500002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45780.448988419994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49051.496838999999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50917.921638999993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52940.519108999993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54625.282448999991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56680.241318999993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57430.283108999996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57931.849708999995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59597.915138999997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61844.185238999999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64267.829968999999</v>
      </c>
    </row>
    <row r="18" spans="2:40" x14ac:dyDescent="0.3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977.33803829999999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2047.2326957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2047.2326957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1810.4408742999999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1571.000632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2834.2785400000002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3997.869639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5167.2084150000001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6332.8033910000004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7517.0804719999996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8718.5721699999995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9922.145638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11111.540128999999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12431.843714000001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13691.156444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14919.489514000001</v>
      </c>
    </row>
    <row r="21" spans="2:40" x14ac:dyDescent="0.3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3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3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3">
      <c r="B24" s="27" t="s">
        <v>9</v>
      </c>
      <c r="C24" s="28">
        <f t="shared" ref="C24:AL24" si="0">SUM(C4:C23)</f>
        <v>63888.168615496004</v>
      </c>
      <c r="D24" s="28">
        <f t="shared" si="0"/>
        <v>65880.317100295986</v>
      </c>
      <c r="E24" s="28">
        <f t="shared" si="0"/>
        <v>67055.642234100014</v>
      </c>
      <c r="F24" s="28">
        <f t="shared" si="0"/>
        <v>68156.628071590007</v>
      </c>
      <c r="G24" s="28">
        <f t="shared" si="0"/>
        <v>73155.518437000006</v>
      </c>
      <c r="H24" s="28">
        <f t="shared" si="0"/>
        <v>76830.793410700004</v>
      </c>
      <c r="I24" s="28">
        <f t="shared" si="0"/>
        <v>80600.495097699997</v>
      </c>
      <c r="J24" s="28">
        <f t="shared" si="0"/>
        <v>83873.941415100009</v>
      </c>
      <c r="K24" s="28">
        <f t="shared" si="0"/>
        <v>87308.497839739997</v>
      </c>
      <c r="L24" s="28">
        <f t="shared" si="0"/>
        <v>90801.357730440024</v>
      </c>
      <c r="M24" s="28">
        <f t="shared" si="0"/>
        <v>94390.781019400005</v>
      </c>
      <c r="N24" s="28">
        <f t="shared" si="0"/>
        <v>97479.4447755</v>
      </c>
      <c r="O24" s="28">
        <f t="shared" si="0"/>
        <v>100376.15746860001</v>
      </c>
      <c r="P24" s="28">
        <f t="shared" si="0"/>
        <v>103383.08974840002</v>
      </c>
      <c r="Q24" s="28">
        <f t="shared" si="0"/>
        <v>106477.12212820002</v>
      </c>
      <c r="R24" s="28">
        <f t="shared" si="0"/>
        <v>109672.59101462002</v>
      </c>
      <c r="S24" s="28">
        <f t="shared" si="0"/>
        <v>113023.0607227</v>
      </c>
      <c r="T24" s="28">
        <f t="shared" si="0"/>
        <v>116432.62120610001</v>
      </c>
      <c r="U24" s="28">
        <f t="shared" si="0"/>
        <v>119841.75935304</v>
      </c>
      <c r="V24" s="28">
        <f t="shared" si="0"/>
        <v>123355.31830284999</v>
      </c>
      <c r="W24" s="28">
        <f t="shared" si="0"/>
        <v>126990.18967012</v>
      </c>
      <c r="X24" s="28">
        <f t="shared" si="0"/>
        <v>130866.54023789999</v>
      </c>
      <c r="Y24" s="28">
        <f t="shared" si="0"/>
        <v>134691.0238348</v>
      </c>
      <c r="Z24" s="28">
        <f t="shared" si="0"/>
        <v>138544.13353043998</v>
      </c>
      <c r="AA24" s="28">
        <f t="shared" si="0"/>
        <v>142248.95758010002</v>
      </c>
      <c r="AB24" s="76">
        <f t="shared" si="0"/>
        <v>145923.41202292001</v>
      </c>
      <c r="AC24" s="28">
        <f t="shared" si="0"/>
        <v>149167.13506910004</v>
      </c>
      <c r="AD24" s="28">
        <f t="shared" si="0"/>
        <v>152419.8603845</v>
      </c>
      <c r="AE24" s="28">
        <f t="shared" si="0"/>
        <v>155684.62136399996</v>
      </c>
      <c r="AF24" s="28">
        <f t="shared" si="0"/>
        <v>159011.757315</v>
      </c>
      <c r="AG24" s="28">
        <f t="shared" si="0"/>
        <v>162404.8284922</v>
      </c>
      <c r="AH24" s="28">
        <f t="shared" si="0"/>
        <v>165819.8821395</v>
      </c>
      <c r="AI24" s="28">
        <f t="shared" si="0"/>
        <v>169202.80379159999</v>
      </c>
      <c r="AJ24" s="28">
        <f t="shared" si="0"/>
        <v>172913.63216099999</v>
      </c>
      <c r="AK24" s="28">
        <f t="shared" si="0"/>
        <v>176479.4053522</v>
      </c>
      <c r="AL24" s="28">
        <f t="shared" si="0"/>
        <v>180004.06222070003</v>
      </c>
    </row>
    <row r="26" spans="2:40" x14ac:dyDescent="0.3">
      <c r="D26" s="1"/>
    </row>
    <row r="27" spans="2:40" x14ac:dyDescent="0.3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0.46814455662028781</v>
      </c>
      <c r="D29" s="47">
        <f>IF(PLANEL_Pot_anual!D4&lt;&gt;0,D4/PLANEL_Pot_anual!D4,0)</f>
        <v>0.49364093517272772</v>
      </c>
      <c r="E29" s="47">
        <f>IF(PLANEL_Pot_anual!E4&lt;&gt;0,E4/PLANEL_Pot_anual!E4,0)</f>
        <v>0.49610706645407981</v>
      </c>
      <c r="F29" s="47">
        <f>IF(PLANEL_Pot_anual!F4&lt;&gt;0,F4/PLANEL_Pot_anual!F4,0)</f>
        <v>0.45538892492357141</v>
      </c>
      <c r="G29" s="47">
        <f>IF(PLANEL_Pot_anual!G4&lt;&gt;0,G4/PLANEL_Pot_anual!G4,0)</f>
        <v>0.46179815894569332</v>
      </c>
      <c r="H29" s="47">
        <f>IF(PLANEL_Pot_anual!H4&lt;&gt;0,H4/PLANEL_Pot_anual!H4,0)</f>
        <v>0.47474478300625939</v>
      </c>
      <c r="I29" s="47">
        <f>IF(PLANEL_Pot_anual!I4&lt;&gt;0,I4/PLANEL_Pot_anual!I4,0)</f>
        <v>0.48523455071809457</v>
      </c>
      <c r="J29" s="47">
        <f>IF(PLANEL_Pot_anual!J4&lt;&gt;0,J4/PLANEL_Pot_anual!J4,0)</f>
        <v>0.4875309975709175</v>
      </c>
      <c r="K29" s="47">
        <f>IF(PLANEL_Pot_anual!K4&lt;&gt;0,K4/PLANEL_Pot_anual!K4,0)</f>
        <v>0.48873779252641747</v>
      </c>
      <c r="L29" s="47">
        <f>IF(PLANEL_Pot_anual!L4&lt;&gt;0,L4/PLANEL_Pot_anual!L4,0)</f>
        <v>0.48934857092671968</v>
      </c>
      <c r="M29" s="47">
        <f>IF(PLANEL_Pot_anual!M4&lt;&gt;0,M4/PLANEL_Pot_anual!M4,0)</f>
        <v>0.48923574917748514</v>
      </c>
      <c r="N29" s="47">
        <f>IF(PLANEL_Pot_anual!N4&lt;&gt;0,N4/PLANEL_Pot_anual!N4,0)</f>
        <v>0.49131936075862115</v>
      </c>
      <c r="O29" s="47">
        <f>IF(PLANEL_Pot_anual!O4&lt;&gt;0,O4/PLANEL_Pot_anual!O4,0)</f>
        <v>0.48961976236504484</v>
      </c>
      <c r="P29" s="47">
        <f>IF(PLANEL_Pot_anual!P4&lt;&gt;0,P4/PLANEL_Pot_anual!P4,0)</f>
        <v>0.50030495908900663</v>
      </c>
      <c r="Q29" s="47">
        <f>IF(PLANEL_Pot_anual!Q4&lt;&gt;0,Q4/PLANEL_Pot_anual!Q4,0)</f>
        <v>0.50088611435778563</v>
      </c>
      <c r="R29" s="47">
        <f>IF(PLANEL_Pot_anual!R4&lt;&gt;0,R4/PLANEL_Pot_anual!R4,0)</f>
        <v>0.49649281774219423</v>
      </c>
      <c r="S29" s="47">
        <f>IF(PLANEL_Pot_anual!S4&lt;&gt;0,S4/PLANEL_Pot_anual!S4,0)</f>
        <v>0.49945593575858782</v>
      </c>
      <c r="T29" s="47">
        <f>IF(PLANEL_Pot_anual!T4&lt;&gt;0,T4/PLANEL_Pot_anual!T4,0)</f>
        <v>0.4992326237952579</v>
      </c>
      <c r="U29" s="47">
        <f>IF(PLANEL_Pot_anual!U4&lt;&gt;0,U4/PLANEL_Pot_anual!U4,0)</f>
        <v>0.49899463883090062</v>
      </c>
      <c r="V29" s="47">
        <f>IF(PLANEL_Pot_anual!V4&lt;&gt;0,V4/PLANEL_Pot_anual!V4,0)</f>
        <v>0.50094896575201131</v>
      </c>
      <c r="W29" s="47">
        <f>IF(PLANEL_Pot_anual!W4&lt;&gt;0,W4/PLANEL_Pot_anual!W4,0)</f>
        <v>0.50090260988933233</v>
      </c>
      <c r="X29" s="47">
        <f>IF(PLANEL_Pot_anual!X4&lt;&gt;0,X4/PLANEL_Pot_anual!X4,0)</f>
        <v>0.50114222756203053</v>
      </c>
      <c r="Y29" s="47">
        <f>IF(PLANEL_Pot_anual!Y4&lt;&gt;0,Y4/PLANEL_Pot_anual!Y4,0)</f>
        <v>0.50194432885971996</v>
      </c>
      <c r="Z29" s="47">
        <f>IF(PLANEL_Pot_anual!Z4&lt;&gt;0,Z4/PLANEL_Pot_anual!Z4,0)</f>
        <v>0.50197879019031855</v>
      </c>
      <c r="AA29" s="47">
        <f>IF(PLANEL_Pot_anual!AA4&lt;&gt;0,AA4/PLANEL_Pot_anual!AA4,0)</f>
        <v>0.50354487320233732</v>
      </c>
      <c r="AB29" s="77">
        <f>IF(PLANEL_Pot_anual!AB4&lt;&gt;0,AB4/PLANEL_Pot_anual!AB4,0)</f>
        <v>0.50207876606176161</v>
      </c>
      <c r="AC29" s="47">
        <f>IF(PLANEL_Pot_anual!AC4&lt;&gt;0,AC4/PLANEL_Pot_anual!AC4,0)</f>
        <v>0.5008316142416136</v>
      </c>
      <c r="AD29" s="47">
        <f>IF(PLANEL_Pot_anual!AD4&lt;&gt;0,AD4/PLANEL_Pot_anual!AD4,0)</f>
        <v>0.50082383085550475</v>
      </c>
      <c r="AE29" s="47">
        <f>IF(PLANEL_Pot_anual!AE4&lt;&gt;0,AE4/PLANEL_Pot_anual!AE4,0)</f>
        <v>0.50081539618445603</v>
      </c>
      <c r="AF29" s="47">
        <f>IF(PLANEL_Pot_anual!AF4&lt;&gt;0,AF4/PLANEL_Pot_anual!AF4,0)</f>
        <v>0.50080837038283543</v>
      </c>
      <c r="AG29" s="47">
        <f>IF(PLANEL_Pot_anual!AG4&lt;&gt;0,AG4/PLANEL_Pot_anual!AG4,0)</f>
        <v>0.50079980075098041</v>
      </c>
      <c r="AH29" s="47">
        <f>IF(PLANEL_Pot_anual!AH4&lt;&gt;0,AH4/PLANEL_Pot_anual!AH4,0)</f>
        <v>0.5007966729647505</v>
      </c>
      <c r="AI29" s="47">
        <f>IF(PLANEL_Pot_anual!AI4&lt;&gt;0,AI4/PLANEL_Pot_anual!AI4,0)</f>
        <v>0.50079458128299859</v>
      </c>
      <c r="AJ29" s="47">
        <f>IF(PLANEL_Pot_anual!AJ4&lt;&gt;0,AJ4/PLANEL_Pot_anual!AJ4,0)</f>
        <v>0.49782484224063556</v>
      </c>
      <c r="AK29" s="47">
        <f>IF(PLANEL_Pot_anual!AK4&lt;&gt;0,AK4/PLANEL_Pot_anual!AK4,0)</f>
        <v>0.49337707174846701</v>
      </c>
      <c r="AL29" s="47">
        <f>IF(PLANEL_Pot_anual!AL4&lt;&gt;0,AL4/PLANEL_Pot_anual!AL4,0)</f>
        <v>0.48848526000440462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0.51379191509018929</v>
      </c>
      <c r="I30" s="47">
        <f>IF(PLANEL_Pot_anual!I5&lt;&gt;0,I5/PLANEL_Pot_anual!I5,0)</f>
        <v>0.50360325957916696</v>
      </c>
      <c r="J30" s="47">
        <f>IF(PLANEL_Pot_anual!J5&lt;&gt;0,J5/PLANEL_Pot_anual!J5,0)</f>
        <v>0.50232053669360222</v>
      </c>
      <c r="K30" s="47">
        <f>IF(PLANEL_Pot_anual!K5&lt;&gt;0,K5/PLANEL_Pot_anual!K5,0)</f>
        <v>0.49815384080420483</v>
      </c>
      <c r="L30" s="47">
        <f>IF(PLANEL_Pot_anual!L5&lt;&gt;0,L5/PLANEL_Pot_anual!L5,0)</f>
        <v>0.50418626134084488</v>
      </c>
      <c r="M30" s="47">
        <f>IF(PLANEL_Pot_anual!M5&lt;&gt;0,M5/PLANEL_Pot_anual!M5,0)</f>
        <v>0.51253937555344065</v>
      </c>
      <c r="N30" s="47">
        <f>IF(PLANEL_Pot_anual!N5&lt;&gt;0,N5/PLANEL_Pot_anual!N5,0)</f>
        <v>0.49226543796398947</v>
      </c>
      <c r="O30" s="47">
        <f>IF(PLANEL_Pot_anual!O5&lt;&gt;0,O5/PLANEL_Pot_anual!O5,0)</f>
        <v>0.51253661486986091</v>
      </c>
      <c r="P30" s="47">
        <f>IF(PLANEL_Pot_anual!P5&lt;&gt;0,P5/PLANEL_Pot_anual!P5,0)</f>
        <v>0.44732795033668665</v>
      </c>
      <c r="Q30" s="47">
        <f>IF(PLANEL_Pot_anual!Q5&lt;&gt;0,Q5/PLANEL_Pot_anual!Q5,0)</f>
        <v>0.47719553075086868</v>
      </c>
      <c r="R30" s="47">
        <f>IF(PLANEL_Pot_anual!R5&lt;&gt;0,R5/PLANEL_Pot_anual!R5,0)</f>
        <v>0.46857674937679983</v>
      </c>
      <c r="S30" s="47">
        <f>IF(PLANEL_Pot_anual!S5&lt;&gt;0,S5/PLANEL_Pot_anual!S5,0)</f>
        <v>0.46860705898520366</v>
      </c>
      <c r="T30" s="47">
        <f>IF(PLANEL_Pot_anual!T5&lt;&gt;0,T5/PLANEL_Pot_anual!T5,0)</f>
        <v>0.49008258509751002</v>
      </c>
      <c r="U30" s="47">
        <f>IF(PLANEL_Pot_anual!U5&lt;&gt;0,U5/PLANEL_Pot_anual!U5,0)</f>
        <v>0.51169358543957555</v>
      </c>
      <c r="V30" s="47">
        <f>IF(PLANEL_Pot_anual!V5&lt;&gt;0,V5/PLANEL_Pot_anual!V5,0)</f>
        <v>0.51259885744137534</v>
      </c>
      <c r="W30" s="47">
        <f>IF(PLANEL_Pot_anual!W5&lt;&gt;0,W5/PLANEL_Pot_anual!W5,0)</f>
        <v>0.51261054153083641</v>
      </c>
      <c r="X30" s="47">
        <f>IF(PLANEL_Pot_anual!X5&lt;&gt;0,X5/PLANEL_Pot_anual!X5,0)</f>
        <v>0.51261054153083641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0.50807073534222902</v>
      </c>
      <c r="AL30" s="47">
        <f>IF(PLANEL_Pot_anual!AL5&lt;&gt;0,AL5/PLANEL_Pot_anual!AL5,0)</f>
        <v>0.50720876803396597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0.40216702539621002</v>
      </c>
      <c r="H32" s="48">
        <f>IF(PLANEL_Pot_anual!H7&lt;&gt;0,H7/PLANEL_Pot_anual!H7,0)</f>
        <v>0.40942561431566554</v>
      </c>
      <c r="I32" s="48">
        <f>IF(PLANEL_Pot_anual!I7&lt;&gt;0,I7/PLANEL_Pot_anual!I7,0)</f>
        <v>0.46043296582925664</v>
      </c>
      <c r="J32" s="48">
        <f>IF(PLANEL_Pot_anual!J7&lt;&gt;0,J7/PLANEL_Pot_anual!J7,0)</f>
        <v>0.48727192997697533</v>
      </c>
      <c r="K32" s="48">
        <f>IF(PLANEL_Pot_anual!K7&lt;&gt;0,K7/PLANEL_Pot_anual!K7,0)</f>
        <v>0.49854933921877292</v>
      </c>
      <c r="L32" s="48">
        <f>IF(PLANEL_Pot_anual!L7&lt;&gt;0,L7/PLANEL_Pot_anual!L7,0)</f>
        <v>0.47585274013130263</v>
      </c>
      <c r="M32" s="48">
        <f>IF(PLANEL_Pot_anual!M7&lt;&gt;0,M7/PLANEL_Pot_anual!M7,0)</f>
        <v>0.40908567980786215</v>
      </c>
      <c r="N32" s="48">
        <f>IF(PLANEL_Pot_anual!N7&lt;&gt;0,N7/PLANEL_Pot_anual!N7,0)</f>
        <v>0.37552833786790141</v>
      </c>
      <c r="O32" s="48">
        <f>IF(PLANEL_Pot_anual!O7&lt;&gt;0,O7/PLANEL_Pot_anual!O7,0)</f>
        <v>0.37807154845772634</v>
      </c>
      <c r="P32" s="48">
        <f>IF(PLANEL_Pot_anual!P7&lt;&gt;0,P7/PLANEL_Pot_anual!P7,0)</f>
        <v>0.38798144478183694</v>
      </c>
      <c r="Q32" s="48">
        <f>IF(PLANEL_Pot_anual!Q7&lt;&gt;0,Q7/PLANEL_Pot_anual!Q7,0)</f>
        <v>0.46850379854370067</v>
      </c>
      <c r="R32" s="48">
        <f>IF(PLANEL_Pot_anual!R7&lt;&gt;0,R7/PLANEL_Pot_anual!R7,0)</f>
        <v>0.38391712088382823</v>
      </c>
      <c r="S32" s="48">
        <f>IF(PLANEL_Pot_anual!S7&lt;&gt;0,S7/PLANEL_Pot_anual!S7,0)</f>
        <v>0.44779956133246424</v>
      </c>
      <c r="T32" s="48">
        <f>IF(PLANEL_Pot_anual!T7&lt;&gt;0,T7/PLANEL_Pot_anual!T7,0)</f>
        <v>0.47432844347027842</v>
      </c>
      <c r="U32" s="48">
        <f>IF(PLANEL_Pot_anual!U7&lt;&gt;0,U7/PLANEL_Pot_anual!U7,0)</f>
        <v>0.49787448297530473</v>
      </c>
      <c r="V32" s="48">
        <f>IF(PLANEL_Pot_anual!V7&lt;&gt;0,V7/PLANEL_Pot_anual!V7,0)</f>
        <v>0.50744467948665639</v>
      </c>
      <c r="W32" s="48">
        <f>IF(PLANEL_Pot_anual!W7&lt;&gt;0,W7/PLANEL_Pot_anual!W7,0)</f>
        <v>0.53625614421575774</v>
      </c>
      <c r="X32" s="48">
        <f>IF(PLANEL_Pot_anual!X7&lt;&gt;0,X7/PLANEL_Pot_anual!X7,0)</f>
        <v>0.51792037581052852</v>
      </c>
      <c r="Y32" s="48">
        <f>IF(PLANEL_Pot_anual!Y7&lt;&gt;0,Y7/PLANEL_Pot_anual!Y7,0)</f>
        <v>0.45521483981667893</v>
      </c>
      <c r="Z32" s="48">
        <f>IF(PLANEL_Pot_anual!Z7&lt;&gt;0,Z7/PLANEL_Pot_anual!Z7,0)</f>
        <v>0.56265575900011877</v>
      </c>
      <c r="AA32" s="48">
        <f>IF(PLANEL_Pot_anual!AA7&lt;&gt;0,AA7/PLANEL_Pot_anual!AA7,0)</f>
        <v>0.66309807982375568</v>
      </c>
      <c r="AB32" s="48">
        <f>IF(PLANEL_Pot_anual!AB7&lt;&gt;0,AB7/PLANEL_Pot_anual!AB7,0)</f>
        <v>0.41794065591834656</v>
      </c>
      <c r="AC32" s="48">
        <f>IF(PLANEL_Pot_anual!AC7&lt;&gt;0,AC7/PLANEL_Pot_anual!AC7,0)</f>
        <v>0.36444234117194613</v>
      </c>
      <c r="AD32" s="48">
        <f>IF(PLANEL_Pot_anual!AD7&lt;&gt;0,AD7/PLANEL_Pot_anual!AD7,0)</f>
        <v>0.36581410796673297</v>
      </c>
      <c r="AE32" s="48">
        <f>IF(PLANEL_Pot_anual!AE7&lt;&gt;0,AE7/PLANEL_Pot_anual!AE7,0)</f>
        <v>0.3628473960993549</v>
      </c>
      <c r="AF32" s="48">
        <f>IF(PLANEL_Pot_anual!AF7&lt;&gt;0,AF7/PLANEL_Pot_anual!AF7,0)</f>
        <v>0.37647412337884995</v>
      </c>
      <c r="AG32" s="48">
        <f>IF(PLANEL_Pot_anual!AG7&lt;&gt;0,AG7/PLANEL_Pot_anual!AG7,0)</f>
        <v>0.39805054480509261</v>
      </c>
      <c r="AH32" s="48">
        <f>IF(PLANEL_Pot_anual!AH7&lt;&gt;0,AH7/PLANEL_Pot_anual!AH7,0)</f>
        <v>0.46142209884967267</v>
      </c>
      <c r="AI32" s="48">
        <f>IF(PLANEL_Pot_anual!AI7&lt;&gt;0,AI7/PLANEL_Pot_anual!AI7,0)</f>
        <v>0.51003055012527831</v>
      </c>
      <c r="AJ32" s="48">
        <f>IF(PLANEL_Pot_anual!AJ7&lt;&gt;0,AJ7/PLANEL_Pot_anual!AJ7,0)</f>
        <v>0.52343614306100417</v>
      </c>
      <c r="AK32" s="48">
        <f>IF(PLANEL_Pot_anual!AK7&lt;&gt;0,AK7/PLANEL_Pot_anual!AK7,0)</f>
        <v>0.530101305907965</v>
      </c>
      <c r="AL32" s="48">
        <f>IF(PLANEL_Pot_anual!AL7&lt;&gt;0,AL7/PLANEL_Pot_anual!AL7,0)</f>
        <v>0.54388190467139463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0.55604830687114426</v>
      </c>
      <c r="K34" s="49">
        <f>IF(PLANEL_Pot_anual!K9&lt;&gt;0,K9/PLANEL_Pot_anual!K9,0)</f>
        <v>0.57505525923920398</v>
      </c>
      <c r="L34" s="49">
        <f>IF(PLANEL_Pot_anual!L9&lt;&gt;0,L9/PLANEL_Pot_anual!L9,0)</f>
        <v>0.55604830687114426</v>
      </c>
      <c r="M34" s="49">
        <f>IF(PLANEL_Pot_anual!M9&lt;&gt;0,M9/PLANEL_Pot_anual!M9,0)</f>
        <v>0.57505699636426921</v>
      </c>
      <c r="N34" s="49">
        <f>IF(PLANEL_Pot_anual!N9&lt;&gt;0,N9/PLANEL_Pot_anual!N9,0)</f>
        <v>0.57472957705621841</v>
      </c>
      <c r="O34" s="49">
        <f>IF(PLANEL_Pot_anual!O9&lt;&gt;0,O9/PLANEL_Pot_anual!O9,0)</f>
        <v>0.59373826654934336</v>
      </c>
      <c r="P34" s="49">
        <f>IF(PLANEL_Pot_anual!P9&lt;&gt;0,P9/PLANEL_Pot_anual!P9,0)</f>
        <v>0.59373826654934336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0.83927846000000006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0.93985671470588239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0.31931155936073058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0.61041163304275636</v>
      </c>
      <c r="M35" s="49">
        <f>IF(PLANEL_Pot_anual!M10&lt;&gt;0,M10/PLANEL_Pot_anual!M10,0)</f>
        <v>0.64413445053272445</v>
      </c>
      <c r="N35" s="49">
        <f>IF(PLANEL_Pot_anual!N10&lt;&gt;0,N10/PLANEL_Pot_anual!N10,0)</f>
        <v>0.6340099545454545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3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2.0140451383558879E-2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0.34822224394736412</v>
      </c>
      <c r="K39" s="52">
        <f>IF(PLANEL_Pot_anual!K14&lt;&gt;0,K14/PLANEL_Pot_anual!K14,0)</f>
        <v>0.34822224394736412</v>
      </c>
      <c r="L39" s="52">
        <f>IF(PLANEL_Pot_anual!L14&lt;&gt;0,L14/PLANEL_Pot_anual!L14,0)</f>
        <v>0.50284215270591237</v>
      </c>
      <c r="M39" s="52">
        <f>IF(PLANEL_Pot_anual!M14&lt;&gt;0,M14/PLANEL_Pot_anual!M14,0)</f>
        <v>0.53044875108621026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8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3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0.95756506772277228</v>
      </c>
      <c r="G40" s="52">
        <f>IF(PLANEL_Pot_anual!G15&lt;&gt;0,G15/PLANEL_Pot_anual!G15,0)</f>
        <v>0.88444898609865463</v>
      </c>
      <c r="H40" s="52">
        <f>IF(PLANEL_Pot_anual!H15&lt;&gt;0,H15/PLANEL_Pot_anual!H15,0)</f>
        <v>0.91474265632823371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0.44824091951280381</v>
      </c>
      <c r="K42" s="51">
        <f>IF(PLANEL_Pot_anual!K17&lt;&gt;0,K17/PLANEL_Pot_anual!K17,0)</f>
        <v>0.45090649513051029</v>
      </c>
      <c r="L42" s="51">
        <f>IF(PLANEL_Pot_anual!L17&lt;&gt;0,L17/PLANEL_Pot_anual!L17,0)</f>
        <v>0.45161057438030355</v>
      </c>
      <c r="M42" s="51">
        <f>IF(PLANEL_Pot_anual!M17&lt;&gt;0,M17/PLANEL_Pot_anual!M17,0)</f>
        <v>0.45162170150408992</v>
      </c>
      <c r="N42" s="51">
        <f>IF(PLANEL_Pot_anual!N17&lt;&gt;0,N17/PLANEL_Pot_anual!N17,0)</f>
        <v>0.45162170150408992</v>
      </c>
      <c r="O42" s="51">
        <f>IF(PLANEL_Pot_anual!O17&lt;&gt;0,O17/PLANEL_Pot_anual!O17,0)</f>
        <v>0.45279127645577127</v>
      </c>
      <c r="P42" s="51">
        <f>IF(PLANEL_Pot_anual!P17&lt;&gt;0,P17/PLANEL_Pot_anual!P17,0)</f>
        <v>0.45327044858254767</v>
      </c>
      <c r="Q42" s="51">
        <f>IF(PLANEL_Pot_anual!Q17&lt;&gt;0,Q17/PLANEL_Pot_anual!Q17,0)</f>
        <v>0.45327387092163585</v>
      </c>
      <c r="R42" s="51">
        <f>IF(PLANEL_Pot_anual!R17&lt;&gt;0,R17/PLANEL_Pot_anual!R17,0)</f>
        <v>0.45431892325393791</v>
      </c>
      <c r="S42" s="51">
        <f>IF(PLANEL_Pot_anual!S17&lt;&gt;0,S17/PLANEL_Pot_anual!S17,0)</f>
        <v>0.4546427235394862</v>
      </c>
      <c r="T42" s="51">
        <f>IF(PLANEL_Pot_anual!T17&lt;&gt;0,T17/PLANEL_Pot_anual!T17,0)</f>
        <v>0.45526040588854622</v>
      </c>
      <c r="U42" s="51">
        <f>IF(PLANEL_Pot_anual!U17&lt;&gt;0,U17/PLANEL_Pot_anual!U17,0)</f>
        <v>0.45570771510307462</v>
      </c>
      <c r="V42" s="51">
        <f>IF(PLANEL_Pot_anual!V17&lt;&gt;0,V17/PLANEL_Pot_anual!V17,0)</f>
        <v>0.45614597454010164</v>
      </c>
      <c r="W42" s="51">
        <f>IF(PLANEL_Pot_anual!W17&lt;&gt;0,W17/PLANEL_Pot_anual!W17,0)</f>
        <v>0.45682226103648382</v>
      </c>
      <c r="X42" s="51">
        <f>IF(PLANEL_Pot_anual!X17&lt;&gt;0,X17/PLANEL_Pot_anual!X17,0)</f>
        <v>0.45691568376852448</v>
      </c>
      <c r="Y42" s="51">
        <f>IF(PLANEL_Pot_anual!Y17&lt;&gt;0,Y17/PLANEL_Pot_anual!Y17,0)</f>
        <v>0.45725895299541042</v>
      </c>
      <c r="Z42" s="51">
        <f>IF(PLANEL_Pot_anual!Z17&lt;&gt;0,Z17/PLANEL_Pot_anual!Z17,0)</f>
        <v>0.45599616055384362</v>
      </c>
      <c r="AA42" s="51">
        <f>IF(PLANEL_Pot_anual!AA17&lt;&gt;0,AA17/PLANEL_Pot_anual!AA17,0)</f>
        <v>0.45483801925504791</v>
      </c>
      <c r="AB42" s="81">
        <f>IF(PLANEL_Pot_anual!AB17&lt;&gt;0,AB17/PLANEL_Pot_anual!AB17,0)</f>
        <v>0.4553341242246387</v>
      </c>
      <c r="AC42" s="51">
        <f>IF(PLANEL_Pot_anual!AC17&lt;&gt;0,AC17/PLANEL_Pot_anual!AC17,0)</f>
        <v>0.45548656949780802</v>
      </c>
      <c r="AD42" s="51">
        <f>IF(PLANEL_Pot_anual!AD17&lt;&gt;0,AD17/PLANEL_Pot_anual!AD17,0)</f>
        <v>0.45556409331908526</v>
      </c>
      <c r="AE42" s="51">
        <f>IF(PLANEL_Pot_anual!AE17&lt;&gt;0,AE17/PLANEL_Pot_anual!AE17,0)</f>
        <v>0.45564195906959526</v>
      </c>
      <c r="AF42" s="51">
        <f>IF(PLANEL_Pot_anual!AF17&lt;&gt;0,AF17/PLANEL_Pot_anual!AF17,0)</f>
        <v>0.45570243534512966</v>
      </c>
      <c r="AG42" s="51">
        <f>IF(PLANEL_Pot_anual!AG17&lt;&gt;0,AG17/PLANEL_Pot_anual!AG17,0)</f>
        <v>0.45577135277746689</v>
      </c>
      <c r="AH42" s="51">
        <f>IF(PLANEL_Pot_anual!AH17&lt;&gt;0,AH17/PLANEL_Pot_anual!AH17,0)</f>
        <v>0.45579528330737362</v>
      </c>
      <c r="AI42" s="51">
        <f>IF(PLANEL_Pot_anual!AI17&lt;&gt;0,AI17/PLANEL_Pot_anual!AI17,0)</f>
        <v>0.45581094167603325</v>
      </c>
      <c r="AJ42" s="51">
        <f>IF(PLANEL_Pot_anual!AJ17&lt;&gt;0,AJ17/PLANEL_Pot_anual!AJ17,0)</f>
        <v>0.45586107005604776</v>
      </c>
      <c r="AK42" s="51">
        <f>IF(PLANEL_Pot_anual!AK17&lt;&gt;0,AK17/PLANEL_Pot_anual!AK17,0)</f>
        <v>0.4559243957748505</v>
      </c>
      <c r="AL42" s="51">
        <f>IF(PLANEL_Pot_anual!AL17&lt;&gt;0,AL17/PLANEL_Pot_anual!AL17,0)</f>
        <v>0.45598777477364638</v>
      </c>
      <c r="AM42" s="46"/>
    </row>
    <row r="43" spans="2:39" x14ac:dyDescent="0.3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0.26381148218440215</v>
      </c>
      <c r="X45" s="53">
        <f>IF(PLANEL_Pot_anual!X20&lt;&gt;0,X20/PLANEL_Pot_anual!X20,0)</f>
        <v>0.27271906146685443</v>
      </c>
      <c r="Y45" s="53">
        <f>IF(PLANEL_Pot_anual!Y20&lt;&gt;0,Y20/PLANEL_Pot_anual!Y20,0)</f>
        <v>0.27271906146685443</v>
      </c>
      <c r="Z45" s="53">
        <f>IF(PLANEL_Pot_anual!Z20&lt;&gt;0,Z20/PLANEL_Pot_anual!Z20,0)</f>
        <v>0.27568447551018155</v>
      </c>
      <c r="AA45" s="53">
        <f>IF(PLANEL_Pot_anual!AA20&lt;&gt;0,AA20/PLANEL_Pot_anual!AA20,0)</f>
        <v>0.27990584420890946</v>
      </c>
      <c r="AB45" s="83">
        <f>IF(PLANEL_Pot_anual!AB20&lt;&gt;0,AB20/PLANEL_Pot_anual!AB20,0)</f>
        <v>0.28132565996227249</v>
      </c>
      <c r="AC45" s="53">
        <f>IF(PLANEL_Pot_anual!AC20&lt;&gt;0,AC20/PLANEL_Pot_anual!AC20,0)</f>
        <v>0.28132566003979687</v>
      </c>
      <c r="AD45" s="53">
        <f>IF(PLANEL_Pot_anual!AD20&lt;&gt;0,AD20/PLANEL_Pot_anual!AD20,0)</f>
        <v>0.28132566009393478</v>
      </c>
      <c r="AE45" s="53">
        <f>IF(PLANEL_Pot_anual!AE20&lt;&gt;0,AE20/PLANEL_Pot_anual!AE20,0)</f>
        <v>0.28132566007895538</v>
      </c>
      <c r="AF45" s="53">
        <f>IF(PLANEL_Pot_anual!AF20&lt;&gt;0,AF20/PLANEL_Pot_anual!AF20,0)</f>
        <v>0.2813256600447393</v>
      </c>
      <c r="AG45" s="53">
        <f>IF(PLANEL_Pot_anual!AG20&lt;&gt;0,AG20/PLANEL_Pot_anual!AG20,0)</f>
        <v>0.28132565998256592</v>
      </c>
      <c r="AH45" s="53">
        <f>IF(PLANEL_Pot_anual!AH20&lt;&gt;0,AH20/PLANEL_Pot_anual!AH20,0)</f>
        <v>0.28132566000110032</v>
      </c>
      <c r="AI45" s="53">
        <f>IF(PLANEL_Pot_anual!AI20&lt;&gt;0,AI20/PLANEL_Pot_anual!AI20,0)</f>
        <v>0.28132566000128606</v>
      </c>
      <c r="AJ45" s="53">
        <f>IF(PLANEL_Pot_anual!AJ20&lt;&gt;0,AJ20/PLANEL_Pot_anual!AJ20,0)</f>
        <v>0.28132565991635344</v>
      </c>
      <c r="AK45" s="53">
        <f>IF(PLANEL_Pot_anual!AK20&lt;&gt;0,AK20/PLANEL_Pot_anual!AK20,0)</f>
        <v>0.28132566001025783</v>
      </c>
      <c r="AL45" s="53">
        <f>IF(PLANEL_Pot_anual!AL20&lt;&gt;0,AL20/PLANEL_Pot_anual!AL20,0)</f>
        <v>0.28132565999092374</v>
      </c>
      <c r="AM45" s="46"/>
    </row>
    <row r="46" spans="2:39" x14ac:dyDescent="0.3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3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3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4.4" x14ac:dyDescent="0.3"/>
  <cols>
    <col min="1" max="1" width="18" customWidth="1"/>
    <col min="2" max="40" width="14.109375" customWidth="1"/>
  </cols>
  <sheetData>
    <row r="2" spans="1:40" x14ac:dyDescent="0.3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3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3">
      <c r="A4" s="229" t="s">
        <v>6</v>
      </c>
      <c r="B4" s="58">
        <v>6964.0753940000004</v>
      </c>
      <c r="C4" s="58">
        <v>6861.1479550000004</v>
      </c>
      <c r="D4" s="58">
        <v>8019.381007</v>
      </c>
      <c r="E4" s="58">
        <v>8316.9610670000002</v>
      </c>
      <c r="F4" s="58">
        <v>8536.6204710000002</v>
      </c>
      <c r="G4" s="58">
        <v>8833.3065659999993</v>
      </c>
      <c r="H4" s="58">
        <v>9166.0886119999996</v>
      </c>
      <c r="I4" s="58">
        <v>9301.3457799999996</v>
      </c>
      <c r="J4" s="58">
        <v>9435.058583</v>
      </c>
      <c r="K4" s="58">
        <v>9603.9291119999998</v>
      </c>
      <c r="L4" s="58">
        <v>10218.59605</v>
      </c>
      <c r="M4" s="58">
        <v>10621.88838</v>
      </c>
      <c r="N4" s="58">
        <v>10709.52187</v>
      </c>
      <c r="O4" s="58">
        <v>14816.037410000001</v>
      </c>
      <c r="P4" s="58">
        <v>17086.79351</v>
      </c>
      <c r="Q4" s="58">
        <v>17369.373510000001</v>
      </c>
      <c r="R4" s="58">
        <v>17661.893510000002</v>
      </c>
      <c r="S4" s="58">
        <v>17951.573509999998</v>
      </c>
      <c r="T4" s="58">
        <v>18236.99351</v>
      </c>
      <c r="U4" s="58">
        <v>18375.799749999998</v>
      </c>
      <c r="V4" s="58">
        <v>18604.419750000001</v>
      </c>
      <c r="W4" s="58">
        <v>18803.21975</v>
      </c>
      <c r="X4" s="58">
        <v>19022.60975</v>
      </c>
      <c r="Y4" s="58">
        <v>19215.019749999999</v>
      </c>
      <c r="Z4" s="58">
        <v>19294.534500000002</v>
      </c>
      <c r="AA4" s="58">
        <v>19356.304499999998</v>
      </c>
      <c r="AB4" s="58">
        <v>19439.374500000002</v>
      </c>
      <c r="AC4" s="58">
        <v>19508.244500000001</v>
      </c>
      <c r="AD4" s="58">
        <v>19613.324499999999</v>
      </c>
      <c r="AE4" s="58">
        <v>19681.484499999999</v>
      </c>
      <c r="AF4" s="58">
        <v>19776.624500000002</v>
      </c>
      <c r="AG4" s="58">
        <v>19856.144499999999</v>
      </c>
      <c r="AH4" s="58">
        <v>19947.0245</v>
      </c>
      <c r="AI4" s="58">
        <v>19989.624500000002</v>
      </c>
      <c r="AJ4" s="58">
        <v>19982.240000000002</v>
      </c>
      <c r="AK4" s="58">
        <v>20035.490000000002</v>
      </c>
      <c r="AL4" s="58">
        <v>20096.55</v>
      </c>
      <c r="AM4" s="58">
        <v>19992.18</v>
      </c>
      <c r="AN4" s="58">
        <v>20267.66</v>
      </c>
    </row>
    <row r="5" spans="1:40" x14ac:dyDescent="0.3">
      <c r="A5" s="229" t="s">
        <v>4</v>
      </c>
      <c r="B5" s="58">
        <v>2110.2449999999999</v>
      </c>
      <c r="C5" s="58">
        <v>1840.095</v>
      </c>
      <c r="D5" s="58">
        <v>2380.3200000000002</v>
      </c>
      <c r="E5" s="58">
        <v>2106.5700000000002</v>
      </c>
      <c r="F5" s="58">
        <v>1840.095</v>
      </c>
      <c r="G5" s="58">
        <v>1840.095</v>
      </c>
      <c r="H5" s="58">
        <v>2211.4831170000002</v>
      </c>
      <c r="I5" s="58">
        <v>2635.32</v>
      </c>
      <c r="J5" s="58">
        <v>1825.02</v>
      </c>
      <c r="K5" s="58">
        <v>2635.32</v>
      </c>
      <c r="L5" s="58">
        <v>2635.32</v>
      </c>
      <c r="M5" s="58">
        <v>2095.0949999999998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3">
      <c r="A6" s="229" t="s">
        <v>7</v>
      </c>
      <c r="B6" s="58">
        <v>664.13793380000004</v>
      </c>
      <c r="C6" s="58">
        <v>815.58191780000004</v>
      </c>
      <c r="D6" s="58">
        <v>1135.5350289999999</v>
      </c>
      <c r="E6" s="58">
        <v>1093.0661789999999</v>
      </c>
      <c r="F6" s="58">
        <v>1937.7780439999999</v>
      </c>
      <c r="G6" s="58">
        <v>1457.1590309999999</v>
      </c>
      <c r="H6" s="58">
        <v>3411.8528759999999</v>
      </c>
      <c r="I6" s="58">
        <v>3723.6458539999999</v>
      </c>
      <c r="J6" s="58">
        <v>3370.5263540000001</v>
      </c>
      <c r="K6" s="58">
        <v>4085.8166059999999</v>
      </c>
      <c r="L6" s="58">
        <v>3429.7931060000001</v>
      </c>
      <c r="M6" s="58">
        <v>4019.7026059999998</v>
      </c>
      <c r="N6" s="58">
        <v>7671.7981129999998</v>
      </c>
      <c r="O6" s="58">
        <v>7671.5186949999998</v>
      </c>
      <c r="P6" s="58">
        <v>7671.5186949999998</v>
      </c>
      <c r="Q6" s="58">
        <v>9006.1917780000003</v>
      </c>
      <c r="R6" s="58">
        <v>10041.529850000001</v>
      </c>
      <c r="S6" s="58">
        <v>10041.4215</v>
      </c>
      <c r="T6" s="58">
        <v>13349.083360000001</v>
      </c>
      <c r="U6" s="58">
        <v>14576.08196</v>
      </c>
      <c r="V6" s="58">
        <v>16023.734640000001</v>
      </c>
      <c r="W6" s="58">
        <v>17467.510160000002</v>
      </c>
      <c r="X6" s="58">
        <v>19083.937269999999</v>
      </c>
      <c r="Y6" s="58">
        <v>20461.754379999998</v>
      </c>
      <c r="Z6" s="58">
        <v>21689.674480000001</v>
      </c>
      <c r="AA6" s="58">
        <v>24151.326659999999</v>
      </c>
      <c r="AB6" s="58">
        <v>24686.439630000001</v>
      </c>
      <c r="AC6" s="58">
        <v>24255.205460000001</v>
      </c>
      <c r="AD6" s="58">
        <v>29357.837469999999</v>
      </c>
      <c r="AE6" s="58">
        <v>31502.173330000001</v>
      </c>
      <c r="AF6" s="58">
        <v>32725.761579999999</v>
      </c>
      <c r="AG6" s="58">
        <v>34051.733289999996</v>
      </c>
      <c r="AH6" s="58">
        <v>35156.228159999999</v>
      </c>
      <c r="AI6" s="58">
        <v>36503.415309999997</v>
      </c>
      <c r="AJ6" s="58">
        <v>36995.126689999997</v>
      </c>
      <c r="AK6" s="58">
        <v>37323.943050000002</v>
      </c>
      <c r="AL6" s="58">
        <v>38416.179969999997</v>
      </c>
      <c r="AM6" s="58">
        <v>39888.786679999997</v>
      </c>
      <c r="AN6" s="58">
        <v>41477.67641</v>
      </c>
    </row>
    <row r="7" spans="1:40" x14ac:dyDescent="0.3">
      <c r="A7" s="229" t="s">
        <v>3</v>
      </c>
      <c r="B7" s="58">
        <v>9727.5593270000008</v>
      </c>
      <c r="C7" s="58">
        <v>10456.61872</v>
      </c>
      <c r="D7" s="58">
        <v>10146.851919999999</v>
      </c>
      <c r="E7" s="58">
        <v>10342.22056</v>
      </c>
      <c r="F7" s="58">
        <v>11079.70089</v>
      </c>
      <c r="G7" s="58">
        <v>11393.535</v>
      </c>
      <c r="H7" s="58">
        <v>10158.790069999999</v>
      </c>
      <c r="I7" s="58">
        <v>10843.97154</v>
      </c>
      <c r="J7" s="58">
        <v>10825.24156</v>
      </c>
      <c r="K7" s="58">
        <v>11426.17561</v>
      </c>
      <c r="L7" s="58">
        <v>11854.47992</v>
      </c>
      <c r="M7" s="58">
        <v>12570.484179999999</v>
      </c>
      <c r="N7" s="58">
        <v>12265.014359999999</v>
      </c>
      <c r="O7" s="58">
        <v>12007.12516</v>
      </c>
      <c r="P7" s="58">
        <v>12581.47597</v>
      </c>
      <c r="Q7" s="58">
        <v>13285.624400000001</v>
      </c>
      <c r="R7" s="58">
        <v>13404.24253</v>
      </c>
      <c r="S7" s="58">
        <v>13769.19584</v>
      </c>
      <c r="T7" s="58">
        <v>13769.19584</v>
      </c>
      <c r="U7" s="58">
        <v>13580.08052</v>
      </c>
      <c r="V7" s="58">
        <v>14456.49171</v>
      </c>
      <c r="W7" s="58">
        <v>15332.902899999999</v>
      </c>
      <c r="X7" s="58">
        <v>16209.50359</v>
      </c>
      <c r="Y7" s="58">
        <v>17085.914779999999</v>
      </c>
      <c r="Z7" s="58">
        <v>17962.325970000002</v>
      </c>
      <c r="AA7" s="58">
        <v>18838.926660000001</v>
      </c>
      <c r="AB7" s="58">
        <v>19715.33786</v>
      </c>
      <c r="AC7" s="58">
        <v>20591.749049999999</v>
      </c>
      <c r="AD7" s="58">
        <v>20781.24336</v>
      </c>
      <c r="AE7" s="58">
        <v>20350.428039999999</v>
      </c>
      <c r="AF7" s="58">
        <v>21154.831399999999</v>
      </c>
      <c r="AG7" s="58">
        <v>21350.010539999999</v>
      </c>
      <c r="AH7" s="58">
        <v>21539.504850000001</v>
      </c>
      <c r="AI7" s="58">
        <v>21384.877489999999</v>
      </c>
      <c r="AJ7" s="58">
        <v>21574.371800000001</v>
      </c>
      <c r="AK7" s="58">
        <v>21218.831259999999</v>
      </c>
      <c r="AL7" s="58">
        <v>22057.509139999998</v>
      </c>
      <c r="AM7" s="58">
        <v>24363.901119999999</v>
      </c>
      <c r="AN7" s="58">
        <v>23728.166010000001</v>
      </c>
    </row>
    <row r="8" spans="1:40" x14ac:dyDescent="0.3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3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3">
      <c r="A10" s="229" t="s">
        <v>58</v>
      </c>
      <c r="B10" s="58">
        <v>3827.1960410000002</v>
      </c>
      <c r="C10" s="58">
        <v>3790.5655059999999</v>
      </c>
      <c r="D10" s="58">
        <v>3692.9238230000001</v>
      </c>
      <c r="E10" s="58">
        <v>3389.3013759999999</v>
      </c>
      <c r="F10" s="58">
        <v>4051.130134</v>
      </c>
      <c r="G10" s="58">
        <v>3380.4983510000002</v>
      </c>
      <c r="H10" s="58">
        <v>4163.1548730000004</v>
      </c>
      <c r="I10" s="58">
        <v>4685.0367910000004</v>
      </c>
      <c r="J10" s="58">
        <v>3624.8527300000001</v>
      </c>
      <c r="K10" s="58">
        <v>4367.1600829999998</v>
      </c>
      <c r="L10" s="58">
        <v>4072.022692</v>
      </c>
      <c r="M10" s="58">
        <v>3890.8515470000002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3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451.53500000000003</v>
      </c>
      <c r="P11" s="58">
        <v>451.53500000000003</v>
      </c>
      <c r="Q11" s="58">
        <v>3912.74224</v>
      </c>
      <c r="R11" s="58">
        <v>5755.1787899999999</v>
      </c>
      <c r="S11" s="58">
        <v>7227.4122770000004</v>
      </c>
      <c r="T11" s="58">
        <v>8227.1229399999993</v>
      </c>
      <c r="U11" s="58">
        <v>13267.68658</v>
      </c>
      <c r="V11" s="58">
        <v>15539.542520000001</v>
      </c>
      <c r="W11" s="58">
        <v>17816.824769999999</v>
      </c>
      <c r="X11" s="58">
        <v>20029.177589999999</v>
      </c>
      <c r="Y11" s="58">
        <v>22349.997060000002</v>
      </c>
      <c r="Z11" s="58">
        <v>24332.531330000002</v>
      </c>
      <c r="AA11" s="58">
        <v>25581.395779999999</v>
      </c>
      <c r="AB11" s="58">
        <v>29994.83583</v>
      </c>
      <c r="AC11" s="58">
        <v>32916.874589999999</v>
      </c>
      <c r="AD11" s="58">
        <v>33122.869319999998</v>
      </c>
      <c r="AE11" s="58">
        <v>35004.266029999999</v>
      </c>
      <c r="AF11" s="58">
        <v>37554.029410000003</v>
      </c>
      <c r="AG11" s="58">
        <v>40099.139589999999</v>
      </c>
      <c r="AH11" s="58">
        <v>42909.569929999998</v>
      </c>
      <c r="AI11" s="58">
        <v>46256.721299999997</v>
      </c>
      <c r="AJ11" s="58">
        <v>50168.631780000003</v>
      </c>
      <c r="AK11" s="58">
        <v>53762.223850000002</v>
      </c>
      <c r="AL11" s="58">
        <v>57007.234270000001</v>
      </c>
      <c r="AM11" s="58">
        <v>60285.925990000003</v>
      </c>
      <c r="AN11" s="58">
        <v>63339.252679999998</v>
      </c>
    </row>
    <row r="12" spans="1:40" x14ac:dyDescent="0.3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4755.8241260000004</v>
      </c>
      <c r="H12" s="58">
        <v>4969.8137260000003</v>
      </c>
      <c r="I12" s="58">
        <v>5221.5966259999996</v>
      </c>
      <c r="J12" s="58">
        <v>5293.2442879999999</v>
      </c>
      <c r="K12" s="58">
        <v>7566.8935750000001</v>
      </c>
      <c r="L12" s="58">
        <v>9177.7666260000005</v>
      </c>
      <c r="M12" s="58">
        <v>9257.3736260000005</v>
      </c>
      <c r="N12" s="58">
        <v>9258.9682260000009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13642.13673</v>
      </c>
      <c r="AD12" s="58">
        <v>13536.269550000001</v>
      </c>
      <c r="AE12" s="58">
        <v>13642.13673</v>
      </c>
      <c r="AF12" s="58">
        <v>12923.975710000001</v>
      </c>
      <c r="AG12" s="58">
        <v>12939.14652</v>
      </c>
      <c r="AH12" s="58">
        <v>13642.13673</v>
      </c>
      <c r="AI12" s="58">
        <v>11952.725210000001</v>
      </c>
      <c r="AJ12" s="58">
        <v>12406.46854</v>
      </c>
      <c r="AK12" s="58">
        <v>11875.35461</v>
      </c>
      <c r="AL12" s="58">
        <v>13590.296549999999</v>
      </c>
      <c r="AM12" s="58">
        <v>9885.8915589999997</v>
      </c>
      <c r="AN12" s="58">
        <v>10243.080029999999</v>
      </c>
    </row>
    <row r="13" spans="1:40" x14ac:dyDescent="0.3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2.9405999999999999</v>
      </c>
      <c r="F13" s="58">
        <v>3.1406000000000001</v>
      </c>
      <c r="G13" s="58">
        <v>132.08760000000001</v>
      </c>
      <c r="H13" s="58">
        <v>320.00200000000001</v>
      </c>
      <c r="I13" s="58">
        <v>394.649</v>
      </c>
      <c r="J13" s="58">
        <v>392.702</v>
      </c>
      <c r="K13" s="58">
        <v>428.86900000000003</v>
      </c>
      <c r="L13" s="58">
        <v>360.94799999999998</v>
      </c>
      <c r="M13" s="58">
        <v>421.86900000000003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740.93669469999998</v>
      </c>
      <c r="Z13" s="58">
        <v>1501.349179</v>
      </c>
      <c r="AA13" s="58">
        <v>1501.349179</v>
      </c>
      <c r="AB13" s="58">
        <v>1313.4151790000001</v>
      </c>
      <c r="AC13" s="58">
        <v>1122.5207789999999</v>
      </c>
      <c r="AD13" s="58">
        <v>2014.944915</v>
      </c>
      <c r="AE13" s="58">
        <v>2842.1649400000001</v>
      </c>
      <c r="AF13" s="58">
        <v>3673.4711040000002</v>
      </c>
      <c r="AG13" s="58">
        <v>4502.115726</v>
      </c>
      <c r="AH13" s="58">
        <v>5344.0418280000004</v>
      </c>
      <c r="AI13" s="58">
        <v>6198.206142</v>
      </c>
      <c r="AJ13" s="58">
        <v>7053.8504290000001</v>
      </c>
      <c r="AK13" s="58">
        <v>7899.4145989999997</v>
      </c>
      <c r="AL13" s="58">
        <v>8838.0446479999991</v>
      </c>
      <c r="AM13" s="58">
        <v>9733.315079</v>
      </c>
      <c r="AN13" s="58">
        <v>10606.561460000001</v>
      </c>
    </row>
    <row r="14" spans="1:40" x14ac:dyDescent="0.3">
      <c r="A14" s="229" t="s">
        <v>1</v>
      </c>
      <c r="B14" s="58">
        <v>50928.131240000002</v>
      </c>
      <c r="C14" s="58">
        <v>52128.980060000002</v>
      </c>
      <c r="D14" s="58">
        <v>55215.800880000003</v>
      </c>
      <c r="E14" s="58">
        <v>55393.363640000003</v>
      </c>
      <c r="F14" s="58">
        <v>52415.481650000002</v>
      </c>
      <c r="G14" s="58">
        <v>56814.248390000001</v>
      </c>
      <c r="H14" s="58">
        <v>56331.299160000002</v>
      </c>
      <c r="I14" s="58">
        <v>58969.39256</v>
      </c>
      <c r="J14" s="58">
        <v>66098.745200000005</v>
      </c>
      <c r="K14" s="58">
        <v>65804.422529999996</v>
      </c>
      <c r="L14" s="58">
        <v>68651.122319999995</v>
      </c>
      <c r="M14" s="58">
        <v>72261.368400000007</v>
      </c>
      <c r="N14" s="58">
        <v>73277.477270000003</v>
      </c>
      <c r="O14" s="58">
        <v>73374.573680000001</v>
      </c>
      <c r="P14" s="58">
        <v>73758.689979999996</v>
      </c>
      <c r="Q14" s="58">
        <v>74127.97855</v>
      </c>
      <c r="R14" s="58">
        <v>75388.433099999995</v>
      </c>
      <c r="S14" s="58">
        <v>78665.778380000003</v>
      </c>
      <c r="T14" s="58">
        <v>78665.778380000003</v>
      </c>
      <c r="U14" s="58">
        <v>78665.778380000003</v>
      </c>
      <c r="V14" s="58">
        <v>78665.778380000003</v>
      </c>
      <c r="W14" s="58">
        <v>78665.778380000003</v>
      </c>
      <c r="X14" s="58">
        <v>78713.579700000002</v>
      </c>
      <c r="Y14" s="58">
        <v>78762.909710000007</v>
      </c>
      <c r="Z14" s="58">
        <v>79284.016749999995</v>
      </c>
      <c r="AA14" s="58">
        <v>80036.392080000005</v>
      </c>
      <c r="AB14" s="58">
        <v>79862.891929999998</v>
      </c>
      <c r="AC14" s="58">
        <v>80191.463050000006</v>
      </c>
      <c r="AD14" s="58">
        <v>79171.251999999993</v>
      </c>
      <c r="AE14" s="58">
        <v>79336.156740000006</v>
      </c>
      <c r="AF14" s="58">
        <v>79334.197799999994</v>
      </c>
      <c r="AG14" s="58">
        <v>79181.537620000003</v>
      </c>
      <c r="AH14" s="58">
        <v>78407.675149999995</v>
      </c>
      <c r="AI14" s="58">
        <v>79968.22206</v>
      </c>
      <c r="AJ14" s="58">
        <v>79196.197400000005</v>
      </c>
      <c r="AK14" s="58">
        <v>80377.803419999997</v>
      </c>
      <c r="AL14" s="58">
        <v>78121.784729999999</v>
      </c>
      <c r="AM14" s="58">
        <v>79416.747189999995</v>
      </c>
      <c r="AN14" s="58">
        <v>78660.132190000004</v>
      </c>
    </row>
    <row r="15" spans="1:40" x14ac:dyDescent="0.3">
      <c r="A15" s="229" t="s">
        <v>645</v>
      </c>
      <c r="B15" s="58">
        <v>80887.371805800009</v>
      </c>
      <c r="C15" s="58">
        <v>82578.085185799995</v>
      </c>
      <c r="D15" s="58">
        <v>87279.994229000004</v>
      </c>
      <c r="E15" s="58">
        <v>87332.361392000006</v>
      </c>
      <c r="F15" s="58">
        <v>86804.318058999997</v>
      </c>
      <c r="G15" s="58">
        <v>90710.285108000011</v>
      </c>
      <c r="H15" s="58">
        <v>92836.015478000001</v>
      </c>
      <c r="I15" s="58">
        <v>97878.489195000002</v>
      </c>
      <c r="J15" s="58">
        <v>102968.92175899999</v>
      </c>
      <c r="K15" s="58">
        <v>108022.11756</v>
      </c>
      <c r="L15" s="58">
        <v>112503.57975800001</v>
      </c>
      <c r="M15" s="58">
        <v>117242.16378300001</v>
      </c>
      <c r="N15" s="58">
        <v>122115.14763000001</v>
      </c>
      <c r="O15" s="58">
        <v>127184.680053</v>
      </c>
      <c r="P15" s="58">
        <v>131587.666192</v>
      </c>
      <c r="Q15" s="58">
        <v>135780.09758220002</v>
      </c>
      <c r="R15" s="58">
        <v>140139.21259499999</v>
      </c>
      <c r="S15" s="58">
        <v>144596.329922</v>
      </c>
      <c r="T15" s="58">
        <v>149189.12244499999</v>
      </c>
      <c r="U15" s="58">
        <v>153972.82560500002</v>
      </c>
      <c r="V15" s="58">
        <v>158797.165415</v>
      </c>
      <c r="W15" s="58">
        <v>163593.43437500001</v>
      </c>
      <c r="X15" s="58">
        <v>168566.00631500001</v>
      </c>
      <c r="Y15" s="58">
        <v>173689.87818970002</v>
      </c>
      <c r="Z15" s="58">
        <v>179137.778024</v>
      </c>
      <c r="AA15" s="58">
        <v>184539.04067400002</v>
      </c>
      <c r="AB15" s="58">
        <v>190085.64074399997</v>
      </c>
      <c r="AC15" s="58">
        <v>195466.38774400001</v>
      </c>
      <c r="AD15" s="58">
        <v>200835.93469999998</v>
      </c>
      <c r="AE15" s="58">
        <v>205597.003895</v>
      </c>
      <c r="AF15" s="58">
        <v>210381.085089</v>
      </c>
      <c r="AG15" s="58">
        <v>215218.02137099998</v>
      </c>
      <c r="AH15" s="58">
        <v>220184.37473299998</v>
      </c>
      <c r="AI15" s="58">
        <v>225236.98559700002</v>
      </c>
      <c r="AJ15" s="58">
        <v>230360.080224</v>
      </c>
      <c r="AK15" s="58">
        <v>235476.25437400001</v>
      </c>
      <c r="AL15" s="58">
        <v>241110.79289300001</v>
      </c>
      <c r="AM15" s="58">
        <v>246549.94120299999</v>
      </c>
      <c r="AN15" s="58">
        <v>251305.72236500002</v>
      </c>
    </row>
    <row r="17" spans="1:40" x14ac:dyDescent="0.3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3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3">
      <c r="A19" t="str">
        <f t="shared" ref="A19:AN19" si="2">A4</f>
        <v>Biomassa</v>
      </c>
      <c r="B19" s="58">
        <f t="shared" si="2"/>
        <v>6964.0753940000004</v>
      </c>
      <c r="C19" s="58">
        <f t="shared" si="2"/>
        <v>6861.1479550000004</v>
      </c>
      <c r="D19" s="58">
        <f t="shared" si="2"/>
        <v>8019.381007</v>
      </c>
      <c r="E19" s="58">
        <f t="shared" si="2"/>
        <v>8316.9610670000002</v>
      </c>
      <c r="F19" s="58">
        <f t="shared" si="2"/>
        <v>8536.6204710000002</v>
      </c>
      <c r="G19" s="58">
        <f t="shared" si="2"/>
        <v>8833.3065659999993</v>
      </c>
      <c r="H19" s="58">
        <f t="shared" si="2"/>
        <v>9166.0886119999996</v>
      </c>
      <c r="I19" s="58">
        <f t="shared" si="2"/>
        <v>9301.3457799999996</v>
      </c>
      <c r="J19" s="58">
        <f t="shared" si="2"/>
        <v>9435.058583</v>
      </c>
      <c r="K19" s="58">
        <f t="shared" si="2"/>
        <v>9603.9291119999998</v>
      </c>
      <c r="L19" s="58">
        <f t="shared" si="2"/>
        <v>10218.59605</v>
      </c>
      <c r="M19" s="58">
        <f t="shared" si="2"/>
        <v>10621.88838</v>
      </c>
      <c r="N19" s="58">
        <f t="shared" si="2"/>
        <v>10709.52187</v>
      </c>
      <c r="O19" s="58">
        <f t="shared" si="2"/>
        <v>14816.037410000001</v>
      </c>
      <c r="P19" s="58">
        <f t="shared" si="2"/>
        <v>17086.79351</v>
      </c>
      <c r="Q19" s="58">
        <f t="shared" si="2"/>
        <v>17369.373510000001</v>
      </c>
      <c r="R19" s="58">
        <f t="shared" si="2"/>
        <v>17661.893510000002</v>
      </c>
      <c r="S19" s="58">
        <f t="shared" si="2"/>
        <v>17951.573509999998</v>
      </c>
      <c r="T19" s="58">
        <f t="shared" si="2"/>
        <v>18236.99351</v>
      </c>
      <c r="U19" s="58">
        <f t="shared" si="2"/>
        <v>18375.799749999998</v>
      </c>
      <c r="V19" s="58">
        <f t="shared" si="2"/>
        <v>18604.419750000001</v>
      </c>
      <c r="W19" s="58">
        <f t="shared" si="2"/>
        <v>18803.21975</v>
      </c>
      <c r="X19" s="58">
        <f t="shared" si="2"/>
        <v>19022.60975</v>
      </c>
      <c r="Y19" s="58">
        <f t="shared" si="2"/>
        <v>19215.019749999999</v>
      </c>
      <c r="Z19" s="58">
        <f t="shared" si="2"/>
        <v>19294.534500000002</v>
      </c>
      <c r="AA19" s="58">
        <f t="shared" si="2"/>
        <v>19356.304499999998</v>
      </c>
      <c r="AB19" s="58">
        <f t="shared" si="2"/>
        <v>19439.374500000002</v>
      </c>
      <c r="AC19" s="58">
        <f t="shared" si="2"/>
        <v>19508.244500000001</v>
      </c>
      <c r="AD19" s="58">
        <f t="shared" si="2"/>
        <v>19613.324499999999</v>
      </c>
      <c r="AE19" s="58">
        <f t="shared" si="2"/>
        <v>19681.484499999999</v>
      </c>
      <c r="AF19" s="58">
        <f t="shared" si="2"/>
        <v>19776.624500000002</v>
      </c>
      <c r="AG19" s="58">
        <f t="shared" si="2"/>
        <v>19856.144499999999</v>
      </c>
      <c r="AH19" s="58">
        <f t="shared" si="2"/>
        <v>19947.0245</v>
      </c>
      <c r="AI19" s="58">
        <f t="shared" si="2"/>
        <v>19989.624500000002</v>
      </c>
      <c r="AJ19" s="58">
        <f t="shared" si="2"/>
        <v>19982.240000000002</v>
      </c>
      <c r="AK19" s="58">
        <f t="shared" si="2"/>
        <v>20035.490000000002</v>
      </c>
      <c r="AL19" s="58">
        <f t="shared" si="2"/>
        <v>20096.55</v>
      </c>
      <c r="AM19" s="58">
        <f t="shared" si="2"/>
        <v>19992.18</v>
      </c>
      <c r="AN19" s="58">
        <f t="shared" si="2"/>
        <v>20267.66</v>
      </c>
    </row>
    <row r="20" spans="1:40" x14ac:dyDescent="0.3">
      <c r="A20" t="str">
        <f t="shared" ref="A20:AN20" si="3">A5</f>
        <v>Carvão</v>
      </c>
      <c r="B20" s="58">
        <f t="shared" si="3"/>
        <v>2110.2449999999999</v>
      </c>
      <c r="C20" s="58">
        <f t="shared" si="3"/>
        <v>1840.095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1840.095</v>
      </c>
      <c r="G20" s="58">
        <f t="shared" si="3"/>
        <v>1840.095</v>
      </c>
      <c r="H20" s="58">
        <f t="shared" si="3"/>
        <v>2211.4831170000002</v>
      </c>
      <c r="I20" s="58">
        <f t="shared" si="3"/>
        <v>2635.32</v>
      </c>
      <c r="J20" s="58">
        <f t="shared" si="3"/>
        <v>1825.02</v>
      </c>
      <c r="K20" s="58">
        <f t="shared" si="3"/>
        <v>2635.32</v>
      </c>
      <c r="L20" s="58">
        <f t="shared" si="3"/>
        <v>2635.32</v>
      </c>
      <c r="M20" s="58">
        <f t="shared" si="3"/>
        <v>2095.0949999999998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3">
      <c r="A21" t="str">
        <f t="shared" ref="A21:AN21" si="4">A6</f>
        <v>Eólica</v>
      </c>
      <c r="B21" s="58">
        <f t="shared" si="4"/>
        <v>664.13793380000004</v>
      </c>
      <c r="C21" s="58">
        <f t="shared" si="4"/>
        <v>815.58191780000004</v>
      </c>
      <c r="D21" s="58">
        <f t="shared" si="4"/>
        <v>1135.5350289999999</v>
      </c>
      <c r="E21" s="58">
        <f t="shared" si="4"/>
        <v>1093.0661789999999</v>
      </c>
      <c r="F21" s="58">
        <f t="shared" si="4"/>
        <v>1937.7780439999999</v>
      </c>
      <c r="G21" s="58">
        <f t="shared" si="4"/>
        <v>1457.1590309999999</v>
      </c>
      <c r="H21" s="58">
        <f t="shared" si="4"/>
        <v>3411.8528759999999</v>
      </c>
      <c r="I21" s="58">
        <f t="shared" si="4"/>
        <v>3723.6458539999999</v>
      </c>
      <c r="J21" s="58">
        <f t="shared" si="4"/>
        <v>3370.5263540000001</v>
      </c>
      <c r="K21" s="58">
        <f t="shared" si="4"/>
        <v>4085.8166059999999</v>
      </c>
      <c r="L21" s="58">
        <f t="shared" si="4"/>
        <v>3429.7931060000001</v>
      </c>
      <c r="M21" s="58">
        <f t="shared" si="4"/>
        <v>4019.7026059999998</v>
      </c>
      <c r="N21" s="58">
        <f t="shared" si="4"/>
        <v>7671.7981129999998</v>
      </c>
      <c r="O21" s="58">
        <f t="shared" si="4"/>
        <v>7671.5186949999998</v>
      </c>
      <c r="P21" s="58">
        <f t="shared" si="4"/>
        <v>7671.5186949999998</v>
      </c>
      <c r="Q21" s="58">
        <f t="shared" si="4"/>
        <v>9006.1917780000003</v>
      </c>
      <c r="R21" s="58">
        <f t="shared" si="4"/>
        <v>10041.529850000001</v>
      </c>
      <c r="S21" s="58">
        <f t="shared" si="4"/>
        <v>10041.4215</v>
      </c>
      <c r="T21" s="58">
        <f t="shared" si="4"/>
        <v>13349.083360000001</v>
      </c>
      <c r="U21" s="58">
        <f t="shared" si="4"/>
        <v>14576.08196</v>
      </c>
      <c r="V21" s="58">
        <f t="shared" si="4"/>
        <v>16023.734640000001</v>
      </c>
      <c r="W21" s="58">
        <f t="shared" si="4"/>
        <v>17467.510160000002</v>
      </c>
      <c r="X21" s="58">
        <f t="shared" si="4"/>
        <v>19083.937269999999</v>
      </c>
      <c r="Y21" s="58">
        <f t="shared" si="4"/>
        <v>20461.754379999998</v>
      </c>
      <c r="Z21" s="58">
        <f t="shared" si="4"/>
        <v>21689.674480000001</v>
      </c>
      <c r="AA21" s="58">
        <f t="shared" si="4"/>
        <v>24151.326659999999</v>
      </c>
      <c r="AB21" s="58">
        <f t="shared" si="4"/>
        <v>24686.439630000001</v>
      </c>
      <c r="AC21" s="58">
        <f t="shared" si="4"/>
        <v>24255.205460000001</v>
      </c>
      <c r="AD21" s="58">
        <f t="shared" si="4"/>
        <v>29357.837469999999</v>
      </c>
      <c r="AE21" s="58">
        <f t="shared" si="4"/>
        <v>31502.173330000001</v>
      </c>
      <c r="AF21" s="58">
        <f t="shared" si="4"/>
        <v>32725.761579999999</v>
      </c>
      <c r="AG21" s="58">
        <f t="shared" si="4"/>
        <v>34051.733289999996</v>
      </c>
      <c r="AH21" s="58">
        <f t="shared" si="4"/>
        <v>35156.228159999999</v>
      </c>
      <c r="AI21" s="58">
        <f t="shared" si="4"/>
        <v>36503.415309999997</v>
      </c>
      <c r="AJ21" s="58">
        <f t="shared" si="4"/>
        <v>36995.126689999997</v>
      </c>
      <c r="AK21" s="58">
        <f t="shared" si="4"/>
        <v>37323.943050000002</v>
      </c>
      <c r="AL21" s="58">
        <f t="shared" si="4"/>
        <v>38416.179969999997</v>
      </c>
      <c r="AM21" s="58">
        <f t="shared" si="4"/>
        <v>39888.786679999997</v>
      </c>
      <c r="AN21" s="58">
        <f t="shared" si="4"/>
        <v>41477.67641</v>
      </c>
    </row>
    <row r="22" spans="1:40" x14ac:dyDescent="0.3">
      <c r="A22" t="str">
        <f t="shared" ref="A22:AN22" si="5">A7</f>
        <v>Gás Natural</v>
      </c>
      <c r="B22" s="58">
        <f t="shared" si="5"/>
        <v>9727.5593270000008</v>
      </c>
      <c r="C22" s="58">
        <f t="shared" si="5"/>
        <v>10456.61872</v>
      </c>
      <c r="D22" s="58">
        <f t="shared" si="5"/>
        <v>10146.851919999999</v>
      </c>
      <c r="E22" s="58">
        <f t="shared" si="5"/>
        <v>10342.22056</v>
      </c>
      <c r="F22" s="58">
        <f t="shared" si="5"/>
        <v>11079.70089</v>
      </c>
      <c r="G22" s="58">
        <f t="shared" si="5"/>
        <v>11393.535</v>
      </c>
      <c r="H22" s="58">
        <f t="shared" si="5"/>
        <v>10158.790069999999</v>
      </c>
      <c r="I22" s="58">
        <f t="shared" si="5"/>
        <v>10843.97154</v>
      </c>
      <c r="J22" s="58">
        <f t="shared" si="5"/>
        <v>10825.24156</v>
      </c>
      <c r="K22" s="58">
        <f t="shared" si="5"/>
        <v>11426.17561</v>
      </c>
      <c r="L22" s="58">
        <f t="shared" si="5"/>
        <v>11854.47992</v>
      </c>
      <c r="M22" s="58">
        <f t="shared" si="5"/>
        <v>12570.484179999999</v>
      </c>
      <c r="N22" s="58">
        <f t="shared" si="5"/>
        <v>12265.014359999999</v>
      </c>
      <c r="O22" s="58">
        <f t="shared" si="5"/>
        <v>12007.12516</v>
      </c>
      <c r="P22" s="58">
        <f t="shared" si="5"/>
        <v>12581.47597</v>
      </c>
      <c r="Q22" s="58">
        <f t="shared" si="5"/>
        <v>13285.624400000001</v>
      </c>
      <c r="R22" s="58">
        <f t="shared" si="5"/>
        <v>13404.24253</v>
      </c>
      <c r="S22" s="58">
        <f t="shared" si="5"/>
        <v>13769.19584</v>
      </c>
      <c r="T22" s="58">
        <f t="shared" si="5"/>
        <v>13769.19584</v>
      </c>
      <c r="U22" s="58">
        <f t="shared" si="5"/>
        <v>13580.08052</v>
      </c>
      <c r="V22" s="58">
        <f t="shared" si="5"/>
        <v>14456.49171</v>
      </c>
      <c r="W22" s="58">
        <f t="shared" si="5"/>
        <v>15332.902899999999</v>
      </c>
      <c r="X22" s="58">
        <f t="shared" si="5"/>
        <v>16209.50359</v>
      </c>
      <c r="Y22" s="58">
        <f t="shared" si="5"/>
        <v>17085.914779999999</v>
      </c>
      <c r="Z22" s="58">
        <f t="shared" si="5"/>
        <v>17962.325970000002</v>
      </c>
      <c r="AA22" s="58">
        <f t="shared" si="5"/>
        <v>18838.926660000001</v>
      </c>
      <c r="AB22" s="58">
        <f t="shared" si="5"/>
        <v>19715.33786</v>
      </c>
      <c r="AC22" s="58">
        <f t="shared" si="5"/>
        <v>20591.749049999999</v>
      </c>
      <c r="AD22" s="58">
        <f t="shared" si="5"/>
        <v>20781.24336</v>
      </c>
      <c r="AE22" s="58">
        <f t="shared" si="5"/>
        <v>20350.428039999999</v>
      </c>
      <c r="AF22" s="58">
        <f t="shared" si="5"/>
        <v>21154.831399999999</v>
      </c>
      <c r="AG22" s="58">
        <f t="shared" si="5"/>
        <v>21350.010539999999</v>
      </c>
      <c r="AH22" s="58">
        <f t="shared" si="5"/>
        <v>21539.504850000001</v>
      </c>
      <c r="AI22" s="58">
        <f t="shared" si="5"/>
        <v>21384.877489999999</v>
      </c>
      <c r="AJ22" s="58">
        <f t="shared" si="5"/>
        <v>21574.371800000001</v>
      </c>
      <c r="AK22" s="58">
        <f t="shared" si="5"/>
        <v>21218.831259999999</v>
      </c>
      <c r="AL22" s="58">
        <f t="shared" si="5"/>
        <v>22057.509139999998</v>
      </c>
      <c r="AM22" s="58">
        <f t="shared" si="5"/>
        <v>24363.901119999999</v>
      </c>
      <c r="AN22" s="58">
        <f t="shared" si="5"/>
        <v>23728.166010000001</v>
      </c>
    </row>
    <row r="23" spans="1:40" x14ac:dyDescent="0.3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3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3">
      <c r="A25" t="str">
        <f t="shared" ref="A25:AN25" si="8">A10</f>
        <v>Óleos Comb</v>
      </c>
      <c r="B25" s="58">
        <f t="shared" si="8"/>
        <v>3827.1960410000002</v>
      </c>
      <c r="C25" s="58">
        <f t="shared" si="8"/>
        <v>3790.5655059999999</v>
      </c>
      <c r="D25" s="58">
        <f t="shared" si="8"/>
        <v>3692.9238230000001</v>
      </c>
      <c r="E25" s="58">
        <f t="shared" si="8"/>
        <v>3389.3013759999999</v>
      </c>
      <c r="F25" s="58">
        <f t="shared" si="8"/>
        <v>4051.130134</v>
      </c>
      <c r="G25" s="58">
        <f t="shared" si="8"/>
        <v>3380.4983510000002</v>
      </c>
      <c r="H25" s="58">
        <f t="shared" si="8"/>
        <v>4163.1548730000004</v>
      </c>
      <c r="I25" s="58">
        <f t="shared" si="8"/>
        <v>4685.0367910000004</v>
      </c>
      <c r="J25" s="58">
        <f t="shared" si="8"/>
        <v>3624.8527300000001</v>
      </c>
      <c r="K25" s="58">
        <f t="shared" si="8"/>
        <v>4367.1600829999998</v>
      </c>
      <c r="L25" s="58">
        <f t="shared" si="8"/>
        <v>4072.022692</v>
      </c>
      <c r="M25" s="58">
        <f t="shared" si="8"/>
        <v>3890.8515470000002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3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451.53500000000003</v>
      </c>
      <c r="P26" s="58">
        <f t="shared" si="9"/>
        <v>451.53500000000003</v>
      </c>
      <c r="Q26" s="58">
        <f t="shared" si="9"/>
        <v>3912.74224</v>
      </c>
      <c r="R26" s="58">
        <f t="shared" si="9"/>
        <v>5755.1787899999999</v>
      </c>
      <c r="S26" s="58">
        <f t="shared" si="9"/>
        <v>7227.4122770000004</v>
      </c>
      <c r="T26" s="58">
        <f t="shared" si="9"/>
        <v>8227.1229399999993</v>
      </c>
      <c r="U26" s="58">
        <f t="shared" si="9"/>
        <v>13267.68658</v>
      </c>
      <c r="V26" s="58">
        <f t="shared" si="9"/>
        <v>15539.542520000001</v>
      </c>
      <c r="W26" s="58">
        <f t="shared" si="9"/>
        <v>17816.824769999999</v>
      </c>
      <c r="X26" s="58">
        <f t="shared" si="9"/>
        <v>20029.177589999999</v>
      </c>
      <c r="Y26" s="58">
        <f t="shared" si="9"/>
        <v>22349.997060000002</v>
      </c>
      <c r="Z26" s="58">
        <f t="shared" si="9"/>
        <v>24332.531330000002</v>
      </c>
      <c r="AA26" s="58">
        <f t="shared" si="9"/>
        <v>25581.395779999999</v>
      </c>
      <c r="AB26" s="58">
        <f t="shared" si="9"/>
        <v>29994.83583</v>
      </c>
      <c r="AC26" s="58">
        <f t="shared" si="9"/>
        <v>32916.874589999999</v>
      </c>
      <c r="AD26" s="58">
        <f t="shared" si="9"/>
        <v>33122.869319999998</v>
      </c>
      <c r="AE26" s="58">
        <f t="shared" si="9"/>
        <v>35004.266029999999</v>
      </c>
      <c r="AF26" s="58">
        <f t="shared" si="9"/>
        <v>37554.029410000003</v>
      </c>
      <c r="AG26" s="58">
        <f t="shared" si="9"/>
        <v>40099.139589999999</v>
      </c>
      <c r="AH26" s="58">
        <f t="shared" si="9"/>
        <v>42909.569929999998</v>
      </c>
      <c r="AI26" s="58">
        <f t="shared" si="9"/>
        <v>46256.721299999997</v>
      </c>
      <c r="AJ26" s="58">
        <f t="shared" si="9"/>
        <v>50168.631780000003</v>
      </c>
      <c r="AK26" s="58">
        <f t="shared" si="9"/>
        <v>53762.223850000002</v>
      </c>
      <c r="AL26" s="58">
        <f t="shared" si="9"/>
        <v>57007.234270000001</v>
      </c>
      <c r="AM26" s="58">
        <f t="shared" si="9"/>
        <v>60285.925990000003</v>
      </c>
      <c r="AN26" s="58">
        <f t="shared" si="9"/>
        <v>63339.252679999998</v>
      </c>
    </row>
    <row r="27" spans="1:40" x14ac:dyDescent="0.3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4755.8241260000004</v>
      </c>
      <c r="H27" s="58">
        <f t="shared" si="10"/>
        <v>4969.8137260000003</v>
      </c>
      <c r="I27" s="58">
        <f t="shared" si="10"/>
        <v>5221.5966259999996</v>
      </c>
      <c r="J27" s="58">
        <f t="shared" si="10"/>
        <v>5293.2442879999999</v>
      </c>
      <c r="K27" s="58">
        <f t="shared" si="10"/>
        <v>7566.8935750000001</v>
      </c>
      <c r="L27" s="58">
        <f t="shared" si="10"/>
        <v>9177.7666260000005</v>
      </c>
      <c r="M27" s="58">
        <f t="shared" si="10"/>
        <v>9257.3736260000005</v>
      </c>
      <c r="N27" s="58">
        <f t="shared" si="10"/>
        <v>9258.9682260000009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13642.13673</v>
      </c>
      <c r="AD27" s="58">
        <f t="shared" si="10"/>
        <v>13536.269550000001</v>
      </c>
      <c r="AE27" s="58">
        <f t="shared" si="10"/>
        <v>13642.13673</v>
      </c>
      <c r="AF27" s="58">
        <f t="shared" si="10"/>
        <v>12923.975710000001</v>
      </c>
      <c r="AG27" s="58">
        <f t="shared" si="10"/>
        <v>12939.14652</v>
      </c>
      <c r="AH27" s="58">
        <f t="shared" si="10"/>
        <v>13642.13673</v>
      </c>
      <c r="AI27" s="58">
        <f t="shared" si="10"/>
        <v>11952.725210000001</v>
      </c>
      <c r="AJ27" s="58">
        <f t="shared" si="10"/>
        <v>12406.46854</v>
      </c>
      <c r="AK27" s="58">
        <f t="shared" si="10"/>
        <v>11875.35461</v>
      </c>
      <c r="AL27" s="58">
        <f t="shared" si="10"/>
        <v>13590.296549999999</v>
      </c>
      <c r="AM27" s="58">
        <f t="shared" si="10"/>
        <v>9885.8915589999997</v>
      </c>
      <c r="AN27" s="58">
        <f t="shared" si="10"/>
        <v>10243.080029999999</v>
      </c>
    </row>
    <row r="28" spans="1:40" x14ac:dyDescent="0.3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2.9405999999999999</v>
      </c>
      <c r="F28" s="58">
        <f t="shared" si="11"/>
        <v>3.1406000000000001</v>
      </c>
      <c r="G28" s="58">
        <f t="shared" si="11"/>
        <v>132.08760000000001</v>
      </c>
      <c r="H28" s="58">
        <f t="shared" si="11"/>
        <v>320.00200000000001</v>
      </c>
      <c r="I28" s="58">
        <f t="shared" si="11"/>
        <v>394.649</v>
      </c>
      <c r="J28" s="58">
        <f t="shared" si="11"/>
        <v>392.702</v>
      </c>
      <c r="K28" s="58">
        <f t="shared" si="11"/>
        <v>428.86900000000003</v>
      </c>
      <c r="L28" s="58">
        <f t="shared" si="11"/>
        <v>360.94799999999998</v>
      </c>
      <c r="M28" s="58">
        <f t="shared" si="11"/>
        <v>421.86900000000003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740.93669469999998</v>
      </c>
      <c r="Z28" s="58">
        <f t="shared" si="11"/>
        <v>1501.349179</v>
      </c>
      <c r="AA28" s="58">
        <f t="shared" si="11"/>
        <v>1501.349179</v>
      </c>
      <c r="AB28" s="58">
        <f t="shared" si="11"/>
        <v>1313.4151790000001</v>
      </c>
      <c r="AC28" s="58">
        <f t="shared" si="11"/>
        <v>1122.5207789999999</v>
      </c>
      <c r="AD28" s="58">
        <f t="shared" si="11"/>
        <v>2014.944915</v>
      </c>
      <c r="AE28" s="58">
        <f t="shared" si="11"/>
        <v>2842.1649400000001</v>
      </c>
      <c r="AF28" s="58">
        <f t="shared" si="11"/>
        <v>3673.4711040000002</v>
      </c>
      <c r="AG28" s="58">
        <f t="shared" si="11"/>
        <v>4502.115726</v>
      </c>
      <c r="AH28" s="58">
        <f t="shared" si="11"/>
        <v>5344.0418280000004</v>
      </c>
      <c r="AI28" s="58">
        <f t="shared" si="11"/>
        <v>6198.206142</v>
      </c>
      <c r="AJ28" s="58">
        <f t="shared" si="11"/>
        <v>7053.8504290000001</v>
      </c>
      <c r="AK28" s="58">
        <f t="shared" si="11"/>
        <v>7899.4145989999997</v>
      </c>
      <c r="AL28" s="58">
        <f t="shared" si="11"/>
        <v>8838.0446479999991</v>
      </c>
      <c r="AM28" s="58">
        <f t="shared" si="11"/>
        <v>9733.315079</v>
      </c>
      <c r="AN28" s="58">
        <f t="shared" si="11"/>
        <v>10606.561460000001</v>
      </c>
    </row>
    <row r="29" spans="1:40" x14ac:dyDescent="0.3">
      <c r="A29" t="str">
        <f t="shared" ref="A29:AN29" si="12">A14</f>
        <v>UHE</v>
      </c>
      <c r="B29" s="58">
        <f t="shared" si="12"/>
        <v>50928.131240000002</v>
      </c>
      <c r="C29" s="58">
        <f t="shared" si="12"/>
        <v>52128.980060000002</v>
      </c>
      <c r="D29" s="58">
        <f t="shared" si="12"/>
        <v>55215.800880000003</v>
      </c>
      <c r="E29" s="58">
        <f t="shared" si="12"/>
        <v>55393.363640000003</v>
      </c>
      <c r="F29" s="58">
        <f t="shared" si="12"/>
        <v>52415.481650000002</v>
      </c>
      <c r="G29" s="58">
        <f t="shared" si="12"/>
        <v>56814.248390000001</v>
      </c>
      <c r="H29" s="58">
        <f t="shared" si="12"/>
        <v>56331.299160000002</v>
      </c>
      <c r="I29" s="58">
        <f t="shared" si="12"/>
        <v>58969.39256</v>
      </c>
      <c r="J29" s="58">
        <f t="shared" si="12"/>
        <v>66098.745200000005</v>
      </c>
      <c r="K29" s="58">
        <f t="shared" si="12"/>
        <v>65804.422529999996</v>
      </c>
      <c r="L29" s="58">
        <f t="shared" si="12"/>
        <v>68651.122319999995</v>
      </c>
      <c r="M29" s="58">
        <f t="shared" si="12"/>
        <v>72261.368400000007</v>
      </c>
      <c r="N29" s="58">
        <f t="shared" si="12"/>
        <v>73277.477270000003</v>
      </c>
      <c r="O29" s="58">
        <f t="shared" si="12"/>
        <v>73374.573680000001</v>
      </c>
      <c r="P29" s="58">
        <f t="shared" si="12"/>
        <v>73758.689979999996</v>
      </c>
      <c r="Q29" s="58">
        <f t="shared" si="12"/>
        <v>74127.97855</v>
      </c>
      <c r="R29" s="58">
        <f t="shared" si="12"/>
        <v>75388.433099999995</v>
      </c>
      <c r="S29" s="58">
        <f t="shared" si="12"/>
        <v>78665.778380000003</v>
      </c>
      <c r="T29" s="58">
        <f t="shared" si="12"/>
        <v>78665.778380000003</v>
      </c>
      <c r="U29" s="58">
        <f t="shared" si="12"/>
        <v>78665.778380000003</v>
      </c>
      <c r="V29" s="58">
        <f t="shared" si="12"/>
        <v>78665.778380000003</v>
      </c>
      <c r="W29" s="58">
        <f t="shared" si="12"/>
        <v>78665.778380000003</v>
      </c>
      <c r="X29" s="58">
        <f t="shared" si="12"/>
        <v>78713.579700000002</v>
      </c>
      <c r="Y29" s="58">
        <f t="shared" si="12"/>
        <v>78762.909710000007</v>
      </c>
      <c r="Z29" s="58">
        <f t="shared" si="12"/>
        <v>79284.016749999995</v>
      </c>
      <c r="AA29" s="58">
        <f t="shared" si="12"/>
        <v>80036.392080000005</v>
      </c>
      <c r="AB29" s="58">
        <f t="shared" si="12"/>
        <v>79862.891929999998</v>
      </c>
      <c r="AC29" s="58">
        <f t="shared" si="12"/>
        <v>80191.463050000006</v>
      </c>
      <c r="AD29" s="58">
        <f t="shared" si="12"/>
        <v>79171.251999999993</v>
      </c>
      <c r="AE29" s="58">
        <f t="shared" si="12"/>
        <v>79336.156740000006</v>
      </c>
      <c r="AF29" s="58">
        <f t="shared" si="12"/>
        <v>79334.197799999994</v>
      </c>
      <c r="AG29" s="58">
        <f t="shared" si="12"/>
        <v>79181.537620000003</v>
      </c>
      <c r="AH29" s="58">
        <f t="shared" si="12"/>
        <v>78407.675149999995</v>
      </c>
      <c r="AI29" s="58">
        <f t="shared" si="12"/>
        <v>79968.22206</v>
      </c>
      <c r="AJ29" s="58">
        <f t="shared" si="12"/>
        <v>79196.197400000005</v>
      </c>
      <c r="AK29" s="58">
        <f t="shared" si="12"/>
        <v>80377.803419999997</v>
      </c>
      <c r="AL29" s="58">
        <f t="shared" si="12"/>
        <v>78121.784729999999</v>
      </c>
      <c r="AM29" s="58">
        <f t="shared" si="12"/>
        <v>79416.747189999995</v>
      </c>
      <c r="AN29" s="58">
        <f t="shared" si="12"/>
        <v>78660.132190000004</v>
      </c>
    </row>
    <row r="30" spans="1:40" x14ac:dyDescent="0.3">
      <c r="A30" t="str">
        <f t="shared" ref="A30:AN30" si="13">A15</f>
        <v>Total Geral</v>
      </c>
      <c r="B30" s="58">
        <f t="shared" si="13"/>
        <v>80887.371805800009</v>
      </c>
      <c r="C30" s="58">
        <f t="shared" si="13"/>
        <v>82578.085185799995</v>
      </c>
      <c r="D30" s="58">
        <f t="shared" si="13"/>
        <v>87279.994229000004</v>
      </c>
      <c r="E30" s="58">
        <f t="shared" si="13"/>
        <v>87332.361392000006</v>
      </c>
      <c r="F30" s="58">
        <f t="shared" si="13"/>
        <v>86804.318058999997</v>
      </c>
      <c r="G30" s="58">
        <f t="shared" si="13"/>
        <v>90710.285108000011</v>
      </c>
      <c r="H30" s="58">
        <f t="shared" si="13"/>
        <v>92836.015478000001</v>
      </c>
      <c r="I30" s="58">
        <f t="shared" si="13"/>
        <v>97878.489195000002</v>
      </c>
      <c r="J30" s="58">
        <f t="shared" si="13"/>
        <v>102968.92175899999</v>
      </c>
      <c r="K30" s="58">
        <f t="shared" si="13"/>
        <v>108022.11756</v>
      </c>
      <c r="L30" s="58">
        <f t="shared" si="13"/>
        <v>112503.57975800001</v>
      </c>
      <c r="M30" s="58">
        <f t="shared" si="13"/>
        <v>117242.16378300001</v>
      </c>
      <c r="N30" s="58">
        <f t="shared" si="13"/>
        <v>122115.14763000001</v>
      </c>
      <c r="O30" s="58">
        <f t="shared" si="13"/>
        <v>127184.680053</v>
      </c>
      <c r="P30" s="58">
        <f t="shared" si="13"/>
        <v>131587.666192</v>
      </c>
      <c r="Q30" s="58">
        <f t="shared" si="13"/>
        <v>135780.09758220002</v>
      </c>
      <c r="R30" s="58">
        <f t="shared" si="13"/>
        <v>140139.21259499999</v>
      </c>
      <c r="S30" s="58">
        <f t="shared" si="13"/>
        <v>144596.329922</v>
      </c>
      <c r="T30" s="58">
        <f t="shared" si="13"/>
        <v>149189.12244499999</v>
      </c>
      <c r="U30" s="58">
        <f t="shared" si="13"/>
        <v>153972.82560500002</v>
      </c>
      <c r="V30" s="58">
        <f t="shared" si="13"/>
        <v>158797.165415</v>
      </c>
      <c r="W30" s="58">
        <f t="shared" si="13"/>
        <v>163593.43437500001</v>
      </c>
      <c r="X30" s="58">
        <f t="shared" si="13"/>
        <v>168566.00631500001</v>
      </c>
      <c r="Y30" s="58">
        <f t="shared" si="13"/>
        <v>173689.87818970002</v>
      </c>
      <c r="Z30" s="58">
        <f t="shared" si="13"/>
        <v>179137.778024</v>
      </c>
      <c r="AA30" s="58">
        <f t="shared" si="13"/>
        <v>184539.04067400002</v>
      </c>
      <c r="AB30" s="58">
        <f t="shared" si="13"/>
        <v>190085.64074399997</v>
      </c>
      <c r="AC30" s="58">
        <f t="shared" si="13"/>
        <v>195466.38774400001</v>
      </c>
      <c r="AD30" s="58">
        <f t="shared" si="13"/>
        <v>200835.93469999998</v>
      </c>
      <c r="AE30" s="58">
        <f t="shared" si="13"/>
        <v>205597.003895</v>
      </c>
      <c r="AF30" s="58">
        <f t="shared" si="13"/>
        <v>210381.085089</v>
      </c>
      <c r="AG30" s="58">
        <f t="shared" si="13"/>
        <v>215218.02137099998</v>
      </c>
      <c r="AH30" s="58">
        <f t="shared" si="13"/>
        <v>220184.37473299998</v>
      </c>
      <c r="AI30" s="58">
        <f t="shared" si="13"/>
        <v>225236.98559700002</v>
      </c>
      <c r="AJ30" s="58">
        <f t="shared" si="13"/>
        <v>230360.080224</v>
      </c>
      <c r="AK30" s="58">
        <f t="shared" si="13"/>
        <v>235476.25437400001</v>
      </c>
      <c r="AL30" s="58">
        <f t="shared" si="13"/>
        <v>241110.79289300001</v>
      </c>
      <c r="AM30" s="58">
        <f t="shared" si="13"/>
        <v>246549.94120299999</v>
      </c>
      <c r="AN30" s="58">
        <f t="shared" si="13"/>
        <v>251305.72236500002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8671875" defaultRowHeight="14.4" x14ac:dyDescent="0.3"/>
  <cols>
    <col min="1" max="1" width="2.88671875" style="33" customWidth="1"/>
    <col min="2" max="2" width="23.5546875" style="33" bestFit="1" customWidth="1"/>
    <col min="3" max="3" width="14.6640625" style="33" customWidth="1"/>
    <col min="4" max="159" width="13.6640625" style="33" customWidth="1"/>
    <col min="160" max="16384" width="8.88671875" style="33"/>
  </cols>
  <sheetData>
    <row r="1" spans="1:159" s="56" customFormat="1" x14ac:dyDescent="0.3">
      <c r="A1" s="55" t="s">
        <v>74</v>
      </c>
    </row>
    <row r="2" spans="1:159" x14ac:dyDescent="0.3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3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3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3">
      <c r="B5" s="33" t="s">
        <v>251</v>
      </c>
      <c r="C5" s="4"/>
    </row>
    <row r="6" spans="1:159" x14ac:dyDescent="0.3">
      <c r="B6" s="33" t="s">
        <v>1</v>
      </c>
      <c r="C6" s="58">
        <v>52885.24583</v>
      </c>
      <c r="D6" s="58">
        <v>52748.986940000003</v>
      </c>
      <c r="E6" s="58">
        <v>49869.982170000003</v>
      </c>
      <c r="F6" s="58">
        <v>50928.131240000002</v>
      </c>
      <c r="G6" s="58">
        <v>55076.857580000004</v>
      </c>
      <c r="H6" s="58">
        <v>53548.946830000001</v>
      </c>
      <c r="I6" s="58">
        <v>49588.331039999997</v>
      </c>
      <c r="J6" s="58">
        <v>52128.980060000002</v>
      </c>
      <c r="K6" s="58">
        <v>58310.65165</v>
      </c>
      <c r="L6" s="58">
        <v>54157.947560000001</v>
      </c>
      <c r="M6" s="58">
        <v>52584.994769999998</v>
      </c>
      <c r="N6" s="58">
        <v>55215.800880000003</v>
      </c>
      <c r="O6" s="58">
        <v>56376.522929999999</v>
      </c>
      <c r="P6" s="58">
        <v>55671.361299999997</v>
      </c>
      <c r="Q6" s="58">
        <v>53972.257660000003</v>
      </c>
      <c r="R6" s="58">
        <v>55393.363640000003</v>
      </c>
      <c r="S6" s="58">
        <v>53234.518120000001</v>
      </c>
      <c r="T6" s="58">
        <v>52258.810940000003</v>
      </c>
      <c r="U6" s="58">
        <v>49946.410920000002</v>
      </c>
      <c r="V6" s="58">
        <v>52415.481650000002</v>
      </c>
      <c r="W6" s="58">
        <v>60365.168409999998</v>
      </c>
      <c r="X6" s="58">
        <v>52745.976840000003</v>
      </c>
      <c r="Y6" s="58">
        <v>53621.387699999999</v>
      </c>
      <c r="Z6" s="58">
        <v>56814.248390000001</v>
      </c>
      <c r="AA6" s="58">
        <v>58826.25187</v>
      </c>
      <c r="AB6" s="58">
        <v>59202.051420000003</v>
      </c>
      <c r="AC6" s="58">
        <v>58209.375249999997</v>
      </c>
      <c r="AD6" s="58">
        <v>56331.299160000002</v>
      </c>
      <c r="AE6" s="58">
        <v>67733.094110000005</v>
      </c>
      <c r="AF6" s="58">
        <v>61498.58395</v>
      </c>
      <c r="AG6" s="58">
        <v>60925.204039999997</v>
      </c>
      <c r="AH6" s="58">
        <v>58969.39256</v>
      </c>
      <c r="AI6" s="58">
        <v>68086.884770000004</v>
      </c>
      <c r="AJ6" s="58">
        <v>68511.831349999993</v>
      </c>
      <c r="AK6" s="58">
        <v>67653.158639999994</v>
      </c>
      <c r="AL6" s="58">
        <v>66098.745200000005</v>
      </c>
      <c r="AM6" s="58">
        <v>71306.378190000003</v>
      </c>
      <c r="AN6" s="58">
        <v>69472.801259999993</v>
      </c>
      <c r="AO6" s="58">
        <v>66311.153340000004</v>
      </c>
      <c r="AP6" s="58">
        <v>65804.422529999996</v>
      </c>
      <c r="AQ6" s="58">
        <v>75008.455730000001</v>
      </c>
      <c r="AR6" s="58">
        <v>71503.427549999993</v>
      </c>
      <c r="AS6" s="58">
        <v>70341.191330000001</v>
      </c>
      <c r="AT6" s="58">
        <v>68651.122319999995</v>
      </c>
      <c r="AU6" s="58">
        <v>71392.267370000001</v>
      </c>
      <c r="AV6" s="58">
        <v>69502.021170000007</v>
      </c>
      <c r="AW6" s="58">
        <v>69137.432490000007</v>
      </c>
      <c r="AX6" s="58">
        <v>72261.368400000007</v>
      </c>
      <c r="AY6" s="58">
        <v>80223.155369999993</v>
      </c>
      <c r="AZ6" s="58">
        <v>75334.828380000006</v>
      </c>
      <c r="BA6" s="58">
        <v>71676.931370000006</v>
      </c>
      <c r="BB6" s="58">
        <v>73277.477270000003</v>
      </c>
      <c r="BC6" s="58">
        <v>77072.949850000005</v>
      </c>
      <c r="BD6" s="58">
        <v>76491.085430000006</v>
      </c>
      <c r="BE6" s="58">
        <v>71176.608540000001</v>
      </c>
      <c r="BF6" s="58">
        <v>73374.573680000001</v>
      </c>
      <c r="BG6" s="58">
        <v>77634.707769999994</v>
      </c>
      <c r="BH6" s="58">
        <v>74577.432029999996</v>
      </c>
      <c r="BI6" s="58">
        <v>72265.68651</v>
      </c>
      <c r="BJ6" s="58">
        <v>73758.689979999996</v>
      </c>
      <c r="BK6" s="58">
        <v>80728.530570000003</v>
      </c>
      <c r="BL6" s="58">
        <v>78227.763300000006</v>
      </c>
      <c r="BM6" s="58">
        <v>72635.272330000007</v>
      </c>
      <c r="BN6" s="58">
        <v>74127.97855</v>
      </c>
      <c r="BO6" s="58">
        <v>82171.21471</v>
      </c>
      <c r="BP6" s="58">
        <v>79456.744930000001</v>
      </c>
      <c r="BQ6" s="58">
        <v>73018.607019999996</v>
      </c>
      <c r="BR6" s="58">
        <v>75388.433099999995</v>
      </c>
      <c r="BS6" s="58">
        <v>85043.720019999993</v>
      </c>
      <c r="BT6" s="58">
        <v>81016.758449999994</v>
      </c>
      <c r="BU6" s="58">
        <v>75760.468030000004</v>
      </c>
      <c r="BV6" s="58">
        <v>78665.778380000003</v>
      </c>
      <c r="BW6" s="58">
        <v>85267.049119999996</v>
      </c>
      <c r="BX6" s="58">
        <v>80188.682400000005</v>
      </c>
      <c r="BY6" s="58">
        <v>75932.726739999998</v>
      </c>
      <c r="BZ6" s="58">
        <v>78665.778380000003</v>
      </c>
      <c r="CA6" s="58">
        <v>85695.753750000003</v>
      </c>
      <c r="CB6" s="58">
        <v>79213.479800000001</v>
      </c>
      <c r="CC6" s="58">
        <v>74808.720820000002</v>
      </c>
      <c r="CD6" s="58">
        <v>78665.778380000003</v>
      </c>
      <c r="CE6" s="58">
        <v>85636.900150000001</v>
      </c>
      <c r="CF6" s="58">
        <v>81673.000799999994</v>
      </c>
      <c r="CG6" s="58">
        <v>76939.48474</v>
      </c>
      <c r="CH6" s="58">
        <v>78665.778380000003</v>
      </c>
      <c r="CI6" s="58">
        <v>85520.996379999997</v>
      </c>
      <c r="CJ6" s="58">
        <v>82578.971239999999</v>
      </c>
      <c r="CK6" s="58">
        <v>75440.815010000006</v>
      </c>
      <c r="CL6" s="58">
        <v>78665.778380000003</v>
      </c>
      <c r="CM6" s="58">
        <v>85535.723199999993</v>
      </c>
      <c r="CN6" s="58">
        <v>82225.95809</v>
      </c>
      <c r="CO6" s="58">
        <v>73850.16966</v>
      </c>
      <c r="CP6" s="58">
        <v>78713.579700000002</v>
      </c>
      <c r="CQ6" s="58">
        <v>85894.447100000005</v>
      </c>
      <c r="CR6" s="58">
        <v>82434.367689999999</v>
      </c>
      <c r="CS6" s="58">
        <v>77193.961360000001</v>
      </c>
      <c r="CT6" s="58">
        <v>78762.909710000007</v>
      </c>
      <c r="CU6" s="58">
        <v>86545.525699999998</v>
      </c>
      <c r="CV6" s="58">
        <v>82256.276419999995</v>
      </c>
      <c r="CW6" s="58">
        <v>77247.68707</v>
      </c>
      <c r="CX6" s="58">
        <v>79284.016749999995</v>
      </c>
      <c r="CY6" s="58">
        <v>87982.899460000001</v>
      </c>
      <c r="CZ6" s="58">
        <v>82924.503270000001</v>
      </c>
      <c r="DA6" s="58">
        <v>77007.648709999994</v>
      </c>
      <c r="DB6" s="58">
        <v>80036.392080000005</v>
      </c>
      <c r="DC6" s="58">
        <v>88049.174880000006</v>
      </c>
      <c r="DD6" s="58">
        <v>82269.061780000004</v>
      </c>
      <c r="DE6" s="58">
        <v>77602.649640000003</v>
      </c>
      <c r="DF6" s="58">
        <v>79862.891929999998</v>
      </c>
      <c r="DG6" s="58">
        <v>88356.253079999995</v>
      </c>
      <c r="DH6" s="58">
        <v>83577.987169999993</v>
      </c>
      <c r="DI6" s="58">
        <v>77880.676439999996</v>
      </c>
      <c r="DJ6" s="58">
        <v>80191.463050000006</v>
      </c>
      <c r="DK6" s="58">
        <v>88356.253079999995</v>
      </c>
      <c r="DL6" s="58">
        <v>83844.983189999999</v>
      </c>
      <c r="DM6" s="58">
        <v>73981.399550000002</v>
      </c>
      <c r="DN6" s="58">
        <v>79171.251999999993</v>
      </c>
      <c r="DO6" s="58">
        <v>88356.253079999995</v>
      </c>
      <c r="DP6" s="58">
        <v>81369.610249999998</v>
      </c>
      <c r="DQ6" s="58">
        <v>75260.206850000002</v>
      </c>
      <c r="DR6" s="58">
        <v>79336.156740000006</v>
      </c>
      <c r="DS6" s="58">
        <v>88356.253079999995</v>
      </c>
      <c r="DT6" s="58">
        <v>83166.706789999997</v>
      </c>
      <c r="DU6" s="58">
        <v>77956.040640000007</v>
      </c>
      <c r="DV6" s="58">
        <v>79334.197799999994</v>
      </c>
      <c r="DW6" s="58">
        <v>88356.253079999995</v>
      </c>
      <c r="DX6" s="58">
        <v>83061.023939999999</v>
      </c>
      <c r="DY6" s="58">
        <v>76404.416400000002</v>
      </c>
      <c r="DZ6" s="58">
        <v>79181.537620000003</v>
      </c>
      <c r="EA6" s="58">
        <v>88356.253079999995</v>
      </c>
      <c r="EB6" s="58">
        <v>83436.120320000002</v>
      </c>
      <c r="EC6" s="58">
        <v>74854.887170000002</v>
      </c>
      <c r="ED6" s="58">
        <v>78407.675149999995</v>
      </c>
      <c r="EE6" s="58">
        <v>88356.253079999995</v>
      </c>
      <c r="EF6" s="58">
        <v>83727.494789999997</v>
      </c>
      <c r="EG6" s="58">
        <v>76571.199200000003</v>
      </c>
      <c r="EH6" s="58">
        <v>79968.22206</v>
      </c>
      <c r="EI6" s="58">
        <v>87958.482839999997</v>
      </c>
      <c r="EJ6" s="58">
        <v>83921.20779</v>
      </c>
      <c r="EK6" s="58">
        <v>76376.318310000002</v>
      </c>
      <c r="EL6" s="58">
        <v>79196.197400000005</v>
      </c>
      <c r="EM6" s="58">
        <v>88356.253079999995</v>
      </c>
      <c r="EN6" s="58">
        <v>83921.20779</v>
      </c>
      <c r="EO6" s="58">
        <v>77956.040640000007</v>
      </c>
      <c r="EP6" s="58">
        <v>80377.803419999997</v>
      </c>
      <c r="EQ6" s="58">
        <v>87579.996369999993</v>
      </c>
      <c r="ER6" s="58">
        <v>83945.804319999996</v>
      </c>
      <c r="ES6" s="58">
        <v>77477.626650000006</v>
      </c>
      <c r="ET6" s="58">
        <v>78121.784729999999</v>
      </c>
      <c r="EU6" s="58">
        <v>85491.608550000004</v>
      </c>
      <c r="EV6" s="58">
        <v>83945.804319999996</v>
      </c>
      <c r="EW6" s="58">
        <v>77304.206349999993</v>
      </c>
      <c r="EX6" s="58">
        <v>79416.747189999995</v>
      </c>
      <c r="EY6" s="58">
        <v>86376.795759999994</v>
      </c>
      <c r="EZ6" s="58">
        <v>83975.357120000001</v>
      </c>
      <c r="FA6" s="58">
        <v>77689.76771</v>
      </c>
      <c r="FB6" s="58">
        <v>78660.132190000004</v>
      </c>
    </row>
    <row r="7" spans="1:159" x14ac:dyDescent="0.3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1575.0810369999999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4667.7565880000002</v>
      </c>
      <c r="T7" s="58">
        <v>4997.6789099999996</v>
      </c>
      <c r="U7" s="58">
        <v>4751.2251180000003</v>
      </c>
      <c r="V7" s="58">
        <v>4836.8402260000003</v>
      </c>
      <c r="W7" s="58">
        <v>4796.5996779999996</v>
      </c>
      <c r="X7" s="58">
        <v>4986.8533319999997</v>
      </c>
      <c r="Y7" s="58">
        <v>4894.8537239999996</v>
      </c>
      <c r="Z7" s="58">
        <v>4755.8241260000004</v>
      </c>
      <c r="AA7" s="58">
        <v>5137.0075980000001</v>
      </c>
      <c r="AB7" s="58">
        <v>4909.7304320000003</v>
      </c>
      <c r="AC7" s="58">
        <v>5139.2077380000001</v>
      </c>
      <c r="AD7" s="58">
        <v>4969.8137260000003</v>
      </c>
      <c r="AE7" s="58">
        <v>5244.8425980000002</v>
      </c>
      <c r="AF7" s="58">
        <v>5019.3603499999999</v>
      </c>
      <c r="AG7" s="58">
        <v>4822.4942579999997</v>
      </c>
      <c r="AH7" s="58">
        <v>5221.5966259999996</v>
      </c>
      <c r="AI7" s="58">
        <v>5159.9076080000004</v>
      </c>
      <c r="AJ7" s="58">
        <v>5350.9054500000002</v>
      </c>
      <c r="AK7" s="58">
        <v>5350.7412180000001</v>
      </c>
      <c r="AL7" s="58">
        <v>5293.2442879999999</v>
      </c>
      <c r="AM7" s="58">
        <v>7684.735334</v>
      </c>
      <c r="AN7" s="58">
        <v>7804.9665960000002</v>
      </c>
      <c r="AO7" s="58">
        <v>7512.153515</v>
      </c>
      <c r="AP7" s="58">
        <v>7566.8935750000001</v>
      </c>
      <c r="AQ7" s="58">
        <v>9436.7642080000005</v>
      </c>
      <c r="AR7" s="58">
        <v>9515.6228950000004</v>
      </c>
      <c r="AS7" s="58">
        <v>5368.7428380000001</v>
      </c>
      <c r="AT7" s="58">
        <v>9177.7666260000005</v>
      </c>
      <c r="AU7" s="58">
        <v>9434.0762080000004</v>
      </c>
      <c r="AV7" s="58">
        <v>9507.0058499999996</v>
      </c>
      <c r="AW7" s="58">
        <v>9331.1224380000003</v>
      </c>
      <c r="AX7" s="58">
        <v>9257.3736260000005</v>
      </c>
      <c r="AY7" s="58">
        <v>9530.9359480000003</v>
      </c>
      <c r="AZ7" s="58">
        <v>9462.9281219999993</v>
      </c>
      <c r="BA7" s="58">
        <v>7347.6706549999999</v>
      </c>
      <c r="BB7" s="58">
        <v>9258.9682260000009</v>
      </c>
      <c r="BC7" s="58">
        <v>11975.612209999999</v>
      </c>
      <c r="BD7" s="58">
        <v>10740.414930000001</v>
      </c>
      <c r="BE7" s="58">
        <v>11892.954170000001</v>
      </c>
      <c r="BF7" s="58">
        <v>11835.15223</v>
      </c>
      <c r="BG7" s="58">
        <v>11975.612209999999</v>
      </c>
      <c r="BH7" s="58">
        <v>12050.612230000001</v>
      </c>
      <c r="BI7" s="58">
        <v>11911.18124</v>
      </c>
      <c r="BJ7" s="58">
        <v>11835.15223</v>
      </c>
      <c r="BK7" s="58">
        <v>9717.954248</v>
      </c>
      <c r="BL7" s="58">
        <v>12032.12948</v>
      </c>
      <c r="BM7" s="58">
        <v>10896.18807</v>
      </c>
      <c r="BN7" s="58">
        <v>11835.15223</v>
      </c>
      <c r="BO7" s="58">
        <v>10078.78542</v>
      </c>
      <c r="BP7" s="58">
        <v>9265.3759580000005</v>
      </c>
      <c r="BQ7" s="58">
        <v>11510.566419999999</v>
      </c>
      <c r="BR7" s="58">
        <v>11835.15223</v>
      </c>
      <c r="BS7" s="58">
        <v>10060.592979999999</v>
      </c>
      <c r="BT7" s="58">
        <v>10319.16166</v>
      </c>
      <c r="BU7" s="58">
        <v>11911.18124</v>
      </c>
      <c r="BV7" s="58">
        <v>11835.15223</v>
      </c>
      <c r="BW7" s="58">
        <v>11098.427890000001</v>
      </c>
      <c r="BX7" s="58">
        <v>11387.75576</v>
      </c>
      <c r="BY7" s="58">
        <v>11078.1001</v>
      </c>
      <c r="BZ7" s="58">
        <v>11835.15223</v>
      </c>
      <c r="CA7" s="58">
        <v>10546.10686</v>
      </c>
      <c r="CB7" s="58">
        <v>10298.08095</v>
      </c>
      <c r="CC7" s="58">
        <v>11903.45608</v>
      </c>
      <c r="CD7" s="58">
        <v>11835.15223</v>
      </c>
      <c r="CE7" s="58">
        <v>11030.14436</v>
      </c>
      <c r="CF7" s="58">
        <v>11751.00532</v>
      </c>
      <c r="CG7" s="58">
        <v>9383.516791</v>
      </c>
      <c r="CH7" s="58">
        <v>11835.15223</v>
      </c>
      <c r="CI7" s="58">
        <v>12071.490180000001</v>
      </c>
      <c r="CJ7" s="58">
        <v>6755.8662290000002</v>
      </c>
      <c r="CK7" s="58">
        <v>10683.93757</v>
      </c>
      <c r="CL7" s="58">
        <v>11835.15223</v>
      </c>
      <c r="CM7" s="58">
        <v>12069.783949999999</v>
      </c>
      <c r="CN7" s="58">
        <v>9608.9008099999992</v>
      </c>
      <c r="CO7" s="58">
        <v>11873.076440000001</v>
      </c>
      <c r="CP7" s="58">
        <v>11835.15223</v>
      </c>
      <c r="CQ7" s="58">
        <v>12072.83035</v>
      </c>
      <c r="CR7" s="58">
        <v>8750.6408950000005</v>
      </c>
      <c r="CS7" s="58">
        <v>8298.284044</v>
      </c>
      <c r="CT7" s="58">
        <v>11835.15223</v>
      </c>
      <c r="CU7" s="58">
        <v>12072.83035</v>
      </c>
      <c r="CV7" s="58">
        <v>10278.718000000001</v>
      </c>
      <c r="CW7" s="58">
        <v>9121.7299380000004</v>
      </c>
      <c r="CX7" s="58">
        <v>11835.15223</v>
      </c>
      <c r="CY7" s="58">
        <v>12072.83035</v>
      </c>
      <c r="CZ7" s="58">
        <v>12139.132809999999</v>
      </c>
      <c r="DA7" s="58">
        <v>11911.18124</v>
      </c>
      <c r="DB7" s="58">
        <v>11835.15223</v>
      </c>
      <c r="DC7" s="58">
        <v>12072.83035</v>
      </c>
      <c r="DD7" s="58">
        <v>9608.9008099999992</v>
      </c>
      <c r="DE7" s="58">
        <v>8451.5007989999995</v>
      </c>
      <c r="DF7" s="58">
        <v>11835.15223</v>
      </c>
      <c r="DG7" s="58">
        <v>13881.923349999999</v>
      </c>
      <c r="DH7" s="58">
        <v>11936.828159999999</v>
      </c>
      <c r="DI7" s="58">
        <v>9842.3604790000009</v>
      </c>
      <c r="DJ7" s="58">
        <v>13642.13673</v>
      </c>
      <c r="DK7" s="58">
        <v>13881.923349999999</v>
      </c>
      <c r="DL7" s="58">
        <v>9982.1845329999996</v>
      </c>
      <c r="DM7" s="58">
        <v>13601.85758</v>
      </c>
      <c r="DN7" s="58">
        <v>13536.269550000001</v>
      </c>
      <c r="DO7" s="58">
        <v>13881.923349999999</v>
      </c>
      <c r="DP7" s="58">
        <v>14038.891310000001</v>
      </c>
      <c r="DQ7" s="58">
        <v>13605.96392</v>
      </c>
      <c r="DR7" s="58">
        <v>13642.13673</v>
      </c>
      <c r="DS7" s="58">
        <v>13881.923349999999</v>
      </c>
      <c r="DT7" s="58">
        <v>12072.8583</v>
      </c>
      <c r="DU7" s="58">
        <v>8751.3980510000001</v>
      </c>
      <c r="DV7" s="58">
        <v>12923.975710000001</v>
      </c>
      <c r="DW7" s="58">
        <v>13881.923349999999</v>
      </c>
      <c r="DX7" s="58">
        <v>14038.15011</v>
      </c>
      <c r="DY7" s="58">
        <v>11919.1301</v>
      </c>
      <c r="DZ7" s="58">
        <v>12939.14652</v>
      </c>
      <c r="EA7" s="58">
        <v>13881.923349999999</v>
      </c>
      <c r="EB7" s="58">
        <v>13316.61109</v>
      </c>
      <c r="EC7" s="58">
        <v>12535.014010000001</v>
      </c>
      <c r="ED7" s="58">
        <v>13642.13673</v>
      </c>
      <c r="EE7" s="58">
        <v>13881.923349999999</v>
      </c>
      <c r="EF7" s="58">
        <v>14038.891310000001</v>
      </c>
      <c r="EG7" s="58">
        <v>11178.008239999999</v>
      </c>
      <c r="EH7" s="58">
        <v>11952.725210000001</v>
      </c>
      <c r="EI7" s="58">
        <v>13881.923349999999</v>
      </c>
      <c r="EJ7" s="58">
        <v>14038.891310000001</v>
      </c>
      <c r="EK7" s="58">
        <v>13745.57624</v>
      </c>
      <c r="EL7" s="58">
        <v>12406.46854</v>
      </c>
      <c r="EM7" s="58">
        <v>12635.344499999999</v>
      </c>
      <c r="EN7" s="58">
        <v>14038.891310000001</v>
      </c>
      <c r="EO7" s="58">
        <v>9914.7120140000006</v>
      </c>
      <c r="EP7" s="58">
        <v>11875.35461</v>
      </c>
      <c r="EQ7" s="58">
        <v>13878.87695</v>
      </c>
      <c r="ER7" s="58">
        <v>14038.891310000001</v>
      </c>
      <c r="ES7" s="58">
        <v>11178.008239999999</v>
      </c>
      <c r="ET7" s="58">
        <v>13590.296549999999</v>
      </c>
      <c r="EU7" s="58">
        <v>13881.923349999999</v>
      </c>
      <c r="EV7" s="58">
        <v>14038.891310000001</v>
      </c>
      <c r="EW7" s="58">
        <v>9770.9812380000003</v>
      </c>
      <c r="EX7" s="58">
        <v>9885.8915589999997</v>
      </c>
      <c r="EY7" s="58">
        <v>13762.43986</v>
      </c>
      <c r="EZ7" s="58">
        <v>14038.891310000001</v>
      </c>
      <c r="FA7" s="58">
        <v>12816.475539999999</v>
      </c>
      <c r="FB7" s="58">
        <v>10243.080029999999</v>
      </c>
    </row>
    <row r="8" spans="1:159" x14ac:dyDescent="0.3">
      <c r="B8" s="33" t="s">
        <v>3</v>
      </c>
      <c r="C8" s="58">
        <v>9431.8898850000005</v>
      </c>
      <c r="D8" s="58">
        <v>7267.5285709999998</v>
      </c>
      <c r="E8" s="58">
        <v>9840.3841159999993</v>
      </c>
      <c r="F8" s="58">
        <v>9727.5593270000008</v>
      </c>
      <c r="G8" s="58">
        <v>10344.77873</v>
      </c>
      <c r="H8" s="58">
        <v>9347.3127210000002</v>
      </c>
      <c r="I8" s="58">
        <v>9941.4400900000001</v>
      </c>
      <c r="J8" s="58">
        <v>10456.61872</v>
      </c>
      <c r="K8" s="58">
        <v>9837.4077130000005</v>
      </c>
      <c r="L8" s="58">
        <v>9507.7227619999994</v>
      </c>
      <c r="M8" s="58">
        <v>10146.851919999999</v>
      </c>
      <c r="N8" s="58">
        <v>10146.851919999999</v>
      </c>
      <c r="O8" s="58">
        <v>10501.01679</v>
      </c>
      <c r="P8" s="58">
        <v>9281.0593000000008</v>
      </c>
      <c r="Q8" s="58">
        <v>9449.9865919999993</v>
      </c>
      <c r="R8" s="58">
        <v>10342.22056</v>
      </c>
      <c r="S8" s="58">
        <v>11078.500910000001</v>
      </c>
      <c r="T8" s="58">
        <v>9742.3698370000002</v>
      </c>
      <c r="U8" s="58">
        <v>10993.51251</v>
      </c>
      <c r="V8" s="58">
        <v>11079.70089</v>
      </c>
      <c r="W8" s="58">
        <v>10218.765020000001</v>
      </c>
      <c r="X8" s="58">
        <v>10349.516089999999</v>
      </c>
      <c r="Y8" s="58">
        <v>10144.862230000001</v>
      </c>
      <c r="Z8" s="58">
        <v>11393.535</v>
      </c>
      <c r="AA8" s="58">
        <v>8597.9305860000004</v>
      </c>
      <c r="AB8" s="58">
        <v>8365.1079169999994</v>
      </c>
      <c r="AC8" s="58">
        <v>10356.24314</v>
      </c>
      <c r="AD8" s="58">
        <v>10158.790069999999</v>
      </c>
      <c r="AE8" s="58">
        <v>4672.2321860000002</v>
      </c>
      <c r="AF8" s="58">
        <v>9613.8044250000003</v>
      </c>
      <c r="AG8" s="58">
        <v>9140.8438380000007</v>
      </c>
      <c r="AH8" s="58">
        <v>10843.97154</v>
      </c>
      <c r="AI8" s="58">
        <v>10415.175869999999</v>
      </c>
      <c r="AJ8" s="58">
        <v>5572.7434739999999</v>
      </c>
      <c r="AK8" s="58">
        <v>9288.7550389999997</v>
      </c>
      <c r="AL8" s="58">
        <v>10825.24156</v>
      </c>
      <c r="AM8" s="58">
        <v>11716.622810000001</v>
      </c>
      <c r="AN8" s="58">
        <v>7313.5050860000001</v>
      </c>
      <c r="AO8" s="58">
        <v>10227.414930000001</v>
      </c>
      <c r="AP8" s="58">
        <v>11426.17561</v>
      </c>
      <c r="AQ8" s="58">
        <v>7253.8207009999996</v>
      </c>
      <c r="AR8" s="58">
        <v>8396.5877120000005</v>
      </c>
      <c r="AS8" s="58">
        <v>10838.54717</v>
      </c>
      <c r="AT8" s="58">
        <v>11854.47992</v>
      </c>
      <c r="AU8" s="58">
        <v>12879.928389999999</v>
      </c>
      <c r="AV8" s="58">
        <v>11949.01643</v>
      </c>
      <c r="AW8" s="58">
        <v>11289.12364</v>
      </c>
      <c r="AX8" s="58">
        <v>12570.484179999999</v>
      </c>
      <c r="AY8" s="58">
        <v>10971.246929999999</v>
      </c>
      <c r="AZ8" s="58">
        <v>10937.73223</v>
      </c>
      <c r="BA8" s="58">
        <v>12527.184719999999</v>
      </c>
      <c r="BB8" s="58">
        <v>12265.014359999999</v>
      </c>
      <c r="BC8" s="58">
        <v>12007.12516</v>
      </c>
      <c r="BD8" s="58">
        <v>8833.1901809999999</v>
      </c>
      <c r="BE8" s="58">
        <v>12007.12516</v>
      </c>
      <c r="BF8" s="58">
        <v>12007.12516</v>
      </c>
      <c r="BG8" s="58">
        <v>12581.47597</v>
      </c>
      <c r="BH8" s="58">
        <v>10545.17009</v>
      </c>
      <c r="BI8" s="58">
        <v>11895.816279999999</v>
      </c>
      <c r="BJ8" s="58">
        <v>12581.47597</v>
      </c>
      <c r="BK8" s="58">
        <v>13285.624400000001</v>
      </c>
      <c r="BL8" s="58">
        <v>12320.150879999999</v>
      </c>
      <c r="BM8" s="58">
        <v>13285.624400000001</v>
      </c>
      <c r="BN8" s="58">
        <v>13285.624400000001</v>
      </c>
      <c r="BO8" s="58">
        <v>13131.1811</v>
      </c>
      <c r="BP8" s="58">
        <v>10267.164199999999</v>
      </c>
      <c r="BQ8" s="58">
        <v>13404.24253</v>
      </c>
      <c r="BR8" s="58">
        <v>13404.24253</v>
      </c>
      <c r="BS8" s="58">
        <v>13600.545899999999</v>
      </c>
      <c r="BT8" s="58">
        <v>13769.19584</v>
      </c>
      <c r="BU8" s="58">
        <v>13769.19584</v>
      </c>
      <c r="BV8" s="58">
        <v>13769.19584</v>
      </c>
      <c r="BW8" s="58">
        <v>13264.193499999999</v>
      </c>
      <c r="BX8" s="58">
        <v>13600.545899999999</v>
      </c>
      <c r="BY8" s="58">
        <v>13769.19584</v>
      </c>
      <c r="BZ8" s="58">
        <v>13769.19584</v>
      </c>
      <c r="CA8" s="58">
        <v>13580.08052</v>
      </c>
      <c r="CB8" s="58">
        <v>13580.08052</v>
      </c>
      <c r="CC8" s="58">
        <v>13580.08052</v>
      </c>
      <c r="CD8" s="58">
        <v>13580.08052</v>
      </c>
      <c r="CE8" s="58">
        <v>14456.49171</v>
      </c>
      <c r="CF8" s="58">
        <v>12262.07893</v>
      </c>
      <c r="CG8" s="58">
        <v>14456.49171</v>
      </c>
      <c r="CH8" s="58">
        <v>14456.49171</v>
      </c>
      <c r="CI8" s="58">
        <v>14827.90056</v>
      </c>
      <c r="CJ8" s="58">
        <v>15332.902899999999</v>
      </c>
      <c r="CK8" s="58">
        <v>15152.883309999999</v>
      </c>
      <c r="CL8" s="58">
        <v>15332.902899999999</v>
      </c>
      <c r="CM8" s="58">
        <v>16209.50359</v>
      </c>
      <c r="CN8" s="58">
        <v>15717.76585</v>
      </c>
      <c r="CO8" s="58">
        <v>16029.483990000001</v>
      </c>
      <c r="CP8" s="58">
        <v>16209.50359</v>
      </c>
      <c r="CQ8" s="58">
        <v>17085.914779999999</v>
      </c>
      <c r="CR8" s="58">
        <v>17085.914779999999</v>
      </c>
      <c r="CS8" s="58">
        <v>17085.914779999999</v>
      </c>
      <c r="CT8" s="58">
        <v>17085.914779999999</v>
      </c>
      <c r="CU8" s="58">
        <v>17962.325970000002</v>
      </c>
      <c r="CV8" s="58">
        <v>16605.546699999999</v>
      </c>
      <c r="CW8" s="58">
        <v>17962.325970000002</v>
      </c>
      <c r="CX8" s="58">
        <v>17962.325970000002</v>
      </c>
      <c r="CY8" s="58">
        <v>18838.926660000001</v>
      </c>
      <c r="CZ8" s="58">
        <v>17784.390820000001</v>
      </c>
      <c r="DA8" s="58">
        <v>17469.830259999999</v>
      </c>
      <c r="DB8" s="58">
        <v>18838.926660000001</v>
      </c>
      <c r="DC8" s="58">
        <v>19715.33786</v>
      </c>
      <c r="DD8" s="58">
        <v>19535.31826</v>
      </c>
      <c r="DE8" s="58">
        <v>19535.31826</v>
      </c>
      <c r="DF8" s="58">
        <v>19715.33786</v>
      </c>
      <c r="DG8" s="58">
        <v>20591.749049999999</v>
      </c>
      <c r="DH8" s="58">
        <v>20042.215540000001</v>
      </c>
      <c r="DI8" s="58">
        <v>20591.749049999999</v>
      </c>
      <c r="DJ8" s="58">
        <v>20591.749049999999</v>
      </c>
      <c r="DK8" s="58">
        <v>20781.24336</v>
      </c>
      <c r="DL8" s="58">
        <v>20781.24336</v>
      </c>
      <c r="DM8" s="58">
        <v>19636.50822</v>
      </c>
      <c r="DN8" s="58">
        <v>20781.24336</v>
      </c>
      <c r="DO8" s="58">
        <v>20971.021909999999</v>
      </c>
      <c r="DP8" s="58">
        <v>20048.407650000001</v>
      </c>
      <c r="DQ8" s="58">
        <v>20421.488410000002</v>
      </c>
      <c r="DR8" s="58">
        <v>20350.428039999999</v>
      </c>
      <c r="DS8" s="58">
        <v>21160.516230000001</v>
      </c>
      <c r="DT8" s="58">
        <v>21160.516230000001</v>
      </c>
      <c r="DU8" s="58">
        <v>21160.516230000001</v>
      </c>
      <c r="DV8" s="58">
        <v>21154.831399999999</v>
      </c>
      <c r="DW8" s="58">
        <v>21350.010539999999</v>
      </c>
      <c r="DX8" s="58">
        <v>21350.010539999999</v>
      </c>
      <c r="DY8" s="58">
        <v>20166.618559999999</v>
      </c>
      <c r="DZ8" s="58">
        <v>21350.010539999999</v>
      </c>
      <c r="EA8" s="58">
        <v>21539.504850000001</v>
      </c>
      <c r="EB8" s="58">
        <v>21539.504850000001</v>
      </c>
      <c r="EC8" s="58">
        <v>21539.504850000001</v>
      </c>
      <c r="ED8" s="58">
        <v>21539.504850000001</v>
      </c>
      <c r="EE8" s="58">
        <v>21384.877489999999</v>
      </c>
      <c r="EF8" s="58">
        <v>21384.877489999999</v>
      </c>
      <c r="EG8" s="58">
        <v>21384.877489999999</v>
      </c>
      <c r="EH8" s="58">
        <v>21384.877489999999</v>
      </c>
      <c r="EI8" s="58">
        <v>21574.371800000001</v>
      </c>
      <c r="EJ8" s="58">
        <v>21574.371800000001</v>
      </c>
      <c r="EK8" s="58">
        <v>21394.352210000001</v>
      </c>
      <c r="EL8" s="58">
        <v>21574.371800000001</v>
      </c>
      <c r="EM8" s="58">
        <v>22578.452949999999</v>
      </c>
      <c r="EN8" s="58">
        <v>22578.452949999999</v>
      </c>
      <c r="EO8" s="58">
        <v>22578.452949999999</v>
      </c>
      <c r="EP8" s="58">
        <v>21218.831259999999</v>
      </c>
      <c r="EQ8" s="58">
        <v>23754.430700000001</v>
      </c>
      <c r="ER8" s="58">
        <v>23754.430700000001</v>
      </c>
      <c r="ES8" s="58">
        <v>22609.885060000001</v>
      </c>
      <c r="ET8" s="58">
        <v>22057.509139999998</v>
      </c>
      <c r="EU8" s="58">
        <v>24390.430319999999</v>
      </c>
      <c r="EV8" s="58">
        <v>24390.430319999999</v>
      </c>
      <c r="EW8" s="58">
        <v>24390.430319999999</v>
      </c>
      <c r="EX8" s="58">
        <v>24363.901119999999</v>
      </c>
      <c r="EY8" s="58">
        <v>24277.699519999998</v>
      </c>
      <c r="EZ8" s="58">
        <v>24446.349450000002</v>
      </c>
      <c r="FA8" s="58">
        <v>24446.349450000002</v>
      </c>
      <c r="FB8" s="58">
        <v>23728.166010000001</v>
      </c>
    </row>
    <row r="9" spans="1:159" x14ac:dyDescent="0.3">
      <c r="B9" s="33" t="s">
        <v>4</v>
      </c>
      <c r="C9" s="58">
        <v>2110.2449999999999</v>
      </c>
      <c r="D9" s="58">
        <v>1570.02</v>
      </c>
      <c r="E9" s="58">
        <v>1840.095</v>
      </c>
      <c r="F9" s="58">
        <v>2110.2449999999999</v>
      </c>
      <c r="G9" s="58">
        <v>1574.5154729999999</v>
      </c>
      <c r="H9" s="58">
        <v>2205.360068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2380.3200000000002</v>
      </c>
      <c r="P9" s="58">
        <v>1570.02</v>
      </c>
      <c r="Q9" s="58">
        <v>1840.095</v>
      </c>
      <c r="R9" s="58">
        <v>2106.5700000000002</v>
      </c>
      <c r="S9" s="58">
        <v>2106.5700000000002</v>
      </c>
      <c r="T9" s="58">
        <v>1570.02</v>
      </c>
      <c r="U9" s="58">
        <v>2380.3200000000002</v>
      </c>
      <c r="V9" s="58">
        <v>1840.095</v>
      </c>
      <c r="W9" s="58">
        <v>1296.27</v>
      </c>
      <c r="X9" s="58">
        <v>2110.2449999999999</v>
      </c>
      <c r="Y9" s="58">
        <v>2110.2449999999999</v>
      </c>
      <c r="Z9" s="58">
        <v>1840.095</v>
      </c>
      <c r="AA9" s="58">
        <v>2110.2449999999999</v>
      </c>
      <c r="AB9" s="58">
        <v>1208.4749999999999</v>
      </c>
      <c r="AC9" s="58">
        <v>2106.5700000000002</v>
      </c>
      <c r="AD9" s="58">
        <v>2211.4831170000002</v>
      </c>
      <c r="AE9" s="58">
        <v>2365.2449999999999</v>
      </c>
      <c r="AF9" s="58">
        <v>1733.55</v>
      </c>
      <c r="AG9" s="58">
        <v>2084.8403119999998</v>
      </c>
      <c r="AH9" s="58">
        <v>2635.32</v>
      </c>
      <c r="AI9" s="58">
        <v>2361.5700000000002</v>
      </c>
      <c r="AJ9" s="58">
        <v>2635.32</v>
      </c>
      <c r="AK9" s="58">
        <v>1854.8447000000001</v>
      </c>
      <c r="AL9" s="58">
        <v>1825.02</v>
      </c>
      <c r="AM9" s="58">
        <v>1551.27</v>
      </c>
      <c r="AN9" s="58">
        <v>2635.32</v>
      </c>
      <c r="AO9" s="58">
        <v>2091.4949999999999</v>
      </c>
      <c r="AP9" s="58">
        <v>2635.32</v>
      </c>
      <c r="AQ9" s="58">
        <v>1821.345</v>
      </c>
      <c r="AR9" s="58">
        <v>1536</v>
      </c>
      <c r="AS9" s="58">
        <v>2095.0949999999998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2095.0949999999998</v>
      </c>
      <c r="AY9" s="58">
        <v>2456.2966419999998</v>
      </c>
      <c r="AZ9" s="58">
        <v>2361.5700000000002</v>
      </c>
      <c r="BA9" s="58">
        <v>2635.32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3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3">
      <c r="B11" s="33" t="s">
        <v>58</v>
      </c>
      <c r="C11" s="58">
        <v>3628.1548539999999</v>
      </c>
      <c r="D11" s="58">
        <v>3058.273717</v>
      </c>
      <c r="E11" s="58">
        <v>3368.978192</v>
      </c>
      <c r="F11" s="58">
        <v>3827.1960410000002</v>
      </c>
      <c r="G11" s="58">
        <v>3199.032917</v>
      </c>
      <c r="H11" s="58">
        <v>4165.843613</v>
      </c>
      <c r="I11" s="58">
        <v>3840.3617290000002</v>
      </c>
      <c r="J11" s="58">
        <v>3790.5655059999999</v>
      </c>
      <c r="K11" s="58">
        <v>3254.0215189999999</v>
      </c>
      <c r="L11" s="58">
        <v>4039.6191800000001</v>
      </c>
      <c r="M11" s="58">
        <v>4470.4443929999998</v>
      </c>
      <c r="N11" s="58">
        <v>3692.9238230000001</v>
      </c>
      <c r="O11" s="58">
        <v>3607.0203160000001</v>
      </c>
      <c r="P11" s="58">
        <v>3784.1530830000002</v>
      </c>
      <c r="Q11" s="58">
        <v>3818.0263169999998</v>
      </c>
      <c r="R11" s="58">
        <v>3389.3013759999999</v>
      </c>
      <c r="S11" s="58">
        <v>4165.1010139999999</v>
      </c>
      <c r="T11" s="58">
        <v>3999.748865</v>
      </c>
      <c r="U11" s="58">
        <v>4207.9641380000003</v>
      </c>
      <c r="V11" s="58">
        <v>4051.130134</v>
      </c>
      <c r="W11" s="58">
        <v>3101.6691569999998</v>
      </c>
      <c r="X11" s="58">
        <v>4513.2234619999999</v>
      </c>
      <c r="Y11" s="58">
        <v>4233.7560869999998</v>
      </c>
      <c r="Z11" s="58">
        <v>3380.4983510000002</v>
      </c>
      <c r="AA11" s="58">
        <v>4236.2663499999999</v>
      </c>
      <c r="AB11" s="58">
        <v>3266.2201620000001</v>
      </c>
      <c r="AC11" s="58">
        <v>3221.688999</v>
      </c>
      <c r="AD11" s="58">
        <v>4163.1548730000004</v>
      </c>
      <c r="AE11" s="58">
        <v>4212.5795609999996</v>
      </c>
      <c r="AF11" s="58">
        <v>3654.566722</v>
      </c>
      <c r="AG11" s="58">
        <v>4083.7567560000002</v>
      </c>
      <c r="AH11" s="58">
        <v>4685.0367910000004</v>
      </c>
      <c r="AI11" s="58">
        <v>3691.834609</v>
      </c>
      <c r="AJ11" s="58">
        <v>3874.664366</v>
      </c>
      <c r="AK11" s="58">
        <v>2604.5787399999999</v>
      </c>
      <c r="AL11" s="58">
        <v>3624.8527300000001</v>
      </c>
      <c r="AM11" s="58">
        <v>3029.9353379999998</v>
      </c>
      <c r="AN11" s="58">
        <v>4164.1137369999997</v>
      </c>
      <c r="AO11" s="58">
        <v>3801.993297</v>
      </c>
      <c r="AP11" s="58">
        <v>4367.1600829999998</v>
      </c>
      <c r="AQ11" s="58">
        <v>3867.9312770000001</v>
      </c>
      <c r="AR11" s="58">
        <v>3618.2780710000002</v>
      </c>
      <c r="AS11" s="58">
        <v>4169.7070100000001</v>
      </c>
      <c r="AT11" s="58">
        <v>4072.022692</v>
      </c>
      <c r="AU11" s="58">
        <v>4371.550706</v>
      </c>
      <c r="AV11" s="58">
        <v>3451.2951929999999</v>
      </c>
      <c r="AW11" s="58">
        <v>4691.180773</v>
      </c>
      <c r="AX11" s="58">
        <v>3890.8515470000002</v>
      </c>
      <c r="AY11" s="58">
        <v>3604.5724789999999</v>
      </c>
      <c r="AZ11" s="58">
        <v>3568.9954579999999</v>
      </c>
      <c r="BA11" s="58">
        <v>3759.2477469999999</v>
      </c>
      <c r="BB11" s="58">
        <v>3759.2477469999999</v>
      </c>
      <c r="BC11" s="58">
        <v>1987.5227669999999</v>
      </c>
      <c r="BD11" s="58">
        <v>2194.6314510000002</v>
      </c>
      <c r="BE11" s="58">
        <v>1985.012504</v>
      </c>
      <c r="BF11" s="58">
        <v>2307.152834</v>
      </c>
      <c r="BG11" s="58">
        <v>1827.577892</v>
      </c>
      <c r="BH11" s="58">
        <v>2083.375603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3">
      <c r="B12" s="33" t="s">
        <v>6</v>
      </c>
      <c r="C12" s="58">
        <v>6118.0100759999996</v>
      </c>
      <c r="D12" s="58">
        <v>6061.1194009999999</v>
      </c>
      <c r="E12" s="58">
        <v>5282.3369810000004</v>
      </c>
      <c r="F12" s="58">
        <v>6964.0753940000004</v>
      </c>
      <c r="G12" s="58">
        <v>6466.6257889999997</v>
      </c>
      <c r="H12" s="58">
        <v>6639.6709499999997</v>
      </c>
      <c r="I12" s="58">
        <v>5437.4733900000001</v>
      </c>
      <c r="J12" s="58">
        <v>6861.1479550000004</v>
      </c>
      <c r="K12" s="58">
        <v>7537.3540160000002</v>
      </c>
      <c r="L12" s="58">
        <v>7562.4793749999999</v>
      </c>
      <c r="M12" s="58">
        <v>6227.3777840000002</v>
      </c>
      <c r="N12" s="58">
        <v>8019.381007</v>
      </c>
      <c r="O12" s="58">
        <v>7886.0224760000001</v>
      </c>
      <c r="P12" s="58">
        <v>7077.4773839999998</v>
      </c>
      <c r="Q12" s="58">
        <v>6374.6521329999996</v>
      </c>
      <c r="R12" s="58">
        <v>8316.9610670000002</v>
      </c>
      <c r="S12" s="58">
        <v>8240.4445360000009</v>
      </c>
      <c r="T12" s="58">
        <v>7451.2683720000005</v>
      </c>
      <c r="U12" s="58">
        <v>6662.1716500000002</v>
      </c>
      <c r="V12" s="58">
        <v>8536.6204710000002</v>
      </c>
      <c r="W12" s="58">
        <v>8067.2436710000002</v>
      </c>
      <c r="X12" s="58">
        <v>8570.4061760000004</v>
      </c>
      <c r="Y12" s="58">
        <v>6971.8867039999996</v>
      </c>
      <c r="Z12" s="58">
        <v>8833.3065659999993</v>
      </c>
      <c r="AA12" s="58">
        <v>8802.3633649999992</v>
      </c>
      <c r="AB12" s="58">
        <v>8240.3137800000004</v>
      </c>
      <c r="AC12" s="58">
        <v>5545.7529560000003</v>
      </c>
      <c r="AD12" s="58">
        <v>9166.0886119999996</v>
      </c>
      <c r="AE12" s="58">
        <v>8242.4060210000007</v>
      </c>
      <c r="AF12" s="58">
        <v>8406.5183649999999</v>
      </c>
      <c r="AG12" s="58">
        <v>7005.4644159999998</v>
      </c>
      <c r="AH12" s="58">
        <v>9301.3457799999996</v>
      </c>
      <c r="AI12" s="58">
        <v>8587.1469649999999</v>
      </c>
      <c r="AJ12" s="58">
        <v>8458.6651419999998</v>
      </c>
      <c r="AK12" s="58">
        <v>6758.2391079999998</v>
      </c>
      <c r="AL12" s="58">
        <v>9435.058583</v>
      </c>
      <c r="AM12" s="58">
        <v>8517.8157599999995</v>
      </c>
      <c r="AN12" s="58">
        <v>7028.0065969999996</v>
      </c>
      <c r="AO12" s="58">
        <v>7133.5421109999997</v>
      </c>
      <c r="AP12" s="58">
        <v>9603.9291119999998</v>
      </c>
      <c r="AQ12" s="58">
        <v>9780.3649160000004</v>
      </c>
      <c r="AR12" s="58">
        <v>8678.7748350000002</v>
      </c>
      <c r="AS12" s="58">
        <v>8011.8109549999999</v>
      </c>
      <c r="AT12" s="58">
        <v>10218.59605</v>
      </c>
      <c r="AU12" s="58">
        <v>9403.2228599999999</v>
      </c>
      <c r="AV12" s="58">
        <v>9650.6748599999992</v>
      </c>
      <c r="AW12" s="58">
        <v>8271.3477949999997</v>
      </c>
      <c r="AX12" s="58">
        <v>10621.88838</v>
      </c>
      <c r="AY12" s="58">
        <v>9984.2762870000006</v>
      </c>
      <c r="AZ12" s="58">
        <v>8445.2127189999992</v>
      </c>
      <c r="BA12" s="58">
        <v>8295.2376899999999</v>
      </c>
      <c r="BB12" s="58">
        <v>10709.52187</v>
      </c>
      <c r="BC12" s="58">
        <v>13800.92259</v>
      </c>
      <c r="BD12" s="58">
        <v>13816.76259</v>
      </c>
      <c r="BE12" s="58">
        <v>11405.543030000001</v>
      </c>
      <c r="BF12" s="58">
        <v>14816.037410000001</v>
      </c>
      <c r="BG12" s="58">
        <v>15911.76629</v>
      </c>
      <c r="BH12" s="58">
        <v>15917.70629</v>
      </c>
      <c r="BI12" s="58">
        <v>13145.55697</v>
      </c>
      <c r="BJ12" s="58">
        <v>17086.79351</v>
      </c>
      <c r="BK12" s="58">
        <v>16190.28629</v>
      </c>
      <c r="BL12" s="58">
        <v>11166.36629</v>
      </c>
      <c r="BM12" s="58">
        <v>13360.47697</v>
      </c>
      <c r="BN12" s="58">
        <v>17369.373510000001</v>
      </c>
      <c r="BO12" s="58">
        <v>16462.206289999998</v>
      </c>
      <c r="BP12" s="58">
        <v>16462.206289999998</v>
      </c>
      <c r="BQ12" s="58">
        <v>13582.956969999999</v>
      </c>
      <c r="BR12" s="58">
        <v>17661.893510000002</v>
      </c>
      <c r="BS12" s="58">
        <v>16731.486290000001</v>
      </c>
      <c r="BT12" s="58">
        <v>16208.10629</v>
      </c>
      <c r="BU12" s="58">
        <v>13803.276970000001</v>
      </c>
      <c r="BV12" s="58">
        <v>17951.573509999998</v>
      </c>
      <c r="BW12" s="58">
        <v>16996.80629</v>
      </c>
      <c r="BX12" s="58">
        <v>16996.80629</v>
      </c>
      <c r="BY12" s="58">
        <v>14020.356970000001</v>
      </c>
      <c r="BZ12" s="58">
        <v>18236.99351</v>
      </c>
      <c r="CA12" s="58">
        <v>17106.757829999999</v>
      </c>
      <c r="CB12" s="58">
        <v>16837.47783</v>
      </c>
      <c r="CC12" s="58">
        <v>14061.05723</v>
      </c>
      <c r="CD12" s="58">
        <v>18375.799749999998</v>
      </c>
      <c r="CE12" s="58">
        <v>17319.277829999999</v>
      </c>
      <c r="CF12" s="58">
        <v>17163.517830000001</v>
      </c>
      <c r="CG12" s="58">
        <v>14234.93723</v>
      </c>
      <c r="CH12" s="58">
        <v>18604.419750000001</v>
      </c>
      <c r="CI12" s="58">
        <v>17504.077829999998</v>
      </c>
      <c r="CJ12" s="58">
        <v>17504.077829999998</v>
      </c>
      <c r="CK12" s="58">
        <v>14373.177229999999</v>
      </c>
      <c r="CL12" s="58">
        <v>18803.21975</v>
      </c>
      <c r="CM12" s="58">
        <v>17708.017830000001</v>
      </c>
      <c r="CN12" s="58">
        <v>17708.017830000001</v>
      </c>
      <c r="CO12" s="58">
        <v>14552.997230000001</v>
      </c>
      <c r="CP12" s="58">
        <v>19022.60975</v>
      </c>
      <c r="CQ12" s="58">
        <v>17886.877830000001</v>
      </c>
      <c r="CR12" s="58">
        <v>17886.877830000001</v>
      </c>
      <c r="CS12" s="58">
        <v>14699.337229999999</v>
      </c>
      <c r="CT12" s="58">
        <v>19215.019749999999</v>
      </c>
      <c r="CU12" s="58">
        <v>17960.284500000002</v>
      </c>
      <c r="CV12" s="58">
        <v>17960.284500000002</v>
      </c>
      <c r="CW12" s="58">
        <v>14758.084500000001</v>
      </c>
      <c r="CX12" s="58">
        <v>19294.534500000002</v>
      </c>
      <c r="CY12" s="58">
        <v>18017.7045</v>
      </c>
      <c r="CZ12" s="58">
        <v>18017.7045</v>
      </c>
      <c r="DA12" s="58">
        <v>14805.0645</v>
      </c>
      <c r="DB12" s="58">
        <v>19356.304499999998</v>
      </c>
      <c r="DC12" s="58">
        <v>18094.924500000001</v>
      </c>
      <c r="DD12" s="58">
        <v>18094.924500000001</v>
      </c>
      <c r="DE12" s="58">
        <v>14868.244500000001</v>
      </c>
      <c r="DF12" s="58">
        <v>19439.374500000002</v>
      </c>
      <c r="DG12" s="58">
        <v>18158.944500000001</v>
      </c>
      <c r="DH12" s="58">
        <v>18158.944500000001</v>
      </c>
      <c r="DI12" s="58">
        <v>14920.6245</v>
      </c>
      <c r="DJ12" s="58">
        <v>19508.244500000001</v>
      </c>
      <c r="DK12" s="58">
        <v>18256.624500000002</v>
      </c>
      <c r="DL12" s="58">
        <v>18256.624500000002</v>
      </c>
      <c r="DM12" s="58">
        <v>15000.5445</v>
      </c>
      <c r="DN12" s="58">
        <v>19613.324499999999</v>
      </c>
      <c r="DO12" s="58">
        <v>18319.984499999999</v>
      </c>
      <c r="DP12" s="58">
        <v>18319.984499999999</v>
      </c>
      <c r="DQ12" s="58">
        <v>15052.3845</v>
      </c>
      <c r="DR12" s="58">
        <v>19681.484499999999</v>
      </c>
      <c r="DS12" s="58">
        <v>18408.424500000001</v>
      </c>
      <c r="DT12" s="58">
        <v>18408.424500000001</v>
      </c>
      <c r="DU12" s="58">
        <v>15124.744500000001</v>
      </c>
      <c r="DV12" s="58">
        <v>19776.624500000002</v>
      </c>
      <c r="DW12" s="58">
        <v>18482.344499999999</v>
      </c>
      <c r="DX12" s="58">
        <v>18482.344499999999</v>
      </c>
      <c r="DY12" s="58">
        <v>15038.8845</v>
      </c>
      <c r="DZ12" s="58">
        <v>19856.144499999999</v>
      </c>
      <c r="EA12" s="58">
        <v>18566.824499999999</v>
      </c>
      <c r="EB12" s="58">
        <v>18566.824499999999</v>
      </c>
      <c r="EC12" s="58">
        <v>15254.344499999999</v>
      </c>
      <c r="ED12" s="58">
        <v>19947.0245</v>
      </c>
      <c r="EE12" s="58">
        <v>18606.424500000001</v>
      </c>
      <c r="EF12" s="58">
        <v>18606.424500000001</v>
      </c>
      <c r="EG12" s="58">
        <v>15286.744500000001</v>
      </c>
      <c r="EH12" s="58">
        <v>19989.624500000002</v>
      </c>
      <c r="EI12" s="58">
        <v>18575.04</v>
      </c>
      <c r="EJ12" s="58">
        <v>18575.04</v>
      </c>
      <c r="EK12" s="58">
        <v>15197.76</v>
      </c>
      <c r="EL12" s="58">
        <v>19982.240000000002</v>
      </c>
      <c r="EM12" s="58">
        <v>18624.54</v>
      </c>
      <c r="EN12" s="58">
        <v>18624.54</v>
      </c>
      <c r="EO12" s="58">
        <v>15238.26</v>
      </c>
      <c r="EP12" s="58">
        <v>20035.490000000002</v>
      </c>
      <c r="EQ12" s="58">
        <v>18681.3</v>
      </c>
      <c r="ER12" s="58">
        <v>18681.3</v>
      </c>
      <c r="ES12" s="58">
        <v>15284.7</v>
      </c>
      <c r="ET12" s="58">
        <v>20096.55</v>
      </c>
      <c r="EU12" s="58">
        <v>18769.080000000002</v>
      </c>
      <c r="EV12" s="58">
        <v>18769.080000000002</v>
      </c>
      <c r="EW12" s="58">
        <v>15356.52</v>
      </c>
      <c r="EX12" s="58">
        <v>19992.18</v>
      </c>
      <c r="EY12" s="58">
        <v>18840.36</v>
      </c>
      <c r="EZ12" s="58">
        <v>18840.36</v>
      </c>
      <c r="FA12" s="58">
        <v>15414.84</v>
      </c>
      <c r="FB12" s="58">
        <v>20267.66</v>
      </c>
    </row>
    <row r="13" spans="1:159" x14ac:dyDescent="0.3">
      <c r="B13" s="33" t="s">
        <v>7</v>
      </c>
      <c r="C13" s="58">
        <v>443.49382259999999</v>
      </c>
      <c r="D13" s="58">
        <v>353.52296689999997</v>
      </c>
      <c r="E13" s="58">
        <v>617.16962260000003</v>
      </c>
      <c r="F13" s="58">
        <v>664.13793380000004</v>
      </c>
      <c r="G13" s="58">
        <v>510.21469919999998</v>
      </c>
      <c r="H13" s="58">
        <v>835.41225889999998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1135.5350289999999</v>
      </c>
      <c r="O13" s="58">
        <v>992.77236119999998</v>
      </c>
      <c r="P13" s="58">
        <v>683.97568950000004</v>
      </c>
      <c r="Q13" s="58">
        <v>1205.8557330000001</v>
      </c>
      <c r="R13" s="58">
        <v>1093.0661789999999</v>
      </c>
      <c r="S13" s="58">
        <v>1584.3704090000001</v>
      </c>
      <c r="T13" s="58">
        <v>1539.9045610000001</v>
      </c>
      <c r="U13" s="58">
        <v>2239.8736669999998</v>
      </c>
      <c r="V13" s="58">
        <v>1937.7780439999999</v>
      </c>
      <c r="W13" s="58">
        <v>1035.428829</v>
      </c>
      <c r="X13" s="58">
        <v>2007.985222</v>
      </c>
      <c r="Y13" s="58">
        <v>2900.9260340000001</v>
      </c>
      <c r="Z13" s="58">
        <v>1457.1590309999999</v>
      </c>
      <c r="AA13" s="58">
        <v>2956.6717130000002</v>
      </c>
      <c r="AB13" s="58">
        <v>2205.085869</v>
      </c>
      <c r="AC13" s="58">
        <v>2419.5381090000001</v>
      </c>
      <c r="AD13" s="58">
        <v>3411.8528759999999</v>
      </c>
      <c r="AE13" s="58">
        <v>3199.8410570000001</v>
      </c>
      <c r="AF13" s="58">
        <v>2329.6966689999999</v>
      </c>
      <c r="AG13" s="58">
        <v>3769.6792519999999</v>
      </c>
      <c r="AH13" s="58">
        <v>3723.6458539999999</v>
      </c>
      <c r="AI13" s="58">
        <v>2525.1378410000002</v>
      </c>
      <c r="AJ13" s="58">
        <v>2782.700081</v>
      </c>
      <c r="AK13" s="58">
        <v>3236.0706369999998</v>
      </c>
      <c r="AL13" s="58">
        <v>3370.5263540000001</v>
      </c>
      <c r="AM13" s="58">
        <v>2172.627837</v>
      </c>
      <c r="AN13" s="58">
        <v>3658.9419029999999</v>
      </c>
      <c r="AO13" s="58">
        <v>4541.5265369999997</v>
      </c>
      <c r="AP13" s="58">
        <v>4085.8166059999999</v>
      </c>
      <c r="AQ13" s="58">
        <v>3185.4428320000002</v>
      </c>
      <c r="AR13" s="58">
        <v>3144.9393449999998</v>
      </c>
      <c r="AS13" s="58">
        <v>5088.9641700000002</v>
      </c>
      <c r="AT13" s="58">
        <v>3429.7931060000001</v>
      </c>
      <c r="AU13" s="58">
        <v>4987.7522070000005</v>
      </c>
      <c r="AV13" s="58">
        <v>4263.6833690000003</v>
      </c>
      <c r="AW13" s="58">
        <v>5102.2080429999996</v>
      </c>
      <c r="AX13" s="58">
        <v>4019.7026059999998</v>
      </c>
      <c r="AY13" s="58">
        <v>3230.753197</v>
      </c>
      <c r="AZ13" s="58">
        <v>5543.2840749999996</v>
      </c>
      <c r="BA13" s="58">
        <v>8889.0979790000001</v>
      </c>
      <c r="BB13" s="58">
        <v>7671.7981129999998</v>
      </c>
      <c r="BC13" s="58">
        <v>5617.6212500000001</v>
      </c>
      <c r="BD13" s="58">
        <v>6097.6622459999999</v>
      </c>
      <c r="BE13" s="58">
        <v>8888.9117000000006</v>
      </c>
      <c r="BF13" s="58">
        <v>7671.5186949999998</v>
      </c>
      <c r="BG13" s="58">
        <v>5617.6212500000001</v>
      </c>
      <c r="BH13" s="58">
        <v>5919.1578669999999</v>
      </c>
      <c r="BI13" s="58">
        <v>8888.9117000000006</v>
      </c>
      <c r="BJ13" s="58">
        <v>7671.5186949999998</v>
      </c>
      <c r="BK13" s="58">
        <v>6188.725246</v>
      </c>
      <c r="BL13" s="58">
        <v>7467.4494219999997</v>
      </c>
      <c r="BM13" s="58">
        <v>10450.658149999999</v>
      </c>
      <c r="BN13" s="58">
        <v>9006.1917780000003</v>
      </c>
      <c r="BO13" s="58">
        <v>7356.2546240000001</v>
      </c>
      <c r="BP13" s="58">
        <v>8330.2718769999992</v>
      </c>
      <c r="BQ13" s="58">
        <v>11658.613660000001</v>
      </c>
      <c r="BR13" s="58">
        <v>10041.529850000001</v>
      </c>
      <c r="BS13" s="58">
        <v>7356.1751640000002</v>
      </c>
      <c r="BT13" s="58">
        <v>8096.5558680000004</v>
      </c>
      <c r="BU13" s="58">
        <v>11658.48725</v>
      </c>
      <c r="BV13" s="58">
        <v>10041.4215</v>
      </c>
      <c r="BW13" s="58">
        <v>9781.7938670000003</v>
      </c>
      <c r="BX13" s="58">
        <v>9419.6833349999997</v>
      </c>
      <c r="BY13" s="58">
        <v>15517.426090000001</v>
      </c>
      <c r="BZ13" s="58">
        <v>13349.083360000001</v>
      </c>
      <c r="CA13" s="58">
        <v>10681.73437</v>
      </c>
      <c r="CB13" s="58">
        <v>12109.77297</v>
      </c>
      <c r="CC13" s="58">
        <v>16949.985949999998</v>
      </c>
      <c r="CD13" s="58">
        <v>14576.08196</v>
      </c>
      <c r="CE13" s="58">
        <v>11744.46789</v>
      </c>
      <c r="CF13" s="58">
        <v>13321.757949999999</v>
      </c>
      <c r="CG13" s="58">
        <v>18647.325710000001</v>
      </c>
      <c r="CH13" s="58">
        <v>16023.734640000001</v>
      </c>
      <c r="CI13" s="58">
        <v>12804.00151</v>
      </c>
      <c r="CJ13" s="58">
        <v>14528.72875</v>
      </c>
      <c r="CK13" s="58">
        <v>20337.467280000001</v>
      </c>
      <c r="CL13" s="58">
        <v>17467.510160000002</v>
      </c>
      <c r="CM13" s="58">
        <v>13990.33257</v>
      </c>
      <c r="CN13" s="58">
        <v>15880.50726</v>
      </c>
      <c r="CO13" s="58">
        <v>22230.432789999999</v>
      </c>
      <c r="CP13" s="58">
        <v>19083.937269999999</v>
      </c>
      <c r="CQ13" s="58">
        <v>15002.934429999999</v>
      </c>
      <c r="CR13" s="58">
        <v>17039.701410000001</v>
      </c>
      <c r="CS13" s="58">
        <v>23854.405920000001</v>
      </c>
      <c r="CT13" s="58">
        <v>20461.754379999998</v>
      </c>
      <c r="CU13" s="58">
        <v>15903.576440000001</v>
      </c>
      <c r="CV13" s="58">
        <v>18063.804479999999</v>
      </c>
      <c r="CW13" s="58">
        <v>25288.233840000001</v>
      </c>
      <c r="CX13" s="58">
        <v>21689.674480000001</v>
      </c>
      <c r="CY13" s="58">
        <v>17709.812129999998</v>
      </c>
      <c r="CZ13" s="58">
        <v>20120.301810000001</v>
      </c>
      <c r="DA13" s="58">
        <v>28167.84216</v>
      </c>
      <c r="DB13" s="58">
        <v>24151.326659999999</v>
      </c>
      <c r="DC13" s="58">
        <v>18096.18708</v>
      </c>
      <c r="DD13" s="58">
        <v>20536.023140000001</v>
      </c>
      <c r="DE13" s="58">
        <v>28746.831409999999</v>
      </c>
      <c r="DF13" s="58">
        <v>24686.439630000001</v>
      </c>
      <c r="DG13" s="58">
        <v>17774.16144</v>
      </c>
      <c r="DH13" s="58">
        <v>20147.725060000001</v>
      </c>
      <c r="DI13" s="58">
        <v>28200.320469999999</v>
      </c>
      <c r="DJ13" s="58">
        <v>24255.205460000001</v>
      </c>
      <c r="DK13" s="58">
        <v>21516.16144</v>
      </c>
      <c r="DL13" s="58">
        <v>24400.267680000001</v>
      </c>
      <c r="DM13" s="58">
        <v>34153.915059999999</v>
      </c>
      <c r="DN13" s="58">
        <v>29357.837469999999</v>
      </c>
      <c r="DO13" s="58">
        <v>23088.6744</v>
      </c>
      <c r="DP13" s="58">
        <v>26187.214230000001</v>
      </c>
      <c r="DQ13" s="58">
        <v>36655.640229999997</v>
      </c>
      <c r="DR13" s="58">
        <v>31502.173330000001</v>
      </c>
      <c r="DS13" s="58">
        <v>23985.972450000001</v>
      </c>
      <c r="DT13" s="58">
        <v>27206.8711</v>
      </c>
      <c r="DU13" s="58">
        <v>38083.15986</v>
      </c>
      <c r="DV13" s="58">
        <v>32725.761579999999</v>
      </c>
      <c r="DW13" s="58">
        <v>24958.351699999999</v>
      </c>
      <c r="DX13" s="58">
        <v>28311.847529999999</v>
      </c>
      <c r="DY13" s="58">
        <v>39630.126850000001</v>
      </c>
      <c r="DZ13" s="58">
        <v>34051.733289999996</v>
      </c>
      <c r="EA13" s="58">
        <v>25768.314610000001</v>
      </c>
      <c r="EB13" s="58">
        <v>29232.25992</v>
      </c>
      <c r="EC13" s="58">
        <v>40918.7042</v>
      </c>
      <c r="ED13" s="58">
        <v>35156.228159999999</v>
      </c>
      <c r="EE13" s="58">
        <v>26756.251850000001</v>
      </c>
      <c r="EF13" s="58">
        <v>30354.91588</v>
      </c>
      <c r="EG13" s="58">
        <v>42490.42254</v>
      </c>
      <c r="EH13" s="58">
        <v>36503.415309999997</v>
      </c>
      <c r="EI13" s="58">
        <v>27116.840199999999</v>
      </c>
      <c r="EJ13" s="58">
        <v>30764.675370000001</v>
      </c>
      <c r="EK13" s="58">
        <v>43064.08582</v>
      </c>
      <c r="EL13" s="58">
        <v>36995.126689999997</v>
      </c>
      <c r="EM13" s="58">
        <v>27357.97219</v>
      </c>
      <c r="EN13" s="58">
        <v>31038.688999999998</v>
      </c>
      <c r="EO13" s="58">
        <v>43447.70491</v>
      </c>
      <c r="EP13" s="58">
        <v>37323.943050000002</v>
      </c>
      <c r="EQ13" s="58">
        <v>28158.945930000002</v>
      </c>
      <c r="ER13" s="58">
        <v>31948.886429999999</v>
      </c>
      <c r="ES13" s="58">
        <v>44721.981310000003</v>
      </c>
      <c r="ET13" s="58">
        <v>38416.179969999997</v>
      </c>
      <c r="EU13" s="58">
        <v>29238.857520000001</v>
      </c>
      <c r="EV13" s="58">
        <v>33176.058689999998</v>
      </c>
      <c r="EW13" s="58">
        <v>46440.022470000004</v>
      </c>
      <c r="EX13" s="58">
        <v>39888.786679999997</v>
      </c>
      <c r="EY13" s="58">
        <v>30404.04333</v>
      </c>
      <c r="EZ13" s="58">
        <v>34500.133459999997</v>
      </c>
      <c r="FA13" s="58">
        <v>44278.326520000002</v>
      </c>
      <c r="FB13" s="58">
        <v>41477.67641</v>
      </c>
    </row>
    <row r="14" spans="1:159" x14ac:dyDescent="0.3">
      <c r="B14" s="33" t="s">
        <v>8</v>
      </c>
      <c r="C14" s="58">
        <v>0.26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5.0967799999999999</v>
      </c>
      <c r="P14" s="58">
        <v>0</v>
      </c>
      <c r="Q14" s="58">
        <v>0</v>
      </c>
      <c r="R14" s="58">
        <v>2.9405999999999999</v>
      </c>
      <c r="S14" s="58">
        <v>3.79678</v>
      </c>
      <c r="T14" s="58">
        <v>0</v>
      </c>
      <c r="U14" s="58">
        <v>0</v>
      </c>
      <c r="V14" s="58">
        <v>3.1406000000000001</v>
      </c>
      <c r="W14" s="58">
        <v>137.46278000000001</v>
      </c>
      <c r="X14" s="58">
        <v>0</v>
      </c>
      <c r="Y14" s="58">
        <v>0</v>
      </c>
      <c r="Z14" s="58">
        <v>132.08760000000001</v>
      </c>
      <c r="AA14" s="58">
        <v>497.85969999999998</v>
      </c>
      <c r="AB14" s="58">
        <v>0</v>
      </c>
      <c r="AC14" s="58">
        <v>0</v>
      </c>
      <c r="AD14" s="58">
        <v>320.00200000000001</v>
      </c>
      <c r="AE14" s="58">
        <v>541.14970000000005</v>
      </c>
      <c r="AF14" s="58">
        <v>0</v>
      </c>
      <c r="AG14" s="58">
        <v>0</v>
      </c>
      <c r="AH14" s="58">
        <v>394.649</v>
      </c>
      <c r="AI14" s="58">
        <v>495.77839999999998</v>
      </c>
      <c r="AJ14" s="58">
        <v>0</v>
      </c>
      <c r="AK14" s="58">
        <v>0</v>
      </c>
      <c r="AL14" s="58">
        <v>392.702</v>
      </c>
      <c r="AM14" s="58">
        <v>418.14552659999998</v>
      </c>
      <c r="AN14" s="58">
        <v>0</v>
      </c>
      <c r="AO14" s="58">
        <v>0</v>
      </c>
      <c r="AP14" s="58">
        <v>428.86900000000003</v>
      </c>
      <c r="AQ14" s="58">
        <v>548.94970000000001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421.86900000000003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963.21770309999999</v>
      </c>
      <c r="CR14" s="58">
        <v>0</v>
      </c>
      <c r="CS14" s="58">
        <v>0</v>
      </c>
      <c r="CT14" s="58">
        <v>740.93669469999998</v>
      </c>
      <c r="CU14" s="58">
        <v>1951.753933</v>
      </c>
      <c r="CV14" s="58">
        <v>0</v>
      </c>
      <c r="CW14" s="58">
        <v>0</v>
      </c>
      <c r="CX14" s="58">
        <v>1501.349179</v>
      </c>
      <c r="CY14" s="58">
        <v>1951.753933</v>
      </c>
      <c r="CZ14" s="58">
        <v>0</v>
      </c>
      <c r="DA14" s="58">
        <v>0</v>
      </c>
      <c r="DB14" s="58">
        <v>1501.349179</v>
      </c>
      <c r="DC14" s="58">
        <v>1707.4397329999999</v>
      </c>
      <c r="DD14" s="58">
        <v>0</v>
      </c>
      <c r="DE14" s="58">
        <v>0</v>
      </c>
      <c r="DF14" s="58">
        <v>1313.4151790000001</v>
      </c>
      <c r="DG14" s="58">
        <v>1459.2770129999999</v>
      </c>
      <c r="DH14" s="58">
        <v>0</v>
      </c>
      <c r="DI14" s="58">
        <v>0</v>
      </c>
      <c r="DJ14" s="58">
        <v>1122.5207789999999</v>
      </c>
      <c r="DK14" s="58">
        <v>2619.4283890000002</v>
      </c>
      <c r="DL14" s="58">
        <v>0</v>
      </c>
      <c r="DM14" s="58">
        <v>0</v>
      </c>
      <c r="DN14" s="58">
        <v>2014.944915</v>
      </c>
      <c r="DO14" s="58">
        <v>3694.8144219999999</v>
      </c>
      <c r="DP14" s="58">
        <v>0</v>
      </c>
      <c r="DQ14" s="58">
        <v>0</v>
      </c>
      <c r="DR14" s="58">
        <v>2842.1649400000001</v>
      </c>
      <c r="DS14" s="58">
        <v>4775.5124349999996</v>
      </c>
      <c r="DT14" s="58">
        <v>0</v>
      </c>
      <c r="DU14" s="58">
        <v>0</v>
      </c>
      <c r="DV14" s="58">
        <v>3673.4711040000002</v>
      </c>
      <c r="DW14" s="58">
        <v>5852.7504440000002</v>
      </c>
      <c r="DX14" s="58">
        <v>0</v>
      </c>
      <c r="DY14" s="58">
        <v>0</v>
      </c>
      <c r="DZ14" s="58">
        <v>4502.115726</v>
      </c>
      <c r="EA14" s="58">
        <v>6947.2543759999999</v>
      </c>
      <c r="EB14" s="58">
        <v>0</v>
      </c>
      <c r="EC14" s="58">
        <v>0</v>
      </c>
      <c r="ED14" s="58">
        <v>5344.0418280000004</v>
      </c>
      <c r="EE14" s="58">
        <v>8057.667985</v>
      </c>
      <c r="EF14" s="58">
        <v>0</v>
      </c>
      <c r="EG14" s="58">
        <v>0</v>
      </c>
      <c r="EH14" s="58">
        <v>6198.206142</v>
      </c>
      <c r="EI14" s="58">
        <v>9170.0055580000007</v>
      </c>
      <c r="EJ14" s="58">
        <v>0</v>
      </c>
      <c r="EK14" s="58">
        <v>0</v>
      </c>
      <c r="EL14" s="58">
        <v>7053.8504290000001</v>
      </c>
      <c r="EM14" s="58">
        <v>10269.23898</v>
      </c>
      <c r="EN14" s="58">
        <v>0</v>
      </c>
      <c r="EO14" s="58">
        <v>0</v>
      </c>
      <c r="EP14" s="58">
        <v>7899.4145989999997</v>
      </c>
      <c r="EQ14" s="58">
        <v>11489.45804</v>
      </c>
      <c r="ER14" s="58">
        <v>0</v>
      </c>
      <c r="ES14" s="58">
        <v>0</v>
      </c>
      <c r="ET14" s="58">
        <v>8838.0446479999991</v>
      </c>
      <c r="EU14" s="58">
        <v>12653.309600000001</v>
      </c>
      <c r="EV14" s="58">
        <v>0</v>
      </c>
      <c r="EW14" s="58">
        <v>0</v>
      </c>
      <c r="EX14" s="58">
        <v>9733.315079</v>
      </c>
      <c r="EY14" s="58">
        <v>13788.5299</v>
      </c>
      <c r="EZ14" s="58">
        <v>0</v>
      </c>
      <c r="FA14" s="58">
        <v>0</v>
      </c>
      <c r="FB14" s="58">
        <v>10606.561460000001</v>
      </c>
    </row>
    <row r="15" spans="1:159" x14ac:dyDescent="0.3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3912.74224</v>
      </c>
      <c r="BL15" s="58">
        <v>3912.74224</v>
      </c>
      <c r="BM15" s="58">
        <v>3912.74224</v>
      </c>
      <c r="BN15" s="58">
        <v>3912.74224</v>
      </c>
      <c r="BO15" s="58">
        <v>5394.4504280000001</v>
      </c>
      <c r="BP15" s="58">
        <v>5733.8127210000002</v>
      </c>
      <c r="BQ15" s="58">
        <v>5733.8127210000002</v>
      </c>
      <c r="BR15" s="58">
        <v>5755.1787899999999</v>
      </c>
      <c r="BS15" s="58">
        <v>7227.4122770000004</v>
      </c>
      <c r="BT15" s="58">
        <v>5348.0324369999998</v>
      </c>
      <c r="BU15" s="58">
        <v>7227.4122770000004</v>
      </c>
      <c r="BV15" s="58">
        <v>7227.4122770000004</v>
      </c>
      <c r="BW15" s="58">
        <v>8227.1229399999993</v>
      </c>
      <c r="BX15" s="58">
        <v>7598.6706620000004</v>
      </c>
      <c r="BY15" s="58">
        <v>8227.1229399999993</v>
      </c>
      <c r="BZ15" s="58">
        <v>8227.1229399999993</v>
      </c>
      <c r="CA15" s="58">
        <v>13267.68658</v>
      </c>
      <c r="CB15" s="58">
        <v>13200.569390000001</v>
      </c>
      <c r="CC15" s="58">
        <v>13267.68658</v>
      </c>
      <c r="CD15" s="58">
        <v>13267.68658</v>
      </c>
      <c r="CE15" s="58">
        <v>15539.542520000001</v>
      </c>
      <c r="CF15" s="58">
        <v>13720.198759999999</v>
      </c>
      <c r="CG15" s="58">
        <v>15539.542520000001</v>
      </c>
      <c r="CH15" s="58">
        <v>15539.542520000001</v>
      </c>
      <c r="CI15" s="58">
        <v>17816.824769999999</v>
      </c>
      <c r="CJ15" s="58">
        <v>17816.824769999999</v>
      </c>
      <c r="CK15" s="58">
        <v>17816.824769999999</v>
      </c>
      <c r="CL15" s="58">
        <v>17816.824769999999</v>
      </c>
      <c r="CM15" s="58">
        <v>20029.177589999999</v>
      </c>
      <c r="CN15" s="58">
        <v>18161.949430000001</v>
      </c>
      <c r="CO15" s="58">
        <v>20029.177589999999</v>
      </c>
      <c r="CP15" s="58">
        <v>20029.177589999999</v>
      </c>
      <c r="CQ15" s="58">
        <v>22349.997060000002</v>
      </c>
      <c r="CR15" s="58">
        <v>21045.648079999999</v>
      </c>
      <c r="CS15" s="58">
        <v>22349.997060000002</v>
      </c>
      <c r="CT15" s="58">
        <v>22349.997060000002</v>
      </c>
      <c r="CU15" s="58">
        <v>24332.531330000002</v>
      </c>
      <c r="CV15" s="58">
        <v>24332.531330000002</v>
      </c>
      <c r="CW15" s="58">
        <v>24332.531330000002</v>
      </c>
      <c r="CX15" s="58">
        <v>24332.531330000002</v>
      </c>
      <c r="CY15" s="58">
        <v>25581.395779999999</v>
      </c>
      <c r="CZ15" s="58">
        <v>23714.16762</v>
      </c>
      <c r="DA15" s="58">
        <v>24525.565050000001</v>
      </c>
      <c r="DB15" s="58">
        <v>25581.395779999999</v>
      </c>
      <c r="DC15" s="58">
        <v>29994.83583</v>
      </c>
      <c r="DD15" s="58">
        <v>29994.83583</v>
      </c>
      <c r="DE15" s="58">
        <v>29994.83583</v>
      </c>
      <c r="DF15" s="58">
        <v>29994.83583</v>
      </c>
      <c r="DG15" s="58">
        <v>32916.874589999999</v>
      </c>
      <c r="DH15" s="58">
        <v>31354.36234</v>
      </c>
      <c r="DI15" s="58">
        <v>32916.874589999999</v>
      </c>
      <c r="DJ15" s="58">
        <v>32916.874589999999</v>
      </c>
      <c r="DK15" s="58">
        <v>33122.869319999998</v>
      </c>
      <c r="DL15" s="58">
        <v>33122.869319999998</v>
      </c>
      <c r="DM15" s="58">
        <v>33122.869319999998</v>
      </c>
      <c r="DN15" s="58">
        <v>33122.869319999998</v>
      </c>
      <c r="DO15" s="58">
        <v>35004.266029999999</v>
      </c>
      <c r="DP15" s="58">
        <v>35004.266029999999</v>
      </c>
      <c r="DQ15" s="58">
        <v>33057.769</v>
      </c>
      <c r="DR15" s="58">
        <v>35004.266029999999</v>
      </c>
      <c r="DS15" s="58">
        <v>37554.029410000003</v>
      </c>
      <c r="DT15" s="58">
        <v>37554.029410000003</v>
      </c>
      <c r="DU15" s="58">
        <v>37554.029410000003</v>
      </c>
      <c r="DV15" s="58">
        <v>37554.029410000003</v>
      </c>
      <c r="DW15" s="58">
        <v>40099.139589999999</v>
      </c>
      <c r="DX15" s="58">
        <v>38979.046920000001</v>
      </c>
      <c r="DY15" s="58">
        <v>40099.139589999999</v>
      </c>
      <c r="DZ15" s="58">
        <v>40099.139589999999</v>
      </c>
      <c r="EA15" s="58">
        <v>42909.569929999998</v>
      </c>
      <c r="EB15" s="58">
        <v>42909.569929999998</v>
      </c>
      <c r="EC15" s="58">
        <v>42909.569929999998</v>
      </c>
      <c r="ED15" s="58">
        <v>42909.569929999998</v>
      </c>
      <c r="EE15" s="58">
        <v>46256.721299999997</v>
      </c>
      <c r="EF15" s="58">
        <v>46002.87818</v>
      </c>
      <c r="EG15" s="58">
        <v>46189.60411</v>
      </c>
      <c r="EH15" s="58">
        <v>46256.721299999997</v>
      </c>
      <c r="EI15" s="58">
        <v>50168.631780000003</v>
      </c>
      <c r="EJ15" s="58">
        <v>50168.631780000003</v>
      </c>
      <c r="EK15" s="58">
        <v>48224.254439999997</v>
      </c>
      <c r="EL15" s="58">
        <v>50168.631780000003</v>
      </c>
      <c r="EM15" s="58">
        <v>53762.223850000002</v>
      </c>
      <c r="EN15" s="58">
        <v>53762.223850000002</v>
      </c>
      <c r="EO15" s="58">
        <v>53762.223850000002</v>
      </c>
      <c r="EP15" s="58">
        <v>53762.223850000002</v>
      </c>
      <c r="EQ15" s="58">
        <v>55702.885280000002</v>
      </c>
      <c r="ER15" s="58">
        <v>57007.234270000001</v>
      </c>
      <c r="ES15" s="58">
        <v>57007.234270000001</v>
      </c>
      <c r="ET15" s="58">
        <v>57007.234270000001</v>
      </c>
      <c r="EU15" s="58">
        <v>60285.925990000003</v>
      </c>
      <c r="EV15" s="58">
        <v>60285.925990000003</v>
      </c>
      <c r="EW15" s="58">
        <v>60218.808799999999</v>
      </c>
      <c r="EX15" s="58">
        <v>60285.925990000003</v>
      </c>
      <c r="EY15" s="58">
        <v>62048.628290000001</v>
      </c>
      <c r="EZ15" s="58">
        <v>63352.977270000003</v>
      </c>
      <c r="FA15" s="58">
        <v>63352.977270000003</v>
      </c>
      <c r="FB15" s="58">
        <v>63339.252679999998</v>
      </c>
    </row>
    <row r="16" spans="1:159" x14ac:dyDescent="0.3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3">
      <c r="B17" s="33" t="s">
        <v>15</v>
      </c>
      <c r="C17" s="58">
        <v>81442.841119999997</v>
      </c>
      <c r="D17" s="58">
        <v>77902.081049999993</v>
      </c>
      <c r="E17" s="58">
        <v>77539.995060000001</v>
      </c>
      <c r="F17" s="58">
        <v>80887.371799999994</v>
      </c>
      <c r="G17" s="58">
        <v>83998.108170000007</v>
      </c>
      <c r="H17" s="58">
        <v>80421.158519999997</v>
      </c>
      <c r="I17" s="58">
        <v>78849.169710000002</v>
      </c>
      <c r="J17" s="58">
        <v>82578.085179999995</v>
      </c>
      <c r="K17" s="58">
        <v>88771.655140000003</v>
      </c>
      <c r="L17" s="58">
        <v>84926.549910000002</v>
      </c>
      <c r="M17" s="58">
        <v>83239.273149999994</v>
      </c>
      <c r="N17" s="58">
        <v>87279.994229999997</v>
      </c>
      <c r="O17" s="58">
        <v>88575.197310000003</v>
      </c>
      <c r="P17" s="58">
        <v>84766.325729999997</v>
      </c>
      <c r="Q17" s="58">
        <v>83382.816409999999</v>
      </c>
      <c r="R17" s="58">
        <v>87332.361399999994</v>
      </c>
      <c r="S17" s="58">
        <v>87345.732099999994</v>
      </c>
      <c r="T17" s="58">
        <v>83663.33253</v>
      </c>
      <c r="U17" s="58">
        <v>83285.009049999993</v>
      </c>
      <c r="V17" s="58">
        <v>86804.318050000002</v>
      </c>
      <c r="W17" s="58">
        <v>91283.281289999999</v>
      </c>
      <c r="X17" s="58">
        <v>87387.737160000004</v>
      </c>
      <c r="Y17" s="58">
        <v>86981.448520000005</v>
      </c>
      <c r="Z17" s="58">
        <v>90710.285109999997</v>
      </c>
      <c r="AA17" s="58">
        <v>93429.269929999995</v>
      </c>
      <c r="AB17" s="58">
        <v>89500.515629999994</v>
      </c>
      <c r="AC17" s="58">
        <v>89101.90724</v>
      </c>
      <c r="AD17" s="58">
        <v>92836.015480000002</v>
      </c>
      <c r="AE17" s="58">
        <v>98476.063989999995</v>
      </c>
      <c r="AF17" s="58">
        <v>94359.611529999995</v>
      </c>
      <c r="AG17" s="58">
        <v>93935.813920000001</v>
      </c>
      <c r="AH17" s="58">
        <v>97878.489199999996</v>
      </c>
      <c r="AI17" s="58">
        <v>103588.10980000001</v>
      </c>
      <c r="AJ17" s="58">
        <v>99290.360910000003</v>
      </c>
      <c r="AK17" s="58">
        <v>98849.919129999995</v>
      </c>
      <c r="AL17" s="58">
        <v>102968.9218</v>
      </c>
      <c r="AM17" s="58">
        <v>108662.20450000001</v>
      </c>
      <c r="AN17" s="58">
        <v>104181.1862</v>
      </c>
      <c r="AO17" s="58">
        <v>103722.8098</v>
      </c>
      <c r="AP17" s="58">
        <v>108022.1176</v>
      </c>
      <c r="AQ17" s="58">
        <v>113167.7481</v>
      </c>
      <c r="AR17" s="58">
        <v>108497.1614</v>
      </c>
      <c r="AS17" s="58">
        <v>108017.5895</v>
      </c>
      <c r="AT17" s="58">
        <v>112503.57980000001</v>
      </c>
      <c r="AU17" s="58">
        <v>117933.3412</v>
      </c>
      <c r="AV17" s="58">
        <v>113062.54790000001</v>
      </c>
      <c r="AW17" s="58">
        <v>112561.2662</v>
      </c>
      <c r="AX17" s="58">
        <v>117242.16379999999</v>
      </c>
      <c r="AY17" s="58">
        <v>122830.46030000001</v>
      </c>
      <c r="AZ17" s="58">
        <v>117758.08199999999</v>
      </c>
      <c r="BA17" s="58">
        <v>117234.2212</v>
      </c>
      <c r="BB17" s="58">
        <v>122115.1476</v>
      </c>
      <c r="BC17" s="58">
        <v>127926.29730000001</v>
      </c>
      <c r="BD17" s="58">
        <v>122642.5229</v>
      </c>
      <c r="BE17" s="58">
        <v>122095.0061</v>
      </c>
      <c r="BF17" s="58">
        <v>127184.6801</v>
      </c>
      <c r="BG17" s="58">
        <v>132344.5024</v>
      </c>
      <c r="BH17" s="58">
        <v>126893.4277</v>
      </c>
      <c r="BI17" s="58">
        <v>126326.9195</v>
      </c>
      <c r="BJ17" s="58">
        <v>131587.66620000001</v>
      </c>
      <c r="BK17" s="58">
        <v>136558.32130000001</v>
      </c>
      <c r="BL17" s="58">
        <v>130935.36749999999</v>
      </c>
      <c r="BM17" s="58">
        <v>130349.728</v>
      </c>
      <c r="BN17" s="58">
        <v>135780.09760000001</v>
      </c>
      <c r="BO17" s="58">
        <v>140938.29860000001</v>
      </c>
      <c r="BP17" s="58">
        <v>135134.08960000001</v>
      </c>
      <c r="BQ17" s="58">
        <v>134527.31289999999</v>
      </c>
      <c r="BR17" s="58">
        <v>140139.2126</v>
      </c>
      <c r="BS17" s="58">
        <v>145417.08730000001</v>
      </c>
      <c r="BT17" s="58">
        <v>139429.55410000001</v>
      </c>
      <c r="BU17" s="58">
        <v>138801.76519999999</v>
      </c>
      <c r="BV17" s="58">
        <v>144596.32990000001</v>
      </c>
      <c r="BW17" s="58">
        <v>150032.54829999999</v>
      </c>
      <c r="BX17" s="58">
        <v>143863.8879</v>
      </c>
      <c r="BY17" s="58">
        <v>143216.67230000001</v>
      </c>
      <c r="BZ17" s="58">
        <v>149189.12239999999</v>
      </c>
      <c r="CA17" s="58">
        <v>154841.72459999999</v>
      </c>
      <c r="CB17" s="58">
        <v>148477.655</v>
      </c>
      <c r="CC17" s="58">
        <v>147809.1808</v>
      </c>
      <c r="CD17" s="58">
        <v>153972.82560000001</v>
      </c>
      <c r="CE17" s="58">
        <v>159690.1691</v>
      </c>
      <c r="CF17" s="58">
        <v>153129.75320000001</v>
      </c>
      <c r="CG17" s="58">
        <v>152439.49230000001</v>
      </c>
      <c r="CH17" s="58">
        <v>158797.1654</v>
      </c>
      <c r="CI17" s="58">
        <v>164508.63589999999</v>
      </c>
      <c r="CJ17" s="58">
        <v>157755.56529999999</v>
      </c>
      <c r="CK17" s="58">
        <v>157043.29870000001</v>
      </c>
      <c r="CL17" s="58">
        <v>163593.4344</v>
      </c>
      <c r="CM17" s="58">
        <v>169505.88339999999</v>
      </c>
      <c r="CN17" s="58">
        <v>162541.2929</v>
      </c>
      <c r="CO17" s="58">
        <v>161803.5313</v>
      </c>
      <c r="CP17" s="58">
        <v>168566.00630000001</v>
      </c>
      <c r="CQ17" s="58">
        <v>174655.55559999999</v>
      </c>
      <c r="CR17" s="58">
        <v>167481.3443</v>
      </c>
      <c r="CS17" s="58">
        <v>166720.09400000001</v>
      </c>
      <c r="CT17" s="58">
        <v>173689.87820000001</v>
      </c>
      <c r="CU17" s="58">
        <v>180128.16450000001</v>
      </c>
      <c r="CV17" s="58">
        <v>172735.35500000001</v>
      </c>
      <c r="CW17" s="58">
        <v>171948.7862</v>
      </c>
      <c r="CX17" s="58">
        <v>179137.77799999999</v>
      </c>
      <c r="CY17" s="58">
        <v>185554.65909999999</v>
      </c>
      <c r="CZ17" s="58">
        <v>177938.39439999999</v>
      </c>
      <c r="DA17" s="58">
        <v>177125.32550000001</v>
      </c>
      <c r="DB17" s="58">
        <v>184539.04070000001</v>
      </c>
      <c r="DC17" s="58">
        <v>191130.06649999999</v>
      </c>
      <c r="DD17" s="58">
        <v>183277.2579</v>
      </c>
      <c r="DE17" s="58">
        <v>182437.57399999999</v>
      </c>
      <c r="DF17" s="58">
        <v>190085.64069999999</v>
      </c>
      <c r="DG17" s="58">
        <v>196538.51930000001</v>
      </c>
      <c r="DH17" s="58">
        <v>188456.25640000001</v>
      </c>
      <c r="DI17" s="58">
        <v>187590.7991</v>
      </c>
      <c r="DJ17" s="58">
        <v>195466.38769999999</v>
      </c>
      <c r="DK17" s="58">
        <v>201933.83970000001</v>
      </c>
      <c r="DL17" s="58">
        <v>193626.36619999999</v>
      </c>
      <c r="DM17" s="58">
        <v>192735.28779999999</v>
      </c>
      <c r="DN17" s="58">
        <v>200835.93470000001</v>
      </c>
      <c r="DO17" s="58">
        <v>206716.274</v>
      </c>
      <c r="DP17" s="58">
        <v>198206.56760000001</v>
      </c>
      <c r="DQ17" s="58">
        <v>197291.6465</v>
      </c>
      <c r="DR17" s="58">
        <v>205597.00390000001</v>
      </c>
      <c r="DS17" s="58">
        <v>211521.96770000001</v>
      </c>
      <c r="DT17" s="58">
        <v>202807.5999</v>
      </c>
      <c r="DU17" s="58">
        <v>201868.08230000001</v>
      </c>
      <c r="DV17" s="58">
        <v>210381.0851</v>
      </c>
      <c r="DW17" s="58">
        <v>216380.10949999999</v>
      </c>
      <c r="DX17" s="58">
        <v>207460.6171</v>
      </c>
      <c r="DY17" s="58">
        <v>206496.50959999999</v>
      </c>
      <c r="DZ17" s="58">
        <v>215218.0214</v>
      </c>
      <c r="EA17" s="58">
        <v>221368.981</v>
      </c>
      <c r="EB17" s="58">
        <v>212239.08420000001</v>
      </c>
      <c r="EC17" s="58">
        <v>211250.2182</v>
      </c>
      <c r="ED17" s="58">
        <v>220184.37469999999</v>
      </c>
      <c r="EE17" s="58">
        <v>226444.4558</v>
      </c>
      <c r="EF17" s="58">
        <v>217098.67569999999</v>
      </c>
      <c r="EG17" s="58">
        <v>216084.0497</v>
      </c>
      <c r="EH17" s="58">
        <v>225236.98560000001</v>
      </c>
      <c r="EI17" s="58">
        <v>231589.6318</v>
      </c>
      <c r="EJ17" s="58">
        <v>222026.0116</v>
      </c>
      <c r="EK17" s="58">
        <v>220985.54060000001</v>
      </c>
      <c r="EL17" s="58">
        <v>230360.0802</v>
      </c>
      <c r="EM17" s="58">
        <v>236728.36180000001</v>
      </c>
      <c r="EN17" s="58">
        <v>226947.1985</v>
      </c>
      <c r="EO17" s="58">
        <v>225880.58790000001</v>
      </c>
      <c r="EP17" s="58">
        <v>235476.25440000001</v>
      </c>
      <c r="EQ17" s="58">
        <v>242390.22959999999</v>
      </c>
      <c r="ER17" s="58">
        <v>232359.74059999999</v>
      </c>
      <c r="ES17" s="58">
        <v>231262.62909999999</v>
      </c>
      <c r="ET17" s="58">
        <v>241110.7929</v>
      </c>
      <c r="EU17" s="58">
        <v>247855.47159999999</v>
      </c>
      <c r="EV17" s="58">
        <v>237589.3842</v>
      </c>
      <c r="EW17" s="58">
        <v>236464.16279999999</v>
      </c>
      <c r="EX17" s="58">
        <v>246549.9412</v>
      </c>
      <c r="EY17" s="58">
        <v>252642.83290000001</v>
      </c>
      <c r="EZ17" s="58">
        <v>242137.2622</v>
      </c>
      <c r="FA17" s="58">
        <v>240981.9301</v>
      </c>
      <c r="FB17" s="58">
        <v>251305.7224</v>
      </c>
    </row>
    <row r="18" spans="2:158" x14ac:dyDescent="0.3">
      <c r="C18" s="4"/>
    </row>
    <row r="19" spans="2:158" x14ac:dyDescent="0.3">
      <c r="C19" s="4"/>
    </row>
    <row r="20" spans="2:158" x14ac:dyDescent="0.3">
      <c r="C20" s="4"/>
    </row>
    <row r="21" spans="2:158" x14ac:dyDescent="0.3">
      <c r="C21" s="4"/>
    </row>
    <row r="22" spans="2:158" x14ac:dyDescent="0.3">
      <c r="C22" s="4"/>
    </row>
    <row r="23" spans="2:158" x14ac:dyDescent="0.3">
      <c r="C23" s="4"/>
    </row>
    <row r="24" spans="2:158" x14ac:dyDescent="0.3">
      <c r="C24" s="4"/>
    </row>
    <row r="25" spans="2:158" x14ac:dyDescent="0.3">
      <c r="C25" s="4"/>
    </row>
    <row r="26" spans="2:158" x14ac:dyDescent="0.3">
      <c r="C26" s="4"/>
    </row>
    <row r="27" spans="2:158" x14ac:dyDescent="0.3">
      <c r="C27" s="4"/>
    </row>
    <row r="28" spans="2:158" x14ac:dyDescent="0.3">
      <c r="C28" s="4"/>
    </row>
    <row r="29" spans="2:158" x14ac:dyDescent="0.3">
      <c r="C29" s="4"/>
    </row>
    <row r="30" spans="2:158" x14ac:dyDescent="0.3">
      <c r="C30" s="4"/>
    </row>
    <row r="31" spans="2:158" x14ac:dyDescent="0.3">
      <c r="C31" s="4"/>
    </row>
    <row r="32" spans="2:158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  <row r="46" spans="3:3" x14ac:dyDescent="0.3">
      <c r="C46" s="4"/>
    </row>
    <row r="47" spans="3:3" x14ac:dyDescent="0.3">
      <c r="C47" s="4"/>
    </row>
    <row r="48" spans="3:3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  <row r="55" spans="3:3" x14ac:dyDescent="0.3">
      <c r="C55" s="4"/>
    </row>
    <row r="56" spans="3:3" x14ac:dyDescent="0.3">
      <c r="C56" s="4"/>
    </row>
    <row r="57" spans="3:3" x14ac:dyDescent="0.3">
      <c r="C57" s="4"/>
    </row>
    <row r="58" spans="3:3" x14ac:dyDescent="0.3">
      <c r="C58" s="4"/>
    </row>
    <row r="59" spans="3:3" x14ac:dyDescent="0.3">
      <c r="C59" s="4"/>
    </row>
    <row r="60" spans="3:3" x14ac:dyDescent="0.3">
      <c r="C60" s="4"/>
    </row>
    <row r="61" spans="3:3" x14ac:dyDescent="0.3">
      <c r="C61" s="4"/>
    </row>
    <row r="62" spans="3:3" x14ac:dyDescent="0.3">
      <c r="C62" s="4"/>
    </row>
    <row r="63" spans="3:3" x14ac:dyDescent="0.3">
      <c r="C63" s="4"/>
    </row>
    <row r="64" spans="3:3" x14ac:dyDescent="0.3">
      <c r="C64" s="4"/>
    </row>
    <row r="65" spans="3:3" x14ac:dyDescent="0.3">
      <c r="C65" s="4"/>
    </row>
    <row r="66" spans="3:3" x14ac:dyDescent="0.3">
      <c r="C66" s="4"/>
    </row>
    <row r="67" spans="3:3" x14ac:dyDescent="0.3">
      <c r="C67" s="4"/>
    </row>
    <row r="68" spans="3:3" x14ac:dyDescent="0.3">
      <c r="C68" s="4"/>
    </row>
    <row r="69" spans="3:3" x14ac:dyDescent="0.3">
      <c r="C69" s="4"/>
    </row>
    <row r="70" spans="3:3" x14ac:dyDescent="0.3">
      <c r="C70" s="4"/>
    </row>
    <row r="71" spans="3:3" x14ac:dyDescent="0.3">
      <c r="C71" s="4"/>
    </row>
    <row r="72" spans="3:3" x14ac:dyDescent="0.3">
      <c r="C72" s="4"/>
    </row>
    <row r="73" spans="3:3" x14ac:dyDescent="0.3">
      <c r="C73" s="4"/>
    </row>
    <row r="74" spans="3:3" x14ac:dyDescent="0.3">
      <c r="C74" s="4"/>
    </row>
    <row r="75" spans="3:3" x14ac:dyDescent="0.3">
      <c r="C75" s="4"/>
    </row>
    <row r="76" spans="3:3" x14ac:dyDescent="0.3">
      <c r="C76" s="4"/>
    </row>
    <row r="77" spans="3:3" x14ac:dyDescent="0.3">
      <c r="C77" s="4"/>
    </row>
    <row r="78" spans="3:3" x14ac:dyDescent="0.3">
      <c r="C78" s="4"/>
    </row>
    <row r="79" spans="3:3" x14ac:dyDescent="0.3">
      <c r="C79" s="4"/>
    </row>
    <row r="80" spans="3:3" x14ac:dyDescent="0.3">
      <c r="C80" s="4"/>
    </row>
    <row r="81" spans="3:3" x14ac:dyDescent="0.3">
      <c r="C81" s="4"/>
    </row>
    <row r="82" spans="3:3" x14ac:dyDescent="0.3">
      <c r="C82" s="4"/>
    </row>
    <row r="83" spans="3:3" x14ac:dyDescent="0.3">
      <c r="C83" s="4"/>
    </row>
    <row r="84" spans="3:3" x14ac:dyDescent="0.3">
      <c r="C84" s="4"/>
    </row>
    <row r="85" spans="3:3" x14ac:dyDescent="0.3">
      <c r="C85" s="4"/>
    </row>
    <row r="86" spans="3:3" x14ac:dyDescent="0.3">
      <c r="C86" s="4"/>
    </row>
    <row r="87" spans="3:3" x14ac:dyDescent="0.3">
      <c r="C87" s="4"/>
    </row>
    <row r="88" spans="3:3" x14ac:dyDescent="0.3">
      <c r="C88" s="4"/>
    </row>
    <row r="89" spans="3:3" x14ac:dyDescent="0.3">
      <c r="C89" s="4"/>
    </row>
    <row r="90" spans="3:3" x14ac:dyDescent="0.3">
      <c r="C90" s="4"/>
    </row>
    <row r="91" spans="3:3" x14ac:dyDescent="0.3">
      <c r="C91" s="4"/>
    </row>
    <row r="92" spans="3:3" x14ac:dyDescent="0.3">
      <c r="C92" s="4"/>
    </row>
    <row r="93" spans="3:3" x14ac:dyDescent="0.3">
      <c r="C93" s="4"/>
    </row>
    <row r="94" spans="3:3" x14ac:dyDescent="0.3">
      <c r="C94" s="4"/>
    </row>
    <row r="95" spans="3:3" x14ac:dyDescent="0.3">
      <c r="C95" s="4"/>
    </row>
    <row r="96" spans="3:3" x14ac:dyDescent="0.3">
      <c r="C96" s="4"/>
    </row>
    <row r="97" spans="3:3" x14ac:dyDescent="0.3">
      <c r="C97" s="4"/>
    </row>
    <row r="98" spans="3:3" x14ac:dyDescent="0.3">
      <c r="C98" s="4"/>
    </row>
    <row r="99" spans="3:3" x14ac:dyDescent="0.3">
      <c r="C99" s="4"/>
    </row>
    <row r="100" spans="3:3" x14ac:dyDescent="0.3">
      <c r="C100" s="4"/>
    </row>
    <row r="101" spans="3:3" x14ac:dyDescent="0.3">
      <c r="C101" s="4"/>
    </row>
    <row r="102" spans="3:3" x14ac:dyDescent="0.3">
      <c r="C102" s="4"/>
    </row>
    <row r="103" spans="3:3" x14ac:dyDescent="0.3">
      <c r="C103" s="4"/>
    </row>
    <row r="104" spans="3:3" x14ac:dyDescent="0.3">
      <c r="C104" s="4"/>
    </row>
    <row r="105" spans="3:3" x14ac:dyDescent="0.3">
      <c r="C105" s="4"/>
    </row>
    <row r="106" spans="3:3" x14ac:dyDescent="0.3">
      <c r="C106" s="4"/>
    </row>
    <row r="107" spans="3:3" x14ac:dyDescent="0.3">
      <c r="C107" s="4"/>
    </row>
    <row r="108" spans="3:3" x14ac:dyDescent="0.3">
      <c r="C108" s="4"/>
    </row>
    <row r="109" spans="3:3" x14ac:dyDescent="0.3">
      <c r="C109" s="4"/>
    </row>
    <row r="110" spans="3:3" x14ac:dyDescent="0.3">
      <c r="C110" s="4"/>
    </row>
    <row r="111" spans="3:3" x14ac:dyDescent="0.3">
      <c r="C111" s="4"/>
    </row>
    <row r="112" spans="3:3" x14ac:dyDescent="0.3">
      <c r="C112" s="4"/>
    </row>
    <row r="113" spans="3:3" x14ac:dyDescent="0.3">
      <c r="C113" s="4"/>
    </row>
    <row r="114" spans="3:3" x14ac:dyDescent="0.3">
      <c r="C114" s="4"/>
    </row>
    <row r="115" spans="3:3" x14ac:dyDescent="0.3">
      <c r="C115" s="4"/>
    </row>
    <row r="116" spans="3:3" x14ac:dyDescent="0.3">
      <c r="C116" s="4"/>
    </row>
    <row r="117" spans="3:3" x14ac:dyDescent="0.3">
      <c r="C117" s="4"/>
    </row>
    <row r="118" spans="3:3" x14ac:dyDescent="0.3">
      <c r="C118" s="4"/>
    </row>
    <row r="119" spans="3:3" x14ac:dyDescent="0.3">
      <c r="C119" s="4"/>
    </row>
    <row r="120" spans="3:3" x14ac:dyDescent="0.3">
      <c r="C120" s="4"/>
    </row>
    <row r="121" spans="3:3" x14ac:dyDescent="0.3">
      <c r="C121" s="4"/>
    </row>
    <row r="122" spans="3:3" x14ac:dyDescent="0.3">
      <c r="C122" s="4"/>
    </row>
    <row r="123" spans="3:3" x14ac:dyDescent="0.3">
      <c r="C123" s="4"/>
    </row>
    <row r="124" spans="3:3" x14ac:dyDescent="0.3">
      <c r="C124" s="4"/>
    </row>
    <row r="125" spans="3:3" x14ac:dyDescent="0.3">
      <c r="C125" s="4"/>
    </row>
    <row r="126" spans="3:3" x14ac:dyDescent="0.3">
      <c r="C126" s="4"/>
    </row>
    <row r="127" spans="3:3" x14ac:dyDescent="0.3">
      <c r="C127" s="4"/>
    </row>
    <row r="128" spans="3:3" x14ac:dyDescent="0.3">
      <c r="C128" s="4"/>
    </row>
    <row r="129" spans="3:3" x14ac:dyDescent="0.3">
      <c r="C129" s="4"/>
    </row>
    <row r="130" spans="3:3" x14ac:dyDescent="0.3">
      <c r="C130" s="4"/>
    </row>
    <row r="131" spans="3:3" x14ac:dyDescent="0.3">
      <c r="C131" s="4"/>
    </row>
    <row r="132" spans="3:3" x14ac:dyDescent="0.3">
      <c r="C132" s="4"/>
    </row>
    <row r="133" spans="3:3" x14ac:dyDescent="0.3">
      <c r="C133" s="4"/>
    </row>
    <row r="134" spans="3:3" x14ac:dyDescent="0.3">
      <c r="C134" s="4"/>
    </row>
    <row r="135" spans="3:3" x14ac:dyDescent="0.3">
      <c r="C135" s="4"/>
    </row>
    <row r="136" spans="3:3" x14ac:dyDescent="0.3">
      <c r="C136" s="4"/>
    </row>
    <row r="137" spans="3:3" x14ac:dyDescent="0.3">
      <c r="C137" s="4"/>
    </row>
    <row r="138" spans="3:3" x14ac:dyDescent="0.3">
      <c r="C138" s="4"/>
    </row>
    <row r="139" spans="3:3" x14ac:dyDescent="0.3">
      <c r="C139" s="4"/>
    </row>
    <row r="140" spans="3:3" x14ac:dyDescent="0.3">
      <c r="C140" s="4"/>
    </row>
    <row r="141" spans="3:3" x14ac:dyDescent="0.3">
      <c r="C141" s="4"/>
    </row>
    <row r="142" spans="3:3" x14ac:dyDescent="0.3">
      <c r="C142" s="4"/>
    </row>
    <row r="143" spans="3:3" x14ac:dyDescent="0.3">
      <c r="C143" s="4"/>
    </row>
    <row r="144" spans="3:3" x14ac:dyDescent="0.3">
      <c r="C144" s="4"/>
    </row>
    <row r="145" spans="3:3" x14ac:dyDescent="0.3">
      <c r="C145" s="4"/>
    </row>
    <row r="146" spans="3:3" x14ac:dyDescent="0.3">
      <c r="C146" s="4"/>
    </row>
    <row r="147" spans="3:3" x14ac:dyDescent="0.3">
      <c r="C147" s="4"/>
    </row>
    <row r="148" spans="3:3" x14ac:dyDescent="0.3">
      <c r="C148" s="4"/>
    </row>
    <row r="149" spans="3:3" x14ac:dyDescent="0.3">
      <c r="C149" s="4"/>
    </row>
    <row r="150" spans="3:3" x14ac:dyDescent="0.3">
      <c r="C150" s="4"/>
    </row>
    <row r="151" spans="3:3" x14ac:dyDescent="0.3">
      <c r="C151" s="4"/>
    </row>
    <row r="152" spans="3:3" x14ac:dyDescent="0.3">
      <c r="C152" s="4"/>
    </row>
    <row r="153" spans="3:3" x14ac:dyDescent="0.3">
      <c r="C153" s="4"/>
    </row>
    <row r="154" spans="3:3" x14ac:dyDescent="0.3">
      <c r="C154" s="4"/>
    </row>
    <row r="155" spans="3:3" x14ac:dyDescent="0.3">
      <c r="C155" s="4"/>
    </row>
    <row r="156" spans="3:3" x14ac:dyDescent="0.3">
      <c r="C156" s="4"/>
    </row>
    <row r="157" spans="3:3" x14ac:dyDescent="0.3">
      <c r="C157" s="4"/>
    </row>
    <row r="158" spans="3:3" x14ac:dyDescent="0.3">
      <c r="C158" s="4"/>
    </row>
    <row r="159" spans="3:3" x14ac:dyDescent="0.3">
      <c r="C159" s="4"/>
    </row>
    <row r="160" spans="3:3" x14ac:dyDescent="0.3">
      <c r="C160" s="4"/>
    </row>
    <row r="161" spans="3:3" x14ac:dyDescent="0.3">
      <c r="C161" s="4"/>
    </row>
    <row r="162" spans="3:3" x14ac:dyDescent="0.3">
      <c r="C162" s="4"/>
    </row>
    <row r="163" spans="3:3" x14ac:dyDescent="0.3">
      <c r="C163" s="4"/>
    </row>
    <row r="164" spans="3:3" x14ac:dyDescent="0.3">
      <c r="C164" s="4"/>
    </row>
    <row r="165" spans="3:3" x14ac:dyDescent="0.3">
      <c r="C165" s="4"/>
    </row>
    <row r="166" spans="3:3" x14ac:dyDescent="0.3">
      <c r="C166" s="4"/>
    </row>
    <row r="167" spans="3:3" x14ac:dyDescent="0.3">
      <c r="C167" s="4"/>
    </row>
    <row r="168" spans="3:3" x14ac:dyDescent="0.3">
      <c r="C168" s="4"/>
    </row>
    <row r="169" spans="3:3" x14ac:dyDescent="0.3">
      <c r="C169" s="4"/>
    </row>
    <row r="170" spans="3:3" x14ac:dyDescent="0.3">
      <c r="C170" s="4"/>
    </row>
    <row r="171" spans="3:3" x14ac:dyDescent="0.3">
      <c r="C171" s="4"/>
    </row>
    <row r="172" spans="3:3" x14ac:dyDescent="0.3">
      <c r="C172" s="4"/>
    </row>
    <row r="173" spans="3:3" x14ac:dyDescent="0.3">
      <c r="C173" s="4"/>
    </row>
    <row r="174" spans="3:3" x14ac:dyDescent="0.3">
      <c r="C174" s="4"/>
    </row>
    <row r="175" spans="3:3" x14ac:dyDescent="0.3">
      <c r="C175" s="4"/>
    </row>
    <row r="176" spans="3:3" x14ac:dyDescent="0.3">
      <c r="C176" s="4"/>
    </row>
    <row r="177" spans="3:3" x14ac:dyDescent="0.3">
      <c r="C177" s="4"/>
    </row>
    <row r="178" spans="3:3" x14ac:dyDescent="0.3">
      <c r="C178" s="4"/>
    </row>
    <row r="179" spans="3:3" x14ac:dyDescent="0.3">
      <c r="C179" s="4"/>
    </row>
    <row r="180" spans="3:3" x14ac:dyDescent="0.3">
      <c r="C180" s="4"/>
    </row>
    <row r="181" spans="3:3" x14ac:dyDescent="0.3">
      <c r="C181" s="4"/>
    </row>
    <row r="182" spans="3:3" x14ac:dyDescent="0.3">
      <c r="C182" s="4"/>
    </row>
    <row r="183" spans="3:3" x14ac:dyDescent="0.3">
      <c r="C183" s="4"/>
    </row>
    <row r="184" spans="3:3" x14ac:dyDescent="0.3">
      <c r="C184" s="4"/>
    </row>
    <row r="185" spans="3:3" x14ac:dyDescent="0.3">
      <c r="C185" s="4"/>
    </row>
    <row r="186" spans="3:3" x14ac:dyDescent="0.3">
      <c r="C186" s="4"/>
    </row>
    <row r="187" spans="3:3" x14ac:dyDescent="0.3">
      <c r="C187" s="4"/>
    </row>
    <row r="188" spans="3:3" x14ac:dyDescent="0.3">
      <c r="C188" s="4"/>
    </row>
    <row r="189" spans="3:3" x14ac:dyDescent="0.3">
      <c r="C189" s="4"/>
    </row>
    <row r="190" spans="3:3" x14ac:dyDescent="0.3">
      <c r="C190" s="4"/>
    </row>
    <row r="191" spans="3:3" x14ac:dyDescent="0.3">
      <c r="C191" s="4"/>
    </row>
    <row r="192" spans="3:3" x14ac:dyDescent="0.3">
      <c r="C192" s="4"/>
    </row>
    <row r="193" spans="3:3" x14ac:dyDescent="0.3">
      <c r="C193" s="4"/>
    </row>
    <row r="194" spans="3:3" x14ac:dyDescent="0.3">
      <c r="C194" s="4"/>
    </row>
    <row r="195" spans="3:3" x14ac:dyDescent="0.3">
      <c r="C195" s="4"/>
    </row>
    <row r="196" spans="3:3" x14ac:dyDescent="0.3">
      <c r="C196" s="4"/>
    </row>
    <row r="197" spans="3:3" x14ac:dyDescent="0.3">
      <c r="C197" s="4"/>
    </row>
    <row r="198" spans="3:3" x14ac:dyDescent="0.3">
      <c r="C198" s="4"/>
    </row>
    <row r="199" spans="3:3" x14ac:dyDescent="0.3">
      <c r="C199" s="4"/>
    </row>
    <row r="200" spans="3:3" x14ac:dyDescent="0.3">
      <c r="C200" s="4"/>
    </row>
    <row r="201" spans="3:3" x14ac:dyDescent="0.3">
      <c r="C201" s="4"/>
    </row>
    <row r="202" spans="3:3" x14ac:dyDescent="0.3">
      <c r="C202" s="4"/>
    </row>
    <row r="203" spans="3:3" x14ac:dyDescent="0.3">
      <c r="C203" s="4"/>
    </row>
    <row r="204" spans="3:3" x14ac:dyDescent="0.3">
      <c r="C204" s="4"/>
    </row>
    <row r="205" spans="3:3" x14ac:dyDescent="0.3">
      <c r="C205" s="4"/>
    </row>
    <row r="206" spans="3:3" x14ac:dyDescent="0.3">
      <c r="C206" s="4"/>
    </row>
    <row r="207" spans="3:3" x14ac:dyDescent="0.3">
      <c r="C207" s="4"/>
    </row>
    <row r="208" spans="3:3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3:3" x14ac:dyDescent="0.3">
      <c r="C225" s="4"/>
    </row>
    <row r="226" spans="3:3" x14ac:dyDescent="0.3">
      <c r="C226" s="4"/>
    </row>
    <row r="227" spans="3:3" x14ac:dyDescent="0.3">
      <c r="C227" s="4"/>
    </row>
    <row r="228" spans="3:3" x14ac:dyDescent="0.3">
      <c r="C228" s="4"/>
    </row>
    <row r="229" spans="3:3" x14ac:dyDescent="0.3">
      <c r="C229" s="4"/>
    </row>
    <row r="230" spans="3:3" x14ac:dyDescent="0.3">
      <c r="C230" s="4"/>
    </row>
    <row r="231" spans="3:3" x14ac:dyDescent="0.3">
      <c r="C231" s="4"/>
    </row>
    <row r="232" spans="3:3" x14ac:dyDescent="0.3">
      <c r="C232" s="4"/>
    </row>
    <row r="233" spans="3:3" x14ac:dyDescent="0.3">
      <c r="C233" s="4"/>
    </row>
    <row r="234" spans="3:3" x14ac:dyDescent="0.3">
      <c r="C234" s="4"/>
    </row>
    <row r="235" spans="3:3" x14ac:dyDescent="0.3">
      <c r="C235" s="4"/>
    </row>
    <row r="236" spans="3:3" x14ac:dyDescent="0.3">
      <c r="C236" s="4"/>
    </row>
    <row r="237" spans="3:3" x14ac:dyDescent="0.3">
      <c r="C237" s="4"/>
    </row>
    <row r="238" spans="3:3" x14ac:dyDescent="0.3">
      <c r="C238" s="4"/>
    </row>
    <row r="239" spans="3:3" x14ac:dyDescent="0.3">
      <c r="C239" s="4"/>
    </row>
    <row r="240" spans="3:3" x14ac:dyDescent="0.3">
      <c r="C240" s="4"/>
    </row>
    <row r="241" spans="3:3" x14ac:dyDescent="0.3">
      <c r="C241" s="4"/>
    </row>
    <row r="242" spans="3:3" x14ac:dyDescent="0.3">
      <c r="C242" s="4"/>
    </row>
    <row r="243" spans="3:3" x14ac:dyDescent="0.3">
      <c r="C243" s="4"/>
    </row>
    <row r="244" spans="3:3" x14ac:dyDescent="0.3">
      <c r="C244" s="4"/>
    </row>
    <row r="245" spans="3:3" x14ac:dyDescent="0.3">
      <c r="C245" s="4"/>
    </row>
    <row r="246" spans="3:3" x14ac:dyDescent="0.3">
      <c r="C246" s="4"/>
    </row>
    <row r="247" spans="3:3" x14ac:dyDescent="0.3">
      <c r="C247" s="4"/>
    </row>
    <row r="248" spans="3:3" x14ac:dyDescent="0.3">
      <c r="C248" s="4"/>
    </row>
    <row r="249" spans="3:3" x14ac:dyDescent="0.3">
      <c r="C249" s="4"/>
    </row>
    <row r="250" spans="3:3" x14ac:dyDescent="0.3">
      <c r="C250" s="4"/>
    </row>
    <row r="251" spans="3:3" x14ac:dyDescent="0.3">
      <c r="C251" s="4"/>
    </row>
    <row r="252" spans="3:3" x14ac:dyDescent="0.3">
      <c r="C252" s="4"/>
    </row>
    <row r="253" spans="3:3" x14ac:dyDescent="0.3">
      <c r="C253" s="4"/>
    </row>
    <row r="254" spans="3:3" x14ac:dyDescent="0.3">
      <c r="C254" s="4"/>
    </row>
    <row r="255" spans="3:3" x14ac:dyDescent="0.3">
      <c r="C255" s="4"/>
    </row>
    <row r="256" spans="3:3" x14ac:dyDescent="0.3">
      <c r="C256" s="4"/>
    </row>
    <row r="257" spans="3:3" x14ac:dyDescent="0.3">
      <c r="C257" s="4"/>
    </row>
    <row r="258" spans="3:3" x14ac:dyDescent="0.3">
      <c r="C258" s="4"/>
    </row>
    <row r="259" spans="3:3" x14ac:dyDescent="0.3">
      <c r="C259" s="4"/>
    </row>
    <row r="260" spans="3:3" x14ac:dyDescent="0.3">
      <c r="C260" s="4"/>
    </row>
    <row r="261" spans="3:3" x14ac:dyDescent="0.3">
      <c r="C261" s="4"/>
    </row>
    <row r="262" spans="3:3" x14ac:dyDescent="0.3">
      <c r="C262" s="4"/>
    </row>
    <row r="263" spans="3:3" x14ac:dyDescent="0.3">
      <c r="C263" s="4"/>
    </row>
    <row r="264" spans="3:3" x14ac:dyDescent="0.3">
      <c r="C264" s="4"/>
    </row>
    <row r="265" spans="3:3" x14ac:dyDescent="0.3">
      <c r="C265" s="4"/>
    </row>
    <row r="266" spans="3:3" x14ac:dyDescent="0.3">
      <c r="C266" s="4"/>
    </row>
    <row r="267" spans="3:3" x14ac:dyDescent="0.3">
      <c r="C267" s="4"/>
    </row>
    <row r="268" spans="3:3" x14ac:dyDescent="0.3">
      <c r="C268" s="4"/>
    </row>
    <row r="269" spans="3:3" x14ac:dyDescent="0.3">
      <c r="C269" s="4"/>
    </row>
    <row r="270" spans="3:3" x14ac:dyDescent="0.3">
      <c r="C270" s="4"/>
    </row>
    <row r="271" spans="3:3" x14ac:dyDescent="0.3">
      <c r="C271" s="4"/>
    </row>
    <row r="272" spans="3:3" x14ac:dyDescent="0.3">
      <c r="C272" s="4"/>
    </row>
    <row r="273" spans="3:3" x14ac:dyDescent="0.3">
      <c r="C273" s="4"/>
    </row>
    <row r="274" spans="3:3" x14ac:dyDescent="0.3">
      <c r="C274" s="4"/>
    </row>
    <row r="275" spans="3:3" x14ac:dyDescent="0.3">
      <c r="C275" s="4"/>
    </row>
    <row r="276" spans="3:3" x14ac:dyDescent="0.3">
      <c r="C276" s="4"/>
    </row>
    <row r="277" spans="3:3" x14ac:dyDescent="0.3">
      <c r="C277" s="4"/>
    </row>
    <row r="278" spans="3:3" x14ac:dyDescent="0.3">
      <c r="C278" s="4"/>
    </row>
    <row r="279" spans="3:3" x14ac:dyDescent="0.3">
      <c r="C279" s="4"/>
    </row>
    <row r="280" spans="3:3" x14ac:dyDescent="0.3">
      <c r="C280" s="4"/>
    </row>
    <row r="281" spans="3:3" x14ac:dyDescent="0.3">
      <c r="C281" s="4"/>
    </row>
    <row r="282" spans="3:3" x14ac:dyDescent="0.3">
      <c r="C282" s="4"/>
    </row>
    <row r="283" spans="3:3" x14ac:dyDescent="0.3">
      <c r="C283" s="4"/>
    </row>
    <row r="284" spans="3:3" x14ac:dyDescent="0.3">
      <c r="C284" s="4"/>
    </row>
    <row r="285" spans="3:3" x14ac:dyDescent="0.3">
      <c r="C285" s="4"/>
    </row>
    <row r="286" spans="3:3" x14ac:dyDescent="0.3">
      <c r="C286" s="4"/>
    </row>
    <row r="287" spans="3:3" x14ac:dyDescent="0.3">
      <c r="C287" s="4"/>
    </row>
    <row r="288" spans="3:3" x14ac:dyDescent="0.3">
      <c r="C288" s="4"/>
    </row>
    <row r="289" spans="3:3" x14ac:dyDescent="0.3">
      <c r="C289" s="4"/>
    </row>
    <row r="290" spans="3:3" x14ac:dyDescent="0.3">
      <c r="C290" s="4"/>
    </row>
    <row r="291" spans="3:3" x14ac:dyDescent="0.3">
      <c r="C291" s="4"/>
    </row>
    <row r="292" spans="3:3" x14ac:dyDescent="0.3">
      <c r="C292" s="4"/>
    </row>
    <row r="293" spans="3:3" x14ac:dyDescent="0.3">
      <c r="C293" s="4"/>
    </row>
    <row r="294" spans="3:3" x14ac:dyDescent="0.3">
      <c r="C294" s="4"/>
    </row>
    <row r="295" spans="3:3" x14ac:dyDescent="0.3">
      <c r="C295" s="4"/>
    </row>
    <row r="296" spans="3:3" x14ac:dyDescent="0.3">
      <c r="C296" s="4"/>
    </row>
    <row r="297" spans="3:3" x14ac:dyDescent="0.3">
      <c r="C297" s="4"/>
    </row>
    <row r="298" spans="3:3" x14ac:dyDescent="0.3">
      <c r="C298" s="4"/>
    </row>
    <row r="299" spans="3:3" x14ac:dyDescent="0.3">
      <c r="C299" s="4"/>
    </row>
    <row r="300" spans="3:3" x14ac:dyDescent="0.3">
      <c r="C300" s="4"/>
    </row>
    <row r="301" spans="3:3" x14ac:dyDescent="0.3">
      <c r="C301" s="4"/>
    </row>
    <row r="302" spans="3:3" x14ac:dyDescent="0.3">
      <c r="C302" s="4"/>
    </row>
    <row r="303" spans="3:3" x14ac:dyDescent="0.3">
      <c r="C303" s="4"/>
    </row>
    <row r="304" spans="3:3" x14ac:dyDescent="0.3">
      <c r="C304" s="4"/>
    </row>
    <row r="305" spans="3:3" x14ac:dyDescent="0.3">
      <c r="C305" s="4"/>
    </row>
    <row r="306" spans="3:3" x14ac:dyDescent="0.3">
      <c r="C306" s="4"/>
    </row>
    <row r="307" spans="3:3" x14ac:dyDescent="0.3">
      <c r="C307" s="4"/>
    </row>
    <row r="308" spans="3:3" x14ac:dyDescent="0.3">
      <c r="C308" s="4"/>
    </row>
    <row r="309" spans="3:3" x14ac:dyDescent="0.3">
      <c r="C309" s="4"/>
    </row>
    <row r="310" spans="3:3" x14ac:dyDescent="0.3">
      <c r="C310" s="4"/>
    </row>
    <row r="311" spans="3:3" x14ac:dyDescent="0.3">
      <c r="C311" s="4"/>
    </row>
    <row r="312" spans="3:3" x14ac:dyDescent="0.3">
      <c r="C312" s="4"/>
    </row>
    <row r="313" spans="3:3" x14ac:dyDescent="0.3">
      <c r="C313" s="4"/>
    </row>
    <row r="314" spans="3:3" x14ac:dyDescent="0.3">
      <c r="C314" s="4"/>
    </row>
    <row r="315" spans="3:3" x14ac:dyDescent="0.3">
      <c r="C315" s="4"/>
    </row>
    <row r="316" spans="3:3" x14ac:dyDescent="0.3">
      <c r="C316" s="4"/>
    </row>
    <row r="317" spans="3:3" x14ac:dyDescent="0.3">
      <c r="C317" s="4"/>
    </row>
    <row r="318" spans="3:3" x14ac:dyDescent="0.3">
      <c r="C318" s="4"/>
    </row>
    <row r="319" spans="3:3" x14ac:dyDescent="0.3">
      <c r="C319" s="4"/>
    </row>
    <row r="320" spans="3:3" x14ac:dyDescent="0.3">
      <c r="C320" s="4"/>
    </row>
    <row r="321" spans="3:3" x14ac:dyDescent="0.3">
      <c r="C321" s="4"/>
    </row>
    <row r="322" spans="3:3" x14ac:dyDescent="0.3">
      <c r="C322" s="4"/>
    </row>
    <row r="323" spans="3:3" x14ac:dyDescent="0.3">
      <c r="C323" s="4"/>
    </row>
    <row r="324" spans="3:3" x14ac:dyDescent="0.3">
      <c r="C324" s="4"/>
    </row>
    <row r="325" spans="3:3" x14ac:dyDescent="0.3">
      <c r="C325" s="4"/>
    </row>
    <row r="326" spans="3:3" x14ac:dyDescent="0.3">
      <c r="C326" s="4"/>
    </row>
    <row r="327" spans="3:3" x14ac:dyDescent="0.3">
      <c r="C327" s="4"/>
    </row>
    <row r="328" spans="3:3" x14ac:dyDescent="0.3">
      <c r="C328" s="4"/>
    </row>
    <row r="329" spans="3:3" x14ac:dyDescent="0.3">
      <c r="C329" s="4"/>
    </row>
    <row r="330" spans="3:3" x14ac:dyDescent="0.3">
      <c r="C330" s="4"/>
    </row>
    <row r="331" spans="3:3" x14ac:dyDescent="0.3">
      <c r="C331" s="4"/>
    </row>
    <row r="332" spans="3:3" x14ac:dyDescent="0.3">
      <c r="C332" s="4"/>
    </row>
    <row r="333" spans="3:3" x14ac:dyDescent="0.3">
      <c r="C333" s="4"/>
    </row>
    <row r="334" spans="3:3" x14ac:dyDescent="0.3">
      <c r="C334" s="4"/>
    </row>
    <row r="335" spans="3:3" x14ac:dyDescent="0.3">
      <c r="C335" s="4"/>
    </row>
    <row r="336" spans="3:3" x14ac:dyDescent="0.3">
      <c r="C336" s="4"/>
    </row>
    <row r="337" spans="3:3" x14ac:dyDescent="0.3">
      <c r="C337" s="4"/>
    </row>
    <row r="338" spans="3:3" x14ac:dyDescent="0.3">
      <c r="C338" s="4"/>
    </row>
    <row r="339" spans="3:3" x14ac:dyDescent="0.3">
      <c r="C339" s="4"/>
    </row>
    <row r="340" spans="3:3" x14ac:dyDescent="0.3">
      <c r="C340" s="4"/>
    </row>
    <row r="354" spans="3:18" x14ac:dyDescent="0.3">
      <c r="C354" s="57"/>
    </row>
    <row r="355" spans="3:18" x14ac:dyDescent="0.3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3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3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3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3">
      <c r="C360" s="57"/>
    </row>
    <row r="366" spans="3:18" x14ac:dyDescent="0.3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3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3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3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9" x14ac:dyDescent="0.3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3">
      <c r="B4" s="16" t="s">
        <v>1</v>
      </c>
      <c r="C4" s="1">
        <f>'Ponta - 4 trim - cat'!E29</f>
        <v>55393.363640000003</v>
      </c>
      <c r="D4" s="1">
        <f>'Ponta - 4 trim - cat'!F29</f>
        <v>52415.481650000002</v>
      </c>
      <c r="E4" s="1">
        <f>'Ponta - 4 trim - cat'!G29</f>
        <v>56814.248390000001</v>
      </c>
      <c r="F4" s="1">
        <f>'Ponta - 4 trim - cat'!H29</f>
        <v>56331.299160000002</v>
      </c>
      <c r="G4" s="1">
        <f>'Ponta - 4 trim - cat'!I29</f>
        <v>58969.39256</v>
      </c>
      <c r="H4" s="1">
        <f>'Ponta - 4 trim - cat'!J29</f>
        <v>66098.745200000005</v>
      </c>
      <c r="I4" s="1">
        <f>'Ponta - 4 trim - cat'!K29</f>
        <v>65804.422529999996</v>
      </c>
      <c r="J4" s="1">
        <f>'Ponta - 4 trim - cat'!L29</f>
        <v>68651.122319999995</v>
      </c>
      <c r="K4" s="1">
        <f>'Ponta - 4 trim - cat'!M29</f>
        <v>72261.368400000007</v>
      </c>
      <c r="L4" s="1">
        <f>'Ponta - 4 trim - cat'!N29</f>
        <v>73277.477270000003</v>
      </c>
      <c r="M4" s="1">
        <f>'Ponta - 4 trim - cat'!O29</f>
        <v>73374.573680000001</v>
      </c>
      <c r="N4" s="1">
        <f>'Ponta - 4 trim - cat'!P29</f>
        <v>73758.689979999996</v>
      </c>
      <c r="O4" s="1">
        <f>'Ponta - 4 trim - cat'!Q29</f>
        <v>74127.97855</v>
      </c>
      <c r="P4" s="1">
        <f>'Ponta - 4 trim - cat'!R29</f>
        <v>75388.433099999995</v>
      </c>
      <c r="Q4" s="1">
        <f>'Ponta - 4 trim - cat'!S29</f>
        <v>78665.778380000003</v>
      </c>
      <c r="R4" s="1">
        <f>'Ponta - 4 trim - cat'!T29</f>
        <v>78665.778380000003</v>
      </c>
      <c r="S4" s="1">
        <f>'Ponta - 4 trim - cat'!U29</f>
        <v>78665.778380000003</v>
      </c>
      <c r="T4" s="1">
        <f>'Ponta - 4 trim - cat'!V29</f>
        <v>78665.778380000003</v>
      </c>
      <c r="U4" s="1">
        <f>'Ponta - 4 trim - cat'!W29</f>
        <v>78665.778380000003</v>
      </c>
      <c r="V4" s="1">
        <f>'Ponta - 4 trim - cat'!X29</f>
        <v>78713.579700000002</v>
      </c>
      <c r="W4" s="1">
        <f>'Ponta - 4 trim - cat'!Y29</f>
        <v>78762.909710000007</v>
      </c>
      <c r="X4" s="1">
        <f>'Ponta - 4 trim - cat'!Z29</f>
        <v>79284.016749999995</v>
      </c>
      <c r="Y4" s="1">
        <f>'Ponta - 4 trim - cat'!AA29</f>
        <v>80036.392080000005</v>
      </c>
      <c r="Z4" s="1">
        <f>'Ponta - 4 trim - cat'!AB29</f>
        <v>79862.891929999998</v>
      </c>
      <c r="AA4" s="1">
        <f>'Ponta - 4 trim - cat'!AC29</f>
        <v>80191.463050000006</v>
      </c>
      <c r="AB4" s="1">
        <f>'Ponta - 4 trim - cat'!AD29</f>
        <v>79171.251999999993</v>
      </c>
      <c r="AC4" s="1">
        <f>'Ponta - 4 trim - cat'!AE29</f>
        <v>79336.156740000006</v>
      </c>
      <c r="AD4" s="1">
        <f>'Ponta - 4 trim - cat'!AF29</f>
        <v>79334.197799999994</v>
      </c>
      <c r="AE4" s="1">
        <f>'Ponta - 4 trim - cat'!AG29</f>
        <v>79181.537620000003</v>
      </c>
      <c r="AF4" s="1">
        <f>'Ponta - 4 trim - cat'!AH29</f>
        <v>78407.675149999995</v>
      </c>
      <c r="AG4" s="1">
        <f>'Ponta - 4 trim - cat'!AI29</f>
        <v>79968.22206</v>
      </c>
      <c r="AH4" s="1">
        <f>'Ponta - 4 trim - cat'!AJ29</f>
        <v>79196.197400000005</v>
      </c>
      <c r="AI4" s="1">
        <f>'Ponta - 4 trim - cat'!AK29</f>
        <v>80377.803419999997</v>
      </c>
      <c r="AJ4" s="1">
        <f>'Ponta - 4 trim - cat'!AL29</f>
        <v>78121.784729999999</v>
      </c>
      <c r="AK4" s="1">
        <f>'Ponta - 4 trim - cat'!AM29</f>
        <v>79416.747189999995</v>
      </c>
      <c r="AL4" s="1">
        <f>'Ponta - 4 trim - cat'!AN29</f>
        <v>78660.132190000004</v>
      </c>
    </row>
    <row r="5" spans="2:39" x14ac:dyDescent="0.3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4755.8241260000004</v>
      </c>
      <c r="F5" s="1">
        <f>'Ponta - 4 trim - cat'!H27</f>
        <v>4969.8137260000003</v>
      </c>
      <c r="G5" s="1">
        <f>'Ponta - 4 trim - cat'!I27</f>
        <v>5221.5966259999996</v>
      </c>
      <c r="H5" s="1">
        <f>'Ponta - 4 trim - cat'!J27</f>
        <v>5293.2442879999999</v>
      </c>
      <c r="I5" s="1">
        <f>'Ponta - 4 trim - cat'!K27</f>
        <v>7566.8935750000001</v>
      </c>
      <c r="J5" s="1">
        <f>'Ponta - 4 trim - cat'!L27</f>
        <v>9177.7666260000005</v>
      </c>
      <c r="K5" s="1">
        <f>'Ponta - 4 trim - cat'!M27</f>
        <v>9257.3736260000005</v>
      </c>
      <c r="L5" s="1">
        <f>'Ponta - 4 trim - cat'!N27</f>
        <v>9258.9682260000009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13642.13673</v>
      </c>
      <c r="AB5" s="1">
        <f>'Ponta - 4 trim - cat'!AD27</f>
        <v>13536.269550000001</v>
      </c>
      <c r="AC5" s="1">
        <f>'Ponta - 4 trim - cat'!AE27</f>
        <v>13642.13673</v>
      </c>
      <c r="AD5" s="1">
        <f>'Ponta - 4 trim - cat'!AF27</f>
        <v>12923.975710000001</v>
      </c>
      <c r="AE5" s="1">
        <f>'Ponta - 4 trim - cat'!AG27</f>
        <v>12939.14652</v>
      </c>
      <c r="AF5" s="1">
        <f>'Ponta - 4 trim - cat'!AH27</f>
        <v>13642.13673</v>
      </c>
      <c r="AG5" s="1">
        <f>'Ponta - 4 trim - cat'!AI27</f>
        <v>11952.725210000001</v>
      </c>
      <c r="AH5" s="1">
        <f>'Ponta - 4 trim - cat'!AJ27</f>
        <v>12406.46854</v>
      </c>
      <c r="AI5" s="1">
        <f>'Ponta - 4 trim - cat'!AK27</f>
        <v>11875.35461</v>
      </c>
      <c r="AJ5" s="1">
        <f>'Ponta - 4 trim - cat'!AL27</f>
        <v>13590.296549999999</v>
      </c>
      <c r="AK5" s="1">
        <f>'Ponta - 4 trim - cat'!AM27</f>
        <v>9885.8915589999997</v>
      </c>
      <c r="AL5" s="1">
        <f>'Ponta - 4 trim - cat'!AN27</f>
        <v>10243.080029999999</v>
      </c>
    </row>
    <row r="6" spans="2:39" x14ac:dyDescent="0.3">
      <c r="B6" s="16" t="s">
        <v>3</v>
      </c>
      <c r="C6" s="18">
        <f>'Ponta - 4 trim - cat'!E22</f>
        <v>10342.22056</v>
      </c>
      <c r="D6" s="18">
        <f>'Ponta - 4 trim - cat'!F22</f>
        <v>11079.70089</v>
      </c>
      <c r="E6" s="18">
        <f>'Ponta - 4 trim - cat'!G22</f>
        <v>11393.535</v>
      </c>
      <c r="F6" s="18">
        <f>'Ponta - 4 trim - cat'!H22</f>
        <v>10158.790069999999</v>
      </c>
      <c r="G6" s="18">
        <f>'Ponta - 4 trim - cat'!I22</f>
        <v>10843.97154</v>
      </c>
      <c r="H6" s="18">
        <f>'Ponta - 4 trim - cat'!J22</f>
        <v>10825.24156</v>
      </c>
      <c r="I6" s="18">
        <f>'Ponta - 4 trim - cat'!K22</f>
        <v>11426.17561</v>
      </c>
      <c r="J6" s="18">
        <f>'Ponta - 4 trim - cat'!L22</f>
        <v>11854.47992</v>
      </c>
      <c r="K6" s="18">
        <f>'Ponta - 4 trim - cat'!M22</f>
        <v>12570.484179999999</v>
      </c>
      <c r="L6" s="18">
        <f>'Ponta - 4 trim - cat'!N22</f>
        <v>12265.014359999999</v>
      </c>
      <c r="M6" s="18">
        <f>'Ponta - 4 trim - cat'!O22</f>
        <v>12007.12516</v>
      </c>
      <c r="N6" s="18">
        <f>'Ponta - 4 trim - cat'!P22</f>
        <v>12581.47597</v>
      </c>
      <c r="O6" s="18">
        <f>'Ponta - 4 trim - cat'!Q22</f>
        <v>13285.624400000001</v>
      </c>
      <c r="P6" s="18">
        <f>'Ponta - 4 trim - cat'!R22</f>
        <v>13404.24253</v>
      </c>
      <c r="Q6" s="18">
        <f>'Ponta - 4 trim - cat'!S22</f>
        <v>13769.19584</v>
      </c>
      <c r="R6" s="18">
        <f>'Ponta - 4 trim - cat'!T22</f>
        <v>13769.19584</v>
      </c>
      <c r="S6" s="18">
        <f>'Ponta - 4 trim - cat'!U22</f>
        <v>13580.08052</v>
      </c>
      <c r="T6" s="18">
        <f>'Ponta - 4 trim - cat'!V22</f>
        <v>14456.49171</v>
      </c>
      <c r="U6" s="18">
        <f>'Ponta - 4 trim - cat'!W22</f>
        <v>15332.902899999999</v>
      </c>
      <c r="V6" s="18">
        <f>'Ponta - 4 trim - cat'!X22</f>
        <v>16209.50359</v>
      </c>
      <c r="W6" s="18">
        <f>'Ponta - 4 trim - cat'!Y22</f>
        <v>17085.914779999999</v>
      </c>
      <c r="X6" s="18">
        <f>'Ponta - 4 trim - cat'!Z22</f>
        <v>17962.325970000002</v>
      </c>
      <c r="Y6" s="18">
        <f>'Ponta - 4 trim - cat'!AA22</f>
        <v>18838.926660000001</v>
      </c>
      <c r="Z6" s="18">
        <f>'Ponta - 4 trim - cat'!AB22</f>
        <v>19715.33786</v>
      </c>
      <c r="AA6" s="18">
        <f>'Ponta - 4 trim - cat'!AC22</f>
        <v>20591.749049999999</v>
      </c>
      <c r="AB6" s="18">
        <f>'Ponta - 4 trim - cat'!AD22</f>
        <v>20781.24336</v>
      </c>
      <c r="AC6" s="18">
        <f>'Ponta - 4 trim - cat'!AE22</f>
        <v>20350.428039999999</v>
      </c>
      <c r="AD6" s="18">
        <f>'Ponta - 4 trim - cat'!AF22</f>
        <v>21154.831399999999</v>
      </c>
      <c r="AE6" s="18">
        <f>'Ponta - 4 trim - cat'!AG22</f>
        <v>21350.010539999999</v>
      </c>
      <c r="AF6" s="18">
        <f>'Ponta - 4 trim - cat'!AH22</f>
        <v>21539.504850000001</v>
      </c>
      <c r="AG6" s="18">
        <f>'Ponta - 4 trim - cat'!AI22</f>
        <v>21384.877489999999</v>
      </c>
      <c r="AH6" s="18">
        <f>'Ponta - 4 trim - cat'!AJ22</f>
        <v>21574.371800000001</v>
      </c>
      <c r="AI6" s="18">
        <f>'Ponta - 4 trim - cat'!AK22</f>
        <v>21218.831259999999</v>
      </c>
      <c r="AJ6" s="18">
        <f>'Ponta - 4 trim - cat'!AL22</f>
        <v>22057.509139999998</v>
      </c>
      <c r="AK6" s="18">
        <f>'Ponta - 4 trim - cat'!AM22</f>
        <v>24363.901119999999</v>
      </c>
      <c r="AL6" s="18">
        <f>'Ponta - 4 trim - cat'!AN22</f>
        <v>23728.166010000001</v>
      </c>
    </row>
    <row r="7" spans="2:39" x14ac:dyDescent="0.3">
      <c r="B7" s="16" t="s">
        <v>4</v>
      </c>
      <c r="C7" s="1">
        <f>'Ponta - 4 trim - cat'!E20</f>
        <v>2106.5700000000002</v>
      </c>
      <c r="D7" s="1">
        <f>'Ponta - 4 trim - cat'!F20</f>
        <v>1840.095</v>
      </c>
      <c r="E7" s="1">
        <f>'Ponta - 4 trim - cat'!G20</f>
        <v>1840.095</v>
      </c>
      <c r="F7" s="1">
        <f>'Ponta - 4 trim - cat'!H20</f>
        <v>2211.4831170000002</v>
      </c>
      <c r="G7" s="1">
        <f>'Ponta - 4 trim - cat'!I20</f>
        <v>2635.32</v>
      </c>
      <c r="H7" s="1">
        <f>'Ponta - 4 trim - cat'!J20</f>
        <v>1825.02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2095.0949999999998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3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3">
      <c r="B9" s="16" t="s">
        <v>58</v>
      </c>
      <c r="C9" s="1">
        <f>'Ponta - 4 trim - cat'!E25</f>
        <v>3389.3013759999999</v>
      </c>
      <c r="D9" s="1">
        <f>'Ponta - 4 trim - cat'!F25</f>
        <v>4051.130134</v>
      </c>
      <c r="E9" s="1">
        <f>'Ponta - 4 trim - cat'!G25</f>
        <v>3380.4983510000002</v>
      </c>
      <c r="F9" s="1">
        <f>'Ponta - 4 trim - cat'!H25</f>
        <v>4163.1548730000004</v>
      </c>
      <c r="G9" s="1">
        <f>'Ponta - 4 trim - cat'!I25</f>
        <v>4685.0367910000004</v>
      </c>
      <c r="H9" s="1">
        <f>'Ponta - 4 trim - cat'!J25</f>
        <v>3624.8527300000001</v>
      </c>
      <c r="I9" s="1">
        <f>'Ponta - 4 trim - cat'!K25</f>
        <v>4367.1600829999998</v>
      </c>
      <c r="J9" s="1">
        <f>'Ponta - 4 trim - cat'!L25</f>
        <v>4072.022692</v>
      </c>
      <c r="K9" s="1">
        <f>'Ponta - 4 trim - cat'!M25</f>
        <v>3890.8515470000002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3">
      <c r="B10" s="16" t="s">
        <v>6</v>
      </c>
      <c r="C10" s="1">
        <f>'Ponta - 4 trim - cat'!E19</f>
        <v>8316.9610670000002</v>
      </c>
      <c r="D10" s="1">
        <f>'Ponta - 4 trim - cat'!F19</f>
        <v>8536.6204710000002</v>
      </c>
      <c r="E10" s="1">
        <f>'Ponta - 4 trim - cat'!G19</f>
        <v>8833.3065659999993</v>
      </c>
      <c r="F10" s="1">
        <f>'Ponta - 4 trim - cat'!H19</f>
        <v>9166.0886119999996</v>
      </c>
      <c r="G10" s="1">
        <f>'Ponta - 4 trim - cat'!I19</f>
        <v>9301.3457799999996</v>
      </c>
      <c r="H10" s="1">
        <f>'Ponta - 4 trim - cat'!J19</f>
        <v>9435.058583</v>
      </c>
      <c r="I10" s="1">
        <f>'Ponta - 4 trim - cat'!K19</f>
        <v>9603.9291119999998</v>
      </c>
      <c r="J10" s="1">
        <f>'Ponta - 4 trim - cat'!L19</f>
        <v>10218.59605</v>
      </c>
      <c r="K10" s="1">
        <f>'Ponta - 4 trim - cat'!M19</f>
        <v>10621.88838</v>
      </c>
      <c r="L10" s="1">
        <f>'Ponta - 4 trim - cat'!N19</f>
        <v>10709.52187</v>
      </c>
      <c r="M10" s="1">
        <f>'Ponta - 4 trim - cat'!O19</f>
        <v>14816.037410000001</v>
      </c>
      <c r="N10" s="1">
        <f>'Ponta - 4 trim - cat'!P19</f>
        <v>17086.79351</v>
      </c>
      <c r="O10" s="1">
        <f>'Ponta - 4 trim - cat'!Q19</f>
        <v>17369.373510000001</v>
      </c>
      <c r="P10" s="1">
        <f>'Ponta - 4 trim - cat'!R19</f>
        <v>17661.893510000002</v>
      </c>
      <c r="Q10" s="1">
        <f>'Ponta - 4 trim - cat'!S19</f>
        <v>17951.573509999998</v>
      </c>
      <c r="R10" s="1">
        <f>'Ponta - 4 trim - cat'!T19</f>
        <v>18236.99351</v>
      </c>
      <c r="S10" s="1">
        <f>'Ponta - 4 trim - cat'!U19</f>
        <v>18375.799749999998</v>
      </c>
      <c r="T10" s="1">
        <f>'Ponta - 4 trim - cat'!V19</f>
        <v>18604.419750000001</v>
      </c>
      <c r="U10" s="1">
        <f>'Ponta - 4 trim - cat'!W19</f>
        <v>18803.21975</v>
      </c>
      <c r="V10" s="1">
        <f>'Ponta - 4 trim - cat'!X19</f>
        <v>19022.60975</v>
      </c>
      <c r="W10" s="1">
        <f>'Ponta - 4 trim - cat'!Y19</f>
        <v>19215.019749999999</v>
      </c>
      <c r="X10" s="1">
        <f>'Ponta - 4 trim - cat'!Z19</f>
        <v>19294.534500000002</v>
      </c>
      <c r="Y10" s="1">
        <f>'Ponta - 4 trim - cat'!AA19</f>
        <v>19356.304499999998</v>
      </c>
      <c r="Z10" s="1">
        <f>'Ponta - 4 trim - cat'!AB19</f>
        <v>19439.374500000002</v>
      </c>
      <c r="AA10" s="1">
        <f>'Ponta - 4 trim - cat'!AC19</f>
        <v>19508.244500000001</v>
      </c>
      <c r="AB10" s="1">
        <f>'Ponta - 4 trim - cat'!AD19</f>
        <v>19613.324499999999</v>
      </c>
      <c r="AC10" s="1">
        <f>'Ponta - 4 trim - cat'!AE19</f>
        <v>19681.484499999999</v>
      </c>
      <c r="AD10" s="1">
        <f>'Ponta - 4 trim - cat'!AF19</f>
        <v>19776.624500000002</v>
      </c>
      <c r="AE10" s="1">
        <f>'Ponta - 4 trim - cat'!AG19</f>
        <v>19856.144499999999</v>
      </c>
      <c r="AF10" s="1">
        <f>'Ponta - 4 trim - cat'!AH19</f>
        <v>19947.0245</v>
      </c>
      <c r="AG10" s="1">
        <f>'Ponta - 4 trim - cat'!AI19</f>
        <v>19989.624500000002</v>
      </c>
      <c r="AH10" s="1">
        <f>'Ponta - 4 trim - cat'!AJ19</f>
        <v>19982.240000000002</v>
      </c>
      <c r="AI10" s="1">
        <f>'Ponta - 4 trim - cat'!AK19</f>
        <v>20035.490000000002</v>
      </c>
      <c r="AJ10" s="1">
        <f>'Ponta - 4 trim - cat'!AL19</f>
        <v>20096.55</v>
      </c>
      <c r="AK10" s="1">
        <f>'Ponta - 4 trim - cat'!AM19</f>
        <v>19992.18</v>
      </c>
      <c r="AL10" s="1">
        <f>'Ponta - 4 trim - cat'!AN19</f>
        <v>20267.66</v>
      </c>
    </row>
    <row r="11" spans="2:39" x14ac:dyDescent="0.3">
      <c r="B11" s="16" t="s">
        <v>7</v>
      </c>
      <c r="C11" s="1">
        <f>'Ponta - 4 trim - cat'!E21</f>
        <v>1093.0661789999999</v>
      </c>
      <c r="D11" s="1">
        <f>'Ponta - 4 trim - cat'!F21</f>
        <v>1937.7780439999999</v>
      </c>
      <c r="E11" s="1">
        <f>'Ponta - 4 trim - cat'!G21</f>
        <v>1457.1590309999999</v>
      </c>
      <c r="F11" s="1">
        <f>'Ponta - 4 trim - cat'!H21</f>
        <v>3411.8528759999999</v>
      </c>
      <c r="G11" s="1">
        <f>'Ponta - 4 trim - cat'!I21</f>
        <v>3723.6458539999999</v>
      </c>
      <c r="H11" s="1">
        <f>'Ponta - 4 trim - cat'!J21</f>
        <v>3370.5263540000001</v>
      </c>
      <c r="I11" s="1">
        <f>'Ponta - 4 trim - cat'!K21</f>
        <v>4085.8166059999999</v>
      </c>
      <c r="J11" s="1">
        <f>'Ponta - 4 trim - cat'!L21</f>
        <v>3429.7931060000001</v>
      </c>
      <c r="K11" s="1">
        <f>'Ponta - 4 trim - cat'!M21</f>
        <v>4019.7026059999998</v>
      </c>
      <c r="L11" s="1">
        <f>'Ponta - 4 trim - cat'!N21</f>
        <v>7671.7981129999998</v>
      </c>
      <c r="M11" s="1">
        <f>'Ponta - 4 trim - cat'!O21</f>
        <v>7671.5186949999998</v>
      </c>
      <c r="N11" s="1">
        <f>'Ponta - 4 trim - cat'!P21</f>
        <v>7671.5186949999998</v>
      </c>
      <c r="O11" s="1">
        <f>'Ponta - 4 trim - cat'!Q21</f>
        <v>9006.1917780000003</v>
      </c>
      <c r="P11" s="1">
        <f>'Ponta - 4 trim - cat'!R21</f>
        <v>10041.529850000001</v>
      </c>
      <c r="Q11" s="1">
        <f>'Ponta - 4 trim - cat'!S21</f>
        <v>10041.4215</v>
      </c>
      <c r="R11" s="1">
        <f>'Ponta - 4 trim - cat'!T21</f>
        <v>13349.083360000001</v>
      </c>
      <c r="S11" s="1">
        <f>'Ponta - 4 trim - cat'!U21</f>
        <v>14576.08196</v>
      </c>
      <c r="T11" s="1">
        <f>'Ponta - 4 trim - cat'!V21</f>
        <v>16023.734640000001</v>
      </c>
      <c r="U11" s="1">
        <f>'Ponta - 4 trim - cat'!W21</f>
        <v>17467.510160000002</v>
      </c>
      <c r="V11" s="1">
        <f>'Ponta - 4 trim - cat'!X21</f>
        <v>19083.937269999999</v>
      </c>
      <c r="W11" s="1">
        <f>'Ponta - 4 trim - cat'!Y21</f>
        <v>20461.754379999998</v>
      </c>
      <c r="X11" s="1">
        <f>'Ponta - 4 trim - cat'!Z21</f>
        <v>21689.674480000001</v>
      </c>
      <c r="Y11" s="1">
        <f>'Ponta - 4 trim - cat'!AA21</f>
        <v>24151.326659999999</v>
      </c>
      <c r="Z11" s="1">
        <f>'Ponta - 4 trim - cat'!AB21</f>
        <v>24686.439630000001</v>
      </c>
      <c r="AA11" s="1">
        <f>'Ponta - 4 trim - cat'!AC21</f>
        <v>24255.205460000001</v>
      </c>
      <c r="AB11" s="1">
        <f>'Ponta - 4 trim - cat'!AD21</f>
        <v>29357.837469999999</v>
      </c>
      <c r="AC11" s="1">
        <f>'Ponta - 4 trim - cat'!AE21</f>
        <v>31502.173330000001</v>
      </c>
      <c r="AD11" s="1">
        <f>'Ponta - 4 trim - cat'!AF21</f>
        <v>32725.761579999999</v>
      </c>
      <c r="AE11" s="1">
        <f>'Ponta - 4 trim - cat'!AG21</f>
        <v>34051.733289999996</v>
      </c>
      <c r="AF11" s="1">
        <f>'Ponta - 4 trim - cat'!AH21</f>
        <v>35156.228159999999</v>
      </c>
      <c r="AG11" s="1">
        <f>'Ponta - 4 trim - cat'!AI21</f>
        <v>36503.415309999997</v>
      </c>
      <c r="AH11" s="1">
        <f>'Ponta - 4 trim - cat'!AJ21</f>
        <v>36995.126689999997</v>
      </c>
      <c r="AI11" s="1">
        <f>'Ponta - 4 trim - cat'!AK21</f>
        <v>37323.943050000002</v>
      </c>
      <c r="AJ11" s="1">
        <f>'Ponta - 4 trim - cat'!AL21</f>
        <v>38416.179969999997</v>
      </c>
      <c r="AK11" s="1">
        <f>'Ponta - 4 trim - cat'!AM21</f>
        <v>39888.786679999997</v>
      </c>
      <c r="AL11" s="1">
        <f>'Ponta - 4 trim - cat'!AN21</f>
        <v>41477.67641</v>
      </c>
    </row>
    <row r="12" spans="2:39" x14ac:dyDescent="0.3">
      <c r="B12" s="16" t="s">
        <v>8</v>
      </c>
      <c r="C12" s="1">
        <f>'Ponta - 4 trim - cat'!E28</f>
        <v>2.9405999999999999</v>
      </c>
      <c r="D12" s="1">
        <f>'Ponta - 4 trim - cat'!F28</f>
        <v>3.1406000000000001</v>
      </c>
      <c r="E12" s="1">
        <f>'Ponta - 4 trim - cat'!G28</f>
        <v>132.08760000000001</v>
      </c>
      <c r="F12" s="1">
        <f>'Ponta - 4 trim - cat'!H28</f>
        <v>320.00200000000001</v>
      </c>
      <c r="G12" s="1">
        <f>'Ponta - 4 trim - cat'!I28</f>
        <v>394.649</v>
      </c>
      <c r="H12" s="1">
        <f>'Ponta - 4 trim - cat'!J28</f>
        <v>392.702</v>
      </c>
      <c r="I12" s="1">
        <f>'Ponta - 4 trim - cat'!K28</f>
        <v>428.86900000000003</v>
      </c>
      <c r="J12" s="1">
        <f>'Ponta - 4 trim - cat'!L28</f>
        <v>360.94799999999998</v>
      </c>
      <c r="K12" s="1">
        <f>'Ponta - 4 trim - cat'!M28</f>
        <v>421.86900000000003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740.93669469999998</v>
      </c>
      <c r="X12" s="1">
        <f>'Ponta - 4 trim - cat'!Z28</f>
        <v>1501.349179</v>
      </c>
      <c r="Y12" s="1">
        <f>'Ponta - 4 trim - cat'!AA28</f>
        <v>1501.349179</v>
      </c>
      <c r="Z12" s="1">
        <f>'Ponta - 4 trim - cat'!AB28</f>
        <v>1313.4151790000001</v>
      </c>
      <c r="AA12" s="1">
        <f>'Ponta - 4 trim - cat'!AC28</f>
        <v>1122.5207789999999</v>
      </c>
      <c r="AB12" s="1">
        <f>'Ponta - 4 trim - cat'!AD28</f>
        <v>2014.944915</v>
      </c>
      <c r="AC12" s="1">
        <f>'Ponta - 4 trim - cat'!AE28</f>
        <v>2842.1649400000001</v>
      </c>
      <c r="AD12" s="1">
        <f>'Ponta - 4 trim - cat'!AF28</f>
        <v>3673.4711040000002</v>
      </c>
      <c r="AE12" s="1">
        <f>'Ponta - 4 trim - cat'!AG28</f>
        <v>4502.115726</v>
      </c>
      <c r="AF12" s="1">
        <f>'Ponta - 4 trim - cat'!AH28</f>
        <v>5344.0418280000004</v>
      </c>
      <c r="AG12" s="1">
        <f>'Ponta - 4 trim - cat'!AI28</f>
        <v>6198.206142</v>
      </c>
      <c r="AH12" s="1">
        <f>'Ponta - 4 trim - cat'!AJ28</f>
        <v>7053.8504290000001</v>
      </c>
      <c r="AI12" s="1">
        <f>'Ponta - 4 trim - cat'!AK28</f>
        <v>7899.4145989999997</v>
      </c>
      <c r="AJ12" s="1">
        <f>'Ponta - 4 trim - cat'!AL28</f>
        <v>8838.0446479999991</v>
      </c>
      <c r="AK12" s="1">
        <f>'Ponta - 4 trim - cat'!AM28</f>
        <v>9733.315079</v>
      </c>
      <c r="AL12" s="1">
        <f>'Ponta - 4 trim - cat'!AN28</f>
        <v>10606.561460000001</v>
      </c>
      <c r="AM12" s="1"/>
    </row>
    <row r="13" spans="2:39" x14ac:dyDescent="0.3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3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0</v>
      </c>
      <c r="N14" s="32">
        <f>'Ponta - 4 trim - cat'!P26-PLANEL_BalPonta_Anual!N13</f>
        <v>0</v>
      </c>
      <c r="O14" s="32">
        <f>'Ponta - 4 trim - cat'!Q26-PLANEL_BalPonta_Anual!O13</f>
        <v>3461.2072400000002</v>
      </c>
      <c r="P14" s="32">
        <f>'Ponta - 4 trim - cat'!R26-PLANEL_BalPonta_Anual!P13</f>
        <v>5303.6437900000001</v>
      </c>
      <c r="Q14" s="32">
        <f>'Ponta - 4 trim - cat'!S26-PLANEL_BalPonta_Anual!Q13</f>
        <v>6775.8772770000005</v>
      </c>
      <c r="R14" s="32">
        <f>'Ponta - 4 trim - cat'!T26-PLANEL_BalPonta_Anual!R13</f>
        <v>7775.5879399999994</v>
      </c>
      <c r="S14" s="32">
        <f>'Ponta - 4 trim - cat'!U26-PLANEL_BalPonta_Anual!S13</f>
        <v>12816.15158</v>
      </c>
      <c r="T14" s="32">
        <f>'Ponta - 4 trim - cat'!V26-PLANEL_BalPonta_Anual!T13</f>
        <v>15088.007520000001</v>
      </c>
      <c r="U14" s="32">
        <f>'Ponta - 4 trim - cat'!W26-PLANEL_BalPonta_Anual!U13</f>
        <v>17365.289769999999</v>
      </c>
      <c r="V14" s="32">
        <f>'Ponta - 4 trim - cat'!X26-PLANEL_BalPonta_Anual!V13</f>
        <v>19577.642589999999</v>
      </c>
      <c r="W14" s="32">
        <f>'Ponta - 4 trim - cat'!Y26-PLANEL_BalPonta_Anual!W13</f>
        <v>21898.462060000002</v>
      </c>
      <c r="X14" s="32">
        <f>'Ponta - 4 trim - cat'!Z26-PLANEL_BalPonta_Anual!X13</f>
        <v>23880.996330000002</v>
      </c>
      <c r="Y14" s="32">
        <f>'Ponta - 4 trim - cat'!AA26-PLANEL_BalPonta_Anual!Y13</f>
        <v>25129.860779999999</v>
      </c>
      <c r="Z14" s="32">
        <f>'Ponta - 4 trim - cat'!AB26-PLANEL_BalPonta_Anual!Z13</f>
        <v>29543.30083</v>
      </c>
      <c r="AA14" s="32">
        <f>'Ponta - 4 trim - cat'!AC26-PLANEL_BalPonta_Anual!AA13</f>
        <v>32465.33959</v>
      </c>
      <c r="AB14" s="32">
        <f>'Ponta - 4 trim - cat'!AD26-PLANEL_BalPonta_Anual!AB13</f>
        <v>32671.334319999998</v>
      </c>
      <c r="AC14" s="32">
        <f>'Ponta - 4 trim - cat'!AE26-PLANEL_BalPonta_Anual!AC13</f>
        <v>34552.731029999995</v>
      </c>
      <c r="AD14" s="32">
        <f>'Ponta - 4 trim - cat'!AF26-PLANEL_BalPonta_Anual!AD13</f>
        <v>37102.494409999999</v>
      </c>
      <c r="AE14" s="32">
        <f>'Ponta - 4 trim - cat'!AG26-PLANEL_BalPonta_Anual!AE13</f>
        <v>39647.604589999995</v>
      </c>
      <c r="AF14" s="32">
        <f>'Ponta - 4 trim - cat'!AH26-PLANEL_BalPonta_Anual!AF13</f>
        <v>42458.034929999994</v>
      </c>
      <c r="AG14" s="32">
        <f>'Ponta - 4 trim - cat'!AI26-PLANEL_BalPonta_Anual!AG13</f>
        <v>45805.186299999994</v>
      </c>
      <c r="AH14" s="32">
        <f>'Ponta - 4 trim - cat'!AJ26-PLANEL_BalPonta_Anual!AH13</f>
        <v>49717.09678</v>
      </c>
      <c r="AI14" s="32">
        <f>'Ponta - 4 trim - cat'!AK26-PLANEL_BalPonta_Anual!AI13</f>
        <v>53310.688849999999</v>
      </c>
      <c r="AJ14" s="32">
        <f>'Ponta - 4 trim - cat'!AL26-PLANEL_BalPonta_Anual!AJ13</f>
        <v>56555.699269999997</v>
      </c>
      <c r="AK14" s="32">
        <f>'Ponta - 4 trim - cat'!AM26-PLANEL_BalPonta_Anual!AK13</f>
        <v>59834.39099</v>
      </c>
      <c r="AL14" s="32">
        <f>'Ponta - 4 trim - cat'!AN26-PLANEL_BalPonta_Anual!AL13</f>
        <v>62887.717679999994</v>
      </c>
    </row>
    <row r="15" spans="2:39" x14ac:dyDescent="0.3">
      <c r="B15" s="27" t="s">
        <v>9</v>
      </c>
      <c r="C15" s="28">
        <f t="shared" ref="C15:AL15" si="0">SUM(C4:C14)</f>
        <v>87332.361392000021</v>
      </c>
      <c r="D15" s="28">
        <f t="shared" si="0"/>
        <v>86804.318059000027</v>
      </c>
      <c r="E15" s="28">
        <f t="shared" si="0"/>
        <v>90710.285108000011</v>
      </c>
      <c r="F15" s="28">
        <f t="shared" si="0"/>
        <v>92836.015478000016</v>
      </c>
      <c r="G15" s="28">
        <f t="shared" si="0"/>
        <v>97878.489195000031</v>
      </c>
      <c r="H15" s="28">
        <f t="shared" si="0"/>
        <v>102968.92175900002</v>
      </c>
      <c r="I15" s="28">
        <f t="shared" si="0"/>
        <v>108022.11756</v>
      </c>
      <c r="J15" s="28">
        <f t="shared" si="0"/>
        <v>112503.57975800001</v>
      </c>
      <c r="K15" s="28">
        <f t="shared" si="0"/>
        <v>117242.16378300003</v>
      </c>
      <c r="L15" s="28">
        <f t="shared" si="0"/>
        <v>122115.14763000001</v>
      </c>
      <c r="M15" s="28">
        <f t="shared" si="0"/>
        <v>127184.68005300002</v>
      </c>
      <c r="N15" s="28">
        <f t="shared" si="0"/>
        <v>131587.666192</v>
      </c>
      <c r="O15" s="28">
        <f t="shared" si="0"/>
        <v>135780.09758220002</v>
      </c>
      <c r="P15" s="28">
        <f t="shared" si="0"/>
        <v>140139.21259500002</v>
      </c>
      <c r="Q15" s="28">
        <f t="shared" si="0"/>
        <v>144596.329922</v>
      </c>
      <c r="R15" s="28">
        <f t="shared" si="0"/>
        <v>149189.12244500002</v>
      </c>
      <c r="S15" s="28">
        <f t="shared" si="0"/>
        <v>153972.82560500002</v>
      </c>
      <c r="T15" s="28">
        <f t="shared" si="0"/>
        <v>158797.16541500005</v>
      </c>
      <c r="U15" s="28">
        <f t="shared" si="0"/>
        <v>163593.43437500004</v>
      </c>
      <c r="V15" s="28">
        <f t="shared" si="0"/>
        <v>168566.00631500004</v>
      </c>
      <c r="W15" s="28">
        <f t="shared" si="0"/>
        <v>173689.87818970002</v>
      </c>
      <c r="X15" s="28">
        <f t="shared" si="0"/>
        <v>179137.77802400003</v>
      </c>
      <c r="Y15" s="28">
        <f t="shared" si="0"/>
        <v>184539.04067399999</v>
      </c>
      <c r="Z15" s="28">
        <f t="shared" si="0"/>
        <v>190085.640744</v>
      </c>
      <c r="AA15" s="28">
        <f t="shared" si="0"/>
        <v>195466.38774400001</v>
      </c>
      <c r="AB15" s="76">
        <f t="shared" si="0"/>
        <v>200835.93469999998</v>
      </c>
      <c r="AC15" s="28">
        <f t="shared" si="0"/>
        <v>205597.00389499997</v>
      </c>
      <c r="AD15" s="28">
        <f t="shared" si="0"/>
        <v>210381.085089</v>
      </c>
      <c r="AE15" s="28">
        <f t="shared" si="0"/>
        <v>215218.02137100001</v>
      </c>
      <c r="AF15" s="28">
        <f t="shared" si="0"/>
        <v>220184.37473299998</v>
      </c>
      <c r="AG15" s="28">
        <f t="shared" si="0"/>
        <v>225236.98559699999</v>
      </c>
      <c r="AH15" s="28">
        <f t="shared" si="0"/>
        <v>230360.080224</v>
      </c>
      <c r="AI15" s="28">
        <f t="shared" si="0"/>
        <v>235476.25437400001</v>
      </c>
      <c r="AJ15" s="28">
        <f t="shared" si="0"/>
        <v>241110.79289300001</v>
      </c>
      <c r="AK15" s="28">
        <f t="shared" si="0"/>
        <v>246549.94120299997</v>
      </c>
      <c r="AL15" s="28">
        <f t="shared" si="0"/>
        <v>251305.72236500002</v>
      </c>
    </row>
    <row r="17" spans="2:40" x14ac:dyDescent="0.3">
      <c r="D17" s="1"/>
    </row>
    <row r="18" spans="2:40" x14ac:dyDescent="0.3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3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3">
      <c r="B20" s="16" t="s">
        <v>1</v>
      </c>
      <c r="C20" s="47">
        <f>IF(PLANEL_Pot_anual!C4&lt;&gt;0,C4/PLANEL_Pot_anual!C4,0)</f>
        <v>0.6172891585733038</v>
      </c>
      <c r="D20" s="47">
        <f>IF(PLANEL_Pot_anual!D4&lt;&gt;0,D4/PLANEL_Pot_anual!D4,0)</f>
        <v>0.58410442041794997</v>
      </c>
      <c r="E20" s="47">
        <f>IF(PLANEL_Pot_anual!E4&lt;&gt;0,E4/PLANEL_Pot_anual!E4,0)</f>
        <v>0.63312312665398152</v>
      </c>
      <c r="F20" s="47">
        <f>IF(PLANEL_Pot_anual!F4&lt;&gt;0,F4/PLANEL_Pot_anual!F4,0)</f>
        <v>0.56204638522402184</v>
      </c>
      <c r="G20" s="47">
        <f>IF(PLANEL_Pot_anual!G4&lt;&gt;0,G4/PLANEL_Pot_anual!G4,0)</f>
        <v>0.56012526676656182</v>
      </c>
      <c r="H20" s="47">
        <f>IF(PLANEL_Pot_anual!H4&lt;&gt;0,H4/PLANEL_Pot_anual!H4,0)</f>
        <v>0.60575545136873143</v>
      </c>
      <c r="I20" s="47">
        <f>IF(PLANEL_Pot_anual!I4&lt;&gt;0,I4/PLANEL_Pot_anual!I4,0)</f>
        <v>0.6030581601981585</v>
      </c>
      <c r="J20" s="47">
        <f>IF(PLANEL_Pot_anual!J4&lt;&gt;0,J4/PLANEL_Pot_anual!J4,0)</f>
        <v>0.62832936305531883</v>
      </c>
      <c r="K20" s="47">
        <f>IF(PLANEL_Pot_anual!K4&lt;&gt;0,K4/PLANEL_Pot_anual!K4,0)</f>
        <v>0.66065863053654672</v>
      </c>
      <c r="L20" s="47">
        <f>IF(PLANEL_Pot_anual!L4&lt;&gt;0,L4/PLANEL_Pot_anual!L4,0)</f>
        <v>0.66994853341818428</v>
      </c>
      <c r="M20" s="47">
        <f>IF(PLANEL_Pot_anual!M4&lt;&gt;0,M4/PLANEL_Pot_anual!M4,0)</f>
        <v>0.6701678014296949</v>
      </c>
      <c r="N20" s="47">
        <f>IF(PLANEL_Pot_anual!N4&lt;&gt;0,N4/PLANEL_Pot_anual!N4,0)</f>
        <v>0.67102377999585183</v>
      </c>
      <c r="O20" s="47">
        <f>IF(PLANEL_Pot_anual!O4&lt;&gt;0,O4/PLANEL_Pot_anual!O4,0)</f>
        <v>0.67184727533372524</v>
      </c>
      <c r="P20" s="47">
        <f>IF(PLANEL_Pot_anual!P4&lt;&gt;0,P4/PLANEL_Pot_anual!P4,0)</f>
        <v>0.6743168478936451</v>
      </c>
      <c r="Q20" s="47">
        <f>IF(PLANEL_Pot_anual!Q4&lt;&gt;0,Q4/PLANEL_Pot_anual!Q4,0)</f>
        <v>0.68027879592666085</v>
      </c>
      <c r="R20" s="47">
        <f>IF(PLANEL_Pot_anual!R4&lt;&gt;0,R4/PLANEL_Pot_anual!R4,0)</f>
        <v>0.68027879592666085</v>
      </c>
      <c r="S20" s="47">
        <f>IF(PLANEL_Pot_anual!S4&lt;&gt;0,S4/PLANEL_Pot_anual!S4,0)</f>
        <v>0.68027879592666085</v>
      </c>
      <c r="T20" s="47">
        <f>IF(PLANEL_Pot_anual!T4&lt;&gt;0,T4/PLANEL_Pot_anual!T4,0)</f>
        <v>0.68027879592666085</v>
      </c>
      <c r="U20" s="47">
        <f>IF(PLANEL_Pot_anual!U4&lt;&gt;0,U4/PLANEL_Pot_anual!U4,0)</f>
        <v>0.68027879592666085</v>
      </c>
      <c r="V20" s="47">
        <f>IF(PLANEL_Pot_anual!V4&lt;&gt;0,V4/PLANEL_Pot_anual!V4,0)</f>
        <v>0.68037615869549806</v>
      </c>
      <c r="W20" s="47">
        <f>IF(PLANEL_Pot_anual!W4&lt;&gt;0,W4/PLANEL_Pot_anual!W4,0)</f>
        <v>0.67979891819609117</v>
      </c>
      <c r="X20" s="47">
        <f>IF(PLANEL_Pot_anual!X4&lt;&gt;0,X4/PLANEL_Pot_anual!X4,0)</f>
        <v>0.68001860101443723</v>
      </c>
      <c r="Y20" s="47">
        <f>IF(PLANEL_Pot_anual!Y4&lt;&gt;0,Y4/PLANEL_Pot_anual!Y4,0)</f>
        <v>0.6771545368664692</v>
      </c>
      <c r="Z20" s="47">
        <f>IF(PLANEL_Pot_anual!Z4&lt;&gt;0,Z4/PLANEL_Pot_anual!Z4,0)</f>
        <v>0.67526403527052492</v>
      </c>
      <c r="AA20" s="47">
        <f>IF(PLANEL_Pot_anual!AA4&lt;&gt;0,AA4/PLANEL_Pot_anual!AA4,0)</f>
        <v>0.67599653375465996</v>
      </c>
      <c r="AB20" s="77">
        <f>IF(PLANEL_Pot_anual!AB4&lt;&gt;0,AB4/PLANEL_Pot_anual!AB4,0)</f>
        <v>0.66739637723839584</v>
      </c>
      <c r="AC20" s="47">
        <f>IF(PLANEL_Pot_anual!AC4&lt;&gt;0,AC4/PLANEL_Pot_anual!AC4,0)</f>
        <v>0.66878648821031084</v>
      </c>
      <c r="AD20" s="47">
        <f>IF(PLANEL_Pot_anual!AD4&lt;&gt;0,AD4/PLANEL_Pot_anual!AD4,0)</f>
        <v>0.66876997477359978</v>
      </c>
      <c r="AE20" s="47">
        <f>IF(PLANEL_Pot_anual!AE4&lt;&gt;0,AE4/PLANEL_Pot_anual!AE4,0)</f>
        <v>0.66748308277041968</v>
      </c>
      <c r="AF20" s="47">
        <f>IF(PLANEL_Pot_anual!AF4&lt;&gt;0,AF4/PLANEL_Pot_anual!AF4,0)</f>
        <v>0.66095959102421409</v>
      </c>
      <c r="AG20" s="47">
        <f>IF(PLANEL_Pot_anual!AG4&lt;&gt;0,AG4/PLANEL_Pot_anual!AG4,0)</f>
        <v>0.67411466092565475</v>
      </c>
      <c r="AH20" s="47">
        <f>IF(PLANEL_Pot_anual!AH4&lt;&gt;0,AH4/PLANEL_Pot_anual!AH4,0)</f>
        <v>0.66760666151669379</v>
      </c>
      <c r="AI20" s="47">
        <f>IF(PLANEL_Pot_anual!AI4&lt;&gt;0,AI4/PLANEL_Pot_anual!AI4,0)</f>
        <v>0.67756734240969108</v>
      </c>
      <c r="AJ20" s="47">
        <f>IF(PLANEL_Pot_anual!AJ4&lt;&gt;0,AJ4/PLANEL_Pot_anual!AJ4,0)</f>
        <v>0.65792383511380392</v>
      </c>
      <c r="AK20" s="47">
        <f>IF(PLANEL_Pot_anual!AK4&lt;&gt;0,AK4/PLANEL_Pot_anual!AK4,0)</f>
        <v>0.66882971330074226</v>
      </c>
      <c r="AL20" s="47">
        <f>IF(PLANEL_Pot_anual!AL4&lt;&gt;0,AL4/PLANEL_Pot_anual!AL4,0)</f>
        <v>0.66227473164047412</v>
      </c>
      <c r="AM20" s="46"/>
      <c r="AN20" s="1"/>
    </row>
    <row r="21" spans="2:40" x14ac:dyDescent="0.3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0.78909615382700904</v>
      </c>
      <c r="F21" s="47">
        <f>IF(PLANEL_Pot_anual!F5&lt;&gt;0,F5/PLANEL_Pot_anual!F5,0)</f>
        <v>0.79577804326056423</v>
      </c>
      <c r="G21" s="47">
        <f>IF(PLANEL_Pot_anual!G5&lt;&gt;0,G5/PLANEL_Pot_anual!G5,0)</f>
        <v>0.81993236935420699</v>
      </c>
      <c r="H21" s="47">
        <f>IF(PLANEL_Pot_anual!H5&lt;&gt;0,H5/PLANEL_Pot_anual!H5,0)</f>
        <v>0.79803756166677675</v>
      </c>
      <c r="I21" s="47">
        <f>IF(PLANEL_Pot_anual!I5&lt;&gt;0,I5/PLANEL_Pot_anual!I5,0)</f>
        <v>0.81977850372052863</v>
      </c>
      <c r="J21" s="47">
        <f>IF(PLANEL_Pot_anual!J5&lt;&gt;0,J5/PLANEL_Pot_anual!J5,0)</f>
        <v>0.81934644398350709</v>
      </c>
      <c r="K21" s="47">
        <f>IF(PLANEL_Pot_anual!K5&lt;&gt;0,K5/PLANEL_Pot_anual!K5,0)</f>
        <v>0.82645337043132228</v>
      </c>
      <c r="L21" s="47">
        <f>IF(PLANEL_Pot_anual!L5&lt;&gt;0,L5/PLANEL_Pot_anual!L5,0)</f>
        <v>0.8265957285771347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0.83651063544991777</v>
      </c>
      <c r="AC21" s="47">
        <f>IF(PLANEL_Pot_anual!AC5&lt;&gt;0,AC5/PLANEL_Pot_anual!AC5,0)</f>
        <v>0.84305298610923152</v>
      </c>
      <c r="AD21" s="47">
        <f>IF(PLANEL_Pot_anual!AD5&lt;&gt;0,AD5/PLANEL_Pot_anual!AD5,0)</f>
        <v>0.79867227036058852</v>
      </c>
      <c r="AE21" s="47">
        <f>IF(PLANEL_Pot_anual!AE5&lt;&gt;0,AE5/PLANEL_Pot_anual!AE5,0)</f>
        <v>0.79960979187392078</v>
      </c>
      <c r="AF21" s="47">
        <f>IF(PLANEL_Pot_anual!AF5&lt;&gt;0,AF5/PLANEL_Pot_anual!AF5,0)</f>
        <v>0.84305298610923152</v>
      </c>
      <c r="AG21" s="47">
        <f>IF(PLANEL_Pot_anual!AG5&lt;&gt;0,AG5/PLANEL_Pot_anual!AG5,0)</f>
        <v>0.73865120104492543</v>
      </c>
      <c r="AH21" s="47">
        <f>IF(PLANEL_Pot_anual!AH5&lt;&gt;0,AH5/PLANEL_Pot_anual!AH5,0)</f>
        <v>0.76669150564342992</v>
      </c>
      <c r="AI21" s="47">
        <f>IF(PLANEL_Pot_anual!AI5&lt;&gt;0,AI5/PLANEL_Pot_anual!AI5,0)</f>
        <v>0.73386987414152149</v>
      </c>
      <c r="AJ21" s="47">
        <f>IF(PLANEL_Pot_anual!AJ5&lt;&gt;0,AJ5/PLANEL_Pot_anual!AJ5,0)</f>
        <v>0.83984938102782714</v>
      </c>
      <c r="AK21" s="47">
        <f>IF(PLANEL_Pot_anual!AK5&lt;&gt;0,AK5/PLANEL_Pot_anual!AK5,0)</f>
        <v>0.61092558769325545</v>
      </c>
      <c r="AL21" s="47">
        <f>IF(PLANEL_Pot_anual!AL5&lt;&gt;0,AL5/PLANEL_Pot_anual!AL5,0)</f>
        <v>0.63299902186564105</v>
      </c>
      <c r="AM21" s="46"/>
      <c r="AN21" s="1"/>
    </row>
    <row r="22" spans="2:40" x14ac:dyDescent="0.3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3">
      <c r="B23" s="17" t="s">
        <v>3</v>
      </c>
      <c r="C23" s="48">
        <f>IF(PLANEL_Pot_anual!C7&lt;&gt;0,C6/PLANEL_Pot_anual!C7,0)</f>
        <v>0.91994632367330231</v>
      </c>
      <c r="D23" s="48">
        <f>IF(PLANEL_Pot_anual!D7&lt;&gt;0,D6/PLANEL_Pot_anual!D7,0)</f>
        <v>0.89701103401933324</v>
      </c>
      <c r="E23" s="48">
        <f>IF(PLANEL_Pot_anual!E7&lt;&gt;0,E6/PLANEL_Pot_anual!E7,0)</f>
        <v>0.92241899965996865</v>
      </c>
      <c r="F23" s="48">
        <f>IF(PLANEL_Pot_anual!F7&lt;&gt;0,F6/PLANEL_Pot_anual!F7,0)</f>
        <v>0.82059403786814</v>
      </c>
      <c r="G23" s="48">
        <f>IF(PLANEL_Pot_anual!G7&lt;&gt;0,G6/PLANEL_Pot_anual!G7,0)</f>
        <v>0.87594076964086665</v>
      </c>
      <c r="H23" s="48">
        <f>IF(PLANEL_Pot_anual!H7&lt;&gt;0,H6/PLANEL_Pot_anual!H7,0)</f>
        <v>0.79635425460698128</v>
      </c>
      <c r="I23" s="48">
        <f>IF(PLANEL_Pot_anual!I7&lt;&gt;0,I6/PLANEL_Pot_anual!I7,0)</f>
        <v>0.8405617103762828</v>
      </c>
      <c r="J23" s="48">
        <f>IF(PLANEL_Pot_anual!J7&lt;&gt;0,J6/PLANEL_Pot_anual!J7,0)</f>
        <v>0.87203124296569834</v>
      </c>
      <c r="K23" s="48">
        <f>IF(PLANEL_Pot_anual!K7&lt;&gt;0,K6/PLANEL_Pot_anual!K7,0)</f>
        <v>0.92470826688244812</v>
      </c>
      <c r="L23" s="48">
        <f>IF(PLANEL_Pot_anual!L7&lt;&gt;0,L6/PLANEL_Pot_anual!L7,0)</f>
        <v>0.90371982581400989</v>
      </c>
      <c r="M23" s="48">
        <f>IF(PLANEL_Pot_anual!M7&lt;&gt;0,M6/PLANEL_Pot_anual!M7,0)</f>
        <v>0.94747156002717237</v>
      </c>
      <c r="N23" s="48">
        <f>IF(PLANEL_Pot_anual!N7&lt;&gt;0,N6/PLANEL_Pot_anual!N7,0)</f>
        <v>0.94747156000837851</v>
      </c>
      <c r="O23" s="48">
        <f>IF(PLANEL_Pot_anual!O7&lt;&gt;0,O6/PLANEL_Pot_anual!O7,0)</f>
        <v>0.94747155996013954</v>
      </c>
      <c r="P23" s="48">
        <f>IF(PLANEL_Pot_anual!P7&lt;&gt;0,P6/PLANEL_Pot_anual!P7,0)</f>
        <v>0.9474715599830138</v>
      </c>
      <c r="Q23" s="48">
        <f>IF(PLANEL_Pot_anual!Q7&lt;&gt;0,Q6/PLANEL_Pot_anual!Q7,0)</f>
        <v>0.94747156005232402</v>
      </c>
      <c r="R23" s="48">
        <f>IF(PLANEL_Pot_anual!R7&lt;&gt;0,R6/PLANEL_Pot_anual!R7,0)</f>
        <v>0.94747156005232402</v>
      </c>
      <c r="S23" s="48">
        <f>IF(PLANEL_Pot_anual!S7&lt;&gt;0,S6/PLANEL_Pot_anual!S7,0)</f>
        <v>0.94747156028859336</v>
      </c>
      <c r="T23" s="48">
        <f>IF(PLANEL_Pot_anual!T7&lt;&gt;0,T6/PLANEL_Pot_anual!T7,0)</f>
        <v>0.94747156007447919</v>
      </c>
      <c r="U23" s="48">
        <f>IF(PLANEL_Pot_anual!U7&lt;&gt;0,U6/PLANEL_Pot_anual!U7,0)</f>
        <v>0.94747155988484189</v>
      </c>
      <c r="V23" s="48">
        <f>IF(PLANEL_Pot_anual!V7&lt;&gt;0,V6/PLANEL_Pot_anual!V7,0)</f>
        <v>0.94747156004818744</v>
      </c>
      <c r="W23" s="48">
        <f>IF(PLANEL_Pot_anual!W7&lt;&gt;0,W6/PLANEL_Pot_anual!W7,0)</f>
        <v>0.94747155987935561</v>
      </c>
      <c r="X23" s="48">
        <f>IF(PLANEL_Pot_anual!X7&lt;&gt;0,X6/PLANEL_Pot_anual!X7,0)</f>
        <v>0.94747155972699904</v>
      </c>
      <c r="Y23" s="48">
        <f>IF(PLANEL_Pot_anual!Y7&lt;&gt;0,Y6/PLANEL_Pot_anual!Y7,0)</f>
        <v>0.94747155987489062</v>
      </c>
      <c r="Z23" s="48">
        <f>IF(PLANEL_Pot_anual!Z7&lt;&gt;0,Z6/PLANEL_Pot_anual!Z7,0)</f>
        <v>0.94747156021685519</v>
      </c>
      <c r="AA23" s="48">
        <f>IF(PLANEL_Pot_anual!AA7&lt;&gt;0,AA6/PLANEL_Pot_anual!AA7,0)</f>
        <v>0.94747156006958888</v>
      </c>
      <c r="AB23" s="48">
        <f>IF(PLANEL_Pot_anual!AB7&lt;&gt;0,AB6/PLANEL_Pot_anual!AB7,0)</f>
        <v>0.94747155997776911</v>
      </c>
      <c r="AC23" s="48">
        <f>IF(PLANEL_Pot_anual!AC7&lt;&gt;0,AC6/PLANEL_Pot_anual!AC7,0)</f>
        <v>0.9194331054108833</v>
      </c>
      <c r="AD23" s="48">
        <f>IF(PLANEL_Pot_anual!AD7&lt;&gt;0,AD6/PLANEL_Pot_anual!AD7,0)</f>
        <v>0.94721701939287462</v>
      </c>
      <c r="AE23" s="48">
        <f>IF(PLANEL_Pot_anual!AE7&lt;&gt;0,AE6/PLANEL_Pot_anual!AE7,0)</f>
        <v>0.94747156010334055</v>
      </c>
      <c r="AF23" s="48">
        <f>IF(PLANEL_Pot_anual!AF7&lt;&gt;0,AF6/PLANEL_Pot_anual!AF7,0)</f>
        <v>0.94747156001445632</v>
      </c>
      <c r="AG23" s="48">
        <f>IF(PLANEL_Pot_anual!AG7&lt;&gt;0,AG6/PLANEL_Pot_anual!AG7,0)</f>
        <v>0.94747155995217824</v>
      </c>
      <c r="AH23" s="48">
        <f>IF(PLANEL_Pot_anual!AH7&lt;&gt;0,AH6/PLANEL_Pot_anual!AH7,0)</f>
        <v>0.94747155986476528</v>
      </c>
      <c r="AI23" s="48">
        <f>IF(PLANEL_Pot_anual!AI7&lt;&gt;0,AI6/PLANEL_Pot_anual!AI7,0)</f>
        <v>0.8904170362667041</v>
      </c>
      <c r="AJ23" s="48">
        <f>IF(PLANEL_Pot_anual!AJ7&lt;&gt;0,AJ6/PLANEL_Pot_anual!AJ7,0)</f>
        <v>0.87978797957059496</v>
      </c>
      <c r="AK23" s="48">
        <f>IF(PLANEL_Pot_anual!AK7&lt;&gt;0,AK6/PLANEL_Pot_anual!AK7,0)</f>
        <v>0.94644100575361867</v>
      </c>
      <c r="AL23" s="48">
        <f>IF(PLANEL_Pot_anual!AL7&lt;&gt;0,AL6/PLANEL_Pot_anual!AL7,0)</f>
        <v>0.91963679521331254</v>
      </c>
      <c r="AM23" s="46"/>
    </row>
    <row r="24" spans="2:40" x14ac:dyDescent="0.3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3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3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3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3">
      <c r="B28" s="16" t="s">
        <v>58</v>
      </c>
      <c r="C28" s="47">
        <f>IF(PLANEL_Pot_anual!C12&lt;&gt;0,C9/PLANEL_Pot_anual!C12,0)</f>
        <v>0.65382564450788994</v>
      </c>
      <c r="D28" s="47">
        <f>IF(PLANEL_Pot_anual!D12&lt;&gt;0,D9/PLANEL_Pot_anual!D12,0)</f>
        <v>0.78149815463559547</v>
      </c>
      <c r="E28" s="47">
        <f>IF(PLANEL_Pot_anual!E12&lt;&gt;0,E9/PLANEL_Pot_anual!E12,0)</f>
        <v>0.65212746460125781</v>
      </c>
      <c r="F28" s="47">
        <f>IF(PLANEL_Pot_anual!F12&lt;&gt;0,F9/PLANEL_Pot_anual!F12,0)</f>
        <v>0.80310869883097347</v>
      </c>
      <c r="G28" s="47">
        <f>IF(PLANEL_Pot_anual!G12&lt;&gt;0,G9/PLANEL_Pot_anual!G12,0)</f>
        <v>0.90378424919942901</v>
      </c>
      <c r="H28" s="47">
        <f>IF(PLANEL_Pot_anual!H12&lt;&gt;0,H9/PLANEL_Pot_anual!H12,0)</f>
        <v>0.69926554458119528</v>
      </c>
      <c r="I28" s="47">
        <f>IF(PLANEL_Pot_anual!I12&lt;&gt;0,I9/PLANEL_Pot_anual!I12,0)</f>
        <v>0.84246307399976839</v>
      </c>
      <c r="J28" s="47">
        <f>IF(PLANEL_Pot_anual!J12&lt;&gt;0,J9/PLANEL_Pot_anual!J12,0)</f>
        <v>0.78552851035919591</v>
      </c>
      <c r="K28" s="47">
        <f>IF(PLANEL_Pot_anual!K12&lt;&gt;0,K9/PLANEL_Pot_anual!K12,0)</f>
        <v>0.77946422000520876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3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3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3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3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3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3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3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3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3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3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3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1.0000000000000002</v>
      </c>
      <c r="R39" s="54">
        <f>IF(PLANEL_Pot_anual!R23&lt;&gt;0,R14/PLANEL_Pot_anual!R23,0)</f>
        <v>1.0000000000128608</v>
      </c>
      <c r="S39" s="54">
        <f>IF(PLANEL_Pot_anual!S23&lt;&gt;0,S14/PLANEL_Pot_anual!S23,0)</f>
        <v>1.0000000003121061</v>
      </c>
      <c r="T39" s="54">
        <f>IF(PLANEL_Pot_anual!T23&lt;&gt;0,T14/PLANEL_Pot_anual!T23,0)</f>
        <v>1.0000000001988334</v>
      </c>
      <c r="U39" s="54">
        <f>IF(PLANEL_Pot_anual!U23&lt;&gt;0,U14/PLANEL_Pot_anual!U23,0)</f>
        <v>0.99999999959689712</v>
      </c>
      <c r="V39" s="54">
        <f>IF(PLANEL_Pot_anual!V23&lt;&gt;0,V14/PLANEL_Pot_anual!V23,0)</f>
        <v>1.0000000001532359</v>
      </c>
      <c r="W39" s="54">
        <f>IF(PLANEL_Pot_anual!W23&lt;&gt;0,W14/PLANEL_Pot_anual!W23,0)</f>
        <v>0.99999999968034292</v>
      </c>
      <c r="X39" s="54">
        <f>IF(PLANEL_Pot_anual!X23&lt;&gt;0,X14/PLANEL_Pot_anual!X23,0)</f>
        <v>1.0000000001256228</v>
      </c>
      <c r="Y39" s="54">
        <f>IF(PLANEL_Pot_anual!Y23&lt;&gt;0,Y14/PLANEL_Pot_anual!Y23,0)</f>
        <v>1.0000000001193798</v>
      </c>
      <c r="Z39" s="54">
        <f>IF(PLANEL_Pot_anual!Z23&lt;&gt;0,Z14/PLANEL_Pot_anual!Z23,0)</f>
        <v>0.99999999976305964</v>
      </c>
      <c r="AA39" s="54">
        <f>IF(PLANEL_Pot_anual!AA23&lt;&gt;0,AA14/PLANEL_Pot_anual!AA23,0)</f>
        <v>0.99999999978438547</v>
      </c>
      <c r="AB39" s="84">
        <f>IF(PLANEL_Pot_anual!AB23&lt;&gt;0,AB14/PLANEL_Pot_anual!AB23,0)</f>
        <v>0.99999999978574483</v>
      </c>
      <c r="AC39" s="54">
        <f>IF(PLANEL_Pot_anual!AC23&lt;&gt;0,AC14/PLANEL_Pot_anual!AC23,0)</f>
        <v>1.0000000000868237</v>
      </c>
      <c r="AD39" s="54">
        <f>IF(PLANEL_Pot_anual!AD23&lt;&gt;0,AD14/PLANEL_Pot_anual!AD23,0)</f>
        <v>1.0000000000808571</v>
      </c>
      <c r="AE39" s="54">
        <f>IF(PLANEL_Pot_anual!AE23&lt;&gt;0,AE14/PLANEL_Pot_anual!AE23,0)</f>
        <v>1.0000000000756664</v>
      </c>
      <c r="AF39" s="54">
        <f>IF(PLANEL_Pot_anual!AF23&lt;&gt;0,AF14/PLANEL_Pot_anual!AF23,0)</f>
        <v>1.0000000000706579</v>
      </c>
      <c r="AG39" s="54">
        <f>IF(PLANEL_Pot_anual!AG23&lt;&gt;0,AG14/PLANEL_Pot_anual!AG23,0)</f>
        <v>0.9999999998471788</v>
      </c>
      <c r="AH39" s="54">
        <f>IF(PLANEL_Pot_anual!AH23&lt;&gt;0,AH14/PLANEL_Pot_anual!AH23,0)</f>
        <v>1.0000000000603415</v>
      </c>
      <c r="AI39" s="54">
        <f>IF(PLANEL_Pot_anual!AI23&lt;&gt;0,AI14/PLANEL_Pot_anual!AI23,0)</f>
        <v>1.0000000000562739</v>
      </c>
      <c r="AJ39" s="54">
        <f>IF(PLANEL_Pot_anual!AJ23&lt;&gt;0,AJ14/PLANEL_Pot_anual!AJ23,0)</f>
        <v>1.0000000000530451</v>
      </c>
      <c r="AK39" s="54">
        <f>IF(PLANEL_Pot_anual!AK23&lt;&gt;0,AK14/PLANEL_Pot_anual!AK23,0)</f>
        <v>1.0000000000501383</v>
      </c>
      <c r="AL39" s="54">
        <f>IF(PLANEL_Pot_anual!AL23&lt;&gt;0,AL14/PLANEL_Pot_anual!AL23,0)</f>
        <v>0.99978180807139927</v>
      </c>
      <c r="AM39" s="46"/>
    </row>
    <row r="40" spans="2:39" x14ac:dyDescent="0.3">
      <c r="B40" s="27" t="s">
        <v>9</v>
      </c>
      <c r="C40" s="28">
        <v>0</v>
      </c>
      <c r="D40" s="28">
        <f t="shared" ref="D40:AL40" si="1">D15-C15</f>
        <v>-528.04333299999416</v>
      </c>
      <c r="E40" s="28">
        <f t="shared" si="1"/>
        <v>3905.9670489999844</v>
      </c>
      <c r="F40" s="28">
        <f t="shared" si="1"/>
        <v>2125.7303700000048</v>
      </c>
      <c r="G40" s="28">
        <f t="shared" si="1"/>
        <v>5042.4737170000153</v>
      </c>
      <c r="H40" s="28">
        <f t="shared" si="1"/>
        <v>5090.4325639999879</v>
      </c>
      <c r="I40" s="28">
        <f t="shared" si="1"/>
        <v>5053.1958009999798</v>
      </c>
      <c r="J40" s="28">
        <f t="shared" si="1"/>
        <v>4481.4621980000084</v>
      </c>
      <c r="K40" s="28">
        <f t="shared" si="1"/>
        <v>4738.5840250000183</v>
      </c>
      <c r="L40" s="28">
        <f t="shared" si="1"/>
        <v>4872.9838469999813</v>
      </c>
      <c r="M40" s="28">
        <f t="shared" si="1"/>
        <v>5069.5324230000115</v>
      </c>
      <c r="N40" s="28">
        <f t="shared" si="1"/>
        <v>4402.986138999986</v>
      </c>
      <c r="O40" s="28">
        <f t="shared" si="1"/>
        <v>4192.431390200014</v>
      </c>
      <c r="P40" s="28">
        <f t="shared" si="1"/>
        <v>4359.1150128000008</v>
      </c>
      <c r="Q40" s="28">
        <f t="shared" si="1"/>
        <v>4457.1173269999854</v>
      </c>
      <c r="R40" s="28">
        <f t="shared" si="1"/>
        <v>4592.792523000011</v>
      </c>
      <c r="S40" s="28">
        <f t="shared" si="1"/>
        <v>4783.7031600000046</v>
      </c>
      <c r="T40" s="28">
        <f t="shared" si="1"/>
        <v>4824.339810000034</v>
      </c>
      <c r="U40" s="28">
        <f t="shared" si="1"/>
        <v>4796.2689599999867</v>
      </c>
      <c r="V40" s="28">
        <f t="shared" si="1"/>
        <v>4972.5719399999944</v>
      </c>
      <c r="W40" s="28">
        <f t="shared" si="1"/>
        <v>5123.8718746999803</v>
      </c>
      <c r="X40" s="28">
        <f t="shared" si="1"/>
        <v>5447.899834300013</v>
      </c>
      <c r="Y40" s="28">
        <f t="shared" si="1"/>
        <v>5401.2626499999606</v>
      </c>
      <c r="Z40" s="28">
        <f t="shared" si="1"/>
        <v>5546.600070000015</v>
      </c>
      <c r="AA40" s="28">
        <f t="shared" si="1"/>
        <v>5380.747000000003</v>
      </c>
      <c r="AB40" s="76">
        <f t="shared" si="1"/>
        <v>5369.5469559999765</v>
      </c>
      <c r="AC40" s="28">
        <f t="shared" si="1"/>
        <v>4761.0691949999891</v>
      </c>
      <c r="AD40" s="28">
        <f t="shared" si="1"/>
        <v>4784.0811940000276</v>
      </c>
      <c r="AE40" s="28">
        <f t="shared" si="1"/>
        <v>4836.9362820000097</v>
      </c>
      <c r="AF40" s="28">
        <f t="shared" si="1"/>
        <v>4966.3533619999653</v>
      </c>
      <c r="AG40" s="28">
        <f t="shared" si="1"/>
        <v>5052.6108640000166</v>
      </c>
      <c r="AH40" s="28">
        <f t="shared" si="1"/>
        <v>5123.0946270000131</v>
      </c>
      <c r="AI40" s="28">
        <f t="shared" si="1"/>
        <v>5116.1741500000062</v>
      </c>
      <c r="AJ40" s="28">
        <f t="shared" si="1"/>
        <v>5634.5385189999943</v>
      </c>
      <c r="AK40" s="28">
        <f t="shared" si="1"/>
        <v>5439.1483099999605</v>
      </c>
      <c r="AL40" s="28">
        <f t="shared" si="1"/>
        <v>4755.7811620000575</v>
      </c>
    </row>
    <row r="41" spans="2:39" x14ac:dyDescent="0.3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61" t="s">
        <v>226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1297.2951190000001</v>
      </c>
      <c r="AS6" s="33">
        <v>4757.8594359999997</v>
      </c>
      <c r="AT6" s="33">
        <v>6003.1544439999998</v>
      </c>
      <c r="AU6" s="33">
        <v>4336.8646179999996</v>
      </c>
      <c r="AV6" s="33">
        <v>1297.2951190000001</v>
      </c>
      <c r="AW6" s="33">
        <v>4757.8594359999997</v>
      </c>
      <c r="AX6" s="33">
        <v>6003.1544439999998</v>
      </c>
      <c r="AY6" s="33">
        <v>4336.8646179999996</v>
      </c>
      <c r="AZ6" s="33">
        <v>1060.568493</v>
      </c>
      <c r="BA6" s="33">
        <v>2336.1846019999998</v>
      </c>
      <c r="BB6" s="33">
        <v>2689.3343669999999</v>
      </c>
      <c r="BC6" s="33">
        <v>2225.1182079999999</v>
      </c>
      <c r="BD6" s="33">
        <v>4614.8944250000004</v>
      </c>
      <c r="BE6" s="33">
        <v>5890.510534</v>
      </c>
      <c r="BF6" s="33">
        <v>5597.4192199999998</v>
      </c>
      <c r="BG6" s="33">
        <v>6048.7112559999996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3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41</v>
      </c>
    </row>
    <row r="11" spans="1:159" x14ac:dyDescent="0.3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43</v>
      </c>
    </row>
    <row r="13" spans="1:159" x14ac:dyDescent="0.3">
      <c r="B13" s="33" t="s">
        <v>14</v>
      </c>
      <c r="C13" s="33" t="s">
        <v>44</v>
      </c>
    </row>
    <row r="14" spans="1:159" x14ac:dyDescent="0.3">
      <c r="B14" s="33" t="s">
        <v>14</v>
      </c>
      <c r="C14" s="33" t="s">
        <v>45</v>
      </c>
    </row>
    <row r="15" spans="1:159" x14ac:dyDescent="0.3">
      <c r="B15" s="33" t="s">
        <v>14</v>
      </c>
      <c r="C15" s="33" t="s">
        <v>46</v>
      </c>
    </row>
    <row r="16" spans="1:159" x14ac:dyDescent="0.3">
      <c r="B16" s="33" t="s">
        <v>14</v>
      </c>
      <c r="C16" s="33" t="s">
        <v>47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1395.215031</v>
      </c>
      <c r="AS17" s="33">
        <v>5759.5641820000001</v>
      </c>
      <c r="AT17" s="33">
        <v>7373.8873149999999</v>
      </c>
      <c r="AU17" s="33">
        <v>5210.3701650000003</v>
      </c>
      <c r="AV17" s="33">
        <v>1395.215031</v>
      </c>
      <c r="AW17" s="33">
        <v>5759.5641820000001</v>
      </c>
      <c r="AX17" s="33">
        <v>7373.8873149999999</v>
      </c>
      <c r="AY17" s="33">
        <v>5210.3701650000003</v>
      </c>
      <c r="AZ17" s="33">
        <v>1103.166442</v>
      </c>
      <c r="BA17" s="33">
        <v>2771.954682</v>
      </c>
      <c r="BB17" s="33">
        <v>3285.6421869999999</v>
      </c>
      <c r="BC17" s="33">
        <v>2605.117988</v>
      </c>
      <c r="BD17" s="33">
        <v>4657.4923740000004</v>
      </c>
      <c r="BE17" s="33">
        <v>6326.2806140000002</v>
      </c>
      <c r="BF17" s="33">
        <v>6193.7270410000001</v>
      </c>
      <c r="BG17" s="33">
        <v>6428.7110359999997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3">
      <c r="B18" s="33" t="s">
        <v>16</v>
      </c>
      <c r="C18" s="33" t="s">
        <v>37</v>
      </c>
    </row>
    <row r="19" spans="2:159" x14ac:dyDescent="0.3">
      <c r="B19" s="33" t="s">
        <v>16</v>
      </c>
      <c r="C19" s="33" t="s">
        <v>38</v>
      </c>
    </row>
    <row r="20" spans="2:159" x14ac:dyDescent="0.3">
      <c r="B20" s="33" t="s">
        <v>16</v>
      </c>
      <c r="C20" s="33" t="s">
        <v>39</v>
      </c>
    </row>
    <row r="21" spans="2:159" x14ac:dyDescent="0.3">
      <c r="B21" s="33" t="s">
        <v>16</v>
      </c>
      <c r="C21" s="33" t="s">
        <v>40</v>
      </c>
    </row>
    <row r="22" spans="2:159" x14ac:dyDescent="0.3">
      <c r="B22" s="33" t="s">
        <v>16</v>
      </c>
      <c r="C22" s="33" t="s">
        <v>41</v>
      </c>
    </row>
    <row r="23" spans="2:159" x14ac:dyDescent="0.3">
      <c r="B23" s="33" t="s">
        <v>16</v>
      </c>
      <c r="C23" s="33" t="s">
        <v>42</v>
      </c>
    </row>
    <row r="24" spans="2:159" x14ac:dyDescent="0.3">
      <c r="B24" s="33" t="s">
        <v>16</v>
      </c>
      <c r="C24" s="33" t="s">
        <v>43</v>
      </c>
    </row>
    <row r="25" spans="2:159" x14ac:dyDescent="0.3">
      <c r="B25" s="33" t="s">
        <v>16</v>
      </c>
      <c r="C25" s="33" t="s">
        <v>44</v>
      </c>
    </row>
    <row r="26" spans="2:159" x14ac:dyDescent="0.3">
      <c r="B26" s="33" t="s">
        <v>16</v>
      </c>
      <c r="C26" s="33" t="s">
        <v>45</v>
      </c>
    </row>
    <row r="27" spans="2:159" x14ac:dyDescent="0.3">
      <c r="B27" s="33" t="s">
        <v>16</v>
      </c>
      <c r="C27" s="33" t="s">
        <v>46</v>
      </c>
    </row>
    <row r="28" spans="2:159" x14ac:dyDescent="0.3">
      <c r="B28" s="33" t="s">
        <v>16</v>
      </c>
      <c r="C28" s="33" t="s">
        <v>47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37</v>
      </c>
    </row>
    <row r="31" spans="2:159" x14ac:dyDescent="0.3">
      <c r="B31" s="33" t="s">
        <v>17</v>
      </c>
      <c r="C31" s="33" t="s">
        <v>38</v>
      </c>
    </row>
    <row r="32" spans="2:159" x14ac:dyDescent="0.3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733.66947200000004</v>
      </c>
      <c r="BB32" s="33">
        <v>928.64131359999999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870.10552770000004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16.987109019999998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41</v>
      </c>
    </row>
    <row r="35" spans="2:159" x14ac:dyDescent="0.3">
      <c r="B35" s="33" t="s">
        <v>17</v>
      </c>
      <c r="C35" s="33" t="s">
        <v>42</v>
      </c>
    </row>
    <row r="36" spans="2:159" x14ac:dyDescent="0.3">
      <c r="B36" s="33" t="s">
        <v>17</v>
      </c>
      <c r="C36" s="33" t="s">
        <v>43</v>
      </c>
    </row>
    <row r="37" spans="2:159" x14ac:dyDescent="0.3">
      <c r="B37" s="33" t="s">
        <v>17</v>
      </c>
      <c r="C37" s="33" t="s">
        <v>44</v>
      </c>
    </row>
    <row r="38" spans="2:159" x14ac:dyDescent="0.3">
      <c r="B38" s="33" t="s">
        <v>17</v>
      </c>
      <c r="C38" s="33" t="s">
        <v>45</v>
      </c>
    </row>
    <row r="39" spans="2:159" x14ac:dyDescent="0.3">
      <c r="B39" s="33" t="s">
        <v>17</v>
      </c>
      <c r="C39" s="33" t="s">
        <v>46</v>
      </c>
    </row>
    <row r="40" spans="2:159" x14ac:dyDescent="0.3">
      <c r="B40" s="33" t="s">
        <v>17</v>
      </c>
      <c r="C40" s="33" t="s">
        <v>47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604.75579860000005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1046.4040709999999</v>
      </c>
      <c r="BA41" s="33">
        <v>0</v>
      </c>
      <c r="BB41" s="33">
        <v>1241.3759130000001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1182.8401269999999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37</v>
      </c>
    </row>
    <row r="43" spans="2:159" x14ac:dyDescent="0.3">
      <c r="B43" s="33" t="s">
        <v>18</v>
      </c>
      <c r="C43" s="33" t="s">
        <v>38</v>
      </c>
    </row>
    <row r="44" spans="2:159" x14ac:dyDescent="0.3">
      <c r="B44" s="33" t="s">
        <v>18</v>
      </c>
      <c r="C44" s="33" t="s">
        <v>39</v>
      </c>
    </row>
    <row r="45" spans="2:159" x14ac:dyDescent="0.3">
      <c r="B45" s="33" t="s">
        <v>18</v>
      </c>
      <c r="C45" s="33" t="s">
        <v>40</v>
      </c>
    </row>
    <row r="46" spans="2:159" x14ac:dyDescent="0.3">
      <c r="B46" s="33" t="s">
        <v>18</v>
      </c>
      <c r="C46" s="33" t="s">
        <v>41</v>
      </c>
    </row>
    <row r="47" spans="2:159" x14ac:dyDescent="0.3">
      <c r="B47" s="33" t="s">
        <v>18</v>
      </c>
      <c r="C47" s="33" t="s">
        <v>42</v>
      </c>
    </row>
    <row r="48" spans="2:159" x14ac:dyDescent="0.3">
      <c r="B48" s="33" t="s">
        <v>18</v>
      </c>
      <c r="C48" s="33" t="s">
        <v>43</v>
      </c>
    </row>
    <row r="49" spans="2:159" x14ac:dyDescent="0.3">
      <c r="B49" s="33" t="s">
        <v>18</v>
      </c>
      <c r="C49" s="33" t="s">
        <v>44</v>
      </c>
    </row>
    <row r="50" spans="2:159" x14ac:dyDescent="0.3">
      <c r="B50" s="33" t="s">
        <v>18</v>
      </c>
      <c r="C50" s="33" t="s">
        <v>45</v>
      </c>
    </row>
    <row r="51" spans="2:159" x14ac:dyDescent="0.3">
      <c r="B51" s="33" t="s">
        <v>18</v>
      </c>
      <c r="C51" s="33" t="s">
        <v>46</v>
      </c>
    </row>
    <row r="52" spans="2:159" x14ac:dyDescent="0.3">
      <c r="B52" s="33" t="s">
        <v>18</v>
      </c>
      <c r="C52" s="33" t="s">
        <v>47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697</v>
      </c>
      <c r="C54" s="33" t="s">
        <v>37</v>
      </c>
    </row>
    <row r="55" spans="2:159" x14ac:dyDescent="0.3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1141.59449</v>
      </c>
      <c r="BA55" s="33">
        <v>953.63414739999996</v>
      </c>
      <c r="BB55" s="33">
        <v>1141.59449</v>
      </c>
      <c r="BC55" s="33">
        <v>1363.609177</v>
      </c>
      <c r="BD55" s="33">
        <v>1141.59449</v>
      </c>
      <c r="BE55" s="33">
        <v>953.63414739999996</v>
      </c>
      <c r="BF55" s="33">
        <v>1298.861742</v>
      </c>
      <c r="BG55" s="33">
        <v>1363.609177</v>
      </c>
      <c r="BH55" s="33">
        <v>1141.59449</v>
      </c>
      <c r="BI55" s="33">
        <v>953.63414739999996</v>
      </c>
      <c r="BJ55" s="33">
        <v>1298.861742</v>
      </c>
      <c r="BK55" s="33">
        <v>1360.900292</v>
      </c>
      <c r="BL55" s="33">
        <v>1298.861742</v>
      </c>
      <c r="BM55" s="33">
        <v>953.63414739999996</v>
      </c>
      <c r="BN55" s="33">
        <v>1298.861742</v>
      </c>
      <c r="BO55" s="33">
        <v>1360.900292</v>
      </c>
      <c r="BP55" s="33">
        <v>1298.861742</v>
      </c>
      <c r="BQ55" s="33">
        <v>953.63414739999996</v>
      </c>
      <c r="BR55" s="33">
        <v>1298.861742</v>
      </c>
      <c r="BS55" s="33">
        <v>1360.900292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306.78642660000003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3">
      <c r="B56" s="33" t="s">
        <v>697</v>
      </c>
      <c r="C56" s="33" t="s">
        <v>39</v>
      </c>
    </row>
    <row r="57" spans="2:159" x14ac:dyDescent="0.3">
      <c r="B57" s="33" t="s">
        <v>697</v>
      </c>
      <c r="C57" s="33" t="s">
        <v>40</v>
      </c>
    </row>
    <row r="58" spans="2:159" x14ac:dyDescent="0.3">
      <c r="B58" s="33" t="s">
        <v>697</v>
      </c>
      <c r="C58" s="33" t="s">
        <v>41</v>
      </c>
    </row>
    <row r="59" spans="2:159" x14ac:dyDescent="0.3">
      <c r="B59" s="33" t="s">
        <v>697</v>
      </c>
      <c r="C59" s="33" t="s">
        <v>42</v>
      </c>
    </row>
    <row r="60" spans="2:159" x14ac:dyDescent="0.3">
      <c r="B60" s="33" t="s">
        <v>697</v>
      </c>
      <c r="C60" s="33" t="s">
        <v>43</v>
      </c>
    </row>
    <row r="61" spans="2:159" x14ac:dyDescent="0.3">
      <c r="B61" s="33" t="s">
        <v>697</v>
      </c>
      <c r="C61" s="33" t="s">
        <v>44</v>
      </c>
    </row>
    <row r="62" spans="2:159" x14ac:dyDescent="0.3">
      <c r="B62" s="33" t="s">
        <v>697</v>
      </c>
      <c r="C62" s="33" t="s">
        <v>45</v>
      </c>
    </row>
    <row r="63" spans="2:159" x14ac:dyDescent="0.3">
      <c r="B63" s="33" t="s">
        <v>697</v>
      </c>
      <c r="C63" s="33" t="s">
        <v>46</v>
      </c>
    </row>
    <row r="64" spans="2:159" x14ac:dyDescent="0.3">
      <c r="B64" s="33" t="s">
        <v>697</v>
      </c>
      <c r="C64" s="33" t="s">
        <v>47</v>
      </c>
    </row>
    <row r="65" spans="2:159" x14ac:dyDescent="0.3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1141.59449</v>
      </c>
      <c r="BA65" s="33">
        <v>953.63414739999996</v>
      </c>
      <c r="BB65" s="33">
        <v>1141.59449</v>
      </c>
      <c r="BC65" s="33">
        <v>1363.609177</v>
      </c>
      <c r="BD65" s="33">
        <v>1141.59449</v>
      </c>
      <c r="BE65" s="33">
        <v>953.63414739999996</v>
      </c>
      <c r="BF65" s="33">
        <v>1298.861742</v>
      </c>
      <c r="BG65" s="33">
        <v>1363.609177</v>
      </c>
      <c r="BH65" s="33">
        <v>1141.59449</v>
      </c>
      <c r="BI65" s="33">
        <v>953.63414739999996</v>
      </c>
      <c r="BJ65" s="33">
        <v>1298.861742</v>
      </c>
      <c r="BK65" s="33">
        <v>1360.900292</v>
      </c>
      <c r="BL65" s="33">
        <v>1298.861742</v>
      </c>
      <c r="BM65" s="33">
        <v>953.63414739999996</v>
      </c>
      <c r="BN65" s="33">
        <v>1298.861742</v>
      </c>
      <c r="BO65" s="33">
        <v>1360.900292</v>
      </c>
      <c r="BP65" s="33">
        <v>1298.861742</v>
      </c>
      <c r="BQ65" s="33">
        <v>953.63414739999996</v>
      </c>
      <c r="BR65" s="33">
        <v>1298.861742</v>
      </c>
      <c r="BS65" s="33">
        <v>1360.900292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306.78642660000003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37</v>
      </c>
    </row>
    <row r="67" spans="2:159" x14ac:dyDescent="0.3">
      <c r="B67" s="33" t="s">
        <v>19</v>
      </c>
      <c r="C67" s="33" t="s">
        <v>38</v>
      </c>
    </row>
    <row r="68" spans="2:159" x14ac:dyDescent="0.3">
      <c r="B68" s="33" t="s">
        <v>19</v>
      </c>
      <c r="C68" s="33" t="s">
        <v>39</v>
      </c>
    </row>
    <row r="69" spans="2:159" x14ac:dyDescent="0.3">
      <c r="B69" s="33" t="s">
        <v>19</v>
      </c>
      <c r="C69" s="33" t="s">
        <v>40</v>
      </c>
    </row>
    <row r="70" spans="2:159" x14ac:dyDescent="0.3">
      <c r="B70" s="33" t="s">
        <v>19</v>
      </c>
      <c r="C70" s="33" t="s">
        <v>41</v>
      </c>
    </row>
    <row r="71" spans="2:159" x14ac:dyDescent="0.3">
      <c r="B71" s="33" t="s">
        <v>19</v>
      </c>
      <c r="C71" s="33" t="s">
        <v>42</v>
      </c>
    </row>
    <row r="72" spans="2:159" x14ac:dyDescent="0.3">
      <c r="B72" s="33" t="s">
        <v>19</v>
      </c>
      <c r="C72" s="33" t="s">
        <v>43</v>
      </c>
    </row>
    <row r="73" spans="2:159" x14ac:dyDescent="0.3">
      <c r="B73" s="33" t="s">
        <v>19</v>
      </c>
      <c r="C73" s="33" t="s">
        <v>44</v>
      </c>
    </row>
    <row r="74" spans="2:159" x14ac:dyDescent="0.3">
      <c r="B74" s="33" t="s">
        <v>19</v>
      </c>
      <c r="C74" s="33" t="s">
        <v>45</v>
      </c>
    </row>
    <row r="75" spans="2:159" x14ac:dyDescent="0.3">
      <c r="B75" s="33" t="s">
        <v>19</v>
      </c>
      <c r="C75" s="33" t="s">
        <v>46</v>
      </c>
    </row>
    <row r="76" spans="2:159" x14ac:dyDescent="0.3">
      <c r="B76" s="33" t="s">
        <v>19</v>
      </c>
      <c r="C76" s="33" t="s">
        <v>47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20</v>
      </c>
      <c r="C78" s="33" t="s">
        <v>37</v>
      </c>
    </row>
    <row r="79" spans="2:159" x14ac:dyDescent="0.3">
      <c r="B79" s="33" t="s">
        <v>20</v>
      </c>
      <c r="C79" s="33" t="s">
        <v>38</v>
      </c>
    </row>
    <row r="80" spans="2:159" x14ac:dyDescent="0.3">
      <c r="B80" s="33" t="s">
        <v>20</v>
      </c>
      <c r="C80" s="33" t="s">
        <v>39</v>
      </c>
    </row>
    <row r="81" spans="2:159" x14ac:dyDescent="0.3">
      <c r="B81" s="33" t="s">
        <v>20</v>
      </c>
      <c r="C81" s="33" t="s">
        <v>40</v>
      </c>
    </row>
    <row r="82" spans="2:159" x14ac:dyDescent="0.3">
      <c r="B82" s="33" t="s">
        <v>20</v>
      </c>
      <c r="C82" s="33" t="s">
        <v>41</v>
      </c>
    </row>
    <row r="83" spans="2:159" x14ac:dyDescent="0.3">
      <c r="B83" s="33" t="s">
        <v>20</v>
      </c>
      <c r="C83" s="33" t="s">
        <v>42</v>
      </c>
    </row>
    <row r="84" spans="2:159" x14ac:dyDescent="0.3">
      <c r="B84" s="33" t="s">
        <v>20</v>
      </c>
      <c r="C84" s="33" t="s">
        <v>43</v>
      </c>
    </row>
    <row r="85" spans="2:159" x14ac:dyDescent="0.3">
      <c r="B85" s="33" t="s">
        <v>20</v>
      </c>
      <c r="C85" s="33" t="s">
        <v>44</v>
      </c>
    </row>
    <row r="86" spans="2:159" x14ac:dyDescent="0.3">
      <c r="B86" s="33" t="s">
        <v>20</v>
      </c>
      <c r="C86" s="33" t="s">
        <v>45</v>
      </c>
    </row>
    <row r="87" spans="2:159" x14ac:dyDescent="0.3">
      <c r="B87" s="33" t="s">
        <v>20</v>
      </c>
      <c r="C87" s="33" t="s">
        <v>46</v>
      </c>
    </row>
    <row r="88" spans="2:159" x14ac:dyDescent="0.3">
      <c r="B88" s="33" t="s">
        <v>20</v>
      </c>
      <c r="C88" s="33" t="s">
        <v>47</v>
      </c>
    </row>
    <row r="89" spans="2:159" x14ac:dyDescent="0.3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675</v>
      </c>
      <c r="C90" s="33" t="s">
        <v>37</v>
      </c>
    </row>
    <row r="91" spans="2:159" x14ac:dyDescent="0.3">
      <c r="B91" s="33" t="s">
        <v>675</v>
      </c>
      <c r="C91" s="33" t="s">
        <v>38</v>
      </c>
    </row>
    <row r="92" spans="2:159" x14ac:dyDescent="0.3">
      <c r="B92" s="33" t="s">
        <v>675</v>
      </c>
      <c r="C92" s="33" t="s">
        <v>39</v>
      </c>
    </row>
    <row r="93" spans="2:159" x14ac:dyDescent="0.3">
      <c r="B93" s="33" t="s">
        <v>675</v>
      </c>
      <c r="C93" s="33" t="s">
        <v>40</v>
      </c>
    </row>
    <row r="94" spans="2:159" x14ac:dyDescent="0.3">
      <c r="B94" s="33" t="s">
        <v>675</v>
      </c>
      <c r="C94" s="33" t="s">
        <v>41</v>
      </c>
    </row>
    <row r="95" spans="2:159" x14ac:dyDescent="0.3">
      <c r="B95" s="33" t="s">
        <v>675</v>
      </c>
      <c r="C95" s="33" t="s">
        <v>42</v>
      </c>
    </row>
    <row r="96" spans="2:159" x14ac:dyDescent="0.3">
      <c r="B96" s="33" t="s">
        <v>675</v>
      </c>
      <c r="C96" s="33" t="s">
        <v>43</v>
      </c>
    </row>
    <row r="97" spans="2:159" x14ac:dyDescent="0.3">
      <c r="B97" s="33" t="s">
        <v>675</v>
      </c>
      <c r="C97" s="33" t="s">
        <v>44</v>
      </c>
    </row>
    <row r="98" spans="2:159" x14ac:dyDescent="0.3">
      <c r="B98" s="33" t="s">
        <v>675</v>
      </c>
      <c r="C98" s="33" t="s">
        <v>45</v>
      </c>
    </row>
    <row r="99" spans="2:159" x14ac:dyDescent="0.3">
      <c r="B99" s="33" t="s">
        <v>675</v>
      </c>
      <c r="C99" s="33" t="s">
        <v>46</v>
      </c>
    </row>
    <row r="100" spans="2:159" x14ac:dyDescent="0.3">
      <c r="B100" s="33" t="s">
        <v>675</v>
      </c>
      <c r="C100" s="33" t="s">
        <v>47</v>
      </c>
    </row>
    <row r="101" spans="2:159" x14ac:dyDescent="0.3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2063.0050249999999</v>
      </c>
      <c r="AG102" s="33">
        <v>1819.358168</v>
      </c>
      <c r="AH102" s="33">
        <v>1819.358168</v>
      </c>
      <c r="AI102" s="33">
        <v>2880.8908419999998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3129.2546870000001</v>
      </c>
      <c r="AV102" s="33">
        <v>2174.1531759999998</v>
      </c>
      <c r="AW102" s="33">
        <v>1779.034296</v>
      </c>
      <c r="AX102" s="33">
        <v>1779.044296</v>
      </c>
      <c r="AY102" s="33">
        <v>3183.2850159999998</v>
      </c>
      <c r="AZ102" s="33">
        <v>1872.1219880000001</v>
      </c>
      <c r="BA102" s="33">
        <v>1628.0187020000001</v>
      </c>
      <c r="BB102" s="33">
        <v>1872.1219880000001</v>
      </c>
      <c r="BC102" s="33">
        <v>2691.0542209999999</v>
      </c>
      <c r="BD102" s="33">
        <v>668.38513499999999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569.93430249999994</v>
      </c>
      <c r="BL102" s="33">
        <v>569.93430249999994</v>
      </c>
      <c r="BM102" s="33">
        <v>325.8410164</v>
      </c>
      <c r="BN102" s="33">
        <v>569.93430249999994</v>
      </c>
      <c r="BO102" s="33">
        <v>569.93430249999994</v>
      </c>
      <c r="BP102" s="33">
        <v>569.93430249999994</v>
      </c>
      <c r="BQ102" s="33">
        <v>325.8410164</v>
      </c>
      <c r="BR102" s="33">
        <v>569.93430249999994</v>
      </c>
      <c r="BS102" s="33">
        <v>569.93430249999994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3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3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1421.395663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866.06551430000002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1110.728869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3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1159.3201879999999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1107.798464</v>
      </c>
      <c r="BA105" s="33">
        <v>831.16929449999998</v>
      </c>
      <c r="BB105" s="33">
        <v>1433.637346</v>
      </c>
      <c r="BC105" s="33">
        <v>1661.874274</v>
      </c>
      <c r="BD105" s="33">
        <v>1263.979632</v>
      </c>
      <c r="BE105" s="33">
        <v>831.16929449999998</v>
      </c>
      <c r="BF105" s="33">
        <v>1433.637346</v>
      </c>
      <c r="BG105" s="33">
        <v>1661.874274</v>
      </c>
      <c r="BH105" s="33">
        <v>1107.798464</v>
      </c>
      <c r="BI105" s="33">
        <v>831.16929449999998</v>
      </c>
      <c r="BJ105" s="33">
        <v>1433.637346</v>
      </c>
      <c r="BK105" s="33">
        <v>1515.987932</v>
      </c>
      <c r="BL105" s="33">
        <v>1433.637346</v>
      </c>
      <c r="BM105" s="33">
        <v>831.16929449999998</v>
      </c>
      <c r="BN105" s="33">
        <v>1433.637346</v>
      </c>
      <c r="BO105" s="33">
        <v>1515.987932</v>
      </c>
      <c r="BP105" s="33">
        <v>1351.28676</v>
      </c>
      <c r="BQ105" s="33">
        <v>748.81870860000004</v>
      </c>
      <c r="BR105" s="33">
        <v>1351.28676</v>
      </c>
      <c r="BS105" s="33">
        <v>1351.28676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699</v>
      </c>
      <c r="C106" s="33" t="s">
        <v>41</v>
      </c>
    </row>
    <row r="107" spans="2:159" x14ac:dyDescent="0.3">
      <c r="B107" s="33" t="s">
        <v>699</v>
      </c>
      <c r="C107" s="33" t="s">
        <v>42</v>
      </c>
    </row>
    <row r="108" spans="2:159" x14ac:dyDescent="0.3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591.30861689999995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844.36501850000002</v>
      </c>
      <c r="AW108" s="33">
        <v>591.31756189999999</v>
      </c>
      <c r="AX108" s="33">
        <v>791.74130349999996</v>
      </c>
      <c r="AY108" s="33">
        <v>844.36501850000002</v>
      </c>
      <c r="AZ108" s="33">
        <v>844.36501850000002</v>
      </c>
      <c r="BA108" s="33">
        <v>591.31756189999999</v>
      </c>
      <c r="BB108" s="33">
        <v>844.36501850000002</v>
      </c>
      <c r="BC108" s="33">
        <v>844.36501850000002</v>
      </c>
      <c r="BD108" s="33">
        <v>844.36501850000002</v>
      </c>
      <c r="BE108" s="33">
        <v>591.31756189999999</v>
      </c>
      <c r="BF108" s="33">
        <v>844.36501850000002</v>
      </c>
      <c r="BG108" s="33">
        <v>844.36501850000002</v>
      </c>
      <c r="BH108" s="33">
        <v>844.36501850000002</v>
      </c>
      <c r="BI108" s="33">
        <v>558.87956540000005</v>
      </c>
      <c r="BJ108" s="33">
        <v>844.36501850000002</v>
      </c>
      <c r="BK108" s="33">
        <v>844.36501850000002</v>
      </c>
      <c r="BL108" s="33">
        <v>844.36501850000002</v>
      </c>
      <c r="BM108" s="33">
        <v>591.31756189999999</v>
      </c>
      <c r="BN108" s="33">
        <v>873.84846960000004</v>
      </c>
      <c r="BO108" s="33">
        <v>904.89714309999999</v>
      </c>
      <c r="BP108" s="33">
        <v>844.36501850000002</v>
      </c>
      <c r="BQ108" s="33">
        <v>591.31756189999999</v>
      </c>
      <c r="BR108" s="33">
        <v>890.03502160000005</v>
      </c>
      <c r="BS108" s="33">
        <v>1023.7047669999999</v>
      </c>
      <c r="BT108" s="33">
        <v>844.36501850000002</v>
      </c>
      <c r="BU108" s="33">
        <v>591.31756189999999</v>
      </c>
      <c r="BV108" s="33">
        <v>1264.048573</v>
      </c>
      <c r="BW108" s="33">
        <v>1388.6580759999999</v>
      </c>
      <c r="BX108" s="33">
        <v>844.36501850000002</v>
      </c>
      <c r="BY108" s="33">
        <v>558.84255159999998</v>
      </c>
      <c r="BZ108" s="33">
        <v>1331.146471</v>
      </c>
      <c r="CA108" s="33">
        <v>1388.6580759999999</v>
      </c>
      <c r="CB108" s="33">
        <v>908.5714997</v>
      </c>
      <c r="CC108" s="33">
        <v>269.38775509999999</v>
      </c>
      <c r="CD108" s="33">
        <v>1022.577637</v>
      </c>
      <c r="CE108" s="33">
        <v>1066.728269</v>
      </c>
      <c r="CF108" s="33">
        <v>983.63433940000004</v>
      </c>
      <c r="CG108" s="33">
        <v>269.38775509999999</v>
      </c>
      <c r="CH108" s="33">
        <v>597.16452279999999</v>
      </c>
      <c r="CI108" s="33">
        <v>1066.728269</v>
      </c>
      <c r="CJ108" s="33">
        <v>1061.6919720000001</v>
      </c>
      <c r="CK108" s="33">
        <v>269.38775509999999</v>
      </c>
      <c r="CL108" s="33">
        <v>643.59062930000005</v>
      </c>
      <c r="CM108" s="33">
        <v>1066.728269</v>
      </c>
      <c r="CN108" s="33">
        <v>1066.728269</v>
      </c>
      <c r="CO108" s="33">
        <v>269.38775509999999</v>
      </c>
      <c r="CP108" s="33">
        <v>522.43521169999997</v>
      </c>
      <c r="CQ108" s="33">
        <v>1066.728269</v>
      </c>
      <c r="CR108" s="33">
        <v>1066.728269</v>
      </c>
      <c r="CS108" s="33">
        <v>522.43521169999997</v>
      </c>
      <c r="CT108" s="33">
        <v>522.43521169999997</v>
      </c>
      <c r="CU108" s="33">
        <v>1066.728269</v>
      </c>
      <c r="CV108" s="33">
        <v>1046.2726789999999</v>
      </c>
      <c r="CW108" s="33">
        <v>522.43521169999997</v>
      </c>
      <c r="CX108" s="33">
        <v>522.43521169999997</v>
      </c>
      <c r="CY108" s="33">
        <v>1066.728269</v>
      </c>
      <c r="CZ108" s="33">
        <v>544.29305729999999</v>
      </c>
      <c r="DC108" s="33">
        <v>544.29305729999999</v>
      </c>
      <c r="DD108" s="33">
        <v>544.29305729999999</v>
      </c>
      <c r="DG108" s="33">
        <v>544.29305729999999</v>
      </c>
      <c r="DH108" s="33">
        <v>544.29305729999999</v>
      </c>
      <c r="DK108" s="33">
        <v>544.29305729999999</v>
      </c>
      <c r="DO108" s="33">
        <v>544.29305729999999</v>
      </c>
      <c r="DS108" s="33">
        <v>77.842150450000005</v>
      </c>
      <c r="DT108" s="33">
        <v>544.29305729999999</v>
      </c>
      <c r="DX108" s="33">
        <v>159.2751169</v>
      </c>
      <c r="EF108" s="33">
        <v>544.29305729999999</v>
      </c>
      <c r="EI108" s="33">
        <v>322.33809059999999</v>
      </c>
      <c r="EJ108" s="33">
        <v>544.29305729999999</v>
      </c>
      <c r="EM108" s="33">
        <v>544.29305729999999</v>
      </c>
      <c r="EN108" s="33">
        <v>544.29305729999999</v>
      </c>
      <c r="EQ108" s="33">
        <v>544.29305729999999</v>
      </c>
      <c r="ER108" s="33">
        <v>544.29305729999999</v>
      </c>
      <c r="EU108" s="33">
        <v>544.29305729999999</v>
      </c>
      <c r="EV108" s="33">
        <v>544.29305729999999</v>
      </c>
      <c r="EY108" s="33">
        <v>544.29305729999999</v>
      </c>
      <c r="EZ108" s="33">
        <v>544.29305729999999</v>
      </c>
      <c r="FC108" s="33">
        <v>544.29305729999999</v>
      </c>
    </row>
    <row r="109" spans="2:159" x14ac:dyDescent="0.3">
      <c r="B109" s="33" t="s">
        <v>699</v>
      </c>
      <c r="C109" s="33" t="s">
        <v>44</v>
      </c>
    </row>
    <row r="110" spans="2:159" x14ac:dyDescent="0.3">
      <c r="B110" s="33" t="s">
        <v>699</v>
      </c>
      <c r="C110" s="33" t="s">
        <v>45</v>
      </c>
    </row>
    <row r="111" spans="2:159" x14ac:dyDescent="0.3">
      <c r="B111" s="33" t="s">
        <v>699</v>
      </c>
      <c r="C111" s="33" t="s">
        <v>46</v>
      </c>
    </row>
    <row r="112" spans="2:159" x14ac:dyDescent="0.3">
      <c r="B112" s="33" t="s">
        <v>699</v>
      </c>
      <c r="C112" s="33" t="s">
        <v>47</v>
      </c>
    </row>
    <row r="113" spans="2:159" x14ac:dyDescent="0.3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3981.5566520000002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4902.3080749999999</v>
      </c>
      <c r="AG113" s="33">
        <v>3994.6023970000001</v>
      </c>
      <c r="AH113" s="33">
        <v>3994.6023970000001</v>
      </c>
      <c r="AI113" s="33">
        <v>6281.1646330000003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6030.6064649999998</v>
      </c>
      <c r="AS113" s="33">
        <v>4211.3984010000004</v>
      </c>
      <c r="AT113" s="33">
        <v>5488.5423229999997</v>
      </c>
      <c r="AU113" s="33">
        <v>7383.9361280000003</v>
      </c>
      <c r="AV113" s="33">
        <v>6294.0794589999996</v>
      </c>
      <c r="AW113" s="33">
        <v>4171.0745290000004</v>
      </c>
      <c r="AX113" s="33">
        <v>5207.1919079999998</v>
      </c>
      <c r="AY113" s="33">
        <v>7437.9664579999999</v>
      </c>
      <c r="AZ113" s="33">
        <v>5454.1286140000002</v>
      </c>
      <c r="BA113" s="33">
        <v>3960.7594330000002</v>
      </c>
      <c r="BB113" s="33">
        <v>5779.9674960000002</v>
      </c>
      <c r="BC113" s="33">
        <v>6827.136657</v>
      </c>
      <c r="BD113" s="33">
        <v>3973.2175350000002</v>
      </c>
      <c r="BE113" s="33">
        <v>2445.0225799999998</v>
      </c>
      <c r="BF113" s="33">
        <v>4142.8752480000003</v>
      </c>
      <c r="BG113" s="33">
        <v>4551.3107389999996</v>
      </c>
      <c r="BH113" s="33">
        <v>3718.5855339999998</v>
      </c>
      <c r="BI113" s="33">
        <v>2314.1337509999998</v>
      </c>
      <c r="BJ113" s="33">
        <v>4044.4244159999998</v>
      </c>
      <c r="BK113" s="33">
        <v>4126.7750020000003</v>
      </c>
      <c r="BL113" s="33">
        <v>4044.4244159999998</v>
      </c>
      <c r="BM113" s="33">
        <v>2346.571747</v>
      </c>
      <c r="BN113" s="33">
        <v>4073.9078669999999</v>
      </c>
      <c r="BO113" s="33">
        <v>4187.3071259999997</v>
      </c>
      <c r="BP113" s="33">
        <v>3962.0738299999998</v>
      </c>
      <c r="BQ113" s="33">
        <v>2264.2211609999999</v>
      </c>
      <c r="BR113" s="33">
        <v>4007.743833</v>
      </c>
      <c r="BS113" s="33">
        <v>4141.413579</v>
      </c>
      <c r="BT113" s="33">
        <v>3962.0738299999998</v>
      </c>
      <c r="BU113" s="33">
        <v>2264.2211609999999</v>
      </c>
      <c r="BV113" s="33">
        <v>4381.7573849999999</v>
      </c>
      <c r="BW113" s="33">
        <v>4734.0009600000003</v>
      </c>
      <c r="BX113" s="33">
        <v>3962.0738299999998</v>
      </c>
      <c r="BY113" s="33">
        <v>2231.7461509999998</v>
      </c>
      <c r="BZ113" s="33">
        <v>3850.6114080000002</v>
      </c>
      <c r="CA113" s="33">
        <v>4506.3668870000001</v>
      </c>
      <c r="CB113" s="33">
        <v>3240.5496029999999</v>
      </c>
      <c r="CC113" s="33">
        <v>1508.5521349999999</v>
      </c>
      <c r="CD113" s="33">
        <v>2756.3118650000001</v>
      </c>
      <c r="CE113" s="33">
        <v>3398.7063720000001</v>
      </c>
      <c r="CF113" s="33">
        <v>3315.6124420000001</v>
      </c>
      <c r="CG113" s="33">
        <v>1508.5521349999999</v>
      </c>
      <c r="CH113" s="33">
        <v>2330.8987510000002</v>
      </c>
      <c r="CI113" s="33">
        <v>3398.7063720000001</v>
      </c>
      <c r="CJ113" s="33">
        <v>3393.670075</v>
      </c>
      <c r="CK113" s="33">
        <v>1508.5521349999999</v>
      </c>
      <c r="CL113" s="33">
        <v>2377.3248579999999</v>
      </c>
      <c r="CM113" s="33">
        <v>3398.7063720000001</v>
      </c>
      <c r="CN113" s="33">
        <v>2409.566675</v>
      </c>
      <c r="CO113" s="33">
        <v>1281.8039269999999</v>
      </c>
      <c r="CP113" s="33">
        <v>1267.0297439999999</v>
      </c>
      <c r="CQ113" s="33">
        <v>2409.566675</v>
      </c>
      <c r="CR113" s="33">
        <v>2409.566675</v>
      </c>
      <c r="CS113" s="33">
        <v>1852.2368180000001</v>
      </c>
      <c r="CT113" s="33">
        <v>1267.0297439999999</v>
      </c>
      <c r="CU113" s="33">
        <v>2409.566675</v>
      </c>
      <c r="CV113" s="33">
        <v>2389.111085</v>
      </c>
      <c r="CW113" s="33">
        <v>1852.2368180000001</v>
      </c>
      <c r="CX113" s="33">
        <v>1267.0297439999999</v>
      </c>
      <c r="CY113" s="33">
        <v>2409.566675</v>
      </c>
      <c r="CZ113" s="33">
        <v>1887.1314640000001</v>
      </c>
      <c r="DA113" s="33">
        <v>1257.0795270000001</v>
      </c>
      <c r="DB113" s="33">
        <v>744.59453180000003</v>
      </c>
      <c r="DC113" s="33">
        <v>1887.1314640000001</v>
      </c>
      <c r="DD113" s="33">
        <v>1887.1314640000001</v>
      </c>
      <c r="DE113" s="33">
        <v>1329.801606</v>
      </c>
      <c r="DF113" s="33">
        <v>744.59453180000003</v>
      </c>
      <c r="DG113" s="33">
        <v>1887.1314640000001</v>
      </c>
      <c r="DH113" s="33">
        <v>1861.0578640000001</v>
      </c>
      <c r="DI113" s="33">
        <v>1316.7648059999999</v>
      </c>
      <c r="DJ113" s="33">
        <v>1316.7648059999999</v>
      </c>
      <c r="DK113" s="33">
        <v>2006.9442059999999</v>
      </c>
      <c r="DL113" s="33">
        <v>1316.7648059999999</v>
      </c>
      <c r="DM113" s="33">
        <v>1316.7648059999999</v>
      </c>
      <c r="DN113" s="33">
        <v>731.55773180000006</v>
      </c>
      <c r="DO113" s="33">
        <v>1861.0578640000001</v>
      </c>
      <c r="DP113" s="33">
        <v>143.85065729999999</v>
      </c>
      <c r="DQ113" s="33">
        <v>143.85065729999999</v>
      </c>
      <c r="DR113" s="33">
        <v>143.85065729999999</v>
      </c>
      <c r="DS113" s="33">
        <v>221.6928077</v>
      </c>
      <c r="DT113" s="33">
        <v>688.14371459999995</v>
      </c>
      <c r="DU113" s="33">
        <v>143.85065729999999</v>
      </c>
      <c r="DV113" s="33">
        <v>143.85065729999999</v>
      </c>
      <c r="DW113" s="33">
        <v>143.85065729999999</v>
      </c>
      <c r="DX113" s="33">
        <v>303.12577420000002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544.29305729999999</v>
      </c>
      <c r="EG113" s="33">
        <v>0</v>
      </c>
      <c r="EH113" s="33">
        <v>0</v>
      </c>
      <c r="EI113" s="33">
        <v>322.33809059999999</v>
      </c>
      <c r="EJ113" s="33">
        <v>544.29305729999999</v>
      </c>
      <c r="EK113" s="33">
        <v>0</v>
      </c>
      <c r="EL113" s="33">
        <v>0</v>
      </c>
      <c r="EM113" s="33">
        <v>544.29305729999999</v>
      </c>
      <c r="EN113" s="33">
        <v>544.29305729999999</v>
      </c>
      <c r="EO113" s="33">
        <v>0</v>
      </c>
      <c r="EP113" s="33">
        <v>0</v>
      </c>
      <c r="EQ113" s="33">
        <v>544.29305729999999</v>
      </c>
      <c r="ER113" s="33">
        <v>544.29305729999999</v>
      </c>
      <c r="ES113" s="33">
        <v>0</v>
      </c>
      <c r="ET113" s="33">
        <v>0</v>
      </c>
      <c r="EU113" s="33">
        <v>544.29305729999999</v>
      </c>
      <c r="EV113" s="33">
        <v>544.29305729999999</v>
      </c>
      <c r="EW113" s="33">
        <v>0</v>
      </c>
      <c r="EX113" s="33">
        <v>0</v>
      </c>
      <c r="EY113" s="33">
        <v>544.29305729999999</v>
      </c>
      <c r="EZ113" s="33">
        <v>544.29305729999999</v>
      </c>
      <c r="FA113" s="33">
        <v>0</v>
      </c>
      <c r="FB113" s="33">
        <v>0</v>
      </c>
      <c r="FC113" s="33">
        <v>544.29305729999999</v>
      </c>
    </row>
    <row r="114" spans="2:159" x14ac:dyDescent="0.3">
      <c r="B114" s="33" t="s">
        <v>704</v>
      </c>
      <c r="C114" s="33" t="s">
        <v>37</v>
      </c>
      <c r="EN114" s="33">
        <v>814.58683050000002</v>
      </c>
      <c r="EO114" s="33">
        <v>307.68954589999998</v>
      </c>
      <c r="EP114" s="33">
        <v>814.58683050000002</v>
      </c>
      <c r="EQ114" s="33">
        <v>814.58683050000002</v>
      </c>
      <c r="ER114" s="33">
        <v>1801.0702759999999</v>
      </c>
      <c r="ES114" s="33">
        <v>1493.380731</v>
      </c>
      <c r="ET114" s="33">
        <v>1170.612333</v>
      </c>
      <c r="EU114" s="33">
        <v>1801.0702759999999</v>
      </c>
      <c r="EV114" s="33">
        <v>2437.069892</v>
      </c>
      <c r="EW114" s="33">
        <v>1170.612333</v>
      </c>
      <c r="EX114" s="33">
        <v>1520.6918539999999</v>
      </c>
      <c r="EY114" s="33">
        <v>2437.069892</v>
      </c>
      <c r="EZ114" s="33">
        <v>2492.9890260000002</v>
      </c>
      <c r="FA114" s="33">
        <v>1773.354844</v>
      </c>
      <c r="FB114" s="33">
        <v>2492.9890260000002</v>
      </c>
      <c r="FC114" s="33">
        <v>2492.9890260000002</v>
      </c>
    </row>
    <row r="115" spans="2:159" x14ac:dyDescent="0.3">
      <c r="B115" s="33" t="s">
        <v>704</v>
      </c>
      <c r="C115" s="33" t="s">
        <v>38</v>
      </c>
    </row>
    <row r="116" spans="2:159" x14ac:dyDescent="0.3">
      <c r="B116" s="33" t="s">
        <v>704</v>
      </c>
      <c r="C116" s="33" t="s">
        <v>39</v>
      </c>
    </row>
    <row r="117" spans="2:159" x14ac:dyDescent="0.3">
      <c r="B117" s="33" t="s">
        <v>704</v>
      </c>
      <c r="C117" s="33" t="s">
        <v>40</v>
      </c>
    </row>
    <row r="118" spans="2:159" x14ac:dyDescent="0.3">
      <c r="B118" s="33" t="s">
        <v>704</v>
      </c>
      <c r="C118" s="33" t="s">
        <v>41</v>
      </c>
    </row>
    <row r="119" spans="2:159" x14ac:dyDescent="0.3">
      <c r="B119" s="33" t="s">
        <v>704</v>
      </c>
      <c r="C119" s="33" t="s">
        <v>42</v>
      </c>
    </row>
    <row r="120" spans="2:159" x14ac:dyDescent="0.3">
      <c r="B120" s="33" t="s">
        <v>704</v>
      </c>
      <c r="C120" s="33" t="s">
        <v>43</v>
      </c>
    </row>
    <row r="121" spans="2:159" x14ac:dyDescent="0.3">
      <c r="B121" s="33" t="s">
        <v>704</v>
      </c>
      <c r="C121" s="33" t="s">
        <v>44</v>
      </c>
    </row>
    <row r="122" spans="2:159" x14ac:dyDescent="0.3">
      <c r="B122" s="33" t="s">
        <v>704</v>
      </c>
      <c r="C122" s="33" t="s">
        <v>45</v>
      </c>
    </row>
    <row r="123" spans="2:159" x14ac:dyDescent="0.3">
      <c r="B123" s="33" t="s">
        <v>704</v>
      </c>
      <c r="C123" s="33" t="s">
        <v>46</v>
      </c>
    </row>
    <row r="124" spans="2:159" x14ac:dyDescent="0.3">
      <c r="B124" s="33" t="s">
        <v>704</v>
      </c>
      <c r="C124" s="33" t="s">
        <v>47</v>
      </c>
    </row>
    <row r="125" spans="2:159" x14ac:dyDescent="0.3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814.58683050000002</v>
      </c>
      <c r="EO125" s="33">
        <v>307.68954589999998</v>
      </c>
      <c r="EP125" s="33">
        <v>814.58683050000002</v>
      </c>
      <c r="EQ125" s="33">
        <v>814.58683050000002</v>
      </c>
      <c r="ER125" s="33">
        <v>1801.0702759999999</v>
      </c>
      <c r="ES125" s="33">
        <v>1493.380731</v>
      </c>
      <c r="ET125" s="33">
        <v>1170.612333</v>
      </c>
      <c r="EU125" s="33">
        <v>1801.0702759999999</v>
      </c>
      <c r="EV125" s="33">
        <v>2437.069892</v>
      </c>
      <c r="EW125" s="33">
        <v>1170.612333</v>
      </c>
      <c r="EX125" s="33">
        <v>1520.6918539999999</v>
      </c>
      <c r="EY125" s="33">
        <v>2437.069892</v>
      </c>
      <c r="EZ125" s="33">
        <v>2492.9890260000002</v>
      </c>
      <c r="FA125" s="33">
        <v>1773.354844</v>
      </c>
      <c r="FB125" s="33">
        <v>2492.9890260000002</v>
      </c>
      <c r="FC125" s="33">
        <v>2492.9890260000002</v>
      </c>
    </row>
    <row r="126" spans="2:159" x14ac:dyDescent="0.3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291.00987359999999</v>
      </c>
      <c r="CX126" s="33">
        <v>3041.3837079999998</v>
      </c>
      <c r="CY126" s="33">
        <v>3041.3837079999998</v>
      </c>
      <c r="CZ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2398.406336</v>
      </c>
      <c r="DF126" s="33">
        <v>4055.178277</v>
      </c>
      <c r="DG126" s="33">
        <v>4055.178277</v>
      </c>
      <c r="DH126" s="33">
        <v>4562.0755609999997</v>
      </c>
      <c r="DI126" s="33">
        <v>3653.4937610000002</v>
      </c>
      <c r="DJ126" s="33">
        <v>4562.0755609999997</v>
      </c>
      <c r="DK126" s="33">
        <v>4562.0755609999997</v>
      </c>
      <c r="DL126" s="33">
        <v>4562.0755609999997</v>
      </c>
      <c r="DN126" s="33">
        <v>3355.8465759999999</v>
      </c>
      <c r="DO126" s="33">
        <v>4562.0755609999997</v>
      </c>
      <c r="DP126" s="33">
        <v>4562.0755609999997</v>
      </c>
      <c r="DR126" s="33">
        <v>2460.123791</v>
      </c>
      <c r="DS126" s="33">
        <v>4562.0755609999997</v>
      </c>
      <c r="DT126" s="33">
        <v>4562.0755609999997</v>
      </c>
      <c r="DV126" s="33">
        <v>2087.823864</v>
      </c>
      <c r="DW126" s="33">
        <v>4562.0755609999997</v>
      </c>
      <c r="DX126" s="33">
        <v>4562.0755609999997</v>
      </c>
      <c r="DZ126" s="33">
        <v>2048.8321649999998</v>
      </c>
      <c r="EA126" s="33">
        <v>4562.0755609999997</v>
      </c>
      <c r="EB126" s="33">
        <v>4562.0755609999997</v>
      </c>
      <c r="EC126" s="33">
        <v>368.03234079999999</v>
      </c>
      <c r="ED126" s="33">
        <v>1520.6918539999999</v>
      </c>
      <c r="EE126" s="33">
        <v>4562.0755609999997</v>
      </c>
      <c r="EF126" s="33">
        <v>4562.0755609999997</v>
      </c>
      <c r="EG126" s="33">
        <v>941.67495640000004</v>
      </c>
      <c r="EH126" s="33">
        <v>1962.5174750000001</v>
      </c>
      <c r="EI126" s="33">
        <v>4562.0755609999997</v>
      </c>
      <c r="EJ126" s="33">
        <v>4562.0755609999997</v>
      </c>
      <c r="EK126" s="33">
        <v>1889.9685489999999</v>
      </c>
      <c r="EL126" s="33">
        <v>3279.803848</v>
      </c>
      <c r="EM126" s="33">
        <v>4562.0755609999997</v>
      </c>
      <c r="EN126" s="33">
        <v>4562.0755609999997</v>
      </c>
      <c r="EO126" s="33">
        <v>3150.4517919999998</v>
      </c>
      <c r="EP126" s="33">
        <v>3930.3427000000001</v>
      </c>
      <c r="EQ126" s="33">
        <v>4562.0755609999997</v>
      </c>
      <c r="ER126" s="33">
        <v>4562.0755609999997</v>
      </c>
      <c r="ES126" s="33">
        <v>3024.0002810000001</v>
      </c>
      <c r="ET126" s="33">
        <v>4562.0755609999997</v>
      </c>
      <c r="EU126" s="33">
        <v>4562.0755609999997</v>
      </c>
      <c r="EV126" s="33">
        <v>4562.0755609999997</v>
      </c>
      <c r="EW126" s="33">
        <v>3151.0331289999999</v>
      </c>
      <c r="EX126" s="33">
        <v>4489.2878309999996</v>
      </c>
      <c r="EY126" s="33">
        <v>4562.0755609999997</v>
      </c>
      <c r="EZ126" s="33">
        <v>4562.0755609999997</v>
      </c>
      <c r="FA126" s="33">
        <v>1520.6918539999999</v>
      </c>
      <c r="FB126" s="33">
        <v>4562.0755609999997</v>
      </c>
      <c r="FC126" s="33">
        <v>4562.0755609999997</v>
      </c>
    </row>
    <row r="127" spans="2:159" x14ac:dyDescent="0.3">
      <c r="B127" s="33" t="s">
        <v>705</v>
      </c>
      <c r="C127" s="33" t="s">
        <v>38</v>
      </c>
    </row>
    <row r="128" spans="2:159" x14ac:dyDescent="0.3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J128" s="33">
        <v>368.26193519999998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W128" s="33">
        <v>180.01959640000001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3">
      <c r="B129" s="33" t="s">
        <v>705</v>
      </c>
      <c r="C129" s="33" t="s">
        <v>40</v>
      </c>
    </row>
    <row r="130" spans="2:159" x14ac:dyDescent="0.3">
      <c r="B130" s="33" t="s">
        <v>705</v>
      </c>
      <c r="C130" s="33" t="s">
        <v>41</v>
      </c>
    </row>
    <row r="131" spans="2:159" x14ac:dyDescent="0.3">
      <c r="B131" s="33" t="s">
        <v>705</v>
      </c>
      <c r="C131" s="33" t="s">
        <v>42</v>
      </c>
    </row>
    <row r="132" spans="2:159" x14ac:dyDescent="0.3">
      <c r="B132" s="33" t="s">
        <v>705</v>
      </c>
      <c r="C132" s="33" t="s">
        <v>43</v>
      </c>
    </row>
    <row r="133" spans="2:159" x14ac:dyDescent="0.3">
      <c r="B133" s="33" t="s">
        <v>705</v>
      </c>
      <c r="C133" s="33" t="s">
        <v>44</v>
      </c>
    </row>
    <row r="134" spans="2:159" x14ac:dyDescent="0.3">
      <c r="B134" s="33" t="s">
        <v>705</v>
      </c>
      <c r="C134" s="33" t="s">
        <v>45</v>
      </c>
    </row>
    <row r="135" spans="2:159" x14ac:dyDescent="0.3">
      <c r="B135" s="33" t="s">
        <v>705</v>
      </c>
      <c r="C135" s="33" t="s">
        <v>46</v>
      </c>
    </row>
    <row r="136" spans="2:159" x14ac:dyDescent="0.3">
      <c r="B136" s="33" t="s">
        <v>705</v>
      </c>
      <c r="C136" s="33" t="s">
        <v>47</v>
      </c>
    </row>
    <row r="137" spans="2:159" x14ac:dyDescent="0.3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291.00987359999999</v>
      </c>
      <c r="CX137" s="33">
        <v>3041.3837079999998</v>
      </c>
      <c r="CY137" s="33">
        <v>4121.5012859999997</v>
      </c>
      <c r="CZ137" s="33">
        <v>4808.4181669999998</v>
      </c>
      <c r="DA137" s="33">
        <v>0</v>
      </c>
      <c r="DB137" s="33">
        <v>3548.280992</v>
      </c>
      <c r="DC137" s="33">
        <v>4808.4181669999998</v>
      </c>
      <c r="DD137" s="33">
        <v>5495.3350479999999</v>
      </c>
      <c r="DE137" s="33">
        <v>2398.406336</v>
      </c>
      <c r="DF137" s="33">
        <v>4055.178277</v>
      </c>
      <c r="DG137" s="33">
        <v>5495.3350479999999</v>
      </c>
      <c r="DH137" s="33">
        <v>6182.251929</v>
      </c>
      <c r="DI137" s="33">
        <v>3653.4937610000002</v>
      </c>
      <c r="DJ137" s="33">
        <v>4930.3374970000004</v>
      </c>
      <c r="DK137" s="33">
        <v>6182.251929</v>
      </c>
      <c r="DL137" s="33">
        <v>6182.251929</v>
      </c>
      <c r="DM137" s="33">
        <v>0</v>
      </c>
      <c r="DN137" s="33">
        <v>3355.8465759999999</v>
      </c>
      <c r="DO137" s="33">
        <v>6182.251929</v>
      </c>
      <c r="DP137" s="33">
        <v>6182.251929</v>
      </c>
      <c r="DQ137" s="33">
        <v>0</v>
      </c>
      <c r="DR137" s="33">
        <v>2460.123791</v>
      </c>
      <c r="DS137" s="33">
        <v>6182.251929</v>
      </c>
      <c r="DT137" s="33">
        <v>6182.251929</v>
      </c>
      <c r="DU137" s="33">
        <v>0</v>
      </c>
      <c r="DV137" s="33">
        <v>2087.823864</v>
      </c>
      <c r="DW137" s="33">
        <v>6182.251929</v>
      </c>
      <c r="DX137" s="33">
        <v>6182.251929</v>
      </c>
      <c r="DY137" s="33">
        <v>0</v>
      </c>
      <c r="DZ137" s="33">
        <v>2048.8321649999998</v>
      </c>
      <c r="EA137" s="33">
        <v>6182.251929</v>
      </c>
      <c r="EB137" s="33">
        <v>6182.251929</v>
      </c>
      <c r="EC137" s="33">
        <v>368.03234079999999</v>
      </c>
      <c r="ED137" s="33">
        <v>1520.6918539999999</v>
      </c>
      <c r="EE137" s="33">
        <v>6182.251929</v>
      </c>
      <c r="EF137" s="33">
        <v>6182.251929</v>
      </c>
      <c r="EG137" s="33">
        <v>941.67495640000004</v>
      </c>
      <c r="EH137" s="33">
        <v>1962.5174750000001</v>
      </c>
      <c r="EI137" s="33">
        <v>6182.251929</v>
      </c>
      <c r="EJ137" s="33">
        <v>6182.251929</v>
      </c>
      <c r="EK137" s="33">
        <v>1889.9685489999999</v>
      </c>
      <c r="EL137" s="33">
        <v>3279.803848</v>
      </c>
      <c r="EM137" s="33">
        <v>6182.251929</v>
      </c>
      <c r="EN137" s="33">
        <v>6182.251929</v>
      </c>
      <c r="EO137" s="33">
        <v>3150.4517919999998</v>
      </c>
      <c r="EP137" s="33">
        <v>3930.3427000000001</v>
      </c>
      <c r="EQ137" s="33">
        <v>6182.251929</v>
      </c>
      <c r="ER137" s="33">
        <v>6182.251929</v>
      </c>
      <c r="ES137" s="33">
        <v>3024.0002810000001</v>
      </c>
      <c r="ET137" s="33">
        <v>4562.0755609999997</v>
      </c>
      <c r="EU137" s="33">
        <v>6182.251929</v>
      </c>
      <c r="EV137" s="33">
        <v>6182.251929</v>
      </c>
      <c r="EW137" s="33">
        <v>3331.052725</v>
      </c>
      <c r="EX137" s="33">
        <v>4489.2878309999996</v>
      </c>
      <c r="EY137" s="33">
        <v>6182.251929</v>
      </c>
      <c r="EZ137" s="33">
        <v>6182.251929</v>
      </c>
      <c r="FA137" s="33">
        <v>1520.6918539999999</v>
      </c>
      <c r="FB137" s="33">
        <v>4562.0755609999997</v>
      </c>
      <c r="FC137" s="33">
        <v>6182.251929</v>
      </c>
    </row>
    <row r="138" spans="2:159" x14ac:dyDescent="0.3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843.61675809999997</v>
      </c>
      <c r="AN138" s="33">
        <v>82.258750000000006</v>
      </c>
      <c r="AQ138" s="33">
        <v>1726.9184869999999</v>
      </c>
      <c r="AR138" s="33">
        <v>205.87643750000001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82.258750000000006</v>
      </c>
      <c r="BB138" s="33">
        <v>105.4398774</v>
      </c>
      <c r="BC138" s="33">
        <v>1625.662765</v>
      </c>
      <c r="BF138" s="33">
        <v>413.27686</v>
      </c>
      <c r="BG138" s="33">
        <v>984.86778800000002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3">
      <c r="B139" s="33" t="s">
        <v>21</v>
      </c>
      <c r="C139" s="33" t="s">
        <v>38</v>
      </c>
    </row>
    <row r="140" spans="2:159" x14ac:dyDescent="0.3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21</v>
      </c>
      <c r="C141" s="33" t="s">
        <v>40</v>
      </c>
    </row>
    <row r="142" spans="2:159" x14ac:dyDescent="0.3">
      <c r="B142" s="33" t="s">
        <v>21</v>
      </c>
      <c r="C142" s="33" t="s">
        <v>41</v>
      </c>
    </row>
    <row r="143" spans="2:159" x14ac:dyDescent="0.3">
      <c r="B143" s="33" t="s">
        <v>21</v>
      </c>
      <c r="C143" s="33" t="s">
        <v>42</v>
      </c>
    </row>
    <row r="144" spans="2:159" x14ac:dyDescent="0.3">
      <c r="B144" s="33" t="s">
        <v>21</v>
      </c>
      <c r="C144" s="33" t="s">
        <v>43</v>
      </c>
    </row>
    <row r="145" spans="2:159" x14ac:dyDescent="0.3">
      <c r="B145" s="33" t="s">
        <v>21</v>
      </c>
      <c r="C145" s="33" t="s">
        <v>44</v>
      </c>
    </row>
    <row r="146" spans="2:159" x14ac:dyDescent="0.3">
      <c r="B146" s="33" t="s">
        <v>21</v>
      </c>
      <c r="C146" s="33" t="s">
        <v>45</v>
      </c>
    </row>
    <row r="147" spans="2:159" x14ac:dyDescent="0.3">
      <c r="B147" s="33" t="s">
        <v>21</v>
      </c>
      <c r="C147" s="33" t="s">
        <v>46</v>
      </c>
    </row>
    <row r="148" spans="2:159" x14ac:dyDescent="0.3">
      <c r="B148" s="33" t="s">
        <v>21</v>
      </c>
      <c r="C148" s="33" t="s">
        <v>47</v>
      </c>
    </row>
    <row r="149" spans="2:159" x14ac:dyDescent="0.3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1011.218117</v>
      </c>
      <c r="AN149" s="33">
        <v>82.258750000000006</v>
      </c>
      <c r="AO149" s="33">
        <v>0</v>
      </c>
      <c r="AP149" s="33">
        <v>0</v>
      </c>
      <c r="AQ149" s="33">
        <v>1894.5198459999999</v>
      </c>
      <c r="AR149" s="33">
        <v>205.87643750000001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82.258750000000006</v>
      </c>
      <c r="BA149" s="33">
        <v>0</v>
      </c>
      <c r="BB149" s="33">
        <v>105.4398774</v>
      </c>
      <c r="BC149" s="33">
        <v>1793.264124</v>
      </c>
      <c r="BD149" s="33">
        <v>0</v>
      </c>
      <c r="BE149" s="33">
        <v>0</v>
      </c>
      <c r="BF149" s="33">
        <v>413.27686</v>
      </c>
      <c r="BG149" s="33">
        <v>984.86778800000002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3">
      <c r="B151" s="33" t="s">
        <v>22</v>
      </c>
      <c r="C151" s="33" t="s">
        <v>38</v>
      </c>
    </row>
    <row r="152" spans="2:159" x14ac:dyDescent="0.3">
      <c r="B152" s="33" t="s">
        <v>22</v>
      </c>
      <c r="C152" s="33" t="s">
        <v>39</v>
      </c>
    </row>
    <row r="153" spans="2:159" x14ac:dyDescent="0.3">
      <c r="B153" s="33" t="s">
        <v>22</v>
      </c>
      <c r="C153" s="33" t="s">
        <v>40</v>
      </c>
    </row>
    <row r="154" spans="2:159" x14ac:dyDescent="0.3">
      <c r="B154" s="33" t="s">
        <v>22</v>
      </c>
      <c r="C154" s="33" t="s">
        <v>41</v>
      </c>
    </row>
    <row r="155" spans="2:159" x14ac:dyDescent="0.3">
      <c r="B155" s="33" t="s">
        <v>22</v>
      </c>
      <c r="C155" s="33" t="s">
        <v>42</v>
      </c>
    </row>
    <row r="156" spans="2:159" x14ac:dyDescent="0.3">
      <c r="B156" s="33" t="s">
        <v>22</v>
      </c>
      <c r="C156" s="33" t="s">
        <v>43</v>
      </c>
    </row>
    <row r="157" spans="2:159" x14ac:dyDescent="0.3">
      <c r="B157" s="33" t="s">
        <v>22</v>
      </c>
      <c r="C157" s="33" t="s">
        <v>44</v>
      </c>
    </row>
    <row r="158" spans="2:159" x14ac:dyDescent="0.3">
      <c r="B158" s="33" t="s">
        <v>22</v>
      </c>
      <c r="C158" s="33" t="s">
        <v>45</v>
      </c>
    </row>
    <row r="159" spans="2:159" x14ac:dyDescent="0.3">
      <c r="B159" s="33" t="s">
        <v>22</v>
      </c>
      <c r="C159" s="33" t="s">
        <v>46</v>
      </c>
    </row>
    <row r="160" spans="2:159" x14ac:dyDescent="0.3">
      <c r="B160" s="33" t="s">
        <v>22</v>
      </c>
      <c r="C160" s="33" t="s">
        <v>47</v>
      </c>
    </row>
    <row r="161" spans="2:159" x14ac:dyDescent="0.3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3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3">
      <c r="B163" s="33" t="s">
        <v>23</v>
      </c>
      <c r="C163" s="33" t="s">
        <v>38</v>
      </c>
    </row>
    <row r="164" spans="2:159" x14ac:dyDescent="0.3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</row>
    <row r="165" spans="2:159" x14ac:dyDescent="0.3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3">
      <c r="B166" s="33" t="s">
        <v>23</v>
      </c>
      <c r="C166" s="33" t="s">
        <v>41</v>
      </c>
    </row>
    <row r="167" spans="2:159" x14ac:dyDescent="0.3">
      <c r="B167" s="33" t="s">
        <v>23</v>
      </c>
      <c r="C167" s="33" t="s">
        <v>42</v>
      </c>
    </row>
    <row r="168" spans="2:159" x14ac:dyDescent="0.3">
      <c r="B168" s="33" t="s">
        <v>23</v>
      </c>
      <c r="C168" s="33" t="s">
        <v>43</v>
      </c>
    </row>
    <row r="169" spans="2:159" x14ac:dyDescent="0.3">
      <c r="B169" s="33" t="s">
        <v>23</v>
      </c>
      <c r="C169" s="33" t="s">
        <v>44</v>
      </c>
    </row>
    <row r="170" spans="2:159" x14ac:dyDescent="0.3">
      <c r="B170" s="33" t="s">
        <v>23</v>
      </c>
      <c r="C170" s="33" t="s">
        <v>45</v>
      </c>
    </row>
    <row r="171" spans="2:159" x14ac:dyDescent="0.3">
      <c r="B171" s="33" t="s">
        <v>23</v>
      </c>
      <c r="C171" s="33" t="s">
        <v>46</v>
      </c>
    </row>
    <row r="172" spans="2:159" x14ac:dyDescent="0.3">
      <c r="B172" s="33" t="s">
        <v>23</v>
      </c>
      <c r="C172" s="33" t="s">
        <v>47</v>
      </c>
    </row>
    <row r="173" spans="2:159" x14ac:dyDescent="0.3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199.43074960000001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</row>
    <row r="175" spans="2:159" x14ac:dyDescent="0.3">
      <c r="B175" s="33" t="s">
        <v>24</v>
      </c>
      <c r="C175" s="33" t="s">
        <v>38</v>
      </c>
    </row>
    <row r="176" spans="2:159" x14ac:dyDescent="0.3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3">
      <c r="B177" s="33" t="s">
        <v>24</v>
      </c>
      <c r="C177" s="33" t="s">
        <v>40</v>
      </c>
    </row>
    <row r="178" spans="2:159" x14ac:dyDescent="0.3">
      <c r="B178" s="33" t="s">
        <v>24</v>
      </c>
      <c r="C178" s="33" t="s">
        <v>41</v>
      </c>
    </row>
    <row r="179" spans="2:159" x14ac:dyDescent="0.3">
      <c r="B179" s="33" t="s">
        <v>24</v>
      </c>
      <c r="C179" s="33" t="s">
        <v>42</v>
      </c>
    </row>
    <row r="180" spans="2:159" x14ac:dyDescent="0.3">
      <c r="B180" s="33" t="s">
        <v>24</v>
      </c>
      <c r="C180" s="33" t="s">
        <v>43</v>
      </c>
    </row>
    <row r="181" spans="2:159" x14ac:dyDescent="0.3">
      <c r="B181" s="33" t="s">
        <v>24</v>
      </c>
      <c r="C181" s="33" t="s">
        <v>44</v>
      </c>
    </row>
    <row r="182" spans="2:159" x14ac:dyDescent="0.3">
      <c r="B182" s="33" t="s">
        <v>24</v>
      </c>
      <c r="C182" s="33" t="s">
        <v>45</v>
      </c>
    </row>
    <row r="183" spans="2:159" x14ac:dyDescent="0.3">
      <c r="B183" s="33" t="s">
        <v>24</v>
      </c>
      <c r="C183" s="33" t="s">
        <v>46</v>
      </c>
    </row>
    <row r="184" spans="2:159" x14ac:dyDescent="0.3">
      <c r="B184" s="33" t="s">
        <v>24</v>
      </c>
      <c r="C184" s="33" t="s">
        <v>47</v>
      </c>
    </row>
    <row r="185" spans="2:159" x14ac:dyDescent="0.3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693</v>
      </c>
      <c r="C186" s="33" t="s">
        <v>37</v>
      </c>
    </row>
    <row r="187" spans="2:159" x14ac:dyDescent="0.3">
      <c r="B187" s="33" t="s">
        <v>693</v>
      </c>
      <c r="C187" s="33" t="s">
        <v>38</v>
      </c>
    </row>
    <row r="188" spans="2:159" x14ac:dyDescent="0.3">
      <c r="B188" s="33" t="s">
        <v>693</v>
      </c>
      <c r="C188" s="33" t="s">
        <v>39</v>
      </c>
    </row>
    <row r="189" spans="2:159" x14ac:dyDescent="0.3">
      <c r="B189" s="33" t="s">
        <v>693</v>
      </c>
      <c r="C189" s="33" t="s">
        <v>40</v>
      </c>
    </row>
    <row r="190" spans="2:159" x14ac:dyDescent="0.3">
      <c r="B190" s="33" t="s">
        <v>693</v>
      </c>
      <c r="C190" s="33" t="s">
        <v>41</v>
      </c>
    </row>
    <row r="191" spans="2:159" x14ac:dyDescent="0.3">
      <c r="B191" s="33" t="s">
        <v>693</v>
      </c>
      <c r="C191" s="33" t="s">
        <v>42</v>
      </c>
    </row>
    <row r="192" spans="2:159" x14ac:dyDescent="0.3">
      <c r="B192" s="33" t="s">
        <v>693</v>
      </c>
      <c r="C192" s="33" t="s">
        <v>43</v>
      </c>
    </row>
    <row r="193" spans="2:159" x14ac:dyDescent="0.3">
      <c r="B193" s="33" t="s">
        <v>693</v>
      </c>
      <c r="C193" s="33" t="s">
        <v>44</v>
      </c>
    </row>
    <row r="194" spans="2:159" x14ac:dyDescent="0.3">
      <c r="B194" s="33" t="s">
        <v>693</v>
      </c>
      <c r="C194" s="33" t="s">
        <v>45</v>
      </c>
    </row>
    <row r="195" spans="2:159" x14ac:dyDescent="0.3">
      <c r="B195" s="33" t="s">
        <v>693</v>
      </c>
      <c r="C195" s="33" t="s">
        <v>46</v>
      </c>
    </row>
    <row r="196" spans="2:159" x14ac:dyDescent="0.3">
      <c r="B196" s="33" t="s">
        <v>693</v>
      </c>
      <c r="C196" s="33" t="s">
        <v>47</v>
      </c>
    </row>
    <row r="197" spans="2:159" x14ac:dyDescent="0.3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694</v>
      </c>
      <c r="C198" s="33" t="s">
        <v>37</v>
      </c>
    </row>
    <row r="199" spans="2:159" x14ac:dyDescent="0.3">
      <c r="B199" s="33" t="s">
        <v>694</v>
      </c>
      <c r="C199" s="33" t="s">
        <v>38</v>
      </c>
    </row>
    <row r="200" spans="2:159" x14ac:dyDescent="0.3">
      <c r="B200" s="33" t="s">
        <v>694</v>
      </c>
      <c r="C200" s="33" t="s">
        <v>39</v>
      </c>
    </row>
    <row r="201" spans="2:159" x14ac:dyDescent="0.3">
      <c r="B201" s="33" t="s">
        <v>694</v>
      </c>
      <c r="C201" s="33" t="s">
        <v>40</v>
      </c>
    </row>
    <row r="202" spans="2:159" x14ac:dyDescent="0.3">
      <c r="B202" s="33" t="s">
        <v>694</v>
      </c>
      <c r="C202" s="33" t="s">
        <v>41</v>
      </c>
    </row>
    <row r="203" spans="2:159" x14ac:dyDescent="0.3">
      <c r="B203" s="33" t="s">
        <v>694</v>
      </c>
      <c r="C203" s="33" t="s">
        <v>42</v>
      </c>
    </row>
    <row r="204" spans="2:159" x14ac:dyDescent="0.3">
      <c r="B204" s="33" t="s">
        <v>694</v>
      </c>
      <c r="C204" s="33" t="s">
        <v>43</v>
      </c>
    </row>
    <row r="205" spans="2:159" x14ac:dyDescent="0.3">
      <c r="B205" s="33" t="s">
        <v>694</v>
      </c>
      <c r="C205" s="33" t="s">
        <v>44</v>
      </c>
    </row>
    <row r="206" spans="2:159" x14ac:dyDescent="0.3">
      <c r="B206" s="33" t="s">
        <v>694</v>
      </c>
      <c r="C206" s="33" t="s">
        <v>45</v>
      </c>
    </row>
    <row r="207" spans="2:159" x14ac:dyDescent="0.3">
      <c r="B207" s="33" t="s">
        <v>694</v>
      </c>
      <c r="C207" s="33" t="s">
        <v>46</v>
      </c>
    </row>
    <row r="208" spans="2:159" x14ac:dyDescent="0.3">
      <c r="B208" s="33" t="s">
        <v>694</v>
      </c>
      <c r="C208" s="33" t="s">
        <v>47</v>
      </c>
    </row>
    <row r="209" spans="2:159" x14ac:dyDescent="0.3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695</v>
      </c>
      <c r="C210" s="33" t="s">
        <v>37</v>
      </c>
    </row>
    <row r="211" spans="2:159" x14ac:dyDescent="0.3">
      <c r="B211" s="33" t="s">
        <v>695</v>
      </c>
      <c r="C211" s="33" t="s">
        <v>38</v>
      </c>
    </row>
    <row r="212" spans="2:159" x14ac:dyDescent="0.3">
      <c r="B212" s="33" t="s">
        <v>695</v>
      </c>
      <c r="C212" s="33" t="s">
        <v>39</v>
      </c>
    </row>
    <row r="213" spans="2:159" x14ac:dyDescent="0.3">
      <c r="B213" s="33" t="s">
        <v>695</v>
      </c>
      <c r="C213" s="33" t="s">
        <v>40</v>
      </c>
    </row>
    <row r="214" spans="2:159" x14ac:dyDescent="0.3">
      <c r="B214" s="33" t="s">
        <v>695</v>
      </c>
      <c r="C214" s="33" t="s">
        <v>41</v>
      </c>
    </row>
    <row r="215" spans="2:159" x14ac:dyDescent="0.3">
      <c r="B215" s="33" t="s">
        <v>695</v>
      </c>
      <c r="C215" s="33" t="s">
        <v>42</v>
      </c>
    </row>
    <row r="216" spans="2:159" x14ac:dyDescent="0.3">
      <c r="B216" s="33" t="s">
        <v>695</v>
      </c>
      <c r="C216" s="33" t="s">
        <v>43</v>
      </c>
    </row>
    <row r="217" spans="2:159" x14ac:dyDescent="0.3">
      <c r="B217" s="33" t="s">
        <v>695</v>
      </c>
      <c r="C217" s="33" t="s">
        <v>44</v>
      </c>
    </row>
    <row r="218" spans="2:159" x14ac:dyDescent="0.3">
      <c r="B218" s="33" t="s">
        <v>695</v>
      </c>
      <c r="C218" s="33" t="s">
        <v>45</v>
      </c>
    </row>
    <row r="219" spans="2:159" x14ac:dyDescent="0.3">
      <c r="B219" s="33" t="s">
        <v>695</v>
      </c>
      <c r="C219" s="33" t="s">
        <v>46</v>
      </c>
    </row>
    <row r="220" spans="2:159" x14ac:dyDescent="0.3">
      <c r="B220" s="33" t="s">
        <v>695</v>
      </c>
      <c r="C220" s="33" t="s">
        <v>47</v>
      </c>
    </row>
    <row r="221" spans="2:159" x14ac:dyDescent="0.3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25</v>
      </c>
      <c r="C222" s="33" t="s">
        <v>37</v>
      </c>
    </row>
    <row r="223" spans="2:159" x14ac:dyDescent="0.3">
      <c r="B223" s="33" t="s">
        <v>25</v>
      </c>
      <c r="C223" s="33" t="s">
        <v>38</v>
      </c>
    </row>
    <row r="224" spans="2:159" x14ac:dyDescent="0.3">
      <c r="B224" s="33" t="s">
        <v>25</v>
      </c>
      <c r="C224" s="33" t="s">
        <v>39</v>
      </c>
    </row>
    <row r="225" spans="2:159" x14ac:dyDescent="0.3">
      <c r="B225" s="33" t="s">
        <v>25</v>
      </c>
      <c r="C225" s="33" t="s">
        <v>40</v>
      </c>
    </row>
    <row r="226" spans="2:159" x14ac:dyDescent="0.3">
      <c r="B226" s="33" t="s">
        <v>25</v>
      </c>
      <c r="C226" s="33" t="s">
        <v>41</v>
      </c>
    </row>
    <row r="227" spans="2:159" x14ac:dyDescent="0.3">
      <c r="B227" s="33" t="s">
        <v>25</v>
      </c>
      <c r="C227" s="33" t="s">
        <v>42</v>
      </c>
    </row>
    <row r="228" spans="2:159" x14ac:dyDescent="0.3">
      <c r="B228" s="33" t="s">
        <v>25</v>
      </c>
      <c r="C228" s="33" t="s">
        <v>43</v>
      </c>
    </row>
    <row r="229" spans="2:159" x14ac:dyDescent="0.3">
      <c r="B229" s="33" t="s">
        <v>25</v>
      </c>
      <c r="C229" s="33" t="s">
        <v>44</v>
      </c>
    </row>
    <row r="230" spans="2:159" x14ac:dyDescent="0.3">
      <c r="B230" s="33" t="s">
        <v>25</v>
      </c>
      <c r="C230" s="33" t="s">
        <v>45</v>
      </c>
    </row>
    <row r="231" spans="2:159" x14ac:dyDescent="0.3">
      <c r="B231" s="33" t="s">
        <v>25</v>
      </c>
      <c r="C231" s="33" t="s">
        <v>46</v>
      </c>
    </row>
    <row r="232" spans="2:159" x14ac:dyDescent="0.3">
      <c r="B232" s="33" t="s">
        <v>25</v>
      </c>
      <c r="C232" s="33" t="s">
        <v>47</v>
      </c>
    </row>
    <row r="233" spans="2:159" x14ac:dyDescent="0.3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15923.71507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16163.70768</v>
      </c>
      <c r="BJ234" s="33">
        <v>18556.509170000001</v>
      </c>
      <c r="BK234" s="33">
        <v>18472.8181</v>
      </c>
      <c r="BL234" s="33">
        <v>19890.156190000002</v>
      </c>
      <c r="BM234" s="33">
        <v>16163.70768</v>
      </c>
      <c r="BN234" s="33">
        <v>18556.509170000001</v>
      </c>
      <c r="BO234" s="33">
        <v>18472.8181</v>
      </c>
      <c r="BP234" s="33">
        <v>20391.41647</v>
      </c>
      <c r="BQ234" s="33">
        <v>16483.68563</v>
      </c>
      <c r="BR234" s="33">
        <v>18795.00128</v>
      </c>
      <c r="BS234" s="33">
        <v>18839.86349</v>
      </c>
      <c r="BT234" s="33">
        <v>21438.31496</v>
      </c>
      <c r="BU234" s="33">
        <v>17202.117460000001</v>
      </c>
      <c r="BV234" s="33">
        <v>19344.828109999999</v>
      </c>
      <c r="BW234" s="33">
        <v>19598.970219999999</v>
      </c>
      <c r="BX234" s="33">
        <v>21438.31496</v>
      </c>
      <c r="BY234" s="33">
        <v>16372.215169999999</v>
      </c>
      <c r="BZ234" s="33">
        <v>19344.828109999999</v>
      </c>
      <c r="CA234" s="33">
        <v>19598.970219999999</v>
      </c>
      <c r="CB234" s="33">
        <v>21438.31496</v>
      </c>
      <c r="CC234" s="33">
        <v>16873.99958</v>
      </c>
      <c r="CD234" s="33">
        <v>19344.828109999999</v>
      </c>
      <c r="CE234" s="33">
        <v>19598.970219999999</v>
      </c>
      <c r="CF234" s="33">
        <v>21438.31496</v>
      </c>
      <c r="CG234" s="33">
        <v>17353.319630000002</v>
      </c>
      <c r="CH234" s="33">
        <v>19344.828109999999</v>
      </c>
      <c r="CI234" s="33">
        <v>19598.970219999999</v>
      </c>
      <c r="CJ234" s="33">
        <v>21438.31496</v>
      </c>
      <c r="CK234" s="33">
        <v>16952.35987</v>
      </c>
      <c r="CL234" s="33">
        <v>19344.828109999999</v>
      </c>
      <c r="CM234" s="33">
        <v>19598.970219999999</v>
      </c>
      <c r="CN234" s="33">
        <v>21438.31496</v>
      </c>
      <c r="CO234" s="33">
        <v>17353.319630000002</v>
      </c>
      <c r="CP234" s="33">
        <v>19344.828109999999</v>
      </c>
      <c r="CQ234" s="33">
        <v>19598.970219999999</v>
      </c>
      <c r="CR234" s="33">
        <v>21438.31496</v>
      </c>
      <c r="CS234" s="33">
        <v>17353.319630000002</v>
      </c>
      <c r="CT234" s="33">
        <v>19344.828109999999</v>
      </c>
      <c r="CU234" s="33">
        <v>19598.970219999999</v>
      </c>
      <c r="CV234" s="33">
        <v>21438.31496</v>
      </c>
      <c r="CW234" s="33">
        <v>17353.319630000002</v>
      </c>
      <c r="CX234" s="33">
        <v>19344.828109999999</v>
      </c>
      <c r="CY234" s="33">
        <v>19598.970219999999</v>
      </c>
      <c r="CZ234" s="33">
        <v>21438.31496</v>
      </c>
      <c r="DA234" s="33">
        <v>17353.319630000002</v>
      </c>
      <c r="DB234" s="33">
        <v>19344.828109999999</v>
      </c>
      <c r="DC234" s="33">
        <v>19598.970219999999</v>
      </c>
      <c r="DD234" s="33">
        <v>21438.31496</v>
      </c>
      <c r="DE234" s="33">
        <v>17353.319630000002</v>
      </c>
      <c r="DF234" s="33">
        <v>19344.828109999999</v>
      </c>
      <c r="DG234" s="33">
        <v>19598.970219999999</v>
      </c>
      <c r="DH234" s="33">
        <v>21688.020240000002</v>
      </c>
      <c r="DI234" s="33">
        <v>17557.315709999999</v>
      </c>
      <c r="DJ234" s="33">
        <v>19491.964189999999</v>
      </c>
      <c r="DK234" s="33">
        <v>19783.518260000001</v>
      </c>
      <c r="DL234" s="33">
        <v>21688.020240000002</v>
      </c>
      <c r="DM234" s="33">
        <v>17557.315709999999</v>
      </c>
      <c r="DN234" s="33">
        <v>19491.964189999999</v>
      </c>
      <c r="DO234" s="33">
        <v>19783.518260000001</v>
      </c>
      <c r="DP234" s="33">
        <v>21688.020240000002</v>
      </c>
      <c r="DQ234" s="33">
        <v>17557.315709999999</v>
      </c>
      <c r="DR234" s="33">
        <v>19491.964189999999</v>
      </c>
      <c r="DS234" s="33">
        <v>19783.518260000001</v>
      </c>
      <c r="DT234" s="33">
        <v>21688.020240000002</v>
      </c>
      <c r="DU234" s="33">
        <v>17557.315709999999</v>
      </c>
      <c r="DV234" s="33">
        <v>19491.964189999999</v>
      </c>
      <c r="DW234" s="33">
        <v>19783.518260000001</v>
      </c>
      <c r="DX234" s="33">
        <v>21688.020240000002</v>
      </c>
      <c r="DY234" s="33">
        <v>17557.315709999999</v>
      </c>
      <c r="DZ234" s="33">
        <v>19491.964189999999</v>
      </c>
      <c r="EA234" s="33">
        <v>19783.518260000001</v>
      </c>
      <c r="EB234" s="33">
        <v>21688.020240000002</v>
      </c>
      <c r="EC234" s="33">
        <v>17557.315709999999</v>
      </c>
      <c r="ED234" s="33">
        <v>19491.964189999999</v>
      </c>
      <c r="EE234" s="33">
        <v>19783.518260000001</v>
      </c>
      <c r="EF234" s="33">
        <v>21688.020240000002</v>
      </c>
      <c r="EG234" s="33">
        <v>17557.315709999999</v>
      </c>
      <c r="EH234" s="33">
        <v>19491.964189999999</v>
      </c>
      <c r="EI234" s="33">
        <v>19783.518260000001</v>
      </c>
      <c r="EJ234" s="33">
        <v>21688.020240000002</v>
      </c>
      <c r="EK234" s="33">
        <v>17557.315709999999</v>
      </c>
      <c r="EL234" s="33">
        <v>19491.964189999999</v>
      </c>
      <c r="EM234" s="33">
        <v>19783.518260000001</v>
      </c>
      <c r="EN234" s="33">
        <v>21688.020240000002</v>
      </c>
      <c r="EO234" s="33">
        <v>17557.315709999999</v>
      </c>
      <c r="EP234" s="33">
        <v>19491.964189999999</v>
      </c>
      <c r="EQ234" s="33">
        <v>19783.518260000001</v>
      </c>
      <c r="ER234" s="33">
        <v>21688.020240000002</v>
      </c>
      <c r="ES234" s="33">
        <v>17557.315709999999</v>
      </c>
      <c r="ET234" s="33">
        <v>19491.964189999999</v>
      </c>
      <c r="EU234" s="33">
        <v>19783.518260000001</v>
      </c>
      <c r="EV234" s="33">
        <v>21688.020240000002</v>
      </c>
      <c r="EW234" s="33">
        <v>17557.315709999999</v>
      </c>
      <c r="EX234" s="33">
        <v>19491.964189999999</v>
      </c>
      <c r="EY234" s="33">
        <v>19783.518260000001</v>
      </c>
      <c r="EZ234" s="33">
        <v>21709.89244</v>
      </c>
      <c r="FA234" s="33">
        <v>17576.516179999999</v>
      </c>
      <c r="FB234" s="33">
        <v>19505.584070000001</v>
      </c>
      <c r="FC234" s="33">
        <v>19798.639759999998</v>
      </c>
    </row>
    <row r="235" spans="2:159" x14ac:dyDescent="0.3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4899.1187570000002</v>
      </c>
      <c r="AH235" s="33">
        <v>9247.4383330000001</v>
      </c>
      <c r="AI235" s="33">
        <v>8560.4729759999991</v>
      </c>
      <c r="AJ235" s="33">
        <v>4798.8414620000003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5019.152857</v>
      </c>
      <c r="BA235" s="33">
        <v>6175.7680950000004</v>
      </c>
      <c r="BB235" s="33">
        <v>9390.4950000000008</v>
      </c>
      <c r="BC235" s="33">
        <v>8710.7657139999992</v>
      </c>
      <c r="BD235" s="33">
        <v>5019.152857</v>
      </c>
      <c r="BE235" s="33">
        <v>6236.3058330000003</v>
      </c>
      <c r="BF235" s="33">
        <v>9390.4950000000008</v>
      </c>
      <c r="BG235" s="33">
        <v>8710.7657139999992</v>
      </c>
      <c r="BH235" s="33">
        <v>5148.3309520000003</v>
      </c>
      <c r="BI235" s="33">
        <v>6374.5273809999999</v>
      </c>
      <c r="BJ235" s="33">
        <v>9515.3333330000005</v>
      </c>
      <c r="BK235" s="33">
        <v>8856.5206550000003</v>
      </c>
      <c r="BL235" s="33">
        <v>5148.3309520000003</v>
      </c>
      <c r="BM235" s="33">
        <v>6374.5273809999999</v>
      </c>
      <c r="BN235" s="33">
        <v>9515.3333330000005</v>
      </c>
      <c r="BO235" s="33">
        <v>8856.5206550000003</v>
      </c>
      <c r="BP235" s="33">
        <v>5431.0176190000002</v>
      </c>
      <c r="BQ235" s="33">
        <v>6723.8317260000003</v>
      </c>
      <c r="BR235" s="33">
        <v>9959.9724999999999</v>
      </c>
      <c r="BS235" s="33">
        <v>9250.9146430000001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6162.1339209999996</v>
      </c>
      <c r="BY235" s="33">
        <v>7677.8724099999999</v>
      </c>
      <c r="BZ235" s="33">
        <v>11126.227639999999</v>
      </c>
      <c r="CA235" s="33">
        <v>10378.54515</v>
      </c>
      <c r="CB235" s="33">
        <v>6162.1339209999996</v>
      </c>
      <c r="CC235" s="33">
        <v>7677.8724099999999</v>
      </c>
      <c r="CD235" s="33">
        <v>11126.227639999999</v>
      </c>
      <c r="CE235" s="33">
        <v>10378.54515</v>
      </c>
      <c r="CF235" s="33">
        <v>6162.1339209999996</v>
      </c>
      <c r="CG235" s="33">
        <v>6866.9951780000001</v>
      </c>
      <c r="CH235" s="33">
        <v>11126.227639999999</v>
      </c>
      <c r="CI235" s="33">
        <v>10378.54515</v>
      </c>
      <c r="CJ235" s="33">
        <v>6162.1339209999996</v>
      </c>
      <c r="CK235" s="33">
        <v>7618.7889580000001</v>
      </c>
      <c r="CL235" s="33">
        <v>11126.227639999999</v>
      </c>
      <c r="CM235" s="33">
        <v>10378.54515</v>
      </c>
      <c r="CN235" s="33">
        <v>6162.1339209999996</v>
      </c>
      <c r="CO235" s="33">
        <v>7677.8724099999999</v>
      </c>
      <c r="CP235" s="33">
        <v>11126.227639999999</v>
      </c>
      <c r="CQ235" s="33">
        <v>10378.54515</v>
      </c>
      <c r="CR235" s="33">
        <v>6162.1339209999996</v>
      </c>
      <c r="CS235" s="33">
        <v>7677.8724099999999</v>
      </c>
      <c r="CT235" s="33">
        <v>11126.227639999999</v>
      </c>
      <c r="CU235" s="33">
        <v>10378.54515</v>
      </c>
      <c r="CV235" s="33">
        <v>6162.1339209999996</v>
      </c>
      <c r="CW235" s="33">
        <v>7677.8724099999999</v>
      </c>
      <c r="CX235" s="33">
        <v>11126.227639999999</v>
      </c>
      <c r="CY235" s="33">
        <v>10378.54515</v>
      </c>
      <c r="CZ235" s="33">
        <v>6162.1339209999996</v>
      </c>
      <c r="DA235" s="33">
        <v>7677.8724099999999</v>
      </c>
      <c r="DB235" s="33">
        <v>11126.227639999999</v>
      </c>
      <c r="DC235" s="33">
        <v>10378.54515</v>
      </c>
      <c r="DD235" s="33">
        <v>6162.1339209999996</v>
      </c>
      <c r="DE235" s="33">
        <v>7677.8724099999999</v>
      </c>
      <c r="DF235" s="33">
        <v>11126.227639999999</v>
      </c>
      <c r="DG235" s="33">
        <v>10378.54515</v>
      </c>
      <c r="DH235" s="33">
        <v>6162.1339209999996</v>
      </c>
      <c r="DI235" s="33">
        <v>7677.8724099999999</v>
      </c>
      <c r="DJ235" s="33">
        <v>11126.227639999999</v>
      </c>
      <c r="DK235" s="33">
        <v>10378.54515</v>
      </c>
      <c r="DL235" s="33">
        <v>6162.1339209999996</v>
      </c>
      <c r="DM235" s="33">
        <v>7677.8724099999999</v>
      </c>
      <c r="DN235" s="33">
        <v>11126.227639999999</v>
      </c>
      <c r="DO235" s="33">
        <v>10378.54515</v>
      </c>
      <c r="DP235" s="33">
        <v>6162.1339209999996</v>
      </c>
      <c r="DQ235" s="33">
        <v>7677.8724099999999</v>
      </c>
      <c r="DR235" s="33">
        <v>11126.227639999999</v>
      </c>
      <c r="DS235" s="33">
        <v>10378.54515</v>
      </c>
      <c r="DT235" s="33">
        <v>6162.1339209999996</v>
      </c>
      <c r="DU235" s="33">
        <v>7677.8724099999999</v>
      </c>
      <c r="DV235" s="33">
        <v>11126.227639999999</v>
      </c>
      <c r="DW235" s="33">
        <v>10378.54515</v>
      </c>
      <c r="DX235" s="33">
        <v>6162.1339209999996</v>
      </c>
      <c r="DY235" s="33">
        <v>7677.8724099999999</v>
      </c>
      <c r="DZ235" s="33">
        <v>11126.227639999999</v>
      </c>
      <c r="EA235" s="33">
        <v>10378.54515</v>
      </c>
      <c r="EB235" s="33">
        <v>6162.1339209999996</v>
      </c>
      <c r="EC235" s="33">
        <v>7677.8724099999999</v>
      </c>
      <c r="ED235" s="33">
        <v>11126.227639999999</v>
      </c>
      <c r="EE235" s="33">
        <v>10378.54515</v>
      </c>
      <c r="EF235" s="33">
        <v>6162.1339209999996</v>
      </c>
      <c r="EG235" s="33">
        <v>7677.8724099999999</v>
      </c>
      <c r="EH235" s="33">
        <v>11126.227639999999</v>
      </c>
      <c r="EI235" s="33">
        <v>10378.54515</v>
      </c>
      <c r="EJ235" s="33">
        <v>6162.1339209999996</v>
      </c>
      <c r="EK235" s="33">
        <v>7677.8724099999999</v>
      </c>
      <c r="EL235" s="33">
        <v>11126.227639999999</v>
      </c>
      <c r="EM235" s="33">
        <v>10378.54515</v>
      </c>
      <c r="EN235" s="33">
        <v>6162.1339209999996</v>
      </c>
      <c r="EO235" s="33">
        <v>7677.8724099999999</v>
      </c>
      <c r="EP235" s="33">
        <v>11126.227639999999</v>
      </c>
      <c r="EQ235" s="33">
        <v>10378.54515</v>
      </c>
      <c r="ER235" s="33">
        <v>6162.1339209999996</v>
      </c>
      <c r="ES235" s="33">
        <v>7677.8724099999999</v>
      </c>
      <c r="ET235" s="33">
        <v>11126.227639999999</v>
      </c>
      <c r="EU235" s="33">
        <v>10378.54515</v>
      </c>
      <c r="EV235" s="33">
        <v>6162.1339209999996</v>
      </c>
      <c r="EW235" s="33">
        <v>7677.8724099999999</v>
      </c>
      <c r="EX235" s="33">
        <v>11126.227639999999</v>
      </c>
      <c r="EY235" s="33">
        <v>10378.54515</v>
      </c>
      <c r="EZ235" s="33">
        <v>6162.1339209999996</v>
      </c>
      <c r="FA235" s="33">
        <v>7677.8724099999999</v>
      </c>
      <c r="FB235" s="33">
        <v>11126.227639999999</v>
      </c>
      <c r="FC235" s="33">
        <v>10378.54515</v>
      </c>
    </row>
    <row r="236" spans="2:159" x14ac:dyDescent="0.3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6977.8870829999996</v>
      </c>
      <c r="O236" s="33">
        <v>5063.7322620000004</v>
      </c>
      <c r="P236" s="33">
        <v>4288.1228570000003</v>
      </c>
      <c r="Q236" s="33">
        <v>5121.3911310000003</v>
      </c>
      <c r="R236" s="33">
        <v>6778.2289000000001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5869.3355220000003</v>
      </c>
      <c r="AA236" s="33">
        <v>5063.7322620000004</v>
      </c>
      <c r="AB236" s="33">
        <v>4288.1228570000003</v>
      </c>
      <c r="AC236" s="33">
        <v>4913.6357829999997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5819.6303189999999</v>
      </c>
      <c r="AI236" s="33">
        <v>5063.7322620000004</v>
      </c>
      <c r="AJ236" s="33">
        <v>4288.1228570000003</v>
      </c>
      <c r="AK236" s="33">
        <v>4631.6558750000004</v>
      </c>
      <c r="AL236" s="33">
        <v>5823.6066879999998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3458.3968909999999</v>
      </c>
      <c r="BN236" s="33">
        <v>6977.8870829999996</v>
      </c>
      <c r="BO236" s="33">
        <v>5063.7322620000004</v>
      </c>
      <c r="BP236" s="33">
        <v>4429.8514290000003</v>
      </c>
      <c r="BQ236" s="33">
        <v>5245.1675599999999</v>
      </c>
      <c r="BR236" s="33">
        <v>7072.8149999999996</v>
      </c>
      <c r="BS236" s="33">
        <v>5186.75875</v>
      </c>
      <c r="BT236" s="33">
        <v>4617.2161900000001</v>
      </c>
      <c r="BU236" s="33">
        <v>5321.2840480000004</v>
      </c>
      <c r="BV236" s="33">
        <v>7184.7437499999996</v>
      </c>
      <c r="BW236" s="33">
        <v>5350.1888099999996</v>
      </c>
      <c r="BX236" s="33">
        <v>4617.2161900000001</v>
      </c>
      <c r="BY236" s="33">
        <v>4978.7300400000004</v>
      </c>
      <c r="BZ236" s="33">
        <v>6549.6885410000004</v>
      </c>
      <c r="CA236" s="33">
        <v>5350.1888099999996</v>
      </c>
      <c r="CB236" s="33">
        <v>4617.2161900000001</v>
      </c>
      <c r="CC236" s="33">
        <v>5402.8603569999996</v>
      </c>
      <c r="CD236" s="33">
        <v>6545.7313080000004</v>
      </c>
      <c r="CE236" s="33">
        <v>5350.1888099999996</v>
      </c>
      <c r="CF236" s="33">
        <v>4617.2161900000001</v>
      </c>
      <c r="CG236" s="33">
        <v>5402.8603569999996</v>
      </c>
      <c r="CH236" s="33">
        <v>6541.1914049999996</v>
      </c>
      <c r="CI236" s="33">
        <v>5350.1888099999996</v>
      </c>
      <c r="CJ236" s="33">
        <v>4617.2161900000001</v>
      </c>
      <c r="CK236" s="33">
        <v>4984.4102119999998</v>
      </c>
      <c r="CL236" s="33">
        <v>6535.3522309999998</v>
      </c>
      <c r="CM236" s="33">
        <v>5350.1888099999996</v>
      </c>
      <c r="CN236" s="33">
        <v>4617.2161900000001</v>
      </c>
      <c r="CO236" s="33">
        <v>5402.8603569999996</v>
      </c>
      <c r="CP236" s="33">
        <v>6529.3674350000001</v>
      </c>
      <c r="CQ236" s="33">
        <v>5350.1888099999996</v>
      </c>
      <c r="CR236" s="33">
        <v>4617.2161900000001</v>
      </c>
      <c r="CS236" s="33">
        <v>5402.8603569999996</v>
      </c>
      <c r="CT236" s="33">
        <v>6524.2903070000002</v>
      </c>
      <c r="CU236" s="33">
        <v>5350.1888099999996</v>
      </c>
      <c r="CV236" s="33">
        <v>4617.2161900000001</v>
      </c>
      <c r="CW236" s="33">
        <v>5402.8603569999996</v>
      </c>
      <c r="CX236" s="33">
        <v>6520.1276950000001</v>
      </c>
      <c r="CY236" s="33">
        <v>5350.1888099999996</v>
      </c>
      <c r="CZ236" s="33">
        <v>4617.2161900000001</v>
      </c>
      <c r="DA236" s="33">
        <v>5402.8603569999996</v>
      </c>
      <c r="DB236" s="33">
        <v>6509.7985849999995</v>
      </c>
      <c r="DC236" s="33">
        <v>5350.1888099999996</v>
      </c>
      <c r="DD236" s="33">
        <v>4617.2161900000001</v>
      </c>
      <c r="DE236" s="33">
        <v>5402.8603569999996</v>
      </c>
      <c r="DF236" s="33">
        <v>6508.3772330000002</v>
      </c>
      <c r="DG236" s="33">
        <v>5350.1888099999996</v>
      </c>
      <c r="DH236" s="33">
        <v>4617.2161900000001</v>
      </c>
      <c r="DI236" s="33">
        <v>5402.8603569999996</v>
      </c>
      <c r="DJ236" s="33">
        <v>7184.7437499999996</v>
      </c>
      <c r="DK236" s="33">
        <v>5350.1888099999996</v>
      </c>
      <c r="DL236" s="33">
        <v>4617.2161900000001</v>
      </c>
      <c r="DM236" s="33">
        <v>5402.8603569999996</v>
      </c>
      <c r="DN236" s="33">
        <v>6489.0639799999999</v>
      </c>
      <c r="DO236" s="33">
        <v>5350.1888099999996</v>
      </c>
      <c r="DP236" s="33">
        <v>4617.2161900000001</v>
      </c>
      <c r="DQ236" s="33">
        <v>5402.8603569999996</v>
      </c>
      <c r="DR236" s="33">
        <v>5897.280307</v>
      </c>
      <c r="DS236" s="33">
        <v>5350.1888099999996</v>
      </c>
      <c r="DT236" s="33">
        <v>4617.2161900000001</v>
      </c>
      <c r="DU236" s="33">
        <v>5402.8603569999996</v>
      </c>
      <c r="DV236" s="33">
        <v>5893.5870279999999</v>
      </c>
      <c r="DW236" s="33">
        <v>5350.1888099999996</v>
      </c>
      <c r="DX236" s="33">
        <v>4617.2161900000001</v>
      </c>
      <c r="DY236" s="33">
        <v>5402.8603569999996</v>
      </c>
      <c r="DZ236" s="33">
        <v>5889.584715</v>
      </c>
      <c r="EA236" s="33">
        <v>5350.1888099999996</v>
      </c>
      <c r="EB236" s="33">
        <v>4617.2161900000001</v>
      </c>
      <c r="EC236" s="33">
        <v>5402.8603569999996</v>
      </c>
      <c r="ED236" s="33">
        <v>5886.250908</v>
      </c>
      <c r="EE236" s="33">
        <v>5350.1888099999996</v>
      </c>
      <c r="EF236" s="33">
        <v>4617.2161900000001</v>
      </c>
      <c r="EG236" s="33">
        <v>5402.8603569999996</v>
      </c>
      <c r="EH236" s="33">
        <v>5882.1845579999999</v>
      </c>
      <c r="EI236" s="33">
        <v>5350.1888099999996</v>
      </c>
      <c r="EJ236" s="33">
        <v>4617.2161900000001</v>
      </c>
      <c r="EK236" s="33">
        <v>5402.8603569999996</v>
      </c>
      <c r="EL236" s="33">
        <v>5880.7003770000001</v>
      </c>
      <c r="EM236" s="33">
        <v>5350.1888099999996</v>
      </c>
      <c r="EN236" s="33">
        <v>4617.2161900000001</v>
      </c>
      <c r="EO236" s="33">
        <v>5402.8603569999996</v>
      </c>
      <c r="EP236" s="33">
        <v>5879.7078769999998</v>
      </c>
      <c r="EQ236" s="33">
        <v>5350.1888099999996</v>
      </c>
      <c r="ER236" s="33">
        <v>4617.2161900000001</v>
      </c>
      <c r="ES236" s="33">
        <v>5402.8603569999996</v>
      </c>
      <c r="ET236" s="33">
        <v>4441.6475959999998</v>
      </c>
      <c r="EU236" s="33">
        <v>5350.1888099999996</v>
      </c>
      <c r="EV236" s="33">
        <v>4617.2161900000001</v>
      </c>
      <c r="EW236" s="33">
        <v>5402.8603569999996</v>
      </c>
      <c r="EX236" s="33">
        <v>2329.136986</v>
      </c>
      <c r="EY236" s="33">
        <v>5350.1888099999996</v>
      </c>
      <c r="EZ236" s="33">
        <v>4617.2161900000001</v>
      </c>
      <c r="FA236" s="33">
        <v>5402.8603569999996</v>
      </c>
      <c r="FC236" s="33">
        <v>5350.1888099999996</v>
      </c>
    </row>
    <row r="237" spans="2:159" x14ac:dyDescent="0.3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7085.8809499999998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3541.2587779999999</v>
      </c>
      <c r="AD237" s="33">
        <v>2929.462043</v>
      </c>
      <c r="AE237" s="33">
        <v>3495.4172119999998</v>
      </c>
      <c r="AF237" s="33">
        <v>11562.91073</v>
      </c>
      <c r="AG237" s="33">
        <v>7659.7492540000003</v>
      </c>
      <c r="AH237" s="33">
        <v>3864.8635709999999</v>
      </c>
      <c r="AI237" s="33">
        <v>3930.8375139999998</v>
      </c>
      <c r="AJ237" s="33">
        <v>13993.94104</v>
      </c>
      <c r="AK237" s="33">
        <v>13711.0741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13704.30917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14683.051390000001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3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4915.163157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3788.0596820000001</v>
      </c>
      <c r="W238" s="33">
        <v>7052.958095</v>
      </c>
      <c r="X238" s="33">
        <v>7801.7042860000001</v>
      </c>
      <c r="Y238" s="33">
        <v>7273.9891669999997</v>
      </c>
      <c r="Z238" s="33">
        <v>5627.4858050000003</v>
      </c>
      <c r="AA238" s="33">
        <v>7052.958095</v>
      </c>
      <c r="AB238" s="33">
        <v>7801.7042860000001</v>
      </c>
      <c r="AC238" s="33">
        <v>7273.9891669999997</v>
      </c>
      <c r="AD238" s="33">
        <v>3256.1342079999999</v>
      </c>
      <c r="AE238" s="33">
        <v>7052.958095</v>
      </c>
      <c r="AF238" s="33">
        <v>7801.7042860000001</v>
      </c>
      <c r="AG238" s="33">
        <v>7273.9891669999997</v>
      </c>
      <c r="AH238" s="33">
        <v>6778.3748640000003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3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435.76162729999999</v>
      </c>
      <c r="AI239" s="33">
        <v>2654.0345240000001</v>
      </c>
      <c r="AJ239" s="33">
        <v>6753.6804760000005</v>
      </c>
      <c r="AK239" s="33">
        <v>278.98199690000001</v>
      </c>
      <c r="AL239" s="33">
        <v>2180.0149999999999</v>
      </c>
      <c r="AM239" s="33">
        <v>2654.0345240000001</v>
      </c>
      <c r="AN239" s="33">
        <v>6753.6804760000005</v>
      </c>
      <c r="AO239" s="33">
        <v>815.70484160000001</v>
      </c>
      <c r="AP239" s="33">
        <v>2180.0149999999999</v>
      </c>
      <c r="AQ239" s="33">
        <v>2654.0345240000001</v>
      </c>
      <c r="AR239" s="33">
        <v>6753.6804760000005</v>
      </c>
      <c r="AS239" s="33">
        <v>1299.4458569999999</v>
      </c>
      <c r="AT239" s="33">
        <v>2180.0149999999999</v>
      </c>
      <c r="AU239" s="33">
        <v>2654.0345240000001</v>
      </c>
      <c r="AV239" s="33">
        <v>6753.6804760000005</v>
      </c>
      <c r="AW239" s="33">
        <v>1801.127557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4352.3482880000001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3676.4330559999999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3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138.7189391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364.46551490000002</v>
      </c>
      <c r="BE240" s="33">
        <v>500.22398809999999</v>
      </c>
      <c r="BF240" s="33">
        <v>453.3840156</v>
      </c>
      <c r="BG240" s="33">
        <v>253.18352909999999</v>
      </c>
      <c r="BH240" s="33">
        <v>444.19797290000002</v>
      </c>
      <c r="BI240" s="33">
        <v>112.5775355</v>
      </c>
      <c r="BJ240" s="33">
        <v>503.03365250000002</v>
      </c>
      <c r="BK240" s="33">
        <v>308.3071271</v>
      </c>
      <c r="BL240" s="33">
        <v>716.73194890000002</v>
      </c>
      <c r="BM240" s="33">
        <v>914.12265449999995</v>
      </c>
      <c r="BN240" s="33">
        <v>642.91372539999998</v>
      </c>
      <c r="BO240" s="33">
        <v>445.25151369999998</v>
      </c>
      <c r="BP240" s="33">
        <v>716.73194890000002</v>
      </c>
      <c r="BQ240" s="33">
        <v>500.22398809999999</v>
      </c>
      <c r="BR240" s="33">
        <v>642.91372539999998</v>
      </c>
      <c r="BS240" s="33">
        <v>445.25151369999998</v>
      </c>
      <c r="BT240" s="33">
        <v>716.73194890000002</v>
      </c>
      <c r="BU240" s="33">
        <v>500.22398809999999</v>
      </c>
      <c r="BV240" s="33">
        <v>642.91372539999998</v>
      </c>
      <c r="BW240" s="33">
        <v>445.25151369999998</v>
      </c>
      <c r="BX240" s="33">
        <v>716.73194890000002</v>
      </c>
      <c r="BY240" s="33">
        <v>367.02342099999998</v>
      </c>
      <c r="BZ240" s="33">
        <v>642.91372539999998</v>
      </c>
      <c r="CA240" s="33">
        <v>445.25151369999998</v>
      </c>
      <c r="CB240" s="33">
        <v>716.73194890000002</v>
      </c>
      <c r="CC240" s="33">
        <v>724.24856320000004</v>
      </c>
      <c r="CD240" s="33">
        <v>642.91372539999998</v>
      </c>
      <c r="CE240" s="33">
        <v>445.25151369999998</v>
      </c>
      <c r="CF240" s="33">
        <v>716.73194890000002</v>
      </c>
      <c r="CG240" s="33">
        <v>914.12265449999995</v>
      </c>
      <c r="CH240" s="33">
        <v>642.91372539999998</v>
      </c>
      <c r="CI240" s="33">
        <v>445.25151369999998</v>
      </c>
      <c r="CJ240" s="33">
        <v>716.73194890000002</v>
      </c>
      <c r="CK240" s="33">
        <v>877.49796500000002</v>
      </c>
      <c r="CL240" s="33">
        <v>642.91372539999998</v>
      </c>
      <c r="CM240" s="33">
        <v>445.25151369999998</v>
      </c>
      <c r="CN240" s="33">
        <v>751.63075839999999</v>
      </c>
      <c r="CO240" s="33">
        <v>953.75406869999995</v>
      </c>
      <c r="CP240" s="33">
        <v>658.06877329999998</v>
      </c>
      <c r="CQ240" s="33">
        <v>458.02983390000003</v>
      </c>
      <c r="CR240" s="33">
        <v>862.61364249999997</v>
      </c>
      <c r="CS240" s="33">
        <v>1079.7872689999999</v>
      </c>
      <c r="CT240" s="33">
        <v>706.26385340000002</v>
      </c>
      <c r="CU240" s="33">
        <v>498.66660200000001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3">
      <c r="B241" s="33" t="s">
        <v>1</v>
      </c>
      <c r="C241" s="33" t="s">
        <v>44</v>
      </c>
      <c r="CV241" s="33">
        <v>466.67483199999998</v>
      </c>
      <c r="CW241" s="33">
        <v>415.05939560000002</v>
      </c>
      <c r="CX241" s="33">
        <v>145.66157989999999</v>
      </c>
      <c r="CY241" s="33">
        <v>201.91221049999999</v>
      </c>
      <c r="CZ241" s="33">
        <v>1835.333322</v>
      </c>
      <c r="DA241" s="33">
        <v>1632.340737</v>
      </c>
      <c r="DB241" s="33">
        <v>572.85615800000005</v>
      </c>
      <c r="DC241" s="33">
        <v>794.07798019999996</v>
      </c>
      <c r="DD241" s="33">
        <v>1898.4403669999999</v>
      </c>
      <c r="DE241" s="33">
        <v>1688.4679799999999</v>
      </c>
      <c r="DF241" s="33">
        <v>592.55353869999999</v>
      </c>
      <c r="DG241" s="33">
        <v>821.38196579999999</v>
      </c>
      <c r="DH241" s="33">
        <v>1898.4403669999999</v>
      </c>
      <c r="DI241" s="33">
        <v>1688.4679799999999</v>
      </c>
      <c r="DJ241" s="33">
        <v>592.55353869999999</v>
      </c>
      <c r="DK241" s="33">
        <v>821.38196579999999</v>
      </c>
      <c r="DL241" s="33">
        <v>1898.4403669999999</v>
      </c>
      <c r="DM241" s="33">
        <v>1688.4679799999999</v>
      </c>
      <c r="DN241" s="33">
        <v>592.55353869999999</v>
      </c>
      <c r="DO241" s="33">
        <v>821.38196579999999</v>
      </c>
      <c r="DP241" s="33">
        <v>1898.4403669999999</v>
      </c>
      <c r="DQ241" s="33">
        <v>1688.4679799999999</v>
      </c>
      <c r="DR241" s="33">
        <v>592.55353869999999</v>
      </c>
      <c r="DS241" s="33">
        <v>821.38196579999999</v>
      </c>
      <c r="DT241" s="33">
        <v>1898.4403669999999</v>
      </c>
      <c r="DU241" s="33">
        <v>1688.4679799999999</v>
      </c>
      <c r="DV241" s="33">
        <v>592.55353869999999</v>
      </c>
      <c r="DW241" s="33">
        <v>821.38196579999999</v>
      </c>
      <c r="DX241" s="33">
        <v>1898.4403669999999</v>
      </c>
      <c r="DY241" s="33">
        <v>1688.4679799999999</v>
      </c>
      <c r="DZ241" s="33">
        <v>592.55353869999999</v>
      </c>
      <c r="EA241" s="33">
        <v>821.38196579999999</v>
      </c>
      <c r="EB241" s="33">
        <v>1898.4403669999999</v>
      </c>
      <c r="EC241" s="33">
        <v>1688.4679799999999</v>
      </c>
      <c r="ED241" s="33">
        <v>592.55353869999999</v>
      </c>
      <c r="EE241" s="33">
        <v>821.38196579999999</v>
      </c>
      <c r="EF241" s="33">
        <v>1898.4403669999999</v>
      </c>
      <c r="EG241" s="33">
        <v>1688.4679799999999</v>
      </c>
      <c r="EH241" s="33">
        <v>592.55353869999999</v>
      </c>
      <c r="EI241" s="33">
        <v>821.38196579999999</v>
      </c>
      <c r="EJ241" s="33">
        <v>1898.4403669999999</v>
      </c>
      <c r="EK241" s="33">
        <v>1688.4679799999999</v>
      </c>
      <c r="EL241" s="33">
        <v>592.55353869999999</v>
      </c>
      <c r="EM241" s="33">
        <v>821.38196579999999</v>
      </c>
      <c r="EN241" s="33">
        <v>1898.4403669999999</v>
      </c>
      <c r="EO241" s="33">
        <v>1688.4679799999999</v>
      </c>
      <c r="EP241" s="33">
        <v>592.55353869999999</v>
      </c>
      <c r="EQ241" s="33">
        <v>821.38196579999999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3">
      <c r="B242" s="33" t="s">
        <v>1</v>
      </c>
      <c r="C242" s="33" t="s">
        <v>45</v>
      </c>
      <c r="AJ242" s="33">
        <v>2902.1452380000001</v>
      </c>
      <c r="AK242" s="33">
        <v>2288.209762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2945.0752379999999</v>
      </c>
      <c r="BQ242" s="33">
        <v>2331.1397619999998</v>
      </c>
      <c r="BR242" s="33">
        <v>946.03125</v>
      </c>
      <c r="BS242" s="33">
        <v>1595.2385119999999</v>
      </c>
      <c r="BT242" s="33">
        <v>3139.4576189999998</v>
      </c>
      <c r="BU242" s="33">
        <v>2379.6180359999998</v>
      </c>
      <c r="BV242" s="33">
        <v>967.60874999999999</v>
      </c>
      <c r="BW242" s="33">
        <v>1687.82881</v>
      </c>
      <c r="BX242" s="33">
        <v>3139.4576189999998</v>
      </c>
      <c r="BY242" s="33">
        <v>2288.209762</v>
      </c>
      <c r="BZ242" s="33">
        <v>967.60874999999999</v>
      </c>
      <c r="CA242" s="33">
        <v>1687.82881</v>
      </c>
      <c r="CB242" s="33">
        <v>3139.4576189999998</v>
      </c>
      <c r="CC242" s="33">
        <v>2379.6180359999998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3">
      <c r="B243" s="33" t="s">
        <v>1</v>
      </c>
      <c r="C243" s="33" t="s">
        <v>46</v>
      </c>
    </row>
    <row r="244" spans="2:159" x14ac:dyDescent="0.3">
      <c r="B244" s="33" t="s">
        <v>1</v>
      </c>
      <c r="C244" s="33" t="s">
        <v>47</v>
      </c>
    </row>
    <row r="245" spans="2:159" x14ac:dyDescent="0.3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44455.818579999999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43688.412629999999</v>
      </c>
      <c r="O245" s="33">
        <v>42423.088889999999</v>
      </c>
      <c r="P245" s="33">
        <v>41194.86047</v>
      </c>
      <c r="Q245" s="33">
        <v>38939.919070000004</v>
      </c>
      <c r="R245" s="33">
        <v>45523.618260000003</v>
      </c>
      <c r="S245" s="33">
        <v>42380.203240000003</v>
      </c>
      <c r="T245" s="33">
        <v>46385.809520000003</v>
      </c>
      <c r="U245" s="33">
        <v>45067.767679999997</v>
      </c>
      <c r="V245" s="33">
        <v>42788.618620000001</v>
      </c>
      <c r="W245" s="33">
        <v>42948.227500000001</v>
      </c>
      <c r="X245" s="33">
        <v>46385.809520000003</v>
      </c>
      <c r="Y245" s="33">
        <v>45183.087440000003</v>
      </c>
      <c r="Z245" s="33">
        <v>43558.506719999998</v>
      </c>
      <c r="AA245" s="33">
        <v>42948.227500000001</v>
      </c>
      <c r="AB245" s="33">
        <v>52096.268750000003</v>
      </c>
      <c r="AC245" s="33">
        <v>44211.343849999997</v>
      </c>
      <c r="AD245" s="33">
        <v>41166.67052</v>
      </c>
      <c r="AE245" s="33">
        <v>45091.78572</v>
      </c>
      <c r="AF245" s="33">
        <v>55414.312149999998</v>
      </c>
      <c r="AG245" s="33">
        <v>48091.774859999998</v>
      </c>
      <c r="AH245" s="33">
        <v>45073.851219999997</v>
      </c>
      <c r="AI245" s="33">
        <v>45890.538529999998</v>
      </c>
      <c r="AJ245" s="33">
        <v>60659.6325</v>
      </c>
      <c r="AK245" s="33">
        <v>50909.806969999998</v>
      </c>
      <c r="AL245" s="33">
        <v>47836.484239999998</v>
      </c>
      <c r="AM245" s="33">
        <v>47806.636259999999</v>
      </c>
      <c r="AN245" s="33">
        <v>60747.487710000001</v>
      </c>
      <c r="AO245" s="33">
        <v>53343.054600000003</v>
      </c>
      <c r="AP245" s="33">
        <v>49893.865879999998</v>
      </c>
      <c r="AQ245" s="33">
        <v>47806.636259999999</v>
      </c>
      <c r="AR245" s="33">
        <v>60810.521999999997</v>
      </c>
      <c r="AS245" s="33">
        <v>54392.18651</v>
      </c>
      <c r="AT245" s="33">
        <v>49980.392970000001</v>
      </c>
      <c r="AU245" s="33">
        <v>47886.99912</v>
      </c>
      <c r="AV245" s="33">
        <v>60879.943899999998</v>
      </c>
      <c r="AW245" s="33">
        <v>54954.405939999997</v>
      </c>
      <c r="AX245" s="33">
        <v>50036.922550000003</v>
      </c>
      <c r="AY245" s="33">
        <v>47956.928999999996</v>
      </c>
      <c r="AZ245" s="33">
        <v>60879.943899999998</v>
      </c>
      <c r="BA245" s="33">
        <v>55221.628290000001</v>
      </c>
      <c r="BB245" s="33">
        <v>50036.922550000003</v>
      </c>
      <c r="BC245" s="33">
        <v>47956.928999999996</v>
      </c>
      <c r="BD245" s="33">
        <v>60952.693700000003</v>
      </c>
      <c r="BE245" s="33">
        <v>55217.41691</v>
      </c>
      <c r="BF245" s="33">
        <v>50082.224069999997</v>
      </c>
      <c r="BG245" s="33">
        <v>48007.22509</v>
      </c>
      <c r="BH245" s="33">
        <v>61222.279020000002</v>
      </c>
      <c r="BI245" s="33">
        <v>56251.47595</v>
      </c>
      <c r="BJ245" s="33">
        <v>50293.521200000003</v>
      </c>
      <c r="BK245" s="33">
        <v>48255.30601</v>
      </c>
      <c r="BL245" s="33">
        <v>61494.812989999999</v>
      </c>
      <c r="BM245" s="33">
        <v>55767.474199999997</v>
      </c>
      <c r="BN245" s="33">
        <v>50433.401279999998</v>
      </c>
      <c r="BO245" s="33">
        <v>48392.250390000001</v>
      </c>
      <c r="BP245" s="33">
        <v>62463.418510000003</v>
      </c>
      <c r="BQ245" s="33">
        <v>60698.357109999997</v>
      </c>
      <c r="BR245" s="33">
        <v>51254.390469999998</v>
      </c>
      <c r="BS245" s="33">
        <v>49319.646260000001</v>
      </c>
      <c r="BT245" s="33">
        <v>64623.18045</v>
      </c>
      <c r="BU245" s="33">
        <v>62495.42439</v>
      </c>
      <c r="BV245" s="33">
        <v>53103.978690000004</v>
      </c>
      <c r="BW245" s="33">
        <v>51462.403850000002</v>
      </c>
      <c r="BX245" s="33">
        <v>64623.18045</v>
      </c>
      <c r="BY245" s="33">
        <v>61098.359250000001</v>
      </c>
      <c r="BZ245" s="33">
        <v>52468.923479999998</v>
      </c>
      <c r="CA245" s="33">
        <v>51462.403850000002</v>
      </c>
      <c r="CB245" s="33">
        <v>64623.18045</v>
      </c>
      <c r="CC245" s="33">
        <v>62472.90739</v>
      </c>
      <c r="CD245" s="33">
        <v>52464.966249999998</v>
      </c>
      <c r="CE245" s="33">
        <v>51462.403850000002</v>
      </c>
      <c r="CF245" s="33">
        <v>64623.18045</v>
      </c>
      <c r="CG245" s="33">
        <v>62374.154309999998</v>
      </c>
      <c r="CH245" s="33">
        <v>52460.426350000002</v>
      </c>
      <c r="CI245" s="33">
        <v>51462.403850000002</v>
      </c>
      <c r="CJ245" s="33">
        <v>64623.18045</v>
      </c>
      <c r="CK245" s="33">
        <v>62269.913489999999</v>
      </c>
      <c r="CL245" s="33">
        <v>52454.587169999999</v>
      </c>
      <c r="CM245" s="33">
        <v>51462.403850000002</v>
      </c>
      <c r="CN245" s="33">
        <v>64658.079259999999</v>
      </c>
      <c r="CO245" s="33">
        <v>63224.662949999998</v>
      </c>
      <c r="CP245" s="33">
        <v>52463.757429999998</v>
      </c>
      <c r="CQ245" s="33">
        <v>51475.18217</v>
      </c>
      <c r="CR245" s="33">
        <v>64769.062140000002</v>
      </c>
      <c r="CS245" s="33">
        <v>63350.696150000003</v>
      </c>
      <c r="CT245" s="33">
        <v>52506.875379999998</v>
      </c>
      <c r="CU245" s="33">
        <v>51515.818939999997</v>
      </c>
      <c r="CV245" s="33">
        <v>65353.924729999999</v>
      </c>
      <c r="CW245" s="33">
        <v>63899.970679999999</v>
      </c>
      <c r="CX245" s="33">
        <v>52699.698190000003</v>
      </c>
      <c r="CY245" s="33">
        <v>51761.006009999997</v>
      </c>
      <c r="CZ245" s="33">
        <v>66722.58322</v>
      </c>
      <c r="DA245" s="33">
        <v>65117.25202</v>
      </c>
      <c r="DB245" s="33">
        <v>53116.56366</v>
      </c>
      <c r="DC245" s="33">
        <v>52353.171779999997</v>
      </c>
      <c r="DD245" s="33">
        <v>66785.690270000006</v>
      </c>
      <c r="DE245" s="33">
        <v>65173.379260000002</v>
      </c>
      <c r="DF245" s="33">
        <v>53134.839690000001</v>
      </c>
      <c r="DG245" s="33">
        <v>52380.475769999997</v>
      </c>
      <c r="DH245" s="33">
        <v>67035.395539999998</v>
      </c>
      <c r="DI245" s="33">
        <v>65377.375330000003</v>
      </c>
      <c r="DJ245" s="33">
        <v>53958.342279999997</v>
      </c>
      <c r="DK245" s="33">
        <v>52565.023809999999</v>
      </c>
      <c r="DL245" s="33">
        <v>67035.395539999998</v>
      </c>
      <c r="DM245" s="33">
        <v>65377.375330000003</v>
      </c>
      <c r="DN245" s="33">
        <v>53262.662510000002</v>
      </c>
      <c r="DO245" s="33">
        <v>52565.023809999999</v>
      </c>
      <c r="DP245" s="33">
        <v>67035.395539999998</v>
      </c>
      <c r="DQ245" s="33">
        <v>65377.375330000003</v>
      </c>
      <c r="DR245" s="33">
        <v>52670.878839999998</v>
      </c>
      <c r="DS245" s="33">
        <v>52565.023809999999</v>
      </c>
      <c r="DT245" s="33">
        <v>67035.395539999998</v>
      </c>
      <c r="DU245" s="33">
        <v>65377.375330000003</v>
      </c>
      <c r="DV245" s="33">
        <v>52667.185559999998</v>
      </c>
      <c r="DW245" s="33">
        <v>52565.023809999999</v>
      </c>
      <c r="DX245" s="33">
        <v>67035.395539999998</v>
      </c>
      <c r="DY245" s="33">
        <v>65377.375330000003</v>
      </c>
      <c r="DZ245" s="33">
        <v>52663.183250000002</v>
      </c>
      <c r="EA245" s="33">
        <v>52565.023809999999</v>
      </c>
      <c r="EB245" s="33">
        <v>67035.395539999998</v>
      </c>
      <c r="EC245" s="33">
        <v>65377.375330000003</v>
      </c>
      <c r="ED245" s="33">
        <v>52659.849439999998</v>
      </c>
      <c r="EE245" s="33">
        <v>52565.023809999999</v>
      </c>
      <c r="EF245" s="33">
        <v>67035.395539999998</v>
      </c>
      <c r="EG245" s="33">
        <v>65377.375330000003</v>
      </c>
      <c r="EH245" s="33">
        <v>52655.783089999997</v>
      </c>
      <c r="EI245" s="33">
        <v>52565.023809999999</v>
      </c>
      <c r="EJ245" s="33">
        <v>67035.395539999998</v>
      </c>
      <c r="EK245" s="33">
        <v>65377.375330000003</v>
      </c>
      <c r="EL245" s="33">
        <v>52654.298909999998</v>
      </c>
      <c r="EM245" s="33">
        <v>52565.023809999999</v>
      </c>
      <c r="EN245" s="33">
        <v>67035.395539999998</v>
      </c>
      <c r="EO245" s="33">
        <v>65377.375330000003</v>
      </c>
      <c r="EP245" s="33">
        <v>52653.306409999997</v>
      </c>
      <c r="EQ245" s="33">
        <v>52565.023809999999</v>
      </c>
      <c r="ER245" s="33">
        <v>67131.656600000002</v>
      </c>
      <c r="ES245" s="33">
        <v>65462.989679999999</v>
      </c>
      <c r="ET245" s="33">
        <v>51245.29176</v>
      </c>
      <c r="EU245" s="33">
        <v>52606.672259999999</v>
      </c>
      <c r="EV245" s="33">
        <v>67131.656600000002</v>
      </c>
      <c r="EW245" s="33">
        <v>65462.989679999999</v>
      </c>
      <c r="EX245" s="33">
        <v>49132.781150000003</v>
      </c>
      <c r="EY245" s="33">
        <v>52606.672259999999</v>
      </c>
      <c r="EZ245" s="33">
        <v>67153.528810000003</v>
      </c>
      <c r="FA245" s="33">
        <v>65482.190139999999</v>
      </c>
      <c r="FB245" s="33">
        <v>46817.264049999998</v>
      </c>
      <c r="FC245" s="33">
        <v>52621.79376</v>
      </c>
    </row>
    <row r="246" spans="2:159" x14ac:dyDescent="0.3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2609.4916640000001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4567.11132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3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1311.9667280000001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1256.9269770000001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1187.282948</v>
      </c>
      <c r="CH247" s="33">
        <v>2836.1044019999999</v>
      </c>
      <c r="CI247" s="33">
        <v>2668.8047259999998</v>
      </c>
      <c r="CJ247" s="33">
        <v>2465.7940520000002</v>
      </c>
      <c r="CK247" s="33">
        <v>2437.481906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57.819946610000002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102.8650651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26</v>
      </c>
      <c r="C250" s="33" t="s">
        <v>41</v>
      </c>
    </row>
    <row r="251" spans="2:159" x14ac:dyDescent="0.3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94.491984400000007</v>
      </c>
      <c r="AP251" s="33">
        <v>163.84764620000001</v>
      </c>
      <c r="AQ251" s="33">
        <v>198.2845548</v>
      </c>
      <c r="AR251" s="33">
        <v>279.91480610000002</v>
      </c>
      <c r="AS251" s="33">
        <v>187.63575539999999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26</v>
      </c>
      <c r="C252" s="33" t="s">
        <v>43</v>
      </c>
    </row>
    <row r="253" spans="2:159" x14ac:dyDescent="0.3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0.94568194350000001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0.16158099500000001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1.706231469</v>
      </c>
      <c r="BN253" s="33">
        <v>1.4807809949999999</v>
      </c>
      <c r="BO253" s="33">
        <v>1.706231469</v>
      </c>
      <c r="BP253" s="33">
        <v>1.706231469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X253" s="33">
        <v>1.706231469</v>
      </c>
      <c r="BZ253" s="33">
        <v>1.4807809949999999</v>
      </c>
      <c r="CA253" s="33">
        <v>1.706231469</v>
      </c>
      <c r="CB253" s="33">
        <v>1.706231469</v>
      </c>
      <c r="CC253" s="33">
        <v>1.706231469</v>
      </c>
      <c r="CD253" s="33">
        <v>1.4807809949999999</v>
      </c>
      <c r="CE253" s="33">
        <v>1.706231469</v>
      </c>
      <c r="CF253" s="33">
        <v>1.706231469</v>
      </c>
      <c r="CH253" s="33">
        <v>1.4807809949999999</v>
      </c>
      <c r="CI253" s="33">
        <v>1.706231469</v>
      </c>
      <c r="CJ253" s="33">
        <v>1.706231469</v>
      </c>
      <c r="CL253" s="33">
        <v>1.4807809949999999</v>
      </c>
      <c r="CM253" s="33">
        <v>1.706231469</v>
      </c>
      <c r="CN253" s="33">
        <v>1.706231469</v>
      </c>
      <c r="CO253" s="33">
        <v>1.706231469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3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26</v>
      </c>
      <c r="C255" s="33" t="s">
        <v>46</v>
      </c>
    </row>
    <row r="256" spans="2:159" x14ac:dyDescent="0.3">
      <c r="B256" s="33" t="s">
        <v>26</v>
      </c>
      <c r="C256" s="33" t="s">
        <v>47</v>
      </c>
    </row>
    <row r="257" spans="2:159" x14ac:dyDescent="0.3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3547.7495210000002</v>
      </c>
      <c r="AL257" s="33">
        <v>2934.2006689999998</v>
      </c>
      <c r="AM257" s="33">
        <v>3314.0706719999998</v>
      </c>
      <c r="AN257" s="33">
        <v>5330.8012669999998</v>
      </c>
      <c r="AO257" s="33">
        <v>4824.122163</v>
      </c>
      <c r="AP257" s="33">
        <v>3959.4382390000001</v>
      </c>
      <c r="AQ257" s="33">
        <v>4479.5011940000004</v>
      </c>
      <c r="AR257" s="33">
        <v>6464.026793</v>
      </c>
      <c r="AS257" s="33">
        <v>5985.6377860000002</v>
      </c>
      <c r="AT257" s="33">
        <v>4693.1903609999999</v>
      </c>
      <c r="AU257" s="33">
        <v>5363.7694110000002</v>
      </c>
      <c r="AV257" s="33">
        <v>6464.026793</v>
      </c>
      <c r="AW257" s="33">
        <v>5798.9477120000001</v>
      </c>
      <c r="AX257" s="33">
        <v>4693.1903609999999</v>
      </c>
      <c r="AY257" s="33">
        <v>5363.7694110000002</v>
      </c>
      <c r="AZ257" s="33">
        <v>6464.026793</v>
      </c>
      <c r="BA257" s="33">
        <v>6069.2321480000001</v>
      </c>
      <c r="BB257" s="33">
        <v>4693.1903609999999</v>
      </c>
      <c r="BC257" s="33">
        <v>5363.7694110000002</v>
      </c>
      <c r="BD257" s="33">
        <v>7938.1136029999998</v>
      </c>
      <c r="BE257" s="33">
        <v>7531.7014390000004</v>
      </c>
      <c r="BF257" s="33">
        <v>6399.1372419999998</v>
      </c>
      <c r="BG257" s="33">
        <v>6983.5825960000002</v>
      </c>
      <c r="BH257" s="33">
        <v>7938.1136029999998</v>
      </c>
      <c r="BI257" s="33">
        <v>6390.4145079999998</v>
      </c>
      <c r="BJ257" s="33">
        <v>6399.1372419999998</v>
      </c>
      <c r="BK257" s="33">
        <v>6983.5825960000002</v>
      </c>
      <c r="BL257" s="33">
        <v>7938.1136029999998</v>
      </c>
      <c r="BM257" s="33">
        <v>7531.5460309999999</v>
      </c>
      <c r="BN257" s="33">
        <v>6399.1372419999998</v>
      </c>
      <c r="BO257" s="33">
        <v>6983.5825960000002</v>
      </c>
      <c r="BP257" s="33">
        <v>7938.1136029999998</v>
      </c>
      <c r="BQ257" s="33">
        <v>3860.734856</v>
      </c>
      <c r="BR257" s="33">
        <v>6399.1372419999998</v>
      </c>
      <c r="BS257" s="33">
        <v>6983.5825960000002</v>
      </c>
      <c r="BT257" s="33">
        <v>7938.1136029999998</v>
      </c>
      <c r="BU257" s="33">
        <v>5542.0796380000002</v>
      </c>
      <c r="BV257" s="33">
        <v>6399.1372419999998</v>
      </c>
      <c r="BW257" s="33">
        <v>6983.5825960000002</v>
      </c>
      <c r="BX257" s="33">
        <v>7938.1136029999998</v>
      </c>
      <c r="BY257" s="33">
        <v>5056.8999569999996</v>
      </c>
      <c r="BZ257" s="33">
        <v>6399.1372419999998</v>
      </c>
      <c r="CA257" s="33">
        <v>6983.5825960000002</v>
      </c>
      <c r="CB257" s="33">
        <v>7938.1136029999998</v>
      </c>
      <c r="CC257" s="33">
        <v>5058.6061890000001</v>
      </c>
      <c r="CD257" s="33">
        <v>6399.1372419999998</v>
      </c>
      <c r="CE257" s="33">
        <v>6983.5825960000002</v>
      </c>
      <c r="CF257" s="33">
        <v>7938.1136029999998</v>
      </c>
      <c r="CG257" s="33">
        <v>6267.5345070000003</v>
      </c>
      <c r="CH257" s="33">
        <v>6399.1372419999998</v>
      </c>
      <c r="CI257" s="33">
        <v>6983.5825960000002</v>
      </c>
      <c r="CJ257" s="33">
        <v>7938.1136029999998</v>
      </c>
      <c r="CK257" s="33">
        <v>7484.089121</v>
      </c>
      <c r="CL257" s="33">
        <v>6399.1372419999998</v>
      </c>
      <c r="CM257" s="33">
        <v>6983.5825960000002</v>
      </c>
      <c r="CN257" s="33">
        <v>7938.1136029999998</v>
      </c>
      <c r="CO257" s="33">
        <v>7535.0498699999998</v>
      </c>
      <c r="CP257" s="33">
        <v>6399.1372419999998</v>
      </c>
      <c r="CQ257" s="33">
        <v>6983.5825960000002</v>
      </c>
      <c r="CR257" s="33">
        <v>7938.5063689999997</v>
      </c>
      <c r="CS257" s="33">
        <v>7535.31484</v>
      </c>
      <c r="CT257" s="33">
        <v>6399.1372419999998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7127.360267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3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3">
      <c r="B259" s="33" t="s">
        <v>27</v>
      </c>
      <c r="C259" s="33" t="s">
        <v>38</v>
      </c>
    </row>
    <row r="260" spans="2:159" x14ac:dyDescent="0.3">
      <c r="B260" s="33" t="s">
        <v>27</v>
      </c>
      <c r="C260" s="33" t="s">
        <v>39</v>
      </c>
    </row>
    <row r="261" spans="2:159" x14ac:dyDescent="0.3">
      <c r="B261" s="33" t="s">
        <v>27</v>
      </c>
      <c r="C261" s="33" t="s">
        <v>40</v>
      </c>
    </row>
    <row r="262" spans="2:159" x14ac:dyDescent="0.3">
      <c r="B262" s="33" t="s">
        <v>27</v>
      </c>
      <c r="C262" s="33" t="s">
        <v>41</v>
      </c>
    </row>
    <row r="263" spans="2:159" x14ac:dyDescent="0.3">
      <c r="B263" s="33" t="s">
        <v>27</v>
      </c>
      <c r="C263" s="33" t="s">
        <v>42</v>
      </c>
    </row>
    <row r="264" spans="2:159" x14ac:dyDescent="0.3">
      <c r="B264" s="33" t="s">
        <v>27</v>
      </c>
      <c r="C264" s="33" t="s">
        <v>43</v>
      </c>
    </row>
    <row r="265" spans="2:159" x14ac:dyDescent="0.3">
      <c r="B265" s="33" t="s">
        <v>27</v>
      </c>
      <c r="C265" s="33" t="s">
        <v>44</v>
      </c>
    </row>
    <row r="266" spans="2:159" x14ac:dyDescent="0.3">
      <c r="B266" s="33" t="s">
        <v>27</v>
      </c>
      <c r="C266" s="33" t="s">
        <v>45</v>
      </c>
    </row>
    <row r="267" spans="2:159" x14ac:dyDescent="0.3">
      <c r="B267" s="33" t="s">
        <v>27</v>
      </c>
      <c r="C267" s="33" t="s">
        <v>46</v>
      </c>
    </row>
    <row r="268" spans="2:159" x14ac:dyDescent="0.3">
      <c r="B268" s="33" t="s">
        <v>27</v>
      </c>
      <c r="C268" s="33" t="s">
        <v>47</v>
      </c>
    </row>
    <row r="269" spans="2:159" x14ac:dyDescent="0.3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3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61</v>
      </c>
      <c r="C274" s="33" t="s">
        <v>41</v>
      </c>
    </row>
    <row r="275" spans="2:159" x14ac:dyDescent="0.3">
      <c r="B275" s="33" t="s">
        <v>61</v>
      </c>
      <c r="C275" s="33" t="s">
        <v>42</v>
      </c>
    </row>
    <row r="276" spans="2:159" x14ac:dyDescent="0.3">
      <c r="B276" s="33" t="s">
        <v>61</v>
      </c>
      <c r="C276" s="33" t="s">
        <v>43</v>
      </c>
    </row>
    <row r="277" spans="2:159" x14ac:dyDescent="0.3">
      <c r="B277" s="33" t="s">
        <v>61</v>
      </c>
      <c r="C277" s="33" t="s">
        <v>44</v>
      </c>
    </row>
    <row r="278" spans="2:159" x14ac:dyDescent="0.3">
      <c r="B278" s="33" t="s">
        <v>61</v>
      </c>
      <c r="C278" s="33" t="s">
        <v>45</v>
      </c>
    </row>
    <row r="279" spans="2:159" x14ac:dyDescent="0.3">
      <c r="B279" s="33" t="s">
        <v>61</v>
      </c>
      <c r="C279" s="33" t="s">
        <v>46</v>
      </c>
    </row>
    <row r="280" spans="2:159" x14ac:dyDescent="0.3">
      <c r="B280" s="33" t="s">
        <v>61</v>
      </c>
      <c r="C280" s="33" t="s">
        <v>47</v>
      </c>
    </row>
    <row r="281" spans="2:159" x14ac:dyDescent="0.3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62</v>
      </c>
      <c r="C282" s="33" t="s">
        <v>37</v>
      </c>
    </row>
    <row r="283" spans="2:159" x14ac:dyDescent="0.3">
      <c r="B283" s="33" t="s">
        <v>62</v>
      </c>
      <c r="C283" s="33" t="s">
        <v>38</v>
      </c>
    </row>
    <row r="284" spans="2:159" x14ac:dyDescent="0.3">
      <c r="B284" s="33" t="s">
        <v>62</v>
      </c>
      <c r="C284" s="33" t="s">
        <v>39</v>
      </c>
    </row>
    <row r="285" spans="2:159" x14ac:dyDescent="0.3">
      <c r="B285" s="33" t="s">
        <v>62</v>
      </c>
      <c r="C285" s="33" t="s">
        <v>40</v>
      </c>
    </row>
    <row r="286" spans="2:159" x14ac:dyDescent="0.3">
      <c r="B286" s="33" t="s">
        <v>62</v>
      </c>
      <c r="C286" s="33" t="s">
        <v>41</v>
      </c>
    </row>
    <row r="287" spans="2:159" x14ac:dyDescent="0.3">
      <c r="B287" s="33" t="s">
        <v>62</v>
      </c>
      <c r="C287" s="33" t="s">
        <v>42</v>
      </c>
    </row>
    <row r="288" spans="2:159" x14ac:dyDescent="0.3">
      <c r="B288" s="33" t="s">
        <v>62</v>
      </c>
      <c r="C288" s="33" t="s">
        <v>43</v>
      </c>
    </row>
    <row r="289" spans="2:159" x14ac:dyDescent="0.3">
      <c r="B289" s="33" t="s">
        <v>62</v>
      </c>
      <c r="C289" s="33" t="s">
        <v>44</v>
      </c>
    </row>
    <row r="290" spans="2:159" x14ac:dyDescent="0.3">
      <c r="B290" s="33" t="s">
        <v>62</v>
      </c>
      <c r="C290" s="33" t="s">
        <v>45</v>
      </c>
    </row>
    <row r="291" spans="2:159" x14ac:dyDescent="0.3">
      <c r="B291" s="33" t="s">
        <v>62</v>
      </c>
      <c r="C291" s="33" t="s">
        <v>46</v>
      </c>
    </row>
    <row r="292" spans="2:159" x14ac:dyDescent="0.3">
      <c r="B292" s="33" t="s">
        <v>62</v>
      </c>
      <c r="C292" s="33" t="s">
        <v>47</v>
      </c>
    </row>
    <row r="293" spans="2:159" x14ac:dyDescent="0.3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63</v>
      </c>
      <c r="C294" s="33" t="s">
        <v>37</v>
      </c>
      <c r="CR294" s="33">
        <v>439.12224520000001</v>
      </c>
      <c r="CS294" s="33">
        <v>436.17612150000002</v>
      </c>
      <c r="CT294" s="33">
        <v>426.03945829999998</v>
      </c>
      <c r="CU294" s="33">
        <v>436.17612150000002</v>
      </c>
      <c r="CV294" s="33">
        <v>1523.265022</v>
      </c>
      <c r="CW294" s="33">
        <v>1513.0452540000001</v>
      </c>
      <c r="CX294" s="33">
        <v>1477.882325</v>
      </c>
      <c r="CY294" s="33">
        <v>1513.0452540000001</v>
      </c>
      <c r="CZ294" s="33">
        <v>1523.265022</v>
      </c>
      <c r="DA294" s="33">
        <v>1513.0452540000001</v>
      </c>
      <c r="DB294" s="33">
        <v>1477.882325</v>
      </c>
      <c r="DC294" s="33">
        <v>1513.0452540000001</v>
      </c>
      <c r="DD294" s="33">
        <v>1523.265022</v>
      </c>
      <c r="DE294" s="33">
        <v>1513.0452540000001</v>
      </c>
      <c r="DF294" s="33">
        <v>1477.882325</v>
      </c>
      <c r="DG294" s="33">
        <v>1513.0452540000001</v>
      </c>
      <c r="DH294" s="33">
        <v>1523.265022</v>
      </c>
      <c r="DI294" s="33">
        <v>1513.0452540000001</v>
      </c>
      <c r="DJ294" s="33">
        <v>1477.882325</v>
      </c>
      <c r="DK294" s="33">
        <v>1513.0452540000001</v>
      </c>
      <c r="DL294" s="33">
        <v>1523.265022</v>
      </c>
      <c r="DM294" s="33">
        <v>1513.0452540000001</v>
      </c>
      <c r="DN294" s="33">
        <v>1477.882325</v>
      </c>
      <c r="DO294" s="33">
        <v>1513.0452540000001</v>
      </c>
      <c r="DP294" s="33">
        <v>1523.265022</v>
      </c>
      <c r="DQ294" s="33">
        <v>1513.0452540000001</v>
      </c>
      <c r="DR294" s="33">
        <v>1477.882325</v>
      </c>
      <c r="DS294" s="33">
        <v>1513.0452540000001</v>
      </c>
      <c r="DT294" s="33">
        <v>1523.265022</v>
      </c>
      <c r="DU294" s="33">
        <v>1513.0452540000001</v>
      </c>
      <c r="DV294" s="33">
        <v>1477.882325</v>
      </c>
      <c r="DW294" s="33">
        <v>1513.0452540000001</v>
      </c>
      <c r="DX294" s="33">
        <v>1523.265022</v>
      </c>
      <c r="DY294" s="33">
        <v>1513.0452540000001</v>
      </c>
      <c r="DZ294" s="33">
        <v>1477.882325</v>
      </c>
      <c r="EA294" s="33">
        <v>1513.0452540000001</v>
      </c>
      <c r="EB294" s="33">
        <v>1523.265022</v>
      </c>
      <c r="EC294" s="33">
        <v>1513.0452540000001</v>
      </c>
      <c r="ED294" s="33">
        <v>1477.882325</v>
      </c>
      <c r="EE294" s="33">
        <v>1513.0452540000001</v>
      </c>
      <c r="EF294" s="33">
        <v>1523.265022</v>
      </c>
      <c r="EG294" s="33">
        <v>1513.0452540000001</v>
      </c>
      <c r="EH294" s="33">
        <v>1477.882325</v>
      </c>
      <c r="EI294" s="33">
        <v>1513.0452540000001</v>
      </c>
      <c r="EJ294" s="33">
        <v>1523.265022</v>
      </c>
      <c r="EK294" s="33">
        <v>1513.0452540000001</v>
      </c>
      <c r="EL294" s="33">
        <v>1477.882325</v>
      </c>
      <c r="EM294" s="33">
        <v>1513.0452540000001</v>
      </c>
      <c r="EN294" s="33">
        <v>1523.265022</v>
      </c>
      <c r="EO294" s="33">
        <v>1513.0452540000001</v>
      </c>
      <c r="EP294" s="33">
        <v>1477.882325</v>
      </c>
      <c r="EQ294" s="33">
        <v>1513.0452540000001</v>
      </c>
      <c r="ER294" s="33">
        <v>1523.265022</v>
      </c>
      <c r="ES294" s="33">
        <v>1513.0452540000001</v>
      </c>
      <c r="ET294" s="33">
        <v>1477.882325</v>
      </c>
      <c r="EU294" s="33">
        <v>1513.0452540000001</v>
      </c>
      <c r="EV294" s="33">
        <v>1523.265022</v>
      </c>
      <c r="EW294" s="33">
        <v>1513.0452540000001</v>
      </c>
      <c r="EX294" s="33">
        <v>1477.882325</v>
      </c>
      <c r="EY294" s="33">
        <v>1513.0452540000001</v>
      </c>
      <c r="EZ294" s="33">
        <v>1523.265022</v>
      </c>
      <c r="FA294" s="33">
        <v>1513.0452540000001</v>
      </c>
      <c r="FB294" s="33">
        <v>1477.882325</v>
      </c>
      <c r="FC294" s="33">
        <v>1513.0452540000001</v>
      </c>
    </row>
    <row r="295" spans="2:159" x14ac:dyDescent="0.3">
      <c r="B295" s="33" t="s">
        <v>63</v>
      </c>
      <c r="C295" s="33" t="s">
        <v>38</v>
      </c>
    </row>
    <row r="296" spans="2:159" x14ac:dyDescent="0.3">
      <c r="B296" s="33" t="s">
        <v>63</v>
      </c>
      <c r="C296" s="33" t="s">
        <v>39</v>
      </c>
    </row>
    <row r="297" spans="2:159" x14ac:dyDescent="0.3">
      <c r="B297" s="33" t="s">
        <v>63</v>
      </c>
      <c r="C297" s="33" t="s">
        <v>40</v>
      </c>
    </row>
    <row r="298" spans="2:159" x14ac:dyDescent="0.3">
      <c r="B298" s="33" t="s">
        <v>63</v>
      </c>
      <c r="C298" s="33" t="s">
        <v>41</v>
      </c>
    </row>
    <row r="299" spans="2:159" x14ac:dyDescent="0.3">
      <c r="B299" s="33" t="s">
        <v>63</v>
      </c>
      <c r="C299" s="33" t="s">
        <v>42</v>
      </c>
    </row>
    <row r="300" spans="2:159" x14ac:dyDescent="0.3">
      <c r="B300" s="33" t="s">
        <v>63</v>
      </c>
      <c r="C300" s="33" t="s">
        <v>43</v>
      </c>
    </row>
    <row r="301" spans="2:159" x14ac:dyDescent="0.3">
      <c r="B301" s="33" t="s">
        <v>63</v>
      </c>
      <c r="C301" s="33" t="s">
        <v>44</v>
      </c>
    </row>
    <row r="302" spans="2:159" x14ac:dyDescent="0.3">
      <c r="B302" s="33" t="s">
        <v>63</v>
      </c>
      <c r="C302" s="33" t="s">
        <v>45</v>
      </c>
    </row>
    <row r="303" spans="2:159" x14ac:dyDescent="0.3">
      <c r="B303" s="33" t="s">
        <v>63</v>
      </c>
      <c r="C303" s="33" t="s">
        <v>46</v>
      </c>
    </row>
    <row r="304" spans="2:159" x14ac:dyDescent="0.3">
      <c r="B304" s="33" t="s">
        <v>63</v>
      </c>
      <c r="C304" s="33" t="s">
        <v>47</v>
      </c>
    </row>
    <row r="305" spans="2:159" x14ac:dyDescent="0.3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439.12224520000001</v>
      </c>
      <c r="CS305" s="33">
        <v>436.17612150000002</v>
      </c>
      <c r="CT305" s="33">
        <v>426.03945829999998</v>
      </c>
      <c r="CU305" s="33">
        <v>436.17612150000002</v>
      </c>
      <c r="CV305" s="33">
        <v>1523.265022</v>
      </c>
      <c r="CW305" s="33">
        <v>1513.0452540000001</v>
      </c>
      <c r="CX305" s="33">
        <v>1477.882325</v>
      </c>
      <c r="CY305" s="33">
        <v>1513.0452540000001</v>
      </c>
      <c r="CZ305" s="33">
        <v>1523.265022</v>
      </c>
      <c r="DA305" s="33">
        <v>1513.0452540000001</v>
      </c>
      <c r="DB305" s="33">
        <v>1477.882325</v>
      </c>
      <c r="DC305" s="33">
        <v>1513.0452540000001</v>
      </c>
      <c r="DD305" s="33">
        <v>1523.265022</v>
      </c>
      <c r="DE305" s="33">
        <v>1513.0452540000001</v>
      </c>
      <c r="DF305" s="33">
        <v>1477.882325</v>
      </c>
      <c r="DG305" s="33">
        <v>1513.0452540000001</v>
      </c>
      <c r="DH305" s="33">
        <v>1523.265022</v>
      </c>
      <c r="DI305" s="33">
        <v>1513.0452540000001</v>
      </c>
      <c r="DJ305" s="33">
        <v>1477.882325</v>
      </c>
      <c r="DK305" s="33">
        <v>1513.0452540000001</v>
      </c>
      <c r="DL305" s="33">
        <v>1523.265022</v>
      </c>
      <c r="DM305" s="33">
        <v>1513.0452540000001</v>
      </c>
      <c r="DN305" s="33">
        <v>1477.882325</v>
      </c>
      <c r="DO305" s="33">
        <v>1513.0452540000001</v>
      </c>
      <c r="DP305" s="33">
        <v>1523.265022</v>
      </c>
      <c r="DQ305" s="33">
        <v>1513.0452540000001</v>
      </c>
      <c r="DR305" s="33">
        <v>1477.882325</v>
      </c>
      <c r="DS305" s="33">
        <v>1513.0452540000001</v>
      </c>
      <c r="DT305" s="33">
        <v>1523.265022</v>
      </c>
      <c r="DU305" s="33">
        <v>1513.0452540000001</v>
      </c>
      <c r="DV305" s="33">
        <v>1477.882325</v>
      </c>
      <c r="DW305" s="33">
        <v>1513.0452540000001</v>
      </c>
      <c r="DX305" s="33">
        <v>1523.265022</v>
      </c>
      <c r="DY305" s="33">
        <v>1513.0452540000001</v>
      </c>
      <c r="DZ305" s="33">
        <v>1477.882325</v>
      </c>
      <c r="EA305" s="33">
        <v>1513.0452540000001</v>
      </c>
      <c r="EB305" s="33">
        <v>1523.265022</v>
      </c>
      <c r="EC305" s="33">
        <v>1513.0452540000001</v>
      </c>
      <c r="ED305" s="33">
        <v>1477.882325</v>
      </c>
      <c r="EE305" s="33">
        <v>1513.0452540000001</v>
      </c>
      <c r="EF305" s="33">
        <v>1523.265022</v>
      </c>
      <c r="EG305" s="33">
        <v>1513.0452540000001</v>
      </c>
      <c r="EH305" s="33">
        <v>1477.882325</v>
      </c>
      <c r="EI305" s="33">
        <v>1513.0452540000001</v>
      </c>
      <c r="EJ305" s="33">
        <v>1523.265022</v>
      </c>
      <c r="EK305" s="33">
        <v>1513.0452540000001</v>
      </c>
      <c r="EL305" s="33">
        <v>1477.882325</v>
      </c>
      <c r="EM305" s="33">
        <v>1513.0452540000001</v>
      </c>
      <c r="EN305" s="33">
        <v>1523.265022</v>
      </c>
      <c r="EO305" s="33">
        <v>1513.0452540000001</v>
      </c>
      <c r="EP305" s="33">
        <v>1477.882325</v>
      </c>
      <c r="EQ305" s="33">
        <v>1513.0452540000001</v>
      </c>
      <c r="ER305" s="33">
        <v>1523.265022</v>
      </c>
      <c r="ES305" s="33">
        <v>1513.0452540000001</v>
      </c>
      <c r="ET305" s="33">
        <v>1477.882325</v>
      </c>
      <c r="EU305" s="33">
        <v>1513.0452540000001</v>
      </c>
      <c r="EV305" s="33">
        <v>1523.265022</v>
      </c>
      <c r="EW305" s="33">
        <v>1513.0452540000001</v>
      </c>
      <c r="EX305" s="33">
        <v>1477.882325</v>
      </c>
      <c r="EY305" s="33">
        <v>1513.0452540000001</v>
      </c>
      <c r="EZ305" s="33">
        <v>1523.265022</v>
      </c>
      <c r="FA305" s="33">
        <v>1513.0452540000001</v>
      </c>
      <c r="FB305" s="33">
        <v>1477.882325</v>
      </c>
      <c r="FC305" s="33">
        <v>1513.0452540000001</v>
      </c>
    </row>
    <row r="306" spans="2:159" x14ac:dyDescent="0.3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3">
      <c r="B307" s="33" t="s">
        <v>64</v>
      </c>
      <c r="C307" s="33" t="s">
        <v>38</v>
      </c>
    </row>
    <row r="308" spans="2:159" x14ac:dyDescent="0.3">
      <c r="B308" s="33" t="s">
        <v>64</v>
      </c>
      <c r="C308" s="33" t="s">
        <v>39</v>
      </c>
    </row>
    <row r="309" spans="2:159" x14ac:dyDescent="0.3">
      <c r="B309" s="33" t="s">
        <v>64</v>
      </c>
      <c r="C309" s="33" t="s">
        <v>40</v>
      </c>
    </row>
    <row r="310" spans="2:159" x14ac:dyDescent="0.3">
      <c r="B310" s="33" t="s">
        <v>64</v>
      </c>
      <c r="C310" s="33" t="s">
        <v>41</v>
      </c>
    </row>
    <row r="311" spans="2:159" x14ac:dyDescent="0.3">
      <c r="B311" s="33" t="s">
        <v>64</v>
      </c>
      <c r="C311" s="33" t="s">
        <v>42</v>
      </c>
    </row>
    <row r="312" spans="2:159" x14ac:dyDescent="0.3">
      <c r="B312" s="33" t="s">
        <v>64</v>
      </c>
      <c r="C312" s="33" t="s">
        <v>43</v>
      </c>
    </row>
    <row r="313" spans="2:159" x14ac:dyDescent="0.3">
      <c r="B313" s="33" t="s">
        <v>64</v>
      </c>
      <c r="C313" s="33" t="s">
        <v>44</v>
      </c>
    </row>
    <row r="314" spans="2:159" x14ac:dyDescent="0.3">
      <c r="B314" s="33" t="s">
        <v>64</v>
      </c>
      <c r="C314" s="33" t="s">
        <v>45</v>
      </c>
    </row>
    <row r="315" spans="2:159" x14ac:dyDescent="0.3">
      <c r="B315" s="33" t="s">
        <v>64</v>
      </c>
      <c r="C315" s="33" t="s">
        <v>46</v>
      </c>
    </row>
    <row r="316" spans="2:159" x14ac:dyDescent="0.3">
      <c r="B316" s="33" t="s">
        <v>64</v>
      </c>
      <c r="C316" s="33" t="s">
        <v>47</v>
      </c>
    </row>
    <row r="317" spans="2:159" x14ac:dyDescent="0.3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3">
      <c r="B318" s="33" t="s">
        <v>65</v>
      </c>
      <c r="C318" s="33" t="s">
        <v>37</v>
      </c>
    </row>
    <row r="319" spans="2:159" x14ac:dyDescent="0.3">
      <c r="B319" s="33" t="s">
        <v>65</v>
      </c>
      <c r="C319" s="33" t="s">
        <v>38</v>
      </c>
    </row>
    <row r="320" spans="2:159" x14ac:dyDescent="0.3">
      <c r="B320" s="33" t="s">
        <v>65</v>
      </c>
      <c r="C320" s="33" t="s">
        <v>39</v>
      </c>
    </row>
    <row r="321" spans="2:159" x14ac:dyDescent="0.3">
      <c r="B321" s="33" t="s">
        <v>65</v>
      </c>
      <c r="C321" s="33" t="s">
        <v>40</v>
      </c>
    </row>
    <row r="322" spans="2:159" x14ac:dyDescent="0.3">
      <c r="B322" s="33" t="s">
        <v>65</v>
      </c>
      <c r="C322" s="33" t="s">
        <v>41</v>
      </c>
    </row>
    <row r="323" spans="2:159" x14ac:dyDescent="0.3">
      <c r="B323" s="33" t="s">
        <v>65</v>
      </c>
      <c r="C323" s="33" t="s">
        <v>42</v>
      </c>
    </row>
    <row r="324" spans="2:159" x14ac:dyDescent="0.3">
      <c r="B324" s="33" t="s">
        <v>65</v>
      </c>
      <c r="C324" s="33" t="s">
        <v>43</v>
      </c>
    </row>
    <row r="325" spans="2:159" x14ac:dyDescent="0.3">
      <c r="B325" s="33" t="s">
        <v>65</v>
      </c>
      <c r="C325" s="33" t="s">
        <v>44</v>
      </c>
    </row>
    <row r="326" spans="2:159" x14ac:dyDescent="0.3">
      <c r="B326" s="33" t="s">
        <v>65</v>
      </c>
      <c r="C326" s="33" t="s">
        <v>45</v>
      </c>
    </row>
    <row r="327" spans="2:159" x14ac:dyDescent="0.3">
      <c r="B327" s="33" t="s">
        <v>65</v>
      </c>
      <c r="C327" s="33" t="s">
        <v>46</v>
      </c>
    </row>
    <row r="328" spans="2:159" x14ac:dyDescent="0.3">
      <c r="B328" s="33" t="s">
        <v>65</v>
      </c>
      <c r="C328" s="33" t="s">
        <v>47</v>
      </c>
    </row>
    <row r="329" spans="2:159" x14ac:dyDescent="0.3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66</v>
      </c>
      <c r="C330" s="33" t="s">
        <v>37</v>
      </c>
    </row>
    <row r="331" spans="2:159" x14ac:dyDescent="0.3">
      <c r="B331" s="33" t="s">
        <v>66</v>
      </c>
      <c r="C331" s="33" t="s">
        <v>38</v>
      </c>
    </row>
    <row r="332" spans="2:159" x14ac:dyDescent="0.3">
      <c r="B332" s="33" t="s">
        <v>66</v>
      </c>
      <c r="C332" s="33" t="s">
        <v>39</v>
      </c>
    </row>
    <row r="333" spans="2:159" x14ac:dyDescent="0.3">
      <c r="B333" s="33" t="s">
        <v>66</v>
      </c>
      <c r="C333" s="33" t="s">
        <v>40</v>
      </c>
    </row>
    <row r="334" spans="2:159" x14ac:dyDescent="0.3">
      <c r="B334" s="33" t="s">
        <v>66</v>
      </c>
      <c r="C334" s="33" t="s">
        <v>41</v>
      </c>
    </row>
    <row r="335" spans="2:159" x14ac:dyDescent="0.3">
      <c r="B335" s="33" t="s">
        <v>66</v>
      </c>
      <c r="C335" s="33" t="s">
        <v>42</v>
      </c>
    </row>
    <row r="336" spans="2:159" x14ac:dyDescent="0.3">
      <c r="B336" s="33" t="s">
        <v>66</v>
      </c>
      <c r="C336" s="33" t="s">
        <v>43</v>
      </c>
    </row>
    <row r="337" spans="2:159" x14ac:dyDescent="0.3">
      <c r="B337" s="33" t="s">
        <v>66</v>
      </c>
      <c r="C337" s="33" t="s">
        <v>44</v>
      </c>
    </row>
    <row r="338" spans="2:159" x14ac:dyDescent="0.3">
      <c r="B338" s="33" t="s">
        <v>66</v>
      </c>
      <c r="C338" s="33" t="s">
        <v>45</v>
      </c>
    </row>
    <row r="339" spans="2:159" x14ac:dyDescent="0.3">
      <c r="B339" s="33" t="s">
        <v>66</v>
      </c>
      <c r="C339" s="33" t="s">
        <v>46</v>
      </c>
    </row>
    <row r="340" spans="2:159" x14ac:dyDescent="0.3">
      <c r="B340" s="33" t="s">
        <v>66</v>
      </c>
      <c r="C340" s="33" t="s">
        <v>47</v>
      </c>
    </row>
    <row r="341" spans="2:159" x14ac:dyDescent="0.3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67</v>
      </c>
      <c r="C342" s="33" t="s">
        <v>37</v>
      </c>
    </row>
    <row r="343" spans="2:159" x14ac:dyDescent="0.3">
      <c r="B343" s="33" t="s">
        <v>67</v>
      </c>
      <c r="C343" s="33" t="s">
        <v>38</v>
      </c>
    </row>
    <row r="344" spans="2:159" x14ac:dyDescent="0.3">
      <c r="B344" s="33" t="s">
        <v>67</v>
      </c>
      <c r="C344" s="33" t="s">
        <v>39</v>
      </c>
    </row>
    <row r="345" spans="2:159" x14ac:dyDescent="0.3">
      <c r="B345" s="33" t="s">
        <v>67</v>
      </c>
      <c r="C345" s="33" t="s">
        <v>40</v>
      </c>
    </row>
    <row r="346" spans="2:159" x14ac:dyDescent="0.3">
      <c r="B346" s="33" t="s">
        <v>67</v>
      </c>
      <c r="C346" s="33" t="s">
        <v>41</v>
      </c>
    </row>
    <row r="347" spans="2:159" x14ac:dyDescent="0.3">
      <c r="B347" s="33" t="s">
        <v>67</v>
      </c>
      <c r="C347" s="33" t="s">
        <v>42</v>
      </c>
    </row>
    <row r="348" spans="2:159" x14ac:dyDescent="0.3">
      <c r="B348" s="33" t="s">
        <v>67</v>
      </c>
      <c r="C348" s="33" t="s">
        <v>43</v>
      </c>
    </row>
    <row r="349" spans="2:159" x14ac:dyDescent="0.3">
      <c r="B349" s="33" t="s">
        <v>67</v>
      </c>
      <c r="C349" s="33" t="s">
        <v>44</v>
      </c>
    </row>
    <row r="350" spans="2:159" x14ac:dyDescent="0.3">
      <c r="B350" s="33" t="s">
        <v>67</v>
      </c>
      <c r="C350" s="33" t="s">
        <v>45</v>
      </c>
    </row>
    <row r="351" spans="2:159" x14ac:dyDescent="0.3">
      <c r="B351" s="33" t="s">
        <v>67</v>
      </c>
      <c r="C351" s="33" t="s">
        <v>46</v>
      </c>
    </row>
    <row r="352" spans="2:159" x14ac:dyDescent="0.3">
      <c r="B352" s="33" t="s">
        <v>67</v>
      </c>
      <c r="C352" s="33" t="s">
        <v>47</v>
      </c>
    </row>
    <row r="353" spans="2:159" x14ac:dyDescent="0.3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68</v>
      </c>
      <c r="C354" s="33" t="s">
        <v>37</v>
      </c>
    </row>
    <row r="355" spans="2:159" x14ac:dyDescent="0.3">
      <c r="B355" s="33" t="s">
        <v>68</v>
      </c>
      <c r="C355" s="33" t="s">
        <v>38</v>
      </c>
    </row>
    <row r="356" spans="2:159" x14ac:dyDescent="0.3">
      <c r="B356" s="33" t="s">
        <v>68</v>
      </c>
      <c r="C356" s="33" t="s">
        <v>39</v>
      </c>
    </row>
    <row r="357" spans="2:159" x14ac:dyDescent="0.3">
      <c r="B357" s="33" t="s">
        <v>68</v>
      </c>
      <c r="C357" s="33" t="s">
        <v>40</v>
      </c>
    </row>
    <row r="358" spans="2:159" x14ac:dyDescent="0.3">
      <c r="B358" s="33" t="s">
        <v>68</v>
      </c>
      <c r="C358" s="33" t="s">
        <v>41</v>
      </c>
    </row>
    <row r="359" spans="2:159" x14ac:dyDescent="0.3">
      <c r="B359" s="33" t="s">
        <v>68</v>
      </c>
      <c r="C359" s="33" t="s">
        <v>42</v>
      </c>
    </row>
    <row r="360" spans="2:159" x14ac:dyDescent="0.3">
      <c r="B360" s="33" t="s">
        <v>68</v>
      </c>
      <c r="C360" s="33" t="s">
        <v>43</v>
      </c>
    </row>
    <row r="361" spans="2:159" x14ac:dyDescent="0.3">
      <c r="B361" s="33" t="s">
        <v>68</v>
      </c>
      <c r="C361" s="33" t="s">
        <v>44</v>
      </c>
    </row>
    <row r="362" spans="2:159" x14ac:dyDescent="0.3">
      <c r="B362" s="33" t="s">
        <v>68</v>
      </c>
      <c r="C362" s="33" t="s">
        <v>45</v>
      </c>
    </row>
    <row r="363" spans="2:159" x14ac:dyDescent="0.3">
      <c r="B363" s="33" t="s">
        <v>68</v>
      </c>
      <c r="C363" s="33" t="s">
        <v>46</v>
      </c>
    </row>
    <row r="364" spans="2:159" x14ac:dyDescent="0.3">
      <c r="B364" s="33" t="s">
        <v>68</v>
      </c>
      <c r="C364" s="33" t="s">
        <v>47</v>
      </c>
    </row>
    <row r="365" spans="2:159" x14ac:dyDescent="0.3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3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3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3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142.57875000000001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3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3">
      <c r="B370" s="33" t="s">
        <v>28</v>
      </c>
      <c r="C370" s="33" t="s">
        <v>41</v>
      </c>
    </row>
    <row r="371" spans="2:159" x14ac:dyDescent="0.3">
      <c r="B371" s="33" t="s">
        <v>28</v>
      </c>
      <c r="C371" s="33" t="s">
        <v>42</v>
      </c>
    </row>
    <row r="372" spans="2:159" x14ac:dyDescent="0.3">
      <c r="B372" s="33" t="s">
        <v>28</v>
      </c>
      <c r="C372" s="33" t="s">
        <v>43</v>
      </c>
    </row>
    <row r="373" spans="2:159" x14ac:dyDescent="0.3">
      <c r="B373" s="33" t="s">
        <v>28</v>
      </c>
      <c r="C373" s="33" t="s">
        <v>44</v>
      </c>
    </row>
    <row r="374" spans="2:159" x14ac:dyDescent="0.3">
      <c r="B374" s="33" t="s">
        <v>28</v>
      </c>
      <c r="C374" s="33" t="s">
        <v>45</v>
      </c>
    </row>
    <row r="375" spans="2:159" x14ac:dyDescent="0.3">
      <c r="B375" s="33" t="s">
        <v>28</v>
      </c>
      <c r="C375" s="33" t="s">
        <v>46</v>
      </c>
    </row>
    <row r="376" spans="2:159" x14ac:dyDescent="0.3">
      <c r="B376" s="33" t="s">
        <v>28</v>
      </c>
      <c r="C376" s="33" t="s">
        <v>47</v>
      </c>
    </row>
    <row r="377" spans="2:159" x14ac:dyDescent="0.3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624.59144490000006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3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3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3">
      <c r="B380" s="33" t="s">
        <v>29</v>
      </c>
      <c r="C380" s="33" t="s">
        <v>39</v>
      </c>
    </row>
    <row r="381" spans="2:159" x14ac:dyDescent="0.3">
      <c r="B381" s="33" t="s">
        <v>29</v>
      </c>
      <c r="C381" s="33" t="s">
        <v>40</v>
      </c>
    </row>
    <row r="382" spans="2:159" x14ac:dyDescent="0.3">
      <c r="B382" s="33" t="s">
        <v>29</v>
      </c>
      <c r="C382" s="33" t="s">
        <v>41</v>
      </c>
    </row>
    <row r="383" spans="2:159" x14ac:dyDescent="0.3">
      <c r="B383" s="33" t="s">
        <v>29</v>
      </c>
      <c r="C383" s="33" t="s">
        <v>42</v>
      </c>
    </row>
    <row r="384" spans="2:159" x14ac:dyDescent="0.3">
      <c r="B384" s="33" t="s">
        <v>29</v>
      </c>
      <c r="C384" s="33" t="s">
        <v>43</v>
      </c>
    </row>
    <row r="385" spans="2:159" x14ac:dyDescent="0.3">
      <c r="B385" s="33" t="s">
        <v>29</v>
      </c>
      <c r="C385" s="33" t="s">
        <v>44</v>
      </c>
    </row>
    <row r="386" spans="2:159" x14ac:dyDescent="0.3">
      <c r="B386" s="33" t="s">
        <v>29</v>
      </c>
      <c r="C386" s="33" t="s">
        <v>45</v>
      </c>
    </row>
    <row r="387" spans="2:159" x14ac:dyDescent="0.3">
      <c r="B387" s="33" t="s">
        <v>29</v>
      </c>
      <c r="C387" s="33" t="s">
        <v>46</v>
      </c>
    </row>
    <row r="388" spans="2:159" x14ac:dyDescent="0.3">
      <c r="B388" s="33" t="s">
        <v>29</v>
      </c>
      <c r="C388" s="33" t="s">
        <v>47</v>
      </c>
    </row>
    <row r="389" spans="2:159" x14ac:dyDescent="0.3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30</v>
      </c>
      <c r="C390" s="33" t="s">
        <v>37</v>
      </c>
    </row>
    <row r="391" spans="2:159" x14ac:dyDescent="0.3">
      <c r="B391" s="33" t="s">
        <v>30</v>
      </c>
      <c r="C391" s="33" t="s">
        <v>38</v>
      </c>
    </row>
    <row r="392" spans="2:159" x14ac:dyDescent="0.3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30</v>
      </c>
      <c r="C394" s="33" t="s">
        <v>41</v>
      </c>
    </row>
    <row r="395" spans="2:159" x14ac:dyDescent="0.3">
      <c r="B395" s="33" t="s">
        <v>30</v>
      </c>
      <c r="C395" s="33" t="s">
        <v>42</v>
      </c>
    </row>
    <row r="396" spans="2:159" x14ac:dyDescent="0.3">
      <c r="B396" s="33" t="s">
        <v>30</v>
      </c>
      <c r="C396" s="33" t="s">
        <v>43</v>
      </c>
    </row>
    <row r="397" spans="2:159" x14ac:dyDescent="0.3">
      <c r="B397" s="33" t="s">
        <v>30</v>
      </c>
      <c r="C397" s="33" t="s">
        <v>44</v>
      </c>
    </row>
    <row r="398" spans="2:159" x14ac:dyDescent="0.3">
      <c r="B398" s="33" t="s">
        <v>30</v>
      </c>
      <c r="C398" s="33" t="s">
        <v>45</v>
      </c>
    </row>
    <row r="399" spans="2:159" x14ac:dyDescent="0.3">
      <c r="B399" s="33" t="s">
        <v>30</v>
      </c>
      <c r="C399" s="33" t="s">
        <v>46</v>
      </c>
    </row>
    <row r="400" spans="2:159" x14ac:dyDescent="0.3">
      <c r="B400" s="33" t="s">
        <v>30</v>
      </c>
      <c r="C400" s="33" t="s">
        <v>47</v>
      </c>
    </row>
    <row r="401" spans="2:159" x14ac:dyDescent="0.3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31</v>
      </c>
      <c r="C402" s="33" t="s">
        <v>37</v>
      </c>
    </row>
    <row r="403" spans="2:159" x14ac:dyDescent="0.3">
      <c r="B403" s="33" t="s">
        <v>31</v>
      </c>
      <c r="C403" s="33" t="s">
        <v>38</v>
      </c>
    </row>
    <row r="404" spans="2:159" x14ac:dyDescent="0.3">
      <c r="B404" s="33" t="s">
        <v>31</v>
      </c>
      <c r="C404" s="33" t="s">
        <v>39</v>
      </c>
    </row>
    <row r="405" spans="2:159" x14ac:dyDescent="0.3">
      <c r="B405" s="33" t="s">
        <v>31</v>
      </c>
      <c r="C405" s="33" t="s">
        <v>40</v>
      </c>
    </row>
    <row r="406" spans="2:159" x14ac:dyDescent="0.3">
      <c r="B406" s="33" t="s">
        <v>31</v>
      </c>
      <c r="C406" s="33" t="s">
        <v>41</v>
      </c>
    </row>
    <row r="407" spans="2:159" x14ac:dyDescent="0.3">
      <c r="B407" s="33" t="s">
        <v>31</v>
      </c>
      <c r="C407" s="33" t="s">
        <v>42</v>
      </c>
    </row>
    <row r="408" spans="2:159" x14ac:dyDescent="0.3">
      <c r="B408" s="33" t="s">
        <v>31</v>
      </c>
      <c r="C408" s="33" t="s">
        <v>43</v>
      </c>
    </row>
    <row r="409" spans="2:159" x14ac:dyDescent="0.3">
      <c r="B409" s="33" t="s">
        <v>31</v>
      </c>
      <c r="C409" s="33" t="s">
        <v>44</v>
      </c>
    </row>
    <row r="410" spans="2:159" x14ac:dyDescent="0.3">
      <c r="B410" s="33" t="s">
        <v>31</v>
      </c>
      <c r="C410" s="33" t="s">
        <v>45</v>
      </c>
    </row>
    <row r="411" spans="2:159" x14ac:dyDescent="0.3">
      <c r="B411" s="33" t="s">
        <v>31</v>
      </c>
      <c r="C411" s="33" t="s">
        <v>46</v>
      </c>
    </row>
    <row r="412" spans="2:159" x14ac:dyDescent="0.3">
      <c r="B412" s="33" t="s">
        <v>31</v>
      </c>
      <c r="C412" s="33" t="s">
        <v>47</v>
      </c>
    </row>
    <row r="413" spans="2:159" x14ac:dyDescent="0.3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32</v>
      </c>
      <c r="C414" s="33" t="s">
        <v>37</v>
      </c>
    </row>
    <row r="415" spans="2:159" x14ac:dyDescent="0.3">
      <c r="B415" s="33" t="s">
        <v>32</v>
      </c>
      <c r="C415" s="33" t="s">
        <v>38</v>
      </c>
    </row>
    <row r="416" spans="2:159" x14ac:dyDescent="0.3">
      <c r="B416" s="33" t="s">
        <v>32</v>
      </c>
      <c r="C416" s="33" t="s">
        <v>39</v>
      </c>
      <c r="AR416" s="33">
        <v>343.70799199999999</v>
      </c>
      <c r="AS416" s="33">
        <v>418.69882669999998</v>
      </c>
      <c r="AT416" s="33">
        <v>553.05740539999999</v>
      </c>
      <c r="AU416" s="33">
        <v>453.06962590000001</v>
      </c>
      <c r="AV416" s="33">
        <v>2813.7076940000002</v>
      </c>
      <c r="AW416" s="33">
        <v>3427.607555</v>
      </c>
      <c r="AX416" s="33">
        <v>4527.5114720000001</v>
      </c>
      <c r="AY416" s="33">
        <v>3708.978325</v>
      </c>
      <c r="AZ416" s="33">
        <v>3832.5071499999999</v>
      </c>
      <c r="BA416" s="33">
        <v>4668.6905280000001</v>
      </c>
      <c r="BB416" s="33">
        <v>6166.852414</v>
      </c>
      <c r="BC416" s="33">
        <v>5051.9412430000002</v>
      </c>
      <c r="BD416" s="33">
        <v>3832.5071499999999</v>
      </c>
      <c r="BE416" s="33">
        <v>4668.6905280000001</v>
      </c>
      <c r="BF416" s="33">
        <v>6166.852414</v>
      </c>
      <c r="BG416" s="33">
        <v>5051.9412430000002</v>
      </c>
      <c r="BH416" s="33">
        <v>3832.5071499999999</v>
      </c>
      <c r="BI416" s="33">
        <v>4668.6905280000001</v>
      </c>
      <c r="BJ416" s="33">
        <v>6166.852414</v>
      </c>
      <c r="BK416" s="33">
        <v>5051.9412430000002</v>
      </c>
      <c r="BL416" s="33">
        <v>5443.6758920000002</v>
      </c>
      <c r="BM416" s="33">
        <v>6631.3869960000002</v>
      </c>
      <c r="BN416" s="33">
        <v>8759.3693910000002</v>
      </c>
      <c r="BO416" s="33">
        <v>7175.7545849999997</v>
      </c>
      <c r="BP416" s="33">
        <v>6676.6651099999999</v>
      </c>
      <c r="BQ416" s="33">
        <v>8133.3920429999998</v>
      </c>
      <c r="BR416" s="33">
        <v>10743.361129999999</v>
      </c>
      <c r="BS416" s="33">
        <v>8801.0585549999996</v>
      </c>
      <c r="BT416" s="33">
        <v>6711.470292</v>
      </c>
      <c r="BU416" s="33">
        <v>8175.7910819999997</v>
      </c>
      <c r="BV416" s="33">
        <v>10799.365830000001</v>
      </c>
      <c r="BW416" s="33">
        <v>8846.9381119999998</v>
      </c>
      <c r="BX416" s="33">
        <v>6711.470292</v>
      </c>
      <c r="BY416" s="33">
        <v>8175.7910819999997</v>
      </c>
      <c r="BZ416" s="33">
        <v>10799.365830000001</v>
      </c>
      <c r="CA416" s="33">
        <v>8846.9381119999998</v>
      </c>
      <c r="CB416" s="33">
        <v>6711.470292</v>
      </c>
      <c r="CC416" s="33">
        <v>8175.7910819999997</v>
      </c>
      <c r="CD416" s="33">
        <v>10799.365830000001</v>
      </c>
      <c r="CE416" s="33">
        <v>8846.9381119999998</v>
      </c>
      <c r="CF416" s="33">
        <v>6711.470292</v>
      </c>
      <c r="CG416" s="33">
        <v>8175.7910819999997</v>
      </c>
      <c r="CH416" s="33">
        <v>10799.365830000001</v>
      </c>
      <c r="CI416" s="33">
        <v>8846.9381119999998</v>
      </c>
      <c r="CJ416" s="33">
        <v>6711.470292</v>
      </c>
      <c r="CK416" s="33">
        <v>8175.7910819999997</v>
      </c>
      <c r="CL416" s="33">
        <v>10799.365830000001</v>
      </c>
      <c r="CM416" s="33">
        <v>8846.9381119999998</v>
      </c>
      <c r="CN416" s="33">
        <v>6711.470292</v>
      </c>
      <c r="CO416" s="33">
        <v>8175.7910819999997</v>
      </c>
      <c r="CP416" s="33">
        <v>10799.365830000001</v>
      </c>
      <c r="CQ416" s="33">
        <v>8846.9381119999998</v>
      </c>
      <c r="CR416" s="33">
        <v>6711.470292</v>
      </c>
      <c r="CS416" s="33">
        <v>8175.7910819999997</v>
      </c>
      <c r="CT416" s="33">
        <v>10799.365830000001</v>
      </c>
      <c r="CU416" s="33">
        <v>8846.9381119999998</v>
      </c>
      <c r="CV416" s="33">
        <v>6711.470292</v>
      </c>
      <c r="CW416" s="33">
        <v>8175.7910819999997</v>
      </c>
      <c r="CX416" s="33">
        <v>10799.365830000001</v>
      </c>
      <c r="CY416" s="33">
        <v>8846.9381119999998</v>
      </c>
      <c r="CZ416" s="33">
        <v>6711.470292</v>
      </c>
      <c r="DA416" s="33">
        <v>8175.7910819999997</v>
      </c>
      <c r="DB416" s="33">
        <v>10799.365830000001</v>
      </c>
      <c r="DC416" s="33">
        <v>8846.9381119999998</v>
      </c>
      <c r="DD416" s="33">
        <v>6711.470292</v>
      </c>
      <c r="DE416" s="33">
        <v>8175.7910819999997</v>
      </c>
      <c r="DF416" s="33">
        <v>10799.365830000001</v>
      </c>
      <c r="DG416" s="33">
        <v>8846.9381119999998</v>
      </c>
      <c r="DH416" s="33">
        <v>6711.470292</v>
      </c>
      <c r="DI416" s="33">
        <v>8175.7910819999997</v>
      </c>
      <c r="DJ416" s="33">
        <v>10799.365830000001</v>
      </c>
      <c r="DK416" s="33">
        <v>8846.9381119999998</v>
      </c>
      <c r="DL416" s="33">
        <v>6711.470292</v>
      </c>
      <c r="DM416" s="33">
        <v>8175.7910819999997</v>
      </c>
      <c r="DN416" s="33">
        <v>10799.365830000001</v>
      </c>
      <c r="DO416" s="33">
        <v>8846.9381119999998</v>
      </c>
      <c r="DP416" s="33">
        <v>6711.470292</v>
      </c>
      <c r="DQ416" s="33">
        <v>8175.7910819999997</v>
      </c>
      <c r="DR416" s="33">
        <v>10799.365830000001</v>
      </c>
      <c r="DS416" s="33">
        <v>8846.9381119999998</v>
      </c>
      <c r="DT416" s="33">
        <v>6711.470292</v>
      </c>
      <c r="DU416" s="33">
        <v>8175.7910819999997</v>
      </c>
      <c r="DV416" s="33">
        <v>10799.365830000001</v>
      </c>
      <c r="DW416" s="33">
        <v>8846.9381119999998</v>
      </c>
      <c r="DX416" s="33">
        <v>6711.470292</v>
      </c>
      <c r="DY416" s="33">
        <v>8175.7910819999997</v>
      </c>
      <c r="DZ416" s="33">
        <v>10799.365830000001</v>
      </c>
      <c r="EA416" s="33">
        <v>8846.9381119999998</v>
      </c>
      <c r="EB416" s="33">
        <v>6711.470292</v>
      </c>
      <c r="EC416" s="33">
        <v>8175.7910819999997</v>
      </c>
      <c r="ED416" s="33">
        <v>10799.365830000001</v>
      </c>
      <c r="EE416" s="33">
        <v>8846.9381119999998</v>
      </c>
      <c r="EF416" s="33">
        <v>6711.470292</v>
      </c>
      <c r="EG416" s="33">
        <v>8175.7910819999997</v>
      </c>
      <c r="EH416" s="33">
        <v>10799.365830000001</v>
      </c>
      <c r="EI416" s="33">
        <v>8846.9381119999998</v>
      </c>
      <c r="EJ416" s="33">
        <v>6711.470292</v>
      </c>
      <c r="EK416" s="33">
        <v>8175.7910819999997</v>
      </c>
      <c r="EL416" s="33">
        <v>10799.365830000001</v>
      </c>
      <c r="EM416" s="33">
        <v>8846.9381119999998</v>
      </c>
      <c r="EN416" s="33">
        <v>6711.470292</v>
      </c>
      <c r="EO416" s="33">
        <v>8175.7910819999997</v>
      </c>
      <c r="EP416" s="33">
        <v>10799.365830000001</v>
      </c>
      <c r="EQ416" s="33">
        <v>8846.9381119999998</v>
      </c>
      <c r="ER416" s="33">
        <v>6711.470292</v>
      </c>
      <c r="ES416" s="33">
        <v>8175.7910819999997</v>
      </c>
      <c r="ET416" s="33">
        <v>10799.365830000001</v>
      </c>
      <c r="EU416" s="33">
        <v>8846.9381119999998</v>
      </c>
      <c r="EV416" s="33">
        <v>6711.470292</v>
      </c>
      <c r="EW416" s="33">
        <v>8175.7910819999997</v>
      </c>
      <c r="EX416" s="33">
        <v>10799.365830000001</v>
      </c>
      <c r="EY416" s="33">
        <v>8846.9381119999998</v>
      </c>
      <c r="EZ416" s="33">
        <v>6711.470292</v>
      </c>
      <c r="FA416" s="33">
        <v>8175.7910819999997</v>
      </c>
      <c r="FB416" s="33">
        <v>10799.365830000001</v>
      </c>
      <c r="FC416" s="33">
        <v>8846.9381119999998</v>
      </c>
    </row>
    <row r="417" spans="2:159" x14ac:dyDescent="0.3">
      <c r="B417" s="33" t="s">
        <v>32</v>
      </c>
      <c r="C417" s="33" t="s">
        <v>40</v>
      </c>
    </row>
    <row r="418" spans="2:159" x14ac:dyDescent="0.3">
      <c r="B418" s="33" t="s">
        <v>32</v>
      </c>
      <c r="C418" s="33" t="s">
        <v>41</v>
      </c>
    </row>
    <row r="419" spans="2:159" x14ac:dyDescent="0.3">
      <c r="B419" s="33" t="s">
        <v>32</v>
      </c>
      <c r="C419" s="33" t="s">
        <v>42</v>
      </c>
    </row>
    <row r="420" spans="2:159" x14ac:dyDescent="0.3">
      <c r="B420" s="33" t="s">
        <v>32</v>
      </c>
      <c r="C420" s="33" t="s">
        <v>43</v>
      </c>
    </row>
    <row r="421" spans="2:159" x14ac:dyDescent="0.3">
      <c r="B421" s="33" t="s">
        <v>32</v>
      </c>
      <c r="C421" s="33" t="s">
        <v>44</v>
      </c>
    </row>
    <row r="422" spans="2:159" x14ac:dyDescent="0.3">
      <c r="B422" s="33" t="s">
        <v>32</v>
      </c>
      <c r="C422" s="33" t="s">
        <v>45</v>
      </c>
    </row>
    <row r="423" spans="2:159" x14ac:dyDescent="0.3">
      <c r="B423" s="33" t="s">
        <v>32</v>
      </c>
      <c r="C423" s="33" t="s">
        <v>46</v>
      </c>
    </row>
    <row r="424" spans="2:159" x14ac:dyDescent="0.3">
      <c r="B424" s="33" t="s">
        <v>32</v>
      </c>
      <c r="C424" s="33" t="s">
        <v>47</v>
      </c>
    </row>
    <row r="425" spans="2:159" x14ac:dyDescent="0.3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343.70799199999999</v>
      </c>
      <c r="AS425" s="33">
        <v>418.69882669999998</v>
      </c>
      <c r="AT425" s="33">
        <v>553.05740539999999</v>
      </c>
      <c r="AU425" s="33">
        <v>453.06962590000001</v>
      </c>
      <c r="AV425" s="33">
        <v>2813.7076940000002</v>
      </c>
      <c r="AW425" s="33">
        <v>3427.607555</v>
      </c>
      <c r="AX425" s="33">
        <v>4527.5114720000001</v>
      </c>
      <c r="AY425" s="33">
        <v>3708.978325</v>
      </c>
      <c r="AZ425" s="33">
        <v>3832.5071499999999</v>
      </c>
      <c r="BA425" s="33">
        <v>4668.6905280000001</v>
      </c>
      <c r="BB425" s="33">
        <v>6166.852414</v>
      </c>
      <c r="BC425" s="33">
        <v>5051.9412430000002</v>
      </c>
      <c r="BD425" s="33">
        <v>3832.5071499999999</v>
      </c>
      <c r="BE425" s="33">
        <v>4668.6905280000001</v>
      </c>
      <c r="BF425" s="33">
        <v>6166.852414</v>
      </c>
      <c r="BG425" s="33">
        <v>5051.9412430000002</v>
      </c>
      <c r="BH425" s="33">
        <v>3832.5071499999999</v>
      </c>
      <c r="BI425" s="33">
        <v>4668.6905280000001</v>
      </c>
      <c r="BJ425" s="33">
        <v>6166.852414</v>
      </c>
      <c r="BK425" s="33">
        <v>5051.9412430000002</v>
      </c>
      <c r="BL425" s="33">
        <v>5443.6758920000002</v>
      </c>
      <c r="BM425" s="33">
        <v>6631.3869960000002</v>
      </c>
      <c r="BN425" s="33">
        <v>8759.3693910000002</v>
      </c>
      <c r="BO425" s="33">
        <v>7175.7545849999997</v>
      </c>
      <c r="BP425" s="33">
        <v>6676.6651099999999</v>
      </c>
      <c r="BQ425" s="33">
        <v>8133.3920429999998</v>
      </c>
      <c r="BR425" s="33">
        <v>10743.361129999999</v>
      </c>
      <c r="BS425" s="33">
        <v>8801.0585549999996</v>
      </c>
      <c r="BT425" s="33">
        <v>6711.470292</v>
      </c>
      <c r="BU425" s="33">
        <v>8175.7910819999997</v>
      </c>
      <c r="BV425" s="33">
        <v>10799.365830000001</v>
      </c>
      <c r="BW425" s="33">
        <v>8846.9381119999998</v>
      </c>
      <c r="BX425" s="33">
        <v>6711.470292</v>
      </c>
      <c r="BY425" s="33">
        <v>8175.7910819999997</v>
      </c>
      <c r="BZ425" s="33">
        <v>10799.365830000001</v>
      </c>
      <c r="CA425" s="33">
        <v>8846.9381119999998</v>
      </c>
      <c r="CB425" s="33">
        <v>6711.470292</v>
      </c>
      <c r="CC425" s="33">
        <v>8175.7910819999997</v>
      </c>
      <c r="CD425" s="33">
        <v>10799.365830000001</v>
      </c>
      <c r="CE425" s="33">
        <v>8846.9381119999998</v>
      </c>
      <c r="CF425" s="33">
        <v>6711.470292</v>
      </c>
      <c r="CG425" s="33">
        <v>8175.7910819999997</v>
      </c>
      <c r="CH425" s="33">
        <v>10799.365830000001</v>
      </c>
      <c r="CI425" s="33">
        <v>8846.9381119999998</v>
      </c>
      <c r="CJ425" s="33">
        <v>6711.470292</v>
      </c>
      <c r="CK425" s="33">
        <v>8175.7910819999997</v>
      </c>
      <c r="CL425" s="33">
        <v>10799.365830000001</v>
      </c>
      <c r="CM425" s="33">
        <v>8846.9381119999998</v>
      </c>
      <c r="CN425" s="33">
        <v>6711.470292</v>
      </c>
      <c r="CO425" s="33">
        <v>8175.7910819999997</v>
      </c>
      <c r="CP425" s="33">
        <v>10799.365830000001</v>
      </c>
      <c r="CQ425" s="33">
        <v>8846.9381119999998</v>
      </c>
      <c r="CR425" s="33">
        <v>6711.470292</v>
      </c>
      <c r="CS425" s="33">
        <v>8175.7910819999997</v>
      </c>
      <c r="CT425" s="33">
        <v>10799.365830000001</v>
      </c>
      <c r="CU425" s="33">
        <v>8846.9381119999998</v>
      </c>
      <c r="CV425" s="33">
        <v>6711.470292</v>
      </c>
      <c r="CW425" s="33">
        <v>8175.7910819999997</v>
      </c>
      <c r="CX425" s="33">
        <v>10799.365830000001</v>
      </c>
      <c r="CY425" s="33">
        <v>8846.9381119999998</v>
      </c>
      <c r="CZ425" s="33">
        <v>6711.470292</v>
      </c>
      <c r="DA425" s="33">
        <v>8175.7910819999997</v>
      </c>
      <c r="DB425" s="33">
        <v>10799.365830000001</v>
      </c>
      <c r="DC425" s="33">
        <v>8846.9381119999998</v>
      </c>
      <c r="DD425" s="33">
        <v>6711.470292</v>
      </c>
      <c r="DE425" s="33">
        <v>8175.7910819999997</v>
      </c>
      <c r="DF425" s="33">
        <v>10799.365830000001</v>
      </c>
      <c r="DG425" s="33">
        <v>8846.9381119999998</v>
      </c>
      <c r="DH425" s="33">
        <v>6711.470292</v>
      </c>
      <c r="DI425" s="33">
        <v>8175.7910819999997</v>
      </c>
      <c r="DJ425" s="33">
        <v>10799.365830000001</v>
      </c>
      <c r="DK425" s="33">
        <v>8846.9381119999998</v>
      </c>
      <c r="DL425" s="33">
        <v>6711.470292</v>
      </c>
      <c r="DM425" s="33">
        <v>8175.7910819999997</v>
      </c>
      <c r="DN425" s="33">
        <v>10799.365830000001</v>
      </c>
      <c r="DO425" s="33">
        <v>8846.9381119999998</v>
      </c>
      <c r="DP425" s="33">
        <v>6711.470292</v>
      </c>
      <c r="DQ425" s="33">
        <v>8175.7910819999997</v>
      </c>
      <c r="DR425" s="33">
        <v>10799.365830000001</v>
      </c>
      <c r="DS425" s="33">
        <v>8846.9381119999998</v>
      </c>
      <c r="DT425" s="33">
        <v>6711.470292</v>
      </c>
      <c r="DU425" s="33">
        <v>8175.7910819999997</v>
      </c>
      <c r="DV425" s="33">
        <v>10799.365830000001</v>
      </c>
      <c r="DW425" s="33">
        <v>8846.9381119999998</v>
      </c>
      <c r="DX425" s="33">
        <v>6711.470292</v>
      </c>
      <c r="DY425" s="33">
        <v>8175.7910819999997</v>
      </c>
      <c r="DZ425" s="33">
        <v>10799.365830000001</v>
      </c>
      <c r="EA425" s="33">
        <v>8846.9381119999998</v>
      </c>
      <c r="EB425" s="33">
        <v>6711.470292</v>
      </c>
      <c r="EC425" s="33">
        <v>8175.7910819999997</v>
      </c>
      <c r="ED425" s="33">
        <v>10799.365830000001</v>
      </c>
      <c r="EE425" s="33">
        <v>8846.9381119999998</v>
      </c>
      <c r="EF425" s="33">
        <v>6711.470292</v>
      </c>
      <c r="EG425" s="33">
        <v>8175.7910819999997</v>
      </c>
      <c r="EH425" s="33">
        <v>10799.365830000001</v>
      </c>
      <c r="EI425" s="33">
        <v>8846.9381119999998</v>
      </c>
      <c r="EJ425" s="33">
        <v>6711.470292</v>
      </c>
      <c r="EK425" s="33">
        <v>8175.7910819999997</v>
      </c>
      <c r="EL425" s="33">
        <v>10799.365830000001</v>
      </c>
      <c r="EM425" s="33">
        <v>8846.9381119999998</v>
      </c>
      <c r="EN425" s="33">
        <v>6711.470292</v>
      </c>
      <c r="EO425" s="33">
        <v>8175.7910819999997</v>
      </c>
      <c r="EP425" s="33">
        <v>10799.365830000001</v>
      </c>
      <c r="EQ425" s="33">
        <v>8846.9381119999998</v>
      </c>
      <c r="ER425" s="33">
        <v>6711.470292</v>
      </c>
      <c r="ES425" s="33">
        <v>8175.7910819999997</v>
      </c>
      <c r="ET425" s="33">
        <v>10799.365830000001</v>
      </c>
      <c r="EU425" s="33">
        <v>8846.9381119999998</v>
      </c>
      <c r="EV425" s="33">
        <v>6711.470292</v>
      </c>
      <c r="EW425" s="33">
        <v>8175.7910819999997</v>
      </c>
      <c r="EX425" s="33">
        <v>10799.365830000001</v>
      </c>
      <c r="EY425" s="33">
        <v>8846.9381119999998</v>
      </c>
      <c r="EZ425" s="33">
        <v>6711.470292</v>
      </c>
      <c r="FA425" s="33">
        <v>8175.7910819999997</v>
      </c>
      <c r="FB425" s="33">
        <v>10799.365830000001</v>
      </c>
      <c r="FC425" s="33">
        <v>8846.9381119999998</v>
      </c>
    </row>
    <row r="426" spans="2:159" x14ac:dyDescent="0.3">
      <c r="B426" s="33" t="s">
        <v>33</v>
      </c>
      <c r="C426" s="33" t="s">
        <v>37</v>
      </c>
    </row>
    <row r="427" spans="2:159" x14ac:dyDescent="0.3">
      <c r="B427" s="33" t="s">
        <v>33</v>
      </c>
      <c r="C427" s="33" t="s">
        <v>38</v>
      </c>
      <c r="DD427" s="33">
        <v>558.81363529999999</v>
      </c>
      <c r="DE427" s="33">
        <v>553.77927820000002</v>
      </c>
      <c r="DF427" s="33">
        <v>679.63820510000005</v>
      </c>
      <c r="DG427" s="33">
        <v>629.29463439999995</v>
      </c>
      <c r="DH427" s="33">
        <v>1195.042273</v>
      </c>
      <c r="DI427" s="33">
        <v>1184.276126</v>
      </c>
      <c r="DJ427" s="33">
        <v>1453.429791</v>
      </c>
      <c r="DK427" s="33">
        <v>1345.768325</v>
      </c>
      <c r="DL427" s="33">
        <v>1195.042273</v>
      </c>
      <c r="DM427" s="33">
        <v>1184.276126</v>
      </c>
      <c r="DN427" s="33">
        <v>1453.429791</v>
      </c>
      <c r="DO427" s="33">
        <v>1345.768325</v>
      </c>
      <c r="DP427" s="33">
        <v>1195.042273</v>
      </c>
      <c r="DQ427" s="33">
        <v>1184.276126</v>
      </c>
      <c r="DR427" s="33">
        <v>1453.429791</v>
      </c>
      <c r="DS427" s="33">
        <v>1345.768325</v>
      </c>
      <c r="DT427" s="33">
        <v>1195.042273</v>
      </c>
      <c r="DU427" s="33">
        <v>1184.276126</v>
      </c>
      <c r="DV427" s="33">
        <v>1453.429791</v>
      </c>
      <c r="DW427" s="33">
        <v>1345.768325</v>
      </c>
      <c r="DX427" s="33">
        <v>1195.042273</v>
      </c>
      <c r="DY427" s="33">
        <v>1184.276126</v>
      </c>
      <c r="DZ427" s="33">
        <v>1453.429791</v>
      </c>
      <c r="EA427" s="33">
        <v>1345.768325</v>
      </c>
      <c r="EB427" s="33">
        <v>1195.042273</v>
      </c>
      <c r="EC427" s="33">
        <v>1184.276126</v>
      </c>
      <c r="ED427" s="33">
        <v>1453.429791</v>
      </c>
      <c r="EE427" s="33">
        <v>1345.768325</v>
      </c>
      <c r="EF427" s="33">
        <v>1195.042273</v>
      </c>
      <c r="EG427" s="33">
        <v>1184.276126</v>
      </c>
      <c r="EH427" s="33">
        <v>1453.429791</v>
      </c>
      <c r="EI427" s="33">
        <v>1345.768325</v>
      </c>
      <c r="EJ427" s="33">
        <v>1195.042273</v>
      </c>
      <c r="EK427" s="33">
        <v>1184.276126</v>
      </c>
      <c r="EL427" s="33">
        <v>1453.429791</v>
      </c>
      <c r="EM427" s="33">
        <v>1345.768325</v>
      </c>
      <c r="EN427" s="33">
        <v>1195.042273</v>
      </c>
      <c r="EO427" s="33">
        <v>1184.276126</v>
      </c>
      <c r="EP427" s="33">
        <v>1453.429791</v>
      </c>
      <c r="EQ427" s="33">
        <v>1345.768325</v>
      </c>
      <c r="ER427" s="33">
        <v>1195.042273</v>
      </c>
      <c r="ES427" s="33">
        <v>1184.276126</v>
      </c>
      <c r="ET427" s="33">
        <v>1453.429791</v>
      </c>
      <c r="EU427" s="33">
        <v>1345.768325</v>
      </c>
      <c r="EV427" s="33">
        <v>1195.042273</v>
      </c>
      <c r="EW427" s="33">
        <v>1184.276126</v>
      </c>
      <c r="EX427" s="33">
        <v>1453.429791</v>
      </c>
      <c r="EY427" s="33">
        <v>1345.768325</v>
      </c>
      <c r="EZ427" s="33">
        <v>1195.042273</v>
      </c>
      <c r="FA427" s="33">
        <v>1184.276126</v>
      </c>
      <c r="FB427" s="33">
        <v>1453.429791</v>
      </c>
      <c r="FC427" s="33">
        <v>1345.768325</v>
      </c>
    </row>
    <row r="428" spans="2:159" x14ac:dyDescent="0.3">
      <c r="B428" s="33" t="s">
        <v>33</v>
      </c>
      <c r="C428" s="33" t="s">
        <v>39</v>
      </c>
    </row>
    <row r="429" spans="2:159" x14ac:dyDescent="0.3">
      <c r="B429" s="33" t="s">
        <v>33</v>
      </c>
      <c r="C429" s="33" t="s">
        <v>40</v>
      </c>
    </row>
    <row r="430" spans="2:159" x14ac:dyDescent="0.3">
      <c r="B430" s="33" t="s">
        <v>33</v>
      </c>
      <c r="C430" s="33" t="s">
        <v>41</v>
      </c>
    </row>
    <row r="431" spans="2:159" x14ac:dyDescent="0.3">
      <c r="B431" s="33" t="s">
        <v>33</v>
      </c>
      <c r="C431" s="33" t="s">
        <v>42</v>
      </c>
    </row>
    <row r="432" spans="2:159" x14ac:dyDescent="0.3">
      <c r="B432" s="33" t="s">
        <v>33</v>
      </c>
      <c r="C432" s="33" t="s">
        <v>43</v>
      </c>
    </row>
    <row r="433" spans="2:159" x14ac:dyDescent="0.3">
      <c r="B433" s="33" t="s">
        <v>33</v>
      </c>
      <c r="C433" s="33" t="s">
        <v>44</v>
      </c>
    </row>
    <row r="434" spans="2:159" x14ac:dyDescent="0.3">
      <c r="B434" s="33" t="s">
        <v>33</v>
      </c>
      <c r="C434" s="33" t="s">
        <v>45</v>
      </c>
    </row>
    <row r="435" spans="2:159" x14ac:dyDescent="0.3">
      <c r="B435" s="33" t="s">
        <v>33</v>
      </c>
      <c r="C435" s="33" t="s">
        <v>46</v>
      </c>
    </row>
    <row r="436" spans="2:159" x14ac:dyDescent="0.3">
      <c r="B436" s="33" t="s">
        <v>33</v>
      </c>
      <c r="C436" s="33" t="s">
        <v>47</v>
      </c>
    </row>
    <row r="437" spans="2:159" x14ac:dyDescent="0.3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558.81363529999999</v>
      </c>
      <c r="DE437" s="33">
        <v>553.77927820000002</v>
      </c>
      <c r="DF437" s="33">
        <v>679.63820510000005</v>
      </c>
      <c r="DG437" s="33">
        <v>629.29463439999995</v>
      </c>
      <c r="DH437" s="33">
        <v>1195.042273</v>
      </c>
      <c r="DI437" s="33">
        <v>1184.276126</v>
      </c>
      <c r="DJ437" s="33">
        <v>1453.429791</v>
      </c>
      <c r="DK437" s="33">
        <v>1345.768325</v>
      </c>
      <c r="DL437" s="33">
        <v>1195.042273</v>
      </c>
      <c r="DM437" s="33">
        <v>1184.276126</v>
      </c>
      <c r="DN437" s="33">
        <v>1453.429791</v>
      </c>
      <c r="DO437" s="33">
        <v>1345.768325</v>
      </c>
      <c r="DP437" s="33">
        <v>1195.042273</v>
      </c>
      <c r="DQ437" s="33">
        <v>1184.276126</v>
      </c>
      <c r="DR437" s="33">
        <v>1453.429791</v>
      </c>
      <c r="DS437" s="33">
        <v>1345.768325</v>
      </c>
      <c r="DT437" s="33">
        <v>1195.042273</v>
      </c>
      <c r="DU437" s="33">
        <v>1184.276126</v>
      </c>
      <c r="DV437" s="33">
        <v>1453.429791</v>
      </c>
      <c r="DW437" s="33">
        <v>1345.768325</v>
      </c>
      <c r="DX437" s="33">
        <v>1195.042273</v>
      </c>
      <c r="DY437" s="33">
        <v>1184.276126</v>
      </c>
      <c r="DZ437" s="33">
        <v>1453.429791</v>
      </c>
      <c r="EA437" s="33">
        <v>1345.768325</v>
      </c>
      <c r="EB437" s="33">
        <v>1195.042273</v>
      </c>
      <c r="EC437" s="33">
        <v>1184.276126</v>
      </c>
      <c r="ED437" s="33">
        <v>1453.429791</v>
      </c>
      <c r="EE437" s="33">
        <v>1345.768325</v>
      </c>
      <c r="EF437" s="33">
        <v>1195.042273</v>
      </c>
      <c r="EG437" s="33">
        <v>1184.276126</v>
      </c>
      <c r="EH437" s="33">
        <v>1453.429791</v>
      </c>
      <c r="EI437" s="33">
        <v>1345.768325</v>
      </c>
      <c r="EJ437" s="33">
        <v>1195.042273</v>
      </c>
      <c r="EK437" s="33">
        <v>1184.276126</v>
      </c>
      <c r="EL437" s="33">
        <v>1453.429791</v>
      </c>
      <c r="EM437" s="33">
        <v>1345.768325</v>
      </c>
      <c r="EN437" s="33">
        <v>1195.042273</v>
      </c>
      <c r="EO437" s="33">
        <v>1184.276126</v>
      </c>
      <c r="EP437" s="33">
        <v>1453.429791</v>
      </c>
      <c r="EQ437" s="33">
        <v>1345.768325</v>
      </c>
      <c r="ER437" s="33">
        <v>1195.042273</v>
      </c>
      <c r="ES437" s="33">
        <v>1184.276126</v>
      </c>
      <c r="ET437" s="33">
        <v>1453.429791</v>
      </c>
      <c r="EU437" s="33">
        <v>1345.768325</v>
      </c>
      <c r="EV437" s="33">
        <v>1195.042273</v>
      </c>
      <c r="EW437" s="33">
        <v>1184.276126</v>
      </c>
      <c r="EX437" s="33">
        <v>1453.429791</v>
      </c>
      <c r="EY437" s="33">
        <v>1345.768325</v>
      </c>
      <c r="EZ437" s="33">
        <v>1195.042273</v>
      </c>
      <c r="FA437" s="33">
        <v>1184.276126</v>
      </c>
      <c r="FB437" s="33">
        <v>1453.429791</v>
      </c>
      <c r="FC437" s="33">
        <v>1345.768325</v>
      </c>
    </row>
    <row r="438" spans="2:159" x14ac:dyDescent="0.3">
      <c r="B438" s="33" t="s">
        <v>34</v>
      </c>
      <c r="C438" s="33" t="s">
        <v>37</v>
      </c>
    </row>
    <row r="439" spans="2:159" x14ac:dyDescent="0.3">
      <c r="B439" s="33" t="s">
        <v>34</v>
      </c>
      <c r="C439" s="33" t="s">
        <v>38</v>
      </c>
    </row>
    <row r="440" spans="2:159" x14ac:dyDescent="0.3">
      <c r="B440" s="33" t="s">
        <v>34</v>
      </c>
      <c r="C440" s="33" t="s">
        <v>39</v>
      </c>
      <c r="BX440" s="33">
        <v>4013.5545729999999</v>
      </c>
      <c r="BY440" s="33">
        <v>4889.2392069999996</v>
      </c>
      <c r="BZ440" s="33">
        <v>6458.1741760000004</v>
      </c>
      <c r="CA440" s="33">
        <v>5290.5946640000002</v>
      </c>
      <c r="CB440" s="33">
        <v>5568.1817590000001</v>
      </c>
      <c r="CC440" s="33">
        <v>6783.0577789999998</v>
      </c>
      <c r="CD440" s="33">
        <v>8959.7106480000002</v>
      </c>
      <c r="CE440" s="33">
        <v>7339.8759550000004</v>
      </c>
      <c r="CF440" s="33">
        <v>7351.7150170000004</v>
      </c>
      <c r="CG440" s="33">
        <v>8955.7255659999992</v>
      </c>
      <c r="CH440" s="33">
        <v>11829.577799999999</v>
      </c>
      <c r="CI440" s="33">
        <v>9690.8970680000002</v>
      </c>
      <c r="CJ440" s="33">
        <v>9645.6760709999999</v>
      </c>
      <c r="CK440" s="33">
        <v>11750.18721</v>
      </c>
      <c r="CL440" s="33">
        <v>15520.769679999999</v>
      </c>
      <c r="CM440" s="33">
        <v>12714.75482</v>
      </c>
      <c r="CN440" s="33">
        <v>11996.846250000001</v>
      </c>
      <c r="CO440" s="33">
        <v>14614.339980000001</v>
      </c>
      <c r="CP440" s="33">
        <v>19304.016240000001</v>
      </c>
      <c r="CQ440" s="33">
        <v>15814.024600000001</v>
      </c>
      <c r="CR440" s="33">
        <v>13991.43203</v>
      </c>
      <c r="CS440" s="33">
        <v>17044.108110000001</v>
      </c>
      <c r="CT440" s="33">
        <v>22513.486089999999</v>
      </c>
      <c r="CU440" s="33">
        <v>18443.25131</v>
      </c>
      <c r="CV440" s="33">
        <v>15626.74396</v>
      </c>
      <c r="CW440" s="33">
        <v>19036.215359999998</v>
      </c>
      <c r="CX440" s="33">
        <v>25144.851640000001</v>
      </c>
      <c r="CY440" s="33">
        <v>20598.889759999998</v>
      </c>
      <c r="CZ440" s="33">
        <v>19684.608759999999</v>
      </c>
      <c r="DA440" s="33">
        <v>23979.432489999999</v>
      </c>
      <c r="DB440" s="33">
        <v>31674.325000000001</v>
      </c>
      <c r="DC440" s="33">
        <v>25947.893359999998</v>
      </c>
      <c r="DD440" s="33">
        <v>20242.996930000001</v>
      </c>
      <c r="DE440" s="33">
        <v>24659.650799999999</v>
      </c>
      <c r="DF440" s="33">
        <v>32572.822329999999</v>
      </c>
      <c r="DG440" s="33">
        <v>26683.950499999999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3">
      <c r="B441" s="33" t="s">
        <v>34</v>
      </c>
      <c r="C441" s="33" t="s">
        <v>40</v>
      </c>
    </row>
    <row r="442" spans="2:159" x14ac:dyDescent="0.3">
      <c r="B442" s="33" t="s">
        <v>34</v>
      </c>
      <c r="C442" s="33" t="s">
        <v>41</v>
      </c>
    </row>
    <row r="443" spans="2:159" x14ac:dyDescent="0.3">
      <c r="B443" s="33" t="s">
        <v>34</v>
      </c>
      <c r="C443" s="33" t="s">
        <v>42</v>
      </c>
    </row>
    <row r="444" spans="2:159" x14ac:dyDescent="0.3">
      <c r="B444" s="33" t="s">
        <v>34</v>
      </c>
      <c r="C444" s="33" t="s">
        <v>43</v>
      </c>
    </row>
    <row r="445" spans="2:159" x14ac:dyDescent="0.3">
      <c r="B445" s="33" t="s">
        <v>34</v>
      </c>
      <c r="C445" s="33" t="s">
        <v>44</v>
      </c>
    </row>
    <row r="446" spans="2:159" x14ac:dyDescent="0.3">
      <c r="B446" s="33" t="s">
        <v>34</v>
      </c>
      <c r="C446" s="33" t="s">
        <v>45</v>
      </c>
    </row>
    <row r="447" spans="2:159" x14ac:dyDescent="0.3">
      <c r="B447" s="33" t="s">
        <v>34</v>
      </c>
      <c r="C447" s="33" t="s">
        <v>46</v>
      </c>
    </row>
    <row r="448" spans="2:159" x14ac:dyDescent="0.3">
      <c r="B448" s="33" t="s">
        <v>34</v>
      </c>
      <c r="C448" s="33" t="s">
        <v>47</v>
      </c>
    </row>
    <row r="449" spans="2:159" x14ac:dyDescent="0.3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4013.5545729999999</v>
      </c>
      <c r="BY449" s="33">
        <v>4889.2392069999996</v>
      </c>
      <c r="BZ449" s="33">
        <v>6458.1741760000004</v>
      </c>
      <c r="CA449" s="33">
        <v>5290.5946640000002</v>
      </c>
      <c r="CB449" s="33">
        <v>5568.1817590000001</v>
      </c>
      <c r="CC449" s="33">
        <v>6783.0577789999998</v>
      </c>
      <c r="CD449" s="33">
        <v>8959.7106480000002</v>
      </c>
      <c r="CE449" s="33">
        <v>7339.8759550000004</v>
      </c>
      <c r="CF449" s="33">
        <v>7351.7150170000004</v>
      </c>
      <c r="CG449" s="33">
        <v>8955.7255659999992</v>
      </c>
      <c r="CH449" s="33">
        <v>11829.577799999999</v>
      </c>
      <c r="CI449" s="33">
        <v>9690.8970680000002</v>
      </c>
      <c r="CJ449" s="33">
        <v>9645.6760709999999</v>
      </c>
      <c r="CK449" s="33">
        <v>11750.18721</v>
      </c>
      <c r="CL449" s="33">
        <v>15520.769679999999</v>
      </c>
      <c r="CM449" s="33">
        <v>12714.75482</v>
      </c>
      <c r="CN449" s="33">
        <v>11996.846250000001</v>
      </c>
      <c r="CO449" s="33">
        <v>14614.339980000001</v>
      </c>
      <c r="CP449" s="33">
        <v>19304.016240000001</v>
      </c>
      <c r="CQ449" s="33">
        <v>15814.024600000001</v>
      </c>
      <c r="CR449" s="33">
        <v>13991.43203</v>
      </c>
      <c r="CS449" s="33">
        <v>17044.108110000001</v>
      </c>
      <c r="CT449" s="33">
        <v>22513.486089999999</v>
      </c>
      <c r="CU449" s="33">
        <v>18443.25131</v>
      </c>
      <c r="CV449" s="33">
        <v>15626.74396</v>
      </c>
      <c r="CW449" s="33">
        <v>19036.215359999998</v>
      </c>
      <c r="CX449" s="33">
        <v>25144.851640000001</v>
      </c>
      <c r="CY449" s="33">
        <v>20598.889759999998</v>
      </c>
      <c r="CZ449" s="33">
        <v>19684.608759999999</v>
      </c>
      <c r="DA449" s="33">
        <v>23979.432489999999</v>
      </c>
      <c r="DB449" s="33">
        <v>31674.325000000001</v>
      </c>
      <c r="DC449" s="33">
        <v>25947.893359999998</v>
      </c>
      <c r="DD449" s="33">
        <v>20242.996930000001</v>
      </c>
      <c r="DE449" s="33">
        <v>24659.650799999999</v>
      </c>
      <c r="DF449" s="33">
        <v>32572.822329999999</v>
      </c>
      <c r="DG449" s="33">
        <v>26683.950499999999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3">
      <c r="B450" s="33" t="s">
        <v>35</v>
      </c>
      <c r="C450" s="33" t="s">
        <v>37</v>
      </c>
    </row>
    <row r="451" spans="2:159" x14ac:dyDescent="0.3">
      <c r="B451" s="33" t="s">
        <v>35</v>
      </c>
      <c r="C451" s="33" t="s">
        <v>38</v>
      </c>
    </row>
    <row r="452" spans="2:159" x14ac:dyDescent="0.3">
      <c r="B452" s="33" t="s">
        <v>35</v>
      </c>
      <c r="C452" s="33" t="s">
        <v>39</v>
      </c>
    </row>
    <row r="453" spans="2:159" x14ac:dyDescent="0.3">
      <c r="B453" s="33" t="s">
        <v>35</v>
      </c>
      <c r="C453" s="33" t="s">
        <v>40</v>
      </c>
    </row>
    <row r="454" spans="2:159" x14ac:dyDescent="0.3">
      <c r="B454" s="33" t="s">
        <v>35</v>
      </c>
      <c r="C454" s="33" t="s">
        <v>41</v>
      </c>
    </row>
    <row r="455" spans="2:159" x14ac:dyDescent="0.3">
      <c r="B455" s="33" t="s">
        <v>35</v>
      </c>
      <c r="C455" s="33" t="s">
        <v>42</v>
      </c>
    </row>
    <row r="456" spans="2:159" x14ac:dyDescent="0.3">
      <c r="B456" s="33" t="s">
        <v>35</v>
      </c>
      <c r="C456" s="33" t="s">
        <v>43</v>
      </c>
    </row>
    <row r="457" spans="2:159" x14ac:dyDescent="0.3">
      <c r="B457" s="33" t="s">
        <v>35</v>
      </c>
      <c r="C457" s="33" t="s">
        <v>44</v>
      </c>
    </row>
    <row r="458" spans="2:159" x14ac:dyDescent="0.3">
      <c r="B458" s="33" t="s">
        <v>35</v>
      </c>
      <c r="C458" s="33" t="s">
        <v>45</v>
      </c>
    </row>
    <row r="459" spans="2:159" x14ac:dyDescent="0.3">
      <c r="B459" s="33" t="s">
        <v>35</v>
      </c>
      <c r="C459" s="33" t="s">
        <v>46</v>
      </c>
    </row>
    <row r="460" spans="2:159" x14ac:dyDescent="0.3">
      <c r="B460" s="33" t="s">
        <v>35</v>
      </c>
      <c r="C460" s="33" t="s">
        <v>47</v>
      </c>
    </row>
    <row r="461" spans="2:159" x14ac:dyDescent="0.3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3">
      <c r="B462" s="33" t="s">
        <v>36</v>
      </c>
      <c r="C462" s="33" t="s">
        <v>37</v>
      </c>
    </row>
    <row r="463" spans="2:159" x14ac:dyDescent="0.3">
      <c r="B463" s="33" t="s">
        <v>36</v>
      </c>
      <c r="C463" s="33" t="s">
        <v>38</v>
      </c>
    </row>
    <row r="464" spans="2:159" x14ac:dyDescent="0.3">
      <c r="B464" s="33" t="s">
        <v>36</v>
      </c>
      <c r="C464" s="33" t="s">
        <v>39</v>
      </c>
      <c r="DL464" s="33">
        <v>6485.9463409999998</v>
      </c>
      <c r="DM464" s="33">
        <v>7901.0619059999999</v>
      </c>
      <c r="DN464" s="33">
        <v>10436.477290000001</v>
      </c>
      <c r="DO464" s="33">
        <v>8549.6565399999999</v>
      </c>
      <c r="DP464" s="33">
        <v>9069.6099059999997</v>
      </c>
      <c r="DQ464" s="33">
        <v>11048.43389</v>
      </c>
      <c r="DR464" s="33">
        <v>14593.826849999999</v>
      </c>
      <c r="DS464" s="33">
        <v>11955.39488</v>
      </c>
      <c r="DT464" s="33">
        <v>10520.540849999999</v>
      </c>
      <c r="DU464" s="33">
        <v>12815.93158</v>
      </c>
      <c r="DV464" s="33">
        <v>16928.50664</v>
      </c>
      <c r="DW464" s="33">
        <v>13867.98567</v>
      </c>
      <c r="DX464" s="33">
        <v>12092.8781</v>
      </c>
      <c r="DY464" s="33">
        <v>14731.32424</v>
      </c>
      <c r="DZ464" s="33">
        <v>19458.540219999999</v>
      </c>
      <c r="EA464" s="33">
        <v>15940.61205</v>
      </c>
      <c r="EB464" s="33">
        <v>13402.58812</v>
      </c>
      <c r="EC464" s="33">
        <v>16326.78916</v>
      </c>
      <c r="ED464" s="33">
        <v>21565.9827</v>
      </c>
      <c r="EE464" s="33">
        <v>17667.047979999999</v>
      </c>
      <c r="EF464" s="33">
        <v>15000.082640000001</v>
      </c>
      <c r="EG464" s="33">
        <v>18272.827949999999</v>
      </c>
      <c r="EH464" s="33">
        <v>24136.496620000002</v>
      </c>
      <c r="EI464" s="33">
        <v>19772.836210000001</v>
      </c>
      <c r="EJ464" s="33">
        <v>15583.154</v>
      </c>
      <c r="EK464" s="33">
        <v>18983.114880000001</v>
      </c>
      <c r="EL464" s="33">
        <v>25074.711439999999</v>
      </c>
      <c r="EM464" s="33">
        <v>20541.43028</v>
      </c>
      <c r="EN464" s="33">
        <v>15973.06444</v>
      </c>
      <c r="EO464" s="33">
        <v>19458.096679999999</v>
      </c>
      <c r="EP464" s="33">
        <v>25702.112779999999</v>
      </c>
      <c r="EQ464" s="33">
        <v>21055.403119999999</v>
      </c>
      <c r="ER464" s="33">
        <v>17268.238979999998</v>
      </c>
      <c r="ES464" s="33">
        <v>21035.854749999999</v>
      </c>
      <c r="ET464" s="33">
        <v>27786.16635</v>
      </c>
      <c r="EU464" s="33">
        <v>22762.678650000002</v>
      </c>
      <c r="EV464" s="33">
        <v>19014.456020000001</v>
      </c>
      <c r="EW464" s="33">
        <v>23163.064600000002</v>
      </c>
      <c r="EX464" s="33">
        <v>30595.98832</v>
      </c>
      <c r="EY464" s="33">
        <v>25064.510200000001</v>
      </c>
      <c r="EZ464" s="33">
        <v>20898.561460000001</v>
      </c>
      <c r="FA464" s="33">
        <v>25458.247589999999</v>
      </c>
      <c r="FB464" s="33">
        <v>33627.685250000002</v>
      </c>
      <c r="FC464" s="33">
        <v>27548.103739999999</v>
      </c>
    </row>
    <row r="465" spans="2:159" x14ac:dyDescent="0.3">
      <c r="B465" s="33" t="s">
        <v>36</v>
      </c>
      <c r="C465" s="33" t="s">
        <v>40</v>
      </c>
    </row>
    <row r="466" spans="2:159" x14ac:dyDescent="0.3">
      <c r="B466" s="33" t="s">
        <v>36</v>
      </c>
      <c r="C466" s="33" t="s">
        <v>41</v>
      </c>
    </row>
    <row r="467" spans="2:159" x14ac:dyDescent="0.3">
      <c r="B467" s="33" t="s">
        <v>36</v>
      </c>
      <c r="C467" s="33" t="s">
        <v>42</v>
      </c>
    </row>
    <row r="468" spans="2:159" x14ac:dyDescent="0.3">
      <c r="B468" s="33" t="s">
        <v>36</v>
      </c>
      <c r="C468" s="33" t="s">
        <v>43</v>
      </c>
    </row>
    <row r="469" spans="2:159" x14ac:dyDescent="0.3">
      <c r="B469" s="33" t="s">
        <v>36</v>
      </c>
      <c r="C469" s="33" t="s">
        <v>44</v>
      </c>
    </row>
    <row r="470" spans="2:159" x14ac:dyDescent="0.3">
      <c r="B470" s="33" t="s">
        <v>36</v>
      </c>
      <c r="C470" s="33" t="s">
        <v>45</v>
      </c>
    </row>
    <row r="471" spans="2:159" x14ac:dyDescent="0.3">
      <c r="B471" s="33" t="s">
        <v>36</v>
      </c>
      <c r="C471" s="33" t="s">
        <v>46</v>
      </c>
    </row>
    <row r="472" spans="2:159" x14ac:dyDescent="0.3">
      <c r="B472" s="33" t="s">
        <v>36</v>
      </c>
      <c r="C472" s="33" t="s">
        <v>47</v>
      </c>
    </row>
    <row r="473" spans="2:159" x14ac:dyDescent="0.3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6485.9463409999998</v>
      </c>
      <c r="DM473" s="33">
        <v>7901.0619059999999</v>
      </c>
      <c r="DN473" s="33">
        <v>10436.477290000001</v>
      </c>
      <c r="DO473" s="33">
        <v>8549.6565399999999</v>
      </c>
      <c r="DP473" s="33">
        <v>9069.6099059999997</v>
      </c>
      <c r="DQ473" s="33">
        <v>11048.43389</v>
      </c>
      <c r="DR473" s="33">
        <v>14593.826849999999</v>
      </c>
      <c r="DS473" s="33">
        <v>11955.39488</v>
      </c>
      <c r="DT473" s="33">
        <v>10520.540849999999</v>
      </c>
      <c r="DU473" s="33">
        <v>12815.93158</v>
      </c>
      <c r="DV473" s="33">
        <v>16928.50664</v>
      </c>
      <c r="DW473" s="33">
        <v>13867.98567</v>
      </c>
      <c r="DX473" s="33">
        <v>12092.8781</v>
      </c>
      <c r="DY473" s="33">
        <v>14731.32424</v>
      </c>
      <c r="DZ473" s="33">
        <v>19458.540219999999</v>
      </c>
      <c r="EA473" s="33">
        <v>15940.61205</v>
      </c>
      <c r="EB473" s="33">
        <v>13402.58812</v>
      </c>
      <c r="EC473" s="33">
        <v>16326.78916</v>
      </c>
      <c r="ED473" s="33">
        <v>21565.9827</v>
      </c>
      <c r="EE473" s="33">
        <v>17667.047979999999</v>
      </c>
      <c r="EF473" s="33">
        <v>15000.082640000001</v>
      </c>
      <c r="EG473" s="33">
        <v>18272.827949999999</v>
      </c>
      <c r="EH473" s="33">
        <v>24136.496620000002</v>
      </c>
      <c r="EI473" s="33">
        <v>19772.836210000001</v>
      </c>
      <c r="EJ473" s="33">
        <v>15583.154</v>
      </c>
      <c r="EK473" s="33">
        <v>18983.114880000001</v>
      </c>
      <c r="EL473" s="33">
        <v>25074.711439999999</v>
      </c>
      <c r="EM473" s="33">
        <v>20541.43028</v>
      </c>
      <c r="EN473" s="33">
        <v>15973.06444</v>
      </c>
      <c r="EO473" s="33">
        <v>19458.096679999999</v>
      </c>
      <c r="EP473" s="33">
        <v>25702.112779999999</v>
      </c>
      <c r="EQ473" s="33">
        <v>21055.403119999999</v>
      </c>
      <c r="ER473" s="33">
        <v>17268.238979999998</v>
      </c>
      <c r="ES473" s="33">
        <v>21035.854749999999</v>
      </c>
      <c r="ET473" s="33">
        <v>27786.16635</v>
      </c>
      <c r="EU473" s="33">
        <v>22762.678650000002</v>
      </c>
      <c r="EV473" s="33">
        <v>19014.456020000001</v>
      </c>
      <c r="EW473" s="33">
        <v>23163.064600000002</v>
      </c>
      <c r="EX473" s="33">
        <v>30595.98832</v>
      </c>
      <c r="EY473" s="33">
        <v>25064.510200000001</v>
      </c>
      <c r="EZ473" s="33">
        <v>20898.561460000001</v>
      </c>
      <c r="FA473" s="33">
        <v>25458.247589999999</v>
      </c>
      <c r="FB473" s="33">
        <v>33627.685250000002</v>
      </c>
      <c r="FC473" s="33">
        <v>27548.103739999999</v>
      </c>
    </row>
    <row r="474" spans="2:159" x14ac:dyDescent="0.3">
      <c r="B474" s="33" t="s">
        <v>229</v>
      </c>
      <c r="C474" s="33" t="s">
        <v>37</v>
      </c>
    </row>
    <row r="475" spans="2:159" x14ac:dyDescent="0.3">
      <c r="B475" s="33" t="s">
        <v>229</v>
      </c>
      <c r="C475" s="33" t="s">
        <v>38</v>
      </c>
    </row>
    <row r="476" spans="2:159" x14ac:dyDescent="0.3">
      <c r="B476" s="33" t="s">
        <v>229</v>
      </c>
      <c r="C476" s="33" t="s">
        <v>39</v>
      </c>
    </row>
    <row r="477" spans="2:159" x14ac:dyDescent="0.3">
      <c r="B477" s="33" t="s">
        <v>229</v>
      </c>
      <c r="C477" s="33" t="s">
        <v>40</v>
      </c>
    </row>
    <row r="478" spans="2:159" x14ac:dyDescent="0.3">
      <c r="B478" s="33" t="s">
        <v>229</v>
      </c>
      <c r="C478" s="33" t="s">
        <v>41</v>
      </c>
    </row>
    <row r="479" spans="2:159" x14ac:dyDescent="0.3">
      <c r="B479" s="33" t="s">
        <v>229</v>
      </c>
      <c r="C479" s="33" t="s">
        <v>42</v>
      </c>
    </row>
    <row r="480" spans="2:159" x14ac:dyDescent="0.3">
      <c r="B480" s="33" t="s">
        <v>229</v>
      </c>
      <c r="C480" s="33" t="s">
        <v>43</v>
      </c>
    </row>
    <row r="481" spans="2:159" x14ac:dyDescent="0.3">
      <c r="B481" s="33" t="s">
        <v>229</v>
      </c>
      <c r="C481" s="33" t="s">
        <v>44</v>
      </c>
    </row>
    <row r="482" spans="2:159" x14ac:dyDescent="0.3">
      <c r="B482" s="33" t="s">
        <v>229</v>
      </c>
      <c r="C482" s="33" t="s">
        <v>45</v>
      </c>
    </row>
    <row r="483" spans="2:159" x14ac:dyDescent="0.3">
      <c r="B483" s="33" t="s">
        <v>229</v>
      </c>
      <c r="C483" s="33" t="s">
        <v>46</v>
      </c>
    </row>
    <row r="484" spans="2:159" x14ac:dyDescent="0.3">
      <c r="B484" s="33" t="s">
        <v>229</v>
      </c>
      <c r="C484" s="33" t="s">
        <v>47</v>
      </c>
    </row>
    <row r="485" spans="2:159" x14ac:dyDescent="0.3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230</v>
      </c>
      <c r="C486" s="33" t="s">
        <v>37</v>
      </c>
    </row>
    <row r="487" spans="2:159" x14ac:dyDescent="0.3">
      <c r="B487" s="33" t="s">
        <v>230</v>
      </c>
      <c r="C487" s="33" t="s">
        <v>38</v>
      </c>
    </row>
    <row r="488" spans="2:159" x14ac:dyDescent="0.3">
      <c r="B488" s="33" t="s">
        <v>230</v>
      </c>
      <c r="C488" s="33" t="s">
        <v>39</v>
      </c>
    </row>
    <row r="489" spans="2:159" x14ac:dyDescent="0.3">
      <c r="B489" s="33" t="s">
        <v>230</v>
      </c>
      <c r="C489" s="33" t="s">
        <v>40</v>
      </c>
    </row>
    <row r="490" spans="2:159" x14ac:dyDescent="0.3">
      <c r="B490" s="33" t="s">
        <v>230</v>
      </c>
      <c r="C490" s="33" t="s">
        <v>41</v>
      </c>
    </row>
    <row r="491" spans="2:159" x14ac:dyDescent="0.3">
      <c r="B491" s="33" t="s">
        <v>230</v>
      </c>
      <c r="C491" s="33" t="s">
        <v>42</v>
      </c>
    </row>
    <row r="492" spans="2:159" x14ac:dyDescent="0.3">
      <c r="B492" s="33" t="s">
        <v>230</v>
      </c>
      <c r="C492" s="33" t="s">
        <v>43</v>
      </c>
    </row>
    <row r="493" spans="2:159" x14ac:dyDescent="0.3">
      <c r="B493" s="33" t="s">
        <v>230</v>
      </c>
      <c r="C493" s="33" t="s">
        <v>44</v>
      </c>
    </row>
    <row r="494" spans="2:159" x14ac:dyDescent="0.3">
      <c r="B494" s="33" t="s">
        <v>230</v>
      </c>
      <c r="C494" s="33" t="s">
        <v>45</v>
      </c>
    </row>
    <row r="495" spans="2:159" x14ac:dyDescent="0.3">
      <c r="B495" s="33" t="s">
        <v>230</v>
      </c>
      <c r="C495" s="33" t="s">
        <v>46</v>
      </c>
    </row>
    <row r="496" spans="2:159" x14ac:dyDescent="0.3">
      <c r="B496" s="33" t="s">
        <v>230</v>
      </c>
      <c r="C496" s="33" t="s">
        <v>47</v>
      </c>
    </row>
    <row r="497" spans="2:159" x14ac:dyDescent="0.3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231</v>
      </c>
      <c r="C498" s="33" t="s">
        <v>37</v>
      </c>
    </row>
    <row r="499" spans="2:159" x14ac:dyDescent="0.3">
      <c r="B499" s="33" t="s">
        <v>231</v>
      </c>
      <c r="C499" s="33" t="s">
        <v>38</v>
      </c>
    </row>
    <row r="500" spans="2:159" x14ac:dyDescent="0.3">
      <c r="B500" s="33" t="s">
        <v>231</v>
      </c>
      <c r="C500" s="33" t="s">
        <v>39</v>
      </c>
    </row>
    <row r="501" spans="2:159" x14ac:dyDescent="0.3">
      <c r="B501" s="33" t="s">
        <v>231</v>
      </c>
      <c r="C501" s="33" t="s">
        <v>40</v>
      </c>
    </row>
    <row r="502" spans="2:159" x14ac:dyDescent="0.3">
      <c r="B502" s="33" t="s">
        <v>231</v>
      </c>
      <c r="C502" s="33" t="s">
        <v>41</v>
      </c>
    </row>
    <row r="503" spans="2:159" x14ac:dyDescent="0.3">
      <c r="B503" s="33" t="s">
        <v>231</v>
      </c>
      <c r="C503" s="33" t="s">
        <v>42</v>
      </c>
    </row>
    <row r="504" spans="2:159" x14ac:dyDescent="0.3">
      <c r="B504" s="33" t="s">
        <v>231</v>
      </c>
      <c r="C504" s="33" t="s">
        <v>43</v>
      </c>
    </row>
    <row r="505" spans="2:159" x14ac:dyDescent="0.3">
      <c r="B505" s="33" t="s">
        <v>231</v>
      </c>
      <c r="C505" s="33" t="s">
        <v>44</v>
      </c>
    </row>
    <row r="506" spans="2:159" x14ac:dyDescent="0.3">
      <c r="B506" s="33" t="s">
        <v>231</v>
      </c>
      <c r="C506" s="33" t="s">
        <v>45</v>
      </c>
    </row>
    <row r="507" spans="2:159" x14ac:dyDescent="0.3">
      <c r="B507" s="33" t="s">
        <v>231</v>
      </c>
      <c r="C507" s="33" t="s">
        <v>46</v>
      </c>
    </row>
    <row r="508" spans="2:159" x14ac:dyDescent="0.3">
      <c r="B508" s="33" t="s">
        <v>231</v>
      </c>
      <c r="C508" s="33" t="s">
        <v>47</v>
      </c>
    </row>
    <row r="509" spans="2:159" x14ac:dyDescent="0.3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232</v>
      </c>
      <c r="C510" s="33" t="s">
        <v>37</v>
      </c>
    </row>
    <row r="511" spans="2:159" x14ac:dyDescent="0.3">
      <c r="B511" s="33" t="s">
        <v>232</v>
      </c>
      <c r="C511" s="33" t="s">
        <v>38</v>
      </c>
    </row>
    <row r="512" spans="2:159" x14ac:dyDescent="0.3">
      <c r="B512" s="33" t="s">
        <v>232</v>
      </c>
      <c r="C512" s="33" t="s">
        <v>39</v>
      </c>
    </row>
    <row r="513" spans="2:159" x14ac:dyDescent="0.3">
      <c r="B513" s="33" t="s">
        <v>232</v>
      </c>
      <c r="C513" s="33" t="s">
        <v>40</v>
      </c>
    </row>
    <row r="514" spans="2:159" x14ac:dyDescent="0.3">
      <c r="B514" s="33" t="s">
        <v>232</v>
      </c>
      <c r="C514" s="33" t="s">
        <v>41</v>
      </c>
    </row>
    <row r="515" spans="2:159" x14ac:dyDescent="0.3">
      <c r="B515" s="33" t="s">
        <v>232</v>
      </c>
      <c r="C515" s="33" t="s">
        <v>42</v>
      </c>
    </row>
    <row r="516" spans="2:159" x14ac:dyDescent="0.3">
      <c r="B516" s="33" t="s">
        <v>232</v>
      </c>
      <c r="C516" s="33" t="s">
        <v>43</v>
      </c>
    </row>
    <row r="517" spans="2:159" x14ac:dyDescent="0.3">
      <c r="B517" s="33" t="s">
        <v>232</v>
      </c>
      <c r="C517" s="33" t="s">
        <v>44</v>
      </c>
    </row>
    <row r="518" spans="2:159" x14ac:dyDescent="0.3">
      <c r="B518" s="33" t="s">
        <v>232</v>
      </c>
      <c r="C518" s="33" t="s">
        <v>45</v>
      </c>
    </row>
    <row r="519" spans="2:159" x14ac:dyDescent="0.3">
      <c r="B519" s="33" t="s">
        <v>232</v>
      </c>
      <c r="C519" s="33" t="s">
        <v>46</v>
      </c>
    </row>
    <row r="520" spans="2:159" x14ac:dyDescent="0.3">
      <c r="B520" s="33" t="s">
        <v>232</v>
      </c>
      <c r="C520" s="33" t="s">
        <v>47</v>
      </c>
    </row>
    <row r="521" spans="2:159" x14ac:dyDescent="0.3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233</v>
      </c>
      <c r="C522" s="33" t="s">
        <v>37</v>
      </c>
    </row>
    <row r="523" spans="2:159" x14ac:dyDescent="0.3">
      <c r="B523" s="33" t="s">
        <v>233</v>
      </c>
      <c r="C523" s="33" t="s">
        <v>38</v>
      </c>
    </row>
    <row r="524" spans="2:159" x14ac:dyDescent="0.3">
      <c r="B524" s="33" t="s">
        <v>233</v>
      </c>
      <c r="C524" s="33" t="s">
        <v>39</v>
      </c>
    </row>
    <row r="525" spans="2:159" x14ac:dyDescent="0.3">
      <c r="B525" s="33" t="s">
        <v>233</v>
      </c>
      <c r="C525" s="33" t="s">
        <v>40</v>
      </c>
    </row>
    <row r="526" spans="2:159" x14ac:dyDescent="0.3">
      <c r="B526" s="33" t="s">
        <v>233</v>
      </c>
      <c r="C526" s="33" t="s">
        <v>41</v>
      </c>
    </row>
    <row r="527" spans="2:159" x14ac:dyDescent="0.3">
      <c r="B527" s="33" t="s">
        <v>233</v>
      </c>
      <c r="C527" s="33" t="s">
        <v>42</v>
      </c>
    </row>
    <row r="528" spans="2:159" x14ac:dyDescent="0.3">
      <c r="B528" s="33" t="s">
        <v>233</v>
      </c>
      <c r="C528" s="33" t="s">
        <v>43</v>
      </c>
    </row>
    <row r="529" spans="2:159" x14ac:dyDescent="0.3">
      <c r="B529" s="33" t="s">
        <v>233</v>
      </c>
      <c r="C529" s="33" t="s">
        <v>44</v>
      </c>
    </row>
    <row r="530" spans="2:159" x14ac:dyDescent="0.3">
      <c r="B530" s="33" t="s">
        <v>233</v>
      </c>
      <c r="C530" s="33" t="s">
        <v>45</v>
      </c>
    </row>
    <row r="531" spans="2:159" x14ac:dyDescent="0.3">
      <c r="B531" s="33" t="s">
        <v>233</v>
      </c>
      <c r="C531" s="33" t="s">
        <v>46</v>
      </c>
    </row>
    <row r="532" spans="2:159" x14ac:dyDescent="0.3">
      <c r="B532" s="33" t="s">
        <v>233</v>
      </c>
      <c r="C532" s="33" t="s">
        <v>47</v>
      </c>
    </row>
    <row r="533" spans="2:159" x14ac:dyDescent="0.3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234</v>
      </c>
      <c r="C534" s="33" t="s">
        <v>37</v>
      </c>
    </row>
    <row r="535" spans="2:159" x14ac:dyDescent="0.3">
      <c r="B535" s="33" t="s">
        <v>234</v>
      </c>
      <c r="C535" s="33" t="s">
        <v>38</v>
      </c>
    </row>
    <row r="536" spans="2:159" x14ac:dyDescent="0.3">
      <c r="B536" s="33" t="s">
        <v>234</v>
      </c>
      <c r="C536" s="33" t="s">
        <v>39</v>
      </c>
    </row>
    <row r="537" spans="2:159" x14ac:dyDescent="0.3">
      <c r="B537" s="33" t="s">
        <v>234</v>
      </c>
      <c r="C537" s="33" t="s">
        <v>40</v>
      </c>
    </row>
    <row r="538" spans="2:159" x14ac:dyDescent="0.3">
      <c r="B538" s="33" t="s">
        <v>234</v>
      </c>
      <c r="C538" s="33" t="s">
        <v>41</v>
      </c>
    </row>
    <row r="539" spans="2:159" x14ac:dyDescent="0.3">
      <c r="B539" s="33" t="s">
        <v>234</v>
      </c>
      <c r="C539" s="33" t="s">
        <v>42</v>
      </c>
    </row>
    <row r="540" spans="2:159" x14ac:dyDescent="0.3">
      <c r="B540" s="33" t="s">
        <v>234</v>
      </c>
      <c r="C540" s="33" t="s">
        <v>43</v>
      </c>
    </row>
    <row r="541" spans="2:159" x14ac:dyDescent="0.3">
      <c r="B541" s="33" t="s">
        <v>234</v>
      </c>
      <c r="C541" s="33" t="s">
        <v>44</v>
      </c>
    </row>
    <row r="542" spans="2:159" x14ac:dyDescent="0.3">
      <c r="B542" s="33" t="s">
        <v>234</v>
      </c>
      <c r="C542" s="33" t="s">
        <v>45</v>
      </c>
    </row>
    <row r="543" spans="2:159" x14ac:dyDescent="0.3">
      <c r="B543" s="33" t="s">
        <v>234</v>
      </c>
      <c r="C543" s="33" t="s">
        <v>46</v>
      </c>
    </row>
    <row r="544" spans="2:159" x14ac:dyDescent="0.3">
      <c r="B544" s="33" t="s">
        <v>234</v>
      </c>
      <c r="C544" s="33" t="s">
        <v>47</v>
      </c>
    </row>
    <row r="545" spans="2:159" x14ac:dyDescent="0.3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235</v>
      </c>
      <c r="C546" s="33" t="s">
        <v>37</v>
      </c>
    </row>
    <row r="547" spans="2:159" x14ac:dyDescent="0.3">
      <c r="B547" s="33" t="s">
        <v>235</v>
      </c>
      <c r="C547" s="33" t="s">
        <v>38</v>
      </c>
    </row>
    <row r="548" spans="2:159" x14ac:dyDescent="0.3">
      <c r="B548" s="33" t="s">
        <v>235</v>
      </c>
      <c r="C548" s="33" t="s">
        <v>39</v>
      </c>
    </row>
    <row r="549" spans="2:159" x14ac:dyDescent="0.3">
      <c r="B549" s="33" t="s">
        <v>235</v>
      </c>
      <c r="C549" s="33" t="s">
        <v>40</v>
      </c>
    </row>
    <row r="550" spans="2:159" x14ac:dyDescent="0.3">
      <c r="B550" s="33" t="s">
        <v>235</v>
      </c>
      <c r="C550" s="33" t="s">
        <v>41</v>
      </c>
    </row>
    <row r="551" spans="2:159" x14ac:dyDescent="0.3">
      <c r="B551" s="33" t="s">
        <v>235</v>
      </c>
      <c r="C551" s="33" t="s">
        <v>42</v>
      </c>
    </row>
    <row r="552" spans="2:159" x14ac:dyDescent="0.3">
      <c r="B552" s="33" t="s">
        <v>235</v>
      </c>
      <c r="C552" s="33" t="s">
        <v>43</v>
      </c>
    </row>
    <row r="553" spans="2:159" x14ac:dyDescent="0.3">
      <c r="B553" s="33" t="s">
        <v>235</v>
      </c>
      <c r="C553" s="33" t="s">
        <v>44</v>
      </c>
    </row>
    <row r="554" spans="2:159" x14ac:dyDescent="0.3">
      <c r="B554" s="33" t="s">
        <v>235</v>
      </c>
      <c r="C554" s="33" t="s">
        <v>45</v>
      </c>
    </row>
    <row r="555" spans="2:159" x14ac:dyDescent="0.3">
      <c r="B555" s="33" t="s">
        <v>235</v>
      </c>
      <c r="C555" s="33" t="s">
        <v>46</v>
      </c>
    </row>
    <row r="556" spans="2:159" x14ac:dyDescent="0.3">
      <c r="B556" s="33" t="s">
        <v>235</v>
      </c>
      <c r="C556" s="33" t="s">
        <v>47</v>
      </c>
    </row>
    <row r="557" spans="2:159" x14ac:dyDescent="0.3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236</v>
      </c>
      <c r="C558" s="33" t="s">
        <v>37</v>
      </c>
    </row>
    <row r="559" spans="2:159" x14ac:dyDescent="0.3">
      <c r="B559" s="33" t="s">
        <v>236</v>
      </c>
      <c r="C559" s="33" t="s">
        <v>38</v>
      </c>
    </row>
    <row r="560" spans="2:159" x14ac:dyDescent="0.3">
      <c r="B560" s="33" t="s">
        <v>236</v>
      </c>
      <c r="C560" s="33" t="s">
        <v>39</v>
      </c>
    </row>
    <row r="561" spans="2:159" x14ac:dyDescent="0.3">
      <c r="B561" s="33" t="s">
        <v>236</v>
      </c>
      <c r="C561" s="33" t="s">
        <v>40</v>
      </c>
    </row>
    <row r="562" spans="2:159" x14ac:dyDescent="0.3">
      <c r="B562" s="33" t="s">
        <v>236</v>
      </c>
      <c r="C562" s="33" t="s">
        <v>41</v>
      </c>
    </row>
    <row r="563" spans="2:159" x14ac:dyDescent="0.3">
      <c r="B563" s="33" t="s">
        <v>236</v>
      </c>
      <c r="C563" s="33" t="s">
        <v>42</v>
      </c>
    </row>
    <row r="564" spans="2:159" x14ac:dyDescent="0.3">
      <c r="B564" s="33" t="s">
        <v>236</v>
      </c>
      <c r="C564" s="33" t="s">
        <v>43</v>
      </c>
    </row>
    <row r="565" spans="2:159" x14ac:dyDescent="0.3">
      <c r="B565" s="33" t="s">
        <v>236</v>
      </c>
      <c r="C565" s="33" t="s">
        <v>44</v>
      </c>
    </row>
    <row r="566" spans="2:159" x14ac:dyDescent="0.3">
      <c r="B566" s="33" t="s">
        <v>236</v>
      </c>
      <c r="C566" s="33" t="s">
        <v>45</v>
      </c>
    </row>
    <row r="567" spans="2:159" x14ac:dyDescent="0.3">
      <c r="B567" s="33" t="s">
        <v>236</v>
      </c>
      <c r="C567" s="33" t="s">
        <v>46</v>
      </c>
    </row>
    <row r="568" spans="2:159" x14ac:dyDescent="0.3">
      <c r="B568" s="33" t="s">
        <v>236</v>
      </c>
      <c r="C568" s="33" t="s">
        <v>47</v>
      </c>
    </row>
    <row r="569" spans="2:159" x14ac:dyDescent="0.3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237</v>
      </c>
      <c r="C570" s="33" t="s">
        <v>37</v>
      </c>
    </row>
    <row r="571" spans="2:159" x14ac:dyDescent="0.3">
      <c r="B571" s="33" t="s">
        <v>237</v>
      </c>
      <c r="C571" s="33" t="s">
        <v>38</v>
      </c>
    </row>
    <row r="572" spans="2:159" x14ac:dyDescent="0.3">
      <c r="B572" s="33" t="s">
        <v>237</v>
      </c>
      <c r="C572" s="33" t="s">
        <v>39</v>
      </c>
    </row>
    <row r="573" spans="2:159" x14ac:dyDescent="0.3">
      <c r="B573" s="33" t="s">
        <v>237</v>
      </c>
      <c r="C573" s="33" t="s">
        <v>40</v>
      </c>
    </row>
    <row r="574" spans="2:159" x14ac:dyDescent="0.3">
      <c r="B574" s="33" t="s">
        <v>237</v>
      </c>
      <c r="C574" s="33" t="s">
        <v>41</v>
      </c>
    </row>
    <row r="575" spans="2:159" x14ac:dyDescent="0.3">
      <c r="B575" s="33" t="s">
        <v>237</v>
      </c>
      <c r="C575" s="33" t="s">
        <v>42</v>
      </c>
    </row>
    <row r="576" spans="2:159" x14ac:dyDescent="0.3">
      <c r="B576" s="33" t="s">
        <v>237</v>
      </c>
      <c r="C576" s="33" t="s">
        <v>43</v>
      </c>
    </row>
    <row r="577" spans="2:159" x14ac:dyDescent="0.3">
      <c r="B577" s="33" t="s">
        <v>237</v>
      </c>
      <c r="C577" s="33" t="s">
        <v>44</v>
      </c>
    </row>
    <row r="578" spans="2:159" x14ac:dyDescent="0.3">
      <c r="B578" s="33" t="s">
        <v>237</v>
      </c>
      <c r="C578" s="33" t="s">
        <v>45</v>
      </c>
    </row>
    <row r="579" spans="2:159" x14ac:dyDescent="0.3">
      <c r="B579" s="33" t="s">
        <v>237</v>
      </c>
      <c r="C579" s="33" t="s">
        <v>46</v>
      </c>
    </row>
    <row r="580" spans="2:159" x14ac:dyDescent="0.3">
      <c r="B580" s="33" t="s">
        <v>237</v>
      </c>
      <c r="C580" s="33" t="s">
        <v>47</v>
      </c>
    </row>
    <row r="581" spans="2:159" x14ac:dyDescent="0.3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238</v>
      </c>
      <c r="C582" s="33" t="s">
        <v>37</v>
      </c>
    </row>
    <row r="583" spans="2:159" x14ac:dyDescent="0.3">
      <c r="B583" s="33" t="s">
        <v>238</v>
      </c>
      <c r="C583" s="33" t="s">
        <v>38</v>
      </c>
    </row>
    <row r="584" spans="2:159" x14ac:dyDescent="0.3">
      <c r="B584" s="33" t="s">
        <v>238</v>
      </c>
      <c r="C584" s="33" t="s">
        <v>39</v>
      </c>
    </row>
    <row r="585" spans="2:159" x14ac:dyDescent="0.3">
      <c r="B585" s="33" t="s">
        <v>238</v>
      </c>
      <c r="C585" s="33" t="s">
        <v>40</v>
      </c>
    </row>
    <row r="586" spans="2:159" x14ac:dyDescent="0.3">
      <c r="B586" s="33" t="s">
        <v>238</v>
      </c>
      <c r="C586" s="33" t="s">
        <v>41</v>
      </c>
    </row>
    <row r="587" spans="2:159" x14ac:dyDescent="0.3">
      <c r="B587" s="33" t="s">
        <v>238</v>
      </c>
      <c r="C587" s="33" t="s">
        <v>42</v>
      </c>
    </row>
    <row r="588" spans="2:159" x14ac:dyDescent="0.3">
      <c r="B588" s="33" t="s">
        <v>238</v>
      </c>
      <c r="C588" s="33" t="s">
        <v>43</v>
      </c>
    </row>
    <row r="589" spans="2:159" x14ac:dyDescent="0.3">
      <c r="B589" s="33" t="s">
        <v>238</v>
      </c>
      <c r="C589" s="33" t="s">
        <v>44</v>
      </c>
    </row>
    <row r="590" spans="2:159" x14ac:dyDescent="0.3">
      <c r="B590" s="33" t="s">
        <v>238</v>
      </c>
      <c r="C590" s="33" t="s">
        <v>45</v>
      </c>
    </row>
    <row r="591" spans="2:159" x14ac:dyDescent="0.3">
      <c r="B591" s="33" t="s">
        <v>238</v>
      </c>
      <c r="C591" s="33" t="s">
        <v>46</v>
      </c>
    </row>
    <row r="592" spans="2:159" x14ac:dyDescent="0.3">
      <c r="B592" s="33" t="s">
        <v>238</v>
      </c>
      <c r="C592" s="33" t="s">
        <v>47</v>
      </c>
    </row>
    <row r="593" spans="2:159" x14ac:dyDescent="0.3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239</v>
      </c>
      <c r="C594" s="33" t="s">
        <v>37</v>
      </c>
    </row>
    <row r="595" spans="2:159" x14ac:dyDescent="0.3">
      <c r="B595" s="33" t="s">
        <v>239</v>
      </c>
      <c r="C595" s="33" t="s">
        <v>38</v>
      </c>
    </row>
    <row r="596" spans="2:159" x14ac:dyDescent="0.3">
      <c r="B596" s="33" t="s">
        <v>239</v>
      </c>
      <c r="C596" s="33" t="s">
        <v>39</v>
      </c>
    </row>
    <row r="597" spans="2:159" x14ac:dyDescent="0.3">
      <c r="B597" s="33" t="s">
        <v>239</v>
      </c>
      <c r="C597" s="33" t="s">
        <v>40</v>
      </c>
    </row>
    <row r="598" spans="2:159" x14ac:dyDescent="0.3">
      <c r="B598" s="33" t="s">
        <v>239</v>
      </c>
      <c r="C598" s="33" t="s">
        <v>41</v>
      </c>
    </row>
    <row r="599" spans="2:159" x14ac:dyDescent="0.3">
      <c r="B599" s="33" t="s">
        <v>239</v>
      </c>
      <c r="C599" s="33" t="s">
        <v>42</v>
      </c>
    </row>
    <row r="600" spans="2:159" x14ac:dyDescent="0.3">
      <c r="B600" s="33" t="s">
        <v>239</v>
      </c>
      <c r="C600" s="33" t="s">
        <v>43</v>
      </c>
    </row>
    <row r="601" spans="2:159" x14ac:dyDescent="0.3">
      <c r="B601" s="33" t="s">
        <v>239</v>
      </c>
      <c r="C601" s="33" t="s">
        <v>44</v>
      </c>
    </row>
    <row r="602" spans="2:159" x14ac:dyDescent="0.3">
      <c r="B602" s="33" t="s">
        <v>239</v>
      </c>
      <c r="C602" s="33" t="s">
        <v>45</v>
      </c>
    </row>
    <row r="603" spans="2:159" x14ac:dyDescent="0.3">
      <c r="B603" s="33" t="s">
        <v>239</v>
      </c>
      <c r="C603" s="33" t="s">
        <v>46</v>
      </c>
    </row>
    <row r="604" spans="2:159" x14ac:dyDescent="0.3">
      <c r="B604" s="33" t="s">
        <v>239</v>
      </c>
      <c r="C604" s="33" t="s">
        <v>47</v>
      </c>
    </row>
    <row r="605" spans="2:159" x14ac:dyDescent="0.3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240</v>
      </c>
      <c r="C606" s="33" t="s">
        <v>37</v>
      </c>
    </row>
    <row r="607" spans="2:159" x14ac:dyDescent="0.3">
      <c r="B607" s="33" t="s">
        <v>240</v>
      </c>
      <c r="C607" s="33" t="s">
        <v>38</v>
      </c>
    </row>
    <row r="608" spans="2:159" x14ac:dyDescent="0.3">
      <c r="B608" s="33" t="s">
        <v>240</v>
      </c>
      <c r="C608" s="33" t="s">
        <v>39</v>
      </c>
    </row>
    <row r="609" spans="2:159" x14ac:dyDescent="0.3">
      <c r="B609" s="33" t="s">
        <v>240</v>
      </c>
      <c r="C609" s="33" t="s">
        <v>40</v>
      </c>
    </row>
    <row r="610" spans="2:159" x14ac:dyDescent="0.3">
      <c r="B610" s="33" t="s">
        <v>240</v>
      </c>
      <c r="C610" s="33" t="s">
        <v>41</v>
      </c>
    </row>
    <row r="611" spans="2:159" x14ac:dyDescent="0.3">
      <c r="B611" s="33" t="s">
        <v>240</v>
      </c>
      <c r="C611" s="33" t="s">
        <v>42</v>
      </c>
    </row>
    <row r="612" spans="2:159" x14ac:dyDescent="0.3">
      <c r="B612" s="33" t="s">
        <v>240</v>
      </c>
      <c r="C612" s="33" t="s">
        <v>43</v>
      </c>
    </row>
    <row r="613" spans="2:159" x14ac:dyDescent="0.3">
      <c r="B613" s="33" t="s">
        <v>240</v>
      </c>
      <c r="C613" s="33" t="s">
        <v>44</v>
      </c>
    </row>
    <row r="614" spans="2:159" x14ac:dyDescent="0.3">
      <c r="B614" s="33" t="s">
        <v>240</v>
      </c>
      <c r="C614" s="33" t="s">
        <v>45</v>
      </c>
    </row>
    <row r="615" spans="2:159" x14ac:dyDescent="0.3">
      <c r="B615" s="33" t="s">
        <v>240</v>
      </c>
      <c r="C615" s="33" t="s">
        <v>46</v>
      </c>
    </row>
    <row r="616" spans="2:159" x14ac:dyDescent="0.3">
      <c r="B616" s="33" t="s">
        <v>240</v>
      </c>
      <c r="C616" s="33" t="s">
        <v>47</v>
      </c>
    </row>
    <row r="617" spans="2:159" x14ac:dyDescent="0.3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648</v>
      </c>
      <c r="C618" s="33" t="s">
        <v>37</v>
      </c>
    </row>
    <row r="619" spans="2:159" x14ac:dyDescent="0.3">
      <c r="B619" s="33" t="s">
        <v>648</v>
      </c>
      <c r="C619" s="33" t="s">
        <v>38</v>
      </c>
    </row>
    <row r="620" spans="2:159" x14ac:dyDescent="0.3">
      <c r="B620" s="33" t="s">
        <v>648</v>
      </c>
      <c r="C620" s="33" t="s">
        <v>39</v>
      </c>
    </row>
    <row r="621" spans="2:159" x14ac:dyDescent="0.3">
      <c r="B621" s="33" t="s">
        <v>648</v>
      </c>
      <c r="C621" s="33" t="s">
        <v>40</v>
      </c>
    </row>
    <row r="622" spans="2:159" x14ac:dyDescent="0.3">
      <c r="B622" s="33" t="s">
        <v>648</v>
      </c>
      <c r="C622" s="33" t="s">
        <v>41</v>
      </c>
    </row>
    <row r="623" spans="2:159" x14ac:dyDescent="0.3">
      <c r="B623" s="33" t="s">
        <v>648</v>
      </c>
      <c r="C623" s="33" t="s">
        <v>42</v>
      </c>
    </row>
    <row r="624" spans="2:159" x14ac:dyDescent="0.3">
      <c r="B624" s="33" t="s">
        <v>648</v>
      </c>
      <c r="C624" s="33" t="s">
        <v>43</v>
      </c>
    </row>
    <row r="625" spans="2:159" x14ac:dyDescent="0.3">
      <c r="B625" s="33" t="s">
        <v>648</v>
      </c>
      <c r="C625" s="33" t="s">
        <v>44</v>
      </c>
    </row>
    <row r="626" spans="2:159" x14ac:dyDescent="0.3">
      <c r="B626" s="33" t="s">
        <v>648</v>
      </c>
      <c r="C626" s="33" t="s">
        <v>45</v>
      </c>
    </row>
    <row r="627" spans="2:159" x14ac:dyDescent="0.3">
      <c r="B627" s="33" t="s">
        <v>648</v>
      </c>
      <c r="C627" s="33" t="s">
        <v>46</v>
      </c>
    </row>
    <row r="628" spans="2:159" x14ac:dyDescent="0.3">
      <c r="B628" s="33" t="s">
        <v>648</v>
      </c>
      <c r="C628" s="33" t="s">
        <v>47</v>
      </c>
    </row>
    <row r="629" spans="2:159" x14ac:dyDescent="0.3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649</v>
      </c>
      <c r="C630" s="33" t="s">
        <v>37</v>
      </c>
    </row>
    <row r="631" spans="2:159" x14ac:dyDescent="0.3">
      <c r="B631" s="33" t="s">
        <v>649</v>
      </c>
      <c r="C631" s="33" t="s">
        <v>38</v>
      </c>
    </row>
    <row r="632" spans="2:159" x14ac:dyDescent="0.3">
      <c r="B632" s="33" t="s">
        <v>649</v>
      </c>
      <c r="C632" s="33" t="s">
        <v>39</v>
      </c>
    </row>
    <row r="633" spans="2:159" x14ac:dyDescent="0.3">
      <c r="B633" s="33" t="s">
        <v>649</v>
      </c>
      <c r="C633" s="33" t="s">
        <v>40</v>
      </c>
    </row>
    <row r="634" spans="2:159" x14ac:dyDescent="0.3">
      <c r="B634" s="33" t="s">
        <v>649</v>
      </c>
      <c r="C634" s="33" t="s">
        <v>41</v>
      </c>
    </row>
    <row r="635" spans="2:159" x14ac:dyDescent="0.3">
      <c r="B635" s="33" t="s">
        <v>649</v>
      </c>
      <c r="C635" s="33" t="s">
        <v>42</v>
      </c>
    </row>
    <row r="636" spans="2:159" x14ac:dyDescent="0.3">
      <c r="B636" s="33" t="s">
        <v>649</v>
      </c>
      <c r="C636" s="33" t="s">
        <v>43</v>
      </c>
    </row>
    <row r="637" spans="2:159" x14ac:dyDescent="0.3">
      <c r="B637" s="33" t="s">
        <v>649</v>
      </c>
      <c r="C637" s="33" t="s">
        <v>44</v>
      </c>
    </row>
    <row r="638" spans="2:159" x14ac:dyDescent="0.3">
      <c r="B638" s="33" t="s">
        <v>649</v>
      </c>
      <c r="C638" s="33" t="s">
        <v>45</v>
      </c>
    </row>
    <row r="639" spans="2:159" x14ac:dyDescent="0.3">
      <c r="B639" s="33" t="s">
        <v>649</v>
      </c>
      <c r="C639" s="33" t="s">
        <v>46</v>
      </c>
    </row>
    <row r="640" spans="2:159" x14ac:dyDescent="0.3">
      <c r="B640" s="33" t="s">
        <v>649</v>
      </c>
      <c r="C640" s="33" t="s">
        <v>47</v>
      </c>
    </row>
    <row r="641" spans="2:159" x14ac:dyDescent="0.3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676</v>
      </c>
      <c r="C642" s="33" t="s">
        <v>37</v>
      </c>
    </row>
    <row r="643" spans="2:159" x14ac:dyDescent="0.3">
      <c r="B643" s="33" t="s">
        <v>676</v>
      </c>
      <c r="C643" s="33" t="s">
        <v>38</v>
      </c>
    </row>
    <row r="644" spans="2:159" x14ac:dyDescent="0.3">
      <c r="B644" s="33" t="s">
        <v>676</v>
      </c>
      <c r="C644" s="33" t="s">
        <v>39</v>
      </c>
    </row>
    <row r="645" spans="2:159" x14ac:dyDescent="0.3">
      <c r="B645" s="33" t="s">
        <v>676</v>
      </c>
      <c r="C645" s="33" t="s">
        <v>40</v>
      </c>
    </row>
    <row r="646" spans="2:159" x14ac:dyDescent="0.3">
      <c r="B646" s="33" t="s">
        <v>676</v>
      </c>
      <c r="C646" s="33" t="s">
        <v>41</v>
      </c>
    </row>
    <row r="647" spans="2:159" x14ac:dyDescent="0.3">
      <c r="B647" s="33" t="s">
        <v>676</v>
      </c>
      <c r="C647" s="33" t="s">
        <v>42</v>
      </c>
    </row>
    <row r="648" spans="2:159" x14ac:dyDescent="0.3">
      <c r="B648" s="33" t="s">
        <v>676</v>
      </c>
      <c r="C648" s="33" t="s">
        <v>43</v>
      </c>
    </row>
    <row r="649" spans="2:159" x14ac:dyDescent="0.3">
      <c r="B649" s="33" t="s">
        <v>676</v>
      </c>
      <c r="C649" s="33" t="s">
        <v>44</v>
      </c>
    </row>
    <row r="650" spans="2:159" x14ac:dyDescent="0.3">
      <c r="B650" s="33" t="s">
        <v>676</v>
      </c>
      <c r="C650" s="33" t="s">
        <v>45</v>
      </c>
    </row>
    <row r="651" spans="2:159" x14ac:dyDescent="0.3">
      <c r="B651" s="33" t="s">
        <v>676</v>
      </c>
      <c r="C651" s="33" t="s">
        <v>46</v>
      </c>
    </row>
    <row r="652" spans="2:159" x14ac:dyDescent="0.3">
      <c r="B652" s="33" t="s">
        <v>676</v>
      </c>
      <c r="C652" s="33" t="s">
        <v>47</v>
      </c>
    </row>
    <row r="653" spans="2:159" x14ac:dyDescent="0.3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250.5279223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1359.6216890000001</v>
      </c>
      <c r="DJ654" s="33">
        <v>1861.7816150000001</v>
      </c>
      <c r="DK654" s="33">
        <v>1861.7816150000001</v>
      </c>
      <c r="DL654" s="33">
        <v>1861.7816150000001</v>
      </c>
      <c r="DN654" s="33">
        <v>502.15992679999999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V654" s="33">
        <v>502.15992679999999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D654" s="33">
        <v>441.8256217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K654" s="33">
        <v>502.15992679999999</v>
      </c>
      <c r="EM654" s="33">
        <v>1861.7816150000001</v>
      </c>
      <c r="EN654" s="33">
        <v>1861.7816150000001</v>
      </c>
      <c r="EO654" s="33">
        <v>502.15992679999999</v>
      </c>
      <c r="EQ654" s="33">
        <v>1861.7816150000001</v>
      </c>
      <c r="ER654" s="33">
        <v>1861.7816150000001</v>
      </c>
      <c r="ET654" s="33">
        <v>610.89325719999999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1011.563686</v>
      </c>
      <c r="FB654" s="33">
        <v>1861.7816150000001</v>
      </c>
      <c r="FC654" s="33">
        <v>1861.7816150000001</v>
      </c>
    </row>
    <row r="655" spans="2:159" x14ac:dyDescent="0.3">
      <c r="B655" s="33" t="s">
        <v>703</v>
      </c>
      <c r="C655" s="33" t="s">
        <v>38</v>
      </c>
    </row>
    <row r="656" spans="2:159" x14ac:dyDescent="0.3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703</v>
      </c>
      <c r="C657" s="33" t="s">
        <v>40</v>
      </c>
    </row>
    <row r="658" spans="2:159" x14ac:dyDescent="0.3">
      <c r="B658" s="33" t="s">
        <v>703</v>
      </c>
      <c r="C658" s="33" t="s">
        <v>41</v>
      </c>
    </row>
    <row r="659" spans="2:159" x14ac:dyDescent="0.3">
      <c r="B659" s="33" t="s">
        <v>703</v>
      </c>
      <c r="C659" s="33" t="s">
        <v>42</v>
      </c>
    </row>
    <row r="660" spans="2:159" x14ac:dyDescent="0.3">
      <c r="B660" s="33" t="s">
        <v>703</v>
      </c>
      <c r="C660" s="33" t="s">
        <v>43</v>
      </c>
    </row>
    <row r="661" spans="2:159" x14ac:dyDescent="0.3">
      <c r="B661" s="33" t="s">
        <v>703</v>
      </c>
      <c r="C661" s="33" t="s">
        <v>44</v>
      </c>
    </row>
    <row r="662" spans="2:159" x14ac:dyDescent="0.3">
      <c r="B662" s="33" t="s">
        <v>703</v>
      </c>
      <c r="C662" s="33" t="s">
        <v>45</v>
      </c>
    </row>
    <row r="663" spans="2:159" x14ac:dyDescent="0.3">
      <c r="B663" s="33" t="s">
        <v>703</v>
      </c>
      <c r="C663" s="33" t="s">
        <v>46</v>
      </c>
    </row>
    <row r="664" spans="2:159" x14ac:dyDescent="0.3">
      <c r="B664" s="33" t="s">
        <v>703</v>
      </c>
      <c r="C664" s="33" t="s">
        <v>47</v>
      </c>
    </row>
    <row r="665" spans="2:159" x14ac:dyDescent="0.3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250.5279223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1359.6216890000001</v>
      </c>
      <c r="DJ665" s="33">
        <v>1888.310819</v>
      </c>
      <c r="DK665" s="33">
        <v>1888.310819</v>
      </c>
      <c r="DL665" s="33">
        <v>1888.310819</v>
      </c>
      <c r="DM665" s="33">
        <v>0</v>
      </c>
      <c r="DN665" s="33">
        <v>502.15992679999999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502.15992679999999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441.8256217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502.15992679999999</v>
      </c>
      <c r="EL665" s="33">
        <v>0</v>
      </c>
      <c r="EM665" s="33">
        <v>3032.856464</v>
      </c>
      <c r="EN665" s="33">
        <v>3032.856464</v>
      </c>
      <c r="EO665" s="33">
        <v>502.15992679999999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610.89325719999999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1011.563686</v>
      </c>
      <c r="FB665" s="33">
        <v>1861.7816150000001</v>
      </c>
      <c r="FC665" s="33">
        <v>3032.856464</v>
      </c>
    </row>
    <row r="666" spans="2:159" x14ac:dyDescent="0.3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F666" s="33">
        <v>20.842006560000002</v>
      </c>
      <c r="BG666" s="33">
        <v>2424.397802</v>
      </c>
      <c r="BJ666" s="33">
        <v>35.783735890000003</v>
      </c>
      <c r="BK666" s="33">
        <v>2714.5060189999999</v>
      </c>
      <c r="BO666" s="33">
        <v>2714.5060189999999</v>
      </c>
      <c r="BP666" s="33">
        <v>530.3239241</v>
      </c>
      <c r="BS666" s="33">
        <v>2714.5060189999999</v>
      </c>
      <c r="BT666" s="33">
        <v>2246.4218249999999</v>
      </c>
      <c r="BV666" s="33">
        <v>1335.9166310000001</v>
      </c>
      <c r="BW666" s="33">
        <v>2714.5060189999999</v>
      </c>
      <c r="BX666" s="33">
        <v>1395.0895619999999</v>
      </c>
      <c r="BZ666" s="33">
        <v>82.430025720000003</v>
      </c>
      <c r="CA666" s="33">
        <v>2714.5060189999999</v>
      </c>
      <c r="CB666" s="33">
        <v>415.923179</v>
      </c>
      <c r="CE666" s="33">
        <v>2714.5060189999999</v>
      </c>
      <c r="CF666" s="33">
        <v>1176.0369519999999</v>
      </c>
      <c r="CI666" s="33">
        <v>2714.5060189999999</v>
      </c>
      <c r="CJ666" s="33">
        <v>1930.957942</v>
      </c>
      <c r="CM666" s="33">
        <v>2714.5060189999999</v>
      </c>
      <c r="CN666" s="33">
        <v>2120.7527110000001</v>
      </c>
      <c r="CQ666" s="33">
        <v>2714.5060189999999</v>
      </c>
      <c r="CR666" s="33">
        <v>2714.5060189999999</v>
      </c>
      <c r="CU666" s="33">
        <v>2714.5060189999999</v>
      </c>
      <c r="CV666" s="33">
        <v>2189.6067750000002</v>
      </c>
      <c r="CY666" s="33">
        <v>2714.5060189999999</v>
      </c>
      <c r="CZ666" s="33">
        <v>1398.030246</v>
      </c>
      <c r="DC666" s="33">
        <v>2409.6133110000001</v>
      </c>
      <c r="DD666" s="33">
        <v>2300.4609479999999</v>
      </c>
      <c r="DG666" s="33">
        <v>2714.5060189999999</v>
      </c>
      <c r="DH666" s="33">
        <v>2714.5060189999999</v>
      </c>
      <c r="DK666" s="33">
        <v>2714.5060189999999</v>
      </c>
      <c r="DL666" s="33">
        <v>1115.9297369999999</v>
      </c>
      <c r="DO666" s="33">
        <v>601.46889629999998</v>
      </c>
      <c r="DP666" s="33">
        <v>331.61504600000001</v>
      </c>
      <c r="DT666" s="33">
        <v>1521.0067979999999</v>
      </c>
      <c r="DX666" s="33">
        <v>2300.4609479999999</v>
      </c>
      <c r="EB666" s="33">
        <v>2632.0759939999998</v>
      </c>
      <c r="EF666" s="33">
        <v>2632.0759939999998</v>
      </c>
      <c r="EJ666" s="33">
        <v>2714.5060189999999</v>
      </c>
      <c r="EM666" s="33">
        <v>690.04550029999996</v>
      </c>
      <c r="EN666" s="33">
        <v>2714.5060189999999</v>
      </c>
      <c r="EQ666" s="33">
        <v>1348.342357</v>
      </c>
      <c r="ER666" s="33">
        <v>2714.5060189999999</v>
      </c>
      <c r="EU666" s="33">
        <v>791.50829009999995</v>
      </c>
      <c r="EV666" s="33">
        <v>2714.5060189999999</v>
      </c>
      <c r="EY666" s="33">
        <v>106.5859912</v>
      </c>
      <c r="EZ666" s="33">
        <v>2714.5060189999999</v>
      </c>
    </row>
    <row r="667" spans="2:159" x14ac:dyDescent="0.3">
      <c r="B667" s="33" t="s">
        <v>700</v>
      </c>
      <c r="C667" s="33" t="s">
        <v>38</v>
      </c>
      <c r="AU667" s="33">
        <v>235.92041839999999</v>
      </c>
      <c r="AV667" s="33">
        <v>151.9694011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L667" s="33">
        <v>4.5145194630000001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128.79571469999999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H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47.418483979999998</v>
      </c>
    </row>
    <row r="668" spans="2:159" x14ac:dyDescent="0.3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965.47351960000003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CA668" s="33">
        <v>1470.4758609999999</v>
      </c>
      <c r="CE668" s="33">
        <v>1289.4079340000001</v>
      </c>
      <c r="CI668" s="33">
        <v>1470.4758609999999</v>
      </c>
      <c r="CM668" s="33">
        <v>1470.4758609999999</v>
      </c>
      <c r="CN668" s="33">
        <v>505.0023415</v>
      </c>
      <c r="CQ668" s="33">
        <v>1470.4758609999999</v>
      </c>
      <c r="CR668" s="33">
        <v>625.27408809999997</v>
      </c>
      <c r="CU668" s="33">
        <v>1470.4758609999999</v>
      </c>
      <c r="CV668" s="33">
        <v>438.91976690000001</v>
      </c>
      <c r="CY668" s="33">
        <v>1160.4171080000001</v>
      </c>
      <c r="DD668" s="33">
        <v>1274.521479</v>
      </c>
      <c r="DG668" s="33">
        <v>1470.4758609999999</v>
      </c>
      <c r="DH668" s="33">
        <v>1470.4758609999999</v>
      </c>
      <c r="DK668" s="33">
        <v>1470.4758609999999</v>
      </c>
      <c r="DL668" s="33">
        <v>1029.901586</v>
      </c>
      <c r="DP668" s="33">
        <v>1248.4311439999999</v>
      </c>
      <c r="EB668" s="33">
        <v>523.13532259999999</v>
      </c>
      <c r="EF668" s="33">
        <v>947.68594949999999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3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O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3">
      <c r="B670" s="33" t="s">
        <v>700</v>
      </c>
      <c r="C670" s="33" t="s">
        <v>41</v>
      </c>
    </row>
    <row r="671" spans="2:159" x14ac:dyDescent="0.3">
      <c r="B671" s="33" t="s">
        <v>700</v>
      </c>
      <c r="C671" s="33" t="s">
        <v>42</v>
      </c>
    </row>
    <row r="672" spans="2:159" x14ac:dyDescent="0.3">
      <c r="B672" s="33" t="s">
        <v>700</v>
      </c>
      <c r="C672" s="33" t="s">
        <v>43</v>
      </c>
    </row>
    <row r="673" spans="2:159" x14ac:dyDescent="0.3">
      <c r="B673" s="33" t="s">
        <v>700</v>
      </c>
      <c r="C673" s="33" t="s">
        <v>44</v>
      </c>
    </row>
    <row r="674" spans="2:159" x14ac:dyDescent="0.3">
      <c r="B674" s="33" t="s">
        <v>700</v>
      </c>
      <c r="C674" s="33" t="s">
        <v>45</v>
      </c>
    </row>
    <row r="675" spans="2:159" x14ac:dyDescent="0.3">
      <c r="B675" s="33" t="s">
        <v>700</v>
      </c>
      <c r="C675" s="33" t="s">
        <v>46</v>
      </c>
    </row>
    <row r="676" spans="2:159" x14ac:dyDescent="0.3">
      <c r="B676" s="33" t="s">
        <v>700</v>
      </c>
      <c r="C676" s="33" t="s">
        <v>47</v>
      </c>
    </row>
    <row r="677" spans="2:159" x14ac:dyDescent="0.3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151.9694011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20.842006560000002</v>
      </c>
      <c r="BG677" s="33">
        <v>3625.7917400000001</v>
      </c>
      <c r="BH677" s="33">
        <v>0</v>
      </c>
      <c r="BI677" s="33">
        <v>0</v>
      </c>
      <c r="BJ677" s="33">
        <v>35.783735890000003</v>
      </c>
      <c r="BK677" s="33">
        <v>4420.9022990000003</v>
      </c>
      <c r="BL677" s="33">
        <v>4.5145194630000001</v>
      </c>
      <c r="BM677" s="33">
        <v>0</v>
      </c>
      <c r="BN677" s="33">
        <v>0</v>
      </c>
      <c r="BO677" s="33">
        <v>4420.9022990000003</v>
      </c>
      <c r="BP677" s="33">
        <v>766.24434259999998</v>
      </c>
      <c r="BQ677" s="33">
        <v>0</v>
      </c>
      <c r="BR677" s="33">
        <v>0</v>
      </c>
      <c r="BS677" s="33">
        <v>4589.5522369999999</v>
      </c>
      <c r="BT677" s="33">
        <v>2482.3422430000001</v>
      </c>
      <c r="BU677" s="33">
        <v>0</v>
      </c>
      <c r="BV677" s="33">
        <v>1504.566568</v>
      </c>
      <c r="BW677" s="33">
        <v>4589.5522369999999</v>
      </c>
      <c r="BX677" s="33">
        <v>1631.00998</v>
      </c>
      <c r="BY677" s="33">
        <v>0</v>
      </c>
      <c r="BZ677" s="33">
        <v>211.2257405</v>
      </c>
      <c r="CA677" s="33">
        <v>4589.5522369999999</v>
      </c>
      <c r="CB677" s="33">
        <v>651.84359740000002</v>
      </c>
      <c r="CC677" s="33">
        <v>0</v>
      </c>
      <c r="CD677" s="33">
        <v>0</v>
      </c>
      <c r="CE677" s="33">
        <v>4408.4843099999998</v>
      </c>
      <c r="CF677" s="33">
        <v>1411.9573700000001</v>
      </c>
      <c r="CG677" s="33">
        <v>0</v>
      </c>
      <c r="CH677" s="33">
        <v>235.92041839999999</v>
      </c>
      <c r="CI677" s="33">
        <v>4589.5522369999999</v>
      </c>
      <c r="CJ677" s="33">
        <v>2166.8783600000002</v>
      </c>
      <c r="CK677" s="33">
        <v>0</v>
      </c>
      <c r="CL677" s="33">
        <v>0</v>
      </c>
      <c r="CM677" s="33">
        <v>4589.5522369999999</v>
      </c>
      <c r="CN677" s="33">
        <v>2861.675471</v>
      </c>
      <c r="CO677" s="33">
        <v>0</v>
      </c>
      <c r="CP677" s="33">
        <v>0</v>
      </c>
      <c r="CQ677" s="33">
        <v>4589.5522369999999</v>
      </c>
      <c r="CR677" s="33">
        <v>3575.7005260000001</v>
      </c>
      <c r="CS677" s="33">
        <v>0</v>
      </c>
      <c r="CT677" s="33">
        <v>0</v>
      </c>
      <c r="CU677" s="33">
        <v>4589.5522369999999</v>
      </c>
      <c r="CV677" s="33">
        <v>2864.4469600000002</v>
      </c>
      <c r="CW677" s="33">
        <v>0</v>
      </c>
      <c r="CX677" s="33">
        <v>0</v>
      </c>
      <c r="CY677" s="33">
        <v>4279.4934830000002</v>
      </c>
      <c r="CZ677" s="33">
        <v>1633.950664</v>
      </c>
      <c r="DA677" s="33">
        <v>0</v>
      </c>
      <c r="DB677" s="33">
        <v>0</v>
      </c>
      <c r="DC677" s="33">
        <v>2814.1836669999998</v>
      </c>
      <c r="DD677" s="33">
        <v>3810.9028450000001</v>
      </c>
      <c r="DE677" s="33">
        <v>0</v>
      </c>
      <c r="DF677" s="33">
        <v>0</v>
      </c>
      <c r="DG677" s="33">
        <v>4589.5522369999999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2381.751741</v>
      </c>
      <c r="DM677" s="33">
        <v>0</v>
      </c>
      <c r="DN677" s="33">
        <v>0</v>
      </c>
      <c r="DO677" s="33">
        <v>1006.039252</v>
      </c>
      <c r="DP677" s="33">
        <v>1815.966608</v>
      </c>
      <c r="DQ677" s="33">
        <v>0</v>
      </c>
      <c r="DR677" s="33">
        <v>0</v>
      </c>
      <c r="DS677" s="33">
        <v>0</v>
      </c>
      <c r="DT677" s="33">
        <v>1756.927216</v>
      </c>
      <c r="DU677" s="33">
        <v>0</v>
      </c>
      <c r="DV677" s="33">
        <v>0</v>
      </c>
      <c r="DW677" s="33">
        <v>0</v>
      </c>
      <c r="DX677" s="33">
        <v>2536.3813660000001</v>
      </c>
      <c r="DY677" s="33">
        <v>0</v>
      </c>
      <c r="DZ677" s="33">
        <v>0</v>
      </c>
      <c r="EA677" s="33">
        <v>0</v>
      </c>
      <c r="EB677" s="33">
        <v>3391.1317349999999</v>
      </c>
      <c r="EC677" s="33">
        <v>0</v>
      </c>
      <c r="ED677" s="33">
        <v>0</v>
      </c>
      <c r="EE677" s="33">
        <v>0</v>
      </c>
      <c r="EF677" s="33">
        <v>3815.682362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1094.6158559999999</v>
      </c>
      <c r="EN677" s="33">
        <v>4589.5522369999999</v>
      </c>
      <c r="EO677" s="33">
        <v>0</v>
      </c>
      <c r="EP677" s="33">
        <v>0</v>
      </c>
      <c r="EQ677" s="33">
        <v>1752.9127129999999</v>
      </c>
      <c r="ER677" s="33">
        <v>4589.5522369999999</v>
      </c>
      <c r="ES677" s="33">
        <v>0</v>
      </c>
      <c r="ET677" s="33">
        <v>0</v>
      </c>
      <c r="EU677" s="33">
        <v>1196.0786459999999</v>
      </c>
      <c r="EV677" s="33">
        <v>4589.5522369999999</v>
      </c>
      <c r="EW677" s="33">
        <v>0</v>
      </c>
      <c r="EX677" s="33">
        <v>0</v>
      </c>
      <c r="EY677" s="33">
        <v>511.15634740000002</v>
      </c>
      <c r="EZ677" s="33">
        <v>4589.5522369999999</v>
      </c>
      <c r="FA677" s="33">
        <v>0</v>
      </c>
      <c r="FB677" s="33">
        <v>0</v>
      </c>
      <c r="FC677" s="33">
        <v>216.06842169999999</v>
      </c>
    </row>
    <row r="678" spans="2:159" x14ac:dyDescent="0.3">
      <c r="B678" s="33" t="s">
        <v>701</v>
      </c>
      <c r="C678" s="33" t="s">
        <v>37</v>
      </c>
      <c r="AY678" s="33">
        <v>214.12857260000001</v>
      </c>
      <c r="BC678" s="33">
        <v>214.12857260000001</v>
      </c>
      <c r="BG678" s="33">
        <v>579.85259470000005</v>
      </c>
      <c r="BK678" s="33">
        <v>459.40651730000002</v>
      </c>
      <c r="BO678" s="33">
        <v>888.10286210000004</v>
      </c>
      <c r="BS678" s="33">
        <v>984.60798439999996</v>
      </c>
      <c r="BW678" s="33">
        <v>1864.6240299999999</v>
      </c>
      <c r="CA678" s="33">
        <v>94.791415290000003</v>
      </c>
      <c r="CM678" s="33">
        <v>186.4962573</v>
      </c>
      <c r="CQ678" s="33">
        <v>185.36606979999999</v>
      </c>
      <c r="CU678" s="33">
        <v>349.1721245</v>
      </c>
      <c r="DG678" s="33">
        <v>73.897707760000003</v>
      </c>
      <c r="DH678" s="33">
        <v>984.42295079999997</v>
      </c>
      <c r="DK678" s="33">
        <v>1864.6240299999999</v>
      </c>
      <c r="EJ678" s="33">
        <v>853.27125539999997</v>
      </c>
      <c r="EN678" s="33">
        <v>1650.4954580000001</v>
      </c>
      <c r="ER678" s="33">
        <v>1668.560905</v>
      </c>
      <c r="EV678" s="33">
        <v>1660.7823020000001</v>
      </c>
      <c r="EZ678" s="33">
        <v>1864.6240299999999</v>
      </c>
    </row>
    <row r="679" spans="2:159" x14ac:dyDescent="0.3">
      <c r="B679" s="33" t="s">
        <v>701</v>
      </c>
      <c r="C679" s="33" t="s">
        <v>38</v>
      </c>
    </row>
    <row r="680" spans="2:159" x14ac:dyDescent="0.3">
      <c r="B680" s="33" t="s">
        <v>701</v>
      </c>
      <c r="C680" s="33" t="s">
        <v>39</v>
      </c>
      <c r="BW680" s="33">
        <v>211.28615790000001</v>
      </c>
      <c r="DH680" s="33">
        <v>35.669079789999998</v>
      </c>
      <c r="DK680" s="33">
        <v>211.28615790000001</v>
      </c>
      <c r="EN680" s="33">
        <v>92.382656909999994</v>
      </c>
      <c r="EZ680" s="33">
        <v>211.28615790000001</v>
      </c>
    </row>
    <row r="681" spans="2:159" x14ac:dyDescent="0.3">
      <c r="B681" s="33" t="s">
        <v>701</v>
      </c>
      <c r="C681" s="33" t="s">
        <v>40</v>
      </c>
    </row>
    <row r="682" spans="2:159" x14ac:dyDescent="0.3">
      <c r="B682" s="33" t="s">
        <v>701</v>
      </c>
      <c r="C682" s="33" t="s">
        <v>41</v>
      </c>
    </row>
    <row r="683" spans="2:159" x14ac:dyDescent="0.3">
      <c r="B683" s="33" t="s">
        <v>701</v>
      </c>
      <c r="C683" s="33" t="s">
        <v>42</v>
      </c>
    </row>
    <row r="684" spans="2:159" x14ac:dyDescent="0.3">
      <c r="B684" s="33" t="s">
        <v>701</v>
      </c>
      <c r="C684" s="33" t="s">
        <v>43</v>
      </c>
    </row>
    <row r="685" spans="2:159" x14ac:dyDescent="0.3">
      <c r="B685" s="33" t="s">
        <v>701</v>
      </c>
      <c r="C685" s="33" t="s">
        <v>44</v>
      </c>
    </row>
    <row r="686" spans="2:159" x14ac:dyDescent="0.3">
      <c r="B686" s="33" t="s">
        <v>701</v>
      </c>
      <c r="C686" s="33" t="s">
        <v>45</v>
      </c>
    </row>
    <row r="687" spans="2:159" x14ac:dyDescent="0.3">
      <c r="B687" s="33" t="s">
        <v>701</v>
      </c>
      <c r="C687" s="33" t="s">
        <v>46</v>
      </c>
    </row>
    <row r="688" spans="2:159" x14ac:dyDescent="0.3">
      <c r="B688" s="33" t="s">
        <v>701</v>
      </c>
      <c r="C688" s="33" t="s">
        <v>47</v>
      </c>
    </row>
    <row r="689" spans="2:159" x14ac:dyDescent="0.3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579.85259470000005</v>
      </c>
      <c r="BH689" s="33">
        <v>0</v>
      </c>
      <c r="BI689" s="33">
        <v>0</v>
      </c>
      <c r="BJ689" s="33">
        <v>0</v>
      </c>
      <c r="BK689" s="33">
        <v>459.40651730000002</v>
      </c>
      <c r="BL689" s="33">
        <v>0</v>
      </c>
      <c r="BM689" s="33">
        <v>0</v>
      </c>
      <c r="BN689" s="33">
        <v>0</v>
      </c>
      <c r="BO689" s="33">
        <v>888.10286210000004</v>
      </c>
      <c r="BP689" s="33">
        <v>0</v>
      </c>
      <c r="BQ689" s="33">
        <v>0</v>
      </c>
      <c r="BR689" s="33">
        <v>0</v>
      </c>
      <c r="BS689" s="33">
        <v>984.60798439999996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94.791415290000003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186.4962573</v>
      </c>
      <c r="CN689" s="33">
        <v>0</v>
      </c>
      <c r="CO689" s="33">
        <v>0</v>
      </c>
      <c r="CP689" s="33">
        <v>0</v>
      </c>
      <c r="CQ689" s="33">
        <v>185.36606979999999</v>
      </c>
      <c r="CR689" s="33">
        <v>0</v>
      </c>
      <c r="CS689" s="33">
        <v>0</v>
      </c>
      <c r="CT689" s="33">
        <v>0</v>
      </c>
      <c r="CU689" s="33">
        <v>349.1721245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73.897707760000003</v>
      </c>
      <c r="DH689" s="33">
        <v>1020.092031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853.27125539999997</v>
      </c>
      <c r="EK689" s="33">
        <v>0</v>
      </c>
      <c r="EL689" s="33">
        <v>0</v>
      </c>
      <c r="EM689" s="33">
        <v>0</v>
      </c>
      <c r="EN689" s="33">
        <v>1742.8781140000001</v>
      </c>
      <c r="EO689" s="33">
        <v>0</v>
      </c>
      <c r="EP689" s="33">
        <v>0</v>
      </c>
      <c r="EQ689" s="33">
        <v>0</v>
      </c>
      <c r="ER689" s="33">
        <v>1668.560905</v>
      </c>
      <c r="ES689" s="33">
        <v>0</v>
      </c>
      <c r="ET689" s="33">
        <v>0</v>
      </c>
      <c r="EU689" s="33">
        <v>0</v>
      </c>
      <c r="EV689" s="33">
        <v>1660.7823020000001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3">
      <c r="B690" s="33" t="s">
        <v>702</v>
      </c>
      <c r="C690" s="33" t="s">
        <v>37</v>
      </c>
    </row>
    <row r="691" spans="2:159" x14ac:dyDescent="0.3">
      <c r="B691" s="33" t="s">
        <v>702</v>
      </c>
      <c r="C691" s="33" t="s">
        <v>38</v>
      </c>
    </row>
    <row r="692" spans="2:159" x14ac:dyDescent="0.3">
      <c r="B692" s="33" t="s">
        <v>702</v>
      </c>
      <c r="C692" s="33" t="s">
        <v>39</v>
      </c>
    </row>
    <row r="693" spans="2:159" x14ac:dyDescent="0.3">
      <c r="B693" s="33" t="s">
        <v>702</v>
      </c>
      <c r="C693" s="33" t="s">
        <v>40</v>
      </c>
    </row>
    <row r="694" spans="2:159" x14ac:dyDescent="0.3">
      <c r="B694" s="33" t="s">
        <v>702</v>
      </c>
      <c r="C694" s="33" t="s">
        <v>41</v>
      </c>
    </row>
    <row r="695" spans="2:159" x14ac:dyDescent="0.3">
      <c r="B695" s="33" t="s">
        <v>702</v>
      </c>
      <c r="C695" s="33" t="s">
        <v>42</v>
      </c>
    </row>
    <row r="696" spans="2:159" x14ac:dyDescent="0.3">
      <c r="B696" s="33" t="s">
        <v>702</v>
      </c>
      <c r="C696" s="33" t="s">
        <v>43</v>
      </c>
    </row>
    <row r="697" spans="2:159" x14ac:dyDescent="0.3">
      <c r="B697" s="33" t="s">
        <v>702</v>
      </c>
      <c r="C697" s="33" t="s">
        <v>44</v>
      </c>
    </row>
    <row r="698" spans="2:159" x14ac:dyDescent="0.3">
      <c r="B698" s="33" t="s">
        <v>702</v>
      </c>
      <c r="C698" s="33" t="s">
        <v>45</v>
      </c>
    </row>
    <row r="699" spans="2:159" x14ac:dyDescent="0.3">
      <c r="B699" s="33" t="s">
        <v>702</v>
      </c>
      <c r="C699" s="33" t="s">
        <v>46</v>
      </c>
    </row>
    <row r="700" spans="2:159" x14ac:dyDescent="0.3">
      <c r="B700" s="33" t="s">
        <v>702</v>
      </c>
      <c r="C700" s="33" t="s">
        <v>47</v>
      </c>
    </row>
    <row r="701" spans="2:159" x14ac:dyDescent="0.3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3">
      <c r="B703" s="33" t="s">
        <v>698</v>
      </c>
      <c r="C703" s="33" t="s">
        <v>38</v>
      </c>
    </row>
    <row r="704" spans="2:159" x14ac:dyDescent="0.3">
      <c r="B704" s="33" t="s">
        <v>698</v>
      </c>
      <c r="C704" s="33" t="s">
        <v>39</v>
      </c>
    </row>
    <row r="705" spans="2:159" x14ac:dyDescent="0.3">
      <c r="B705" s="33" t="s">
        <v>698</v>
      </c>
      <c r="C705" s="33" t="s">
        <v>40</v>
      </c>
    </row>
    <row r="706" spans="2:159" x14ac:dyDescent="0.3">
      <c r="B706" s="33" t="s">
        <v>698</v>
      </c>
      <c r="C706" s="33" t="s">
        <v>41</v>
      </c>
    </row>
    <row r="707" spans="2:159" x14ac:dyDescent="0.3">
      <c r="B707" s="33" t="s">
        <v>698</v>
      </c>
      <c r="C707" s="33" t="s">
        <v>42</v>
      </c>
    </row>
    <row r="708" spans="2:159" x14ac:dyDescent="0.3">
      <c r="B708" s="33" t="s">
        <v>698</v>
      </c>
      <c r="C708" s="33" t="s">
        <v>43</v>
      </c>
    </row>
    <row r="709" spans="2:159" x14ac:dyDescent="0.3">
      <c r="B709" s="33" t="s">
        <v>698</v>
      </c>
      <c r="C709" s="33" t="s">
        <v>44</v>
      </c>
    </row>
    <row r="710" spans="2:159" x14ac:dyDescent="0.3">
      <c r="B710" s="33" t="s">
        <v>698</v>
      </c>
      <c r="C710" s="33" t="s">
        <v>45</v>
      </c>
    </row>
    <row r="711" spans="2:159" x14ac:dyDescent="0.3">
      <c r="B711" s="33" t="s">
        <v>698</v>
      </c>
      <c r="C711" s="33" t="s">
        <v>46</v>
      </c>
    </row>
    <row r="712" spans="2:159" x14ac:dyDescent="0.3">
      <c r="B712" s="33" t="s">
        <v>698</v>
      </c>
      <c r="C712" s="33" t="s">
        <v>47</v>
      </c>
    </row>
    <row r="713" spans="2:159" x14ac:dyDescent="0.3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3">
      <c r="B714" s="33" t="s">
        <v>706</v>
      </c>
      <c r="C714" s="33" t="s">
        <v>37</v>
      </c>
    </row>
    <row r="715" spans="2:159" x14ac:dyDescent="0.3">
      <c r="B715" s="33" t="s">
        <v>706</v>
      </c>
      <c r="C715" s="33" t="s">
        <v>38</v>
      </c>
    </row>
    <row r="716" spans="2:159" x14ac:dyDescent="0.3">
      <c r="B716" s="33" t="s">
        <v>706</v>
      </c>
      <c r="C716" s="33" t="s">
        <v>39</v>
      </c>
    </row>
    <row r="717" spans="2:159" x14ac:dyDescent="0.3">
      <c r="B717" s="33" t="s">
        <v>706</v>
      </c>
      <c r="C717" s="33" t="s">
        <v>40</v>
      </c>
    </row>
    <row r="718" spans="2:159" x14ac:dyDescent="0.3">
      <c r="B718" s="33" t="s">
        <v>706</v>
      </c>
      <c r="C718" s="33" t="s">
        <v>41</v>
      </c>
    </row>
    <row r="719" spans="2:159" x14ac:dyDescent="0.3">
      <c r="B719" s="33" t="s">
        <v>706</v>
      </c>
      <c r="C719" s="33" t="s">
        <v>42</v>
      </c>
    </row>
    <row r="720" spans="2:159" x14ac:dyDescent="0.3">
      <c r="B720" s="33" t="s">
        <v>706</v>
      </c>
      <c r="C720" s="33" t="s">
        <v>43</v>
      </c>
    </row>
    <row r="721" spans="2:159" x14ac:dyDescent="0.3">
      <c r="B721" s="33" t="s">
        <v>706</v>
      </c>
      <c r="C721" s="33" t="s">
        <v>44</v>
      </c>
    </row>
    <row r="722" spans="2:159" x14ac:dyDescent="0.3">
      <c r="B722" s="33" t="s">
        <v>706</v>
      </c>
      <c r="C722" s="33" t="s">
        <v>45</v>
      </c>
    </row>
    <row r="723" spans="2:159" x14ac:dyDescent="0.3">
      <c r="B723" s="33" t="s">
        <v>706</v>
      </c>
      <c r="C723" s="33" t="s">
        <v>46</v>
      </c>
    </row>
    <row r="724" spans="2:159" x14ac:dyDescent="0.3">
      <c r="B724" s="33" t="s">
        <v>706</v>
      </c>
      <c r="C724" s="33" t="s">
        <v>47</v>
      </c>
    </row>
    <row r="725" spans="2:159" x14ac:dyDescent="0.3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717</v>
      </c>
      <c r="C726" s="33" t="s">
        <v>37</v>
      </c>
    </row>
    <row r="727" spans="2:159" x14ac:dyDescent="0.3">
      <c r="B727" s="33" t="s">
        <v>717</v>
      </c>
      <c r="C727" s="33" t="s">
        <v>38</v>
      </c>
    </row>
    <row r="728" spans="2:159" x14ac:dyDescent="0.3">
      <c r="B728" s="33" t="s">
        <v>717</v>
      </c>
      <c r="C728" s="33" t="s">
        <v>39</v>
      </c>
    </row>
    <row r="729" spans="2:159" x14ac:dyDescent="0.3">
      <c r="B729" s="33" t="s">
        <v>717</v>
      </c>
      <c r="C729" s="33" t="s">
        <v>40</v>
      </c>
    </row>
    <row r="730" spans="2:159" x14ac:dyDescent="0.3">
      <c r="B730" s="33" t="s">
        <v>717</v>
      </c>
      <c r="C730" s="33" t="s">
        <v>41</v>
      </c>
    </row>
    <row r="731" spans="2:159" x14ac:dyDescent="0.3">
      <c r="B731" s="33" t="s">
        <v>717</v>
      </c>
      <c r="C731" s="33" t="s">
        <v>42</v>
      </c>
    </row>
    <row r="732" spans="2:159" x14ac:dyDescent="0.3">
      <c r="B732" s="33" t="s">
        <v>717</v>
      </c>
      <c r="C732" s="33" t="s">
        <v>43</v>
      </c>
    </row>
    <row r="733" spans="2:159" x14ac:dyDescent="0.3">
      <c r="B733" s="33" t="s">
        <v>717</v>
      </c>
      <c r="C733" s="33" t="s">
        <v>44</v>
      </c>
    </row>
    <row r="734" spans="2:159" x14ac:dyDescent="0.3">
      <c r="B734" s="33" t="s">
        <v>717</v>
      </c>
      <c r="C734" s="33" t="s">
        <v>45</v>
      </c>
    </row>
    <row r="735" spans="2:159" x14ac:dyDescent="0.3">
      <c r="B735" s="33" t="s">
        <v>717</v>
      </c>
      <c r="C735" s="33" t="s">
        <v>46</v>
      </c>
    </row>
    <row r="736" spans="2:159" x14ac:dyDescent="0.3">
      <c r="B736" s="33" t="s">
        <v>717</v>
      </c>
      <c r="C736" s="33" t="s">
        <v>47</v>
      </c>
    </row>
    <row r="737" spans="2:159" x14ac:dyDescent="0.3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730</v>
      </c>
      <c r="C738" s="33" t="s">
        <v>37</v>
      </c>
    </row>
    <row r="739" spans="2:159" x14ac:dyDescent="0.3">
      <c r="B739" s="33" t="s">
        <v>730</v>
      </c>
      <c r="C739" s="33" t="s">
        <v>38</v>
      </c>
    </row>
    <row r="740" spans="2:159" x14ac:dyDescent="0.3">
      <c r="B740" s="33" t="s">
        <v>730</v>
      </c>
      <c r="C740" s="33" t="s">
        <v>39</v>
      </c>
    </row>
    <row r="741" spans="2:159" x14ac:dyDescent="0.3">
      <c r="B741" s="33" t="s">
        <v>730</v>
      </c>
      <c r="C741" s="33" t="s">
        <v>40</v>
      </c>
    </row>
    <row r="742" spans="2:159" x14ac:dyDescent="0.3">
      <c r="B742" s="33" t="s">
        <v>730</v>
      </c>
      <c r="C742" s="33" t="s">
        <v>41</v>
      </c>
    </row>
    <row r="743" spans="2:159" x14ac:dyDescent="0.3">
      <c r="B743" s="33" t="s">
        <v>730</v>
      </c>
      <c r="C743" s="33" t="s">
        <v>42</v>
      </c>
    </row>
    <row r="744" spans="2:159" x14ac:dyDescent="0.3">
      <c r="B744" s="33" t="s">
        <v>730</v>
      </c>
      <c r="C744" s="33" t="s">
        <v>43</v>
      </c>
    </row>
    <row r="745" spans="2:159" x14ac:dyDescent="0.3">
      <c r="B745" s="33" t="s">
        <v>730</v>
      </c>
      <c r="C745" s="33" t="s">
        <v>44</v>
      </c>
    </row>
    <row r="746" spans="2:159" x14ac:dyDescent="0.3">
      <c r="B746" s="33" t="s">
        <v>730</v>
      </c>
      <c r="C746" s="33" t="s">
        <v>45</v>
      </c>
    </row>
    <row r="747" spans="2:159" x14ac:dyDescent="0.3">
      <c r="B747" s="33" t="s">
        <v>730</v>
      </c>
      <c r="C747" s="33" t="s">
        <v>46</v>
      </c>
    </row>
    <row r="748" spans="2:159" x14ac:dyDescent="0.3">
      <c r="B748" s="33" t="s">
        <v>730</v>
      </c>
      <c r="C748" s="33" t="s">
        <v>47</v>
      </c>
    </row>
    <row r="749" spans="2:159" x14ac:dyDescent="0.3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731</v>
      </c>
      <c r="C750" s="33" t="s">
        <v>37</v>
      </c>
    </row>
    <row r="751" spans="2:159" x14ac:dyDescent="0.3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F751" s="33">
        <v>947.47155999999995</v>
      </c>
      <c r="DG751" s="33">
        <v>1515.9544960000001</v>
      </c>
      <c r="DH751" s="33">
        <v>1705.4488080000001</v>
      </c>
      <c r="DJ751" s="33">
        <v>1326.460184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2624.8180830000001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3221.4033039999999</v>
      </c>
      <c r="EQ751" s="33">
        <v>3221.4033039999999</v>
      </c>
      <c r="ER751" s="33">
        <v>3410.8976160000002</v>
      </c>
      <c r="EU751" s="33">
        <v>3410.8976160000002</v>
      </c>
      <c r="EV751" s="33">
        <v>3410.8976160000002</v>
      </c>
      <c r="EY751" s="33">
        <v>3410.8976160000002</v>
      </c>
      <c r="EZ751" s="33">
        <v>3410.8976160000002</v>
      </c>
      <c r="FC751" s="33">
        <v>3410.8976160000002</v>
      </c>
    </row>
    <row r="752" spans="2:159" x14ac:dyDescent="0.3">
      <c r="B752" s="33" t="s">
        <v>731</v>
      </c>
      <c r="C752" s="33" t="s">
        <v>39</v>
      </c>
    </row>
    <row r="753" spans="2:159" x14ac:dyDescent="0.3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868.44747580000001</v>
      </c>
      <c r="CQ753" s="33">
        <v>1185.286922</v>
      </c>
      <c r="CR753" s="33">
        <v>1185.286922</v>
      </c>
      <c r="CT753" s="33">
        <v>676.23493840000003</v>
      </c>
      <c r="CU753" s="33">
        <v>1185.286922</v>
      </c>
      <c r="CV753" s="33">
        <v>1185.286922</v>
      </c>
      <c r="CX753" s="33">
        <v>171.17638239999999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F753" s="33">
        <v>349.34729449999998</v>
      </c>
      <c r="DG753" s="33">
        <v>1185.286922</v>
      </c>
      <c r="DH753" s="33">
        <v>1185.286922</v>
      </c>
      <c r="DJ753" s="33">
        <v>1008.080225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983.94621240000004</v>
      </c>
      <c r="EB753" s="33">
        <v>1190.971751</v>
      </c>
      <c r="EE753" s="33">
        <v>1185.286922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3">
      <c r="B754" s="33" t="s">
        <v>731</v>
      </c>
      <c r="C754" s="33" t="s">
        <v>41</v>
      </c>
    </row>
    <row r="755" spans="2:159" x14ac:dyDescent="0.3">
      <c r="B755" s="33" t="s">
        <v>731</v>
      </c>
      <c r="C755" s="33" t="s">
        <v>42</v>
      </c>
    </row>
    <row r="756" spans="2:159" x14ac:dyDescent="0.3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353.5364988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40.603883690000004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B756" s="33">
        <v>466.48633469999999</v>
      </c>
      <c r="FC756" s="33">
        <v>926.62718570000004</v>
      </c>
    </row>
    <row r="757" spans="2:159" x14ac:dyDescent="0.3">
      <c r="B757" s="33" t="s">
        <v>731</v>
      </c>
      <c r="C757" s="33" t="s">
        <v>44</v>
      </c>
    </row>
    <row r="758" spans="2:159" x14ac:dyDescent="0.3">
      <c r="B758" s="33" t="s">
        <v>731</v>
      </c>
      <c r="C758" s="33" t="s">
        <v>45</v>
      </c>
    </row>
    <row r="759" spans="2:159" x14ac:dyDescent="0.3">
      <c r="B759" s="33" t="s">
        <v>731</v>
      </c>
      <c r="C759" s="33" t="s">
        <v>46</v>
      </c>
    </row>
    <row r="760" spans="2:159" x14ac:dyDescent="0.3">
      <c r="B760" s="33" t="s">
        <v>731</v>
      </c>
      <c r="C760" s="33" t="s">
        <v>47</v>
      </c>
    </row>
    <row r="761" spans="2:159" x14ac:dyDescent="0.3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1249.7149879999999</v>
      </c>
      <c r="CE761" s="33">
        <v>1249.7149879999999</v>
      </c>
      <c r="CF761" s="33">
        <v>1439.2093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1993.0962179999999</v>
      </c>
      <c r="CQ761" s="33">
        <v>2309.9356630000002</v>
      </c>
      <c r="CR761" s="33">
        <v>2499.429975</v>
      </c>
      <c r="CS761" s="33">
        <v>0</v>
      </c>
      <c r="CT761" s="33">
        <v>1990.3779919999999</v>
      </c>
      <c r="CU761" s="33">
        <v>2499.429975</v>
      </c>
      <c r="CV761" s="33">
        <v>2688.9242869999998</v>
      </c>
      <c r="CW761" s="33">
        <v>0</v>
      </c>
      <c r="CX761" s="33">
        <v>1674.813748</v>
      </c>
      <c r="CY761" s="33">
        <v>2688.9242869999998</v>
      </c>
      <c r="CZ761" s="33">
        <v>3438.3742910000001</v>
      </c>
      <c r="DA761" s="33">
        <v>0</v>
      </c>
      <c r="DB761" s="33">
        <v>353.5364988</v>
      </c>
      <c r="DC761" s="33">
        <v>3438.3742910000001</v>
      </c>
      <c r="DD761" s="33">
        <v>3627.8686029999999</v>
      </c>
      <c r="DE761" s="33">
        <v>0</v>
      </c>
      <c r="DF761" s="33">
        <v>2223.4460399999998</v>
      </c>
      <c r="DG761" s="33">
        <v>3627.8686029999999</v>
      </c>
      <c r="DH761" s="33">
        <v>3817.3629150000002</v>
      </c>
      <c r="DI761" s="33">
        <v>0</v>
      </c>
      <c r="DJ761" s="33">
        <v>3261.1675949999999</v>
      </c>
      <c r="DK761" s="33">
        <v>3817.3629150000002</v>
      </c>
      <c r="DL761" s="33">
        <v>4006.857227</v>
      </c>
      <c r="DM761" s="33">
        <v>0</v>
      </c>
      <c r="DN761" s="33">
        <v>40.603883690000004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4373.9994539999998</v>
      </c>
      <c r="EB761" s="33">
        <v>4770.5193049999998</v>
      </c>
      <c r="EC761" s="33">
        <v>0</v>
      </c>
      <c r="ED761" s="33">
        <v>0</v>
      </c>
      <c r="EE761" s="33">
        <v>4736.7321910000001</v>
      </c>
      <c r="EF761" s="33">
        <v>4960.0136169999996</v>
      </c>
      <c r="EG761" s="33">
        <v>0</v>
      </c>
      <c r="EH761" s="33">
        <v>0</v>
      </c>
      <c r="EI761" s="33">
        <v>4960.0136169999996</v>
      </c>
      <c r="EJ761" s="33">
        <v>5149.5079290000003</v>
      </c>
      <c r="EK761" s="33">
        <v>0</v>
      </c>
      <c r="EL761" s="33">
        <v>0</v>
      </c>
      <c r="EM761" s="33">
        <v>5149.5079290000003</v>
      </c>
      <c r="EN761" s="33">
        <v>5339.0022410000001</v>
      </c>
      <c r="EO761" s="33">
        <v>0</v>
      </c>
      <c r="EP761" s="33">
        <v>0</v>
      </c>
      <c r="EQ761" s="33">
        <v>5339.0022410000001</v>
      </c>
      <c r="ER761" s="33">
        <v>5528.4965529999999</v>
      </c>
      <c r="ES761" s="33">
        <v>0</v>
      </c>
      <c r="ET761" s="33">
        <v>0</v>
      </c>
      <c r="EU761" s="33">
        <v>5528.4965529999999</v>
      </c>
      <c r="EV761" s="33">
        <v>5528.4965529999999</v>
      </c>
      <c r="EW761" s="33">
        <v>0</v>
      </c>
      <c r="EX761" s="33">
        <v>0</v>
      </c>
      <c r="EY761" s="33">
        <v>5528.4965529999999</v>
      </c>
      <c r="EZ761" s="33">
        <v>5528.4965529999999</v>
      </c>
      <c r="FA761" s="33">
        <v>0</v>
      </c>
      <c r="FB761" s="33">
        <v>466.48633469999999</v>
      </c>
      <c r="FC761" s="33">
        <v>5528.4965529999999</v>
      </c>
    </row>
    <row r="762" spans="2:159" x14ac:dyDescent="0.3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61949.41216</v>
      </c>
      <c r="O762" s="33">
        <v>63865.208500000001</v>
      </c>
      <c r="P762" s="33">
        <v>62145.410900000003</v>
      </c>
      <c r="Q762" s="33">
        <v>64077.70738</v>
      </c>
      <c r="R762" s="33">
        <v>64437.869809999997</v>
      </c>
      <c r="S762" s="33">
        <v>66440.027390000003</v>
      </c>
      <c r="T762" s="33">
        <v>68315.533379999993</v>
      </c>
      <c r="U762" s="33">
        <v>64242.601029999998</v>
      </c>
      <c r="V762" s="33">
        <v>64484.464180000003</v>
      </c>
      <c r="W762" s="33">
        <v>66486.214059999998</v>
      </c>
      <c r="X762" s="33">
        <v>69555.956340000004</v>
      </c>
      <c r="Y762" s="33">
        <v>65414.344210000003</v>
      </c>
      <c r="Z762" s="33">
        <v>65659.025599999994</v>
      </c>
      <c r="AA762" s="33">
        <v>67692.888980000003</v>
      </c>
      <c r="AB762" s="33">
        <v>70679.172990000006</v>
      </c>
      <c r="AC762" s="33">
        <v>66462.646649999995</v>
      </c>
      <c r="AD762" s="33">
        <v>66706.336869999999</v>
      </c>
      <c r="AE762" s="33">
        <v>68778.355769999995</v>
      </c>
      <c r="AF762" s="33">
        <v>75854.301449999999</v>
      </c>
      <c r="AG762" s="33">
        <v>71336.487869999997</v>
      </c>
      <c r="AH762" s="33">
        <v>71606.334510000001</v>
      </c>
      <c r="AI762" s="33">
        <v>73824.949909999996</v>
      </c>
      <c r="AJ762" s="33">
        <v>79651.36851</v>
      </c>
      <c r="AK762" s="33">
        <v>74922.130659999995</v>
      </c>
      <c r="AL762" s="33">
        <v>75213.338829999993</v>
      </c>
      <c r="AM762" s="33">
        <v>77536.335659999997</v>
      </c>
      <c r="AN762" s="33">
        <v>83543.589330000003</v>
      </c>
      <c r="AO762" s="33">
        <v>78604.00834</v>
      </c>
      <c r="AP762" s="33">
        <v>78918.584640000001</v>
      </c>
      <c r="AQ762" s="33">
        <v>81343.342340000003</v>
      </c>
      <c r="AR762" s="33">
        <v>86965.193190000005</v>
      </c>
      <c r="AS762" s="33">
        <v>81817.281430000003</v>
      </c>
      <c r="AT762" s="33">
        <v>82142.162920000002</v>
      </c>
      <c r="AU762" s="33">
        <v>84670.774319999997</v>
      </c>
      <c r="AV762" s="33">
        <v>90531.501120000001</v>
      </c>
      <c r="AW762" s="33">
        <v>85161.395650000006</v>
      </c>
      <c r="AX762" s="33">
        <v>85496.788430000001</v>
      </c>
      <c r="AY762" s="33">
        <v>88136.408119999993</v>
      </c>
      <c r="AZ762" s="33">
        <v>94135.371780000001</v>
      </c>
      <c r="BA762" s="33">
        <v>88541.134300000005</v>
      </c>
      <c r="BB762" s="33">
        <v>88888.793130000005</v>
      </c>
      <c r="BC762" s="33">
        <v>91640.131720000005</v>
      </c>
      <c r="BD762" s="33">
        <v>97866.610159999997</v>
      </c>
      <c r="BE762" s="33">
        <v>92036.273749999993</v>
      </c>
      <c r="BF762" s="33">
        <v>92394.894060000006</v>
      </c>
      <c r="BG762" s="33">
        <v>95265.346120000002</v>
      </c>
      <c r="BH762" s="33">
        <v>101071.1627</v>
      </c>
      <c r="BI762" s="33">
        <v>95046.292079999999</v>
      </c>
      <c r="BJ762" s="33">
        <v>95413.468959999998</v>
      </c>
      <c r="BK762" s="33">
        <v>98386.855349999998</v>
      </c>
      <c r="BL762" s="33">
        <v>104084.24159999999</v>
      </c>
      <c r="BM762" s="33">
        <v>97865.369439999995</v>
      </c>
      <c r="BN762" s="33">
        <v>98242.39374</v>
      </c>
      <c r="BO762" s="33">
        <v>101312.6251</v>
      </c>
      <c r="BP762" s="33">
        <v>107212.52899999999</v>
      </c>
      <c r="BQ762" s="33">
        <v>100791.319</v>
      </c>
      <c r="BR762" s="33">
        <v>101179.192</v>
      </c>
      <c r="BS762" s="33">
        <v>104349.319</v>
      </c>
      <c r="BT762" s="33">
        <v>110429.48420000001</v>
      </c>
      <c r="BU762" s="33">
        <v>103802.4583</v>
      </c>
      <c r="BV762" s="33">
        <v>104202.7966</v>
      </c>
      <c r="BW762" s="33">
        <v>107473.7493</v>
      </c>
      <c r="BX762" s="33">
        <v>113747.8248</v>
      </c>
      <c r="BY762" s="33">
        <v>106913.58470000001</v>
      </c>
      <c r="BZ762" s="33">
        <v>107328.1872</v>
      </c>
      <c r="CA762" s="33">
        <v>110700.7674</v>
      </c>
      <c r="CB762" s="33">
        <v>117231.15730000001</v>
      </c>
      <c r="CC762" s="33">
        <v>110175.249</v>
      </c>
      <c r="CD762" s="33">
        <v>110601.6718</v>
      </c>
      <c r="CE762" s="33">
        <v>114084.1649</v>
      </c>
      <c r="CF762" s="33">
        <v>120773.19809999999</v>
      </c>
      <c r="CG762" s="33">
        <v>113496.16379999999</v>
      </c>
      <c r="CH762" s="33">
        <v>113934.5056</v>
      </c>
      <c r="CI762" s="33">
        <v>117526.6174</v>
      </c>
      <c r="CJ762" s="33">
        <v>124311.94070000001</v>
      </c>
      <c r="CK762" s="33">
        <v>116817.68060000001</v>
      </c>
      <c r="CL762" s="33">
        <v>117268.82640000001</v>
      </c>
      <c r="CM762" s="33">
        <v>120968.5897</v>
      </c>
      <c r="CN762" s="33">
        <v>127965.12609999999</v>
      </c>
      <c r="CO762" s="33">
        <v>120238.81299999999</v>
      </c>
      <c r="CP762" s="33">
        <v>120702.5091</v>
      </c>
      <c r="CQ762" s="33">
        <v>124514.825</v>
      </c>
      <c r="CR762" s="33">
        <v>131740.50229999999</v>
      </c>
      <c r="CS762" s="33">
        <v>123779.7767</v>
      </c>
      <c r="CT762" s="33">
        <v>124256.3082</v>
      </c>
      <c r="CU762" s="33">
        <v>128184.1715</v>
      </c>
      <c r="CV762" s="33">
        <v>135761.72210000001</v>
      </c>
      <c r="CW762" s="33">
        <v>127557.4552</v>
      </c>
      <c r="CX762" s="33">
        <v>128050.21980000001</v>
      </c>
      <c r="CY762" s="33">
        <v>132096.76379999999</v>
      </c>
      <c r="CZ762" s="33">
        <v>139735.07</v>
      </c>
      <c r="DA762" s="33">
        <v>131282.5324</v>
      </c>
      <c r="DB762" s="33">
        <v>131788.45699999999</v>
      </c>
      <c r="DC762" s="33">
        <v>135958.03599999999</v>
      </c>
      <c r="DD762" s="33">
        <v>143746.76850000001</v>
      </c>
      <c r="DE762" s="33">
        <v>135029.34779999999</v>
      </c>
      <c r="DF762" s="33">
        <v>135549.6391</v>
      </c>
      <c r="DG762" s="33">
        <v>139850.7787</v>
      </c>
      <c r="DH762" s="33">
        <v>147605.67449999999</v>
      </c>
      <c r="DI762" s="33">
        <v>138631.00099999999</v>
      </c>
      <c r="DJ762" s="33">
        <v>139164.98439999999</v>
      </c>
      <c r="DK762" s="33">
        <v>143594.17050000001</v>
      </c>
      <c r="DL762" s="33">
        <v>151431.59570000001</v>
      </c>
      <c r="DM762" s="33">
        <v>142203.17189999999</v>
      </c>
      <c r="DN762" s="33">
        <v>142751.7421</v>
      </c>
      <c r="DO762" s="33">
        <v>147307.1384</v>
      </c>
      <c r="DP762" s="33">
        <v>154810.85010000001</v>
      </c>
      <c r="DQ762" s="33">
        <v>145355.5632</v>
      </c>
      <c r="DR762" s="33">
        <v>145917.0717</v>
      </c>
      <c r="DS762" s="33">
        <v>150585.05530000001</v>
      </c>
      <c r="DT762" s="33">
        <v>158200.9847</v>
      </c>
      <c r="DU762" s="33">
        <v>148516.37220000001</v>
      </c>
      <c r="DV762" s="33">
        <v>149090.0232</v>
      </c>
      <c r="DW762" s="33">
        <v>153872.06150000001</v>
      </c>
      <c r="DX762" s="33">
        <v>161604.4039</v>
      </c>
      <c r="DY762" s="33">
        <v>151688.03049999999</v>
      </c>
      <c r="DZ762" s="33">
        <v>152274.4344</v>
      </c>
      <c r="EA762" s="33">
        <v>157171.61670000001</v>
      </c>
      <c r="EB762" s="33">
        <v>165074.9535</v>
      </c>
      <c r="EC762" s="33">
        <v>154919.36559999999</v>
      </c>
      <c r="ED762" s="33">
        <v>155518.1281</v>
      </c>
      <c r="EE762" s="33">
        <v>160534.5822</v>
      </c>
      <c r="EF762" s="33">
        <v>168614.61369999999</v>
      </c>
      <c r="EG762" s="33">
        <v>158214.72570000001</v>
      </c>
      <c r="EH762" s="33">
        <v>158825.51240000001</v>
      </c>
      <c r="EI762" s="33">
        <v>163964.462</v>
      </c>
      <c r="EJ762" s="33">
        <v>172178.05859999999</v>
      </c>
      <c r="EK762" s="33">
        <v>161531.0411</v>
      </c>
      <c r="EL762" s="33">
        <v>162153.38620000001</v>
      </c>
      <c r="EM762" s="33">
        <v>167417.04269999999</v>
      </c>
      <c r="EN762" s="33">
        <v>175710.13029999999</v>
      </c>
      <c r="EO762" s="33">
        <v>164814.60200000001</v>
      </c>
      <c r="EP762" s="33">
        <v>165449.19140000001</v>
      </c>
      <c r="EQ762" s="33">
        <v>170837.29149999999</v>
      </c>
      <c r="ER762" s="33">
        <v>179590.79829999999</v>
      </c>
      <c r="ES762" s="33">
        <v>168413.67120000001</v>
      </c>
      <c r="ET762" s="33">
        <v>169062.07930000001</v>
      </c>
      <c r="EU762" s="33">
        <v>174587.97990000001</v>
      </c>
      <c r="EV762" s="33">
        <v>183320.03400000001</v>
      </c>
      <c r="EW762" s="33">
        <v>171871.42170000001</v>
      </c>
      <c r="EX762" s="33">
        <v>172532.8285</v>
      </c>
      <c r="EY762" s="33">
        <v>178193.33720000001</v>
      </c>
      <c r="EZ762" s="33">
        <v>187005.1752</v>
      </c>
      <c r="FA762" s="33">
        <v>175289.53599999999</v>
      </c>
      <c r="FB762" s="33">
        <v>175963.8407</v>
      </c>
      <c r="FC762" s="33">
        <v>181757.69690000001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1" width="9.109375" style="33"/>
    <col min="102" max="102" width="14.88671875" style="33" bestFit="1" customWidth="1"/>
    <col min="103" max="103" width="14.44140625" style="66" bestFit="1" customWidth="1"/>
    <col min="104" max="106" width="14.88671875" style="66" bestFit="1" customWidth="1"/>
    <col min="107" max="107" width="14" style="33" bestFit="1" customWidth="1"/>
    <col min="108" max="110" width="14.44140625" style="33" bestFit="1" customWidth="1"/>
    <col min="111" max="16384" width="9.109375" style="33"/>
  </cols>
  <sheetData>
    <row r="2" spans="2:258" x14ac:dyDescent="0.3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45523.618260000003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45067.767679999997</v>
      </c>
      <c r="I4" s="1">
        <f>PLANEL_GerCrit_Trim_Resultado!V245</f>
        <v>42788.618620000001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43558.506719999998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44211.343849999997</v>
      </c>
      <c r="Q4" s="1">
        <f>PLANEL_GerCrit_Trim_Resultado!AD245</f>
        <v>41166.67052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48091.774859999998</v>
      </c>
      <c r="U4" s="1">
        <f>PLANEL_GerCrit_Trim_Resultado!AH245</f>
        <v>45073.851219999997</v>
      </c>
      <c r="V4" s="1">
        <f>PLANEL_GerCrit_Trim_Resultado!AI245</f>
        <v>45890.538529999998</v>
      </c>
      <c r="W4" s="1">
        <f>PLANEL_GerCrit_Trim_Resultado!AJ245</f>
        <v>60659.6325</v>
      </c>
      <c r="X4" s="1">
        <f>PLANEL_GerCrit_Trim_Resultado!AK245</f>
        <v>50909.806969999998</v>
      </c>
      <c r="Y4" s="1">
        <f>PLANEL_GerCrit_Trim_Resultado!AL245</f>
        <v>47836.484239999998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53343.054600000003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54392.18651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54954.405939999997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60879.943899999998</v>
      </c>
      <c r="AN4" s="1">
        <f>PLANEL_GerCrit_Trim_Resultado!BA245</f>
        <v>55221.628290000001</v>
      </c>
      <c r="AO4" s="1">
        <f>PLANEL_GerCrit_Trim_Resultado!BB245</f>
        <v>50036.922550000003</v>
      </c>
      <c r="AP4" s="1">
        <f>PLANEL_GerCrit_Trim_Resultado!BC245</f>
        <v>47956.928999999996</v>
      </c>
      <c r="AQ4" s="1">
        <f>PLANEL_GerCrit_Trim_Resultado!BD245</f>
        <v>60952.693700000003</v>
      </c>
      <c r="AR4" s="1">
        <f>PLANEL_GerCrit_Trim_Resultado!BE245</f>
        <v>55217.41691</v>
      </c>
      <c r="AS4" s="1">
        <f>PLANEL_GerCrit_Trim_Resultado!BF245</f>
        <v>50082.224069999997</v>
      </c>
      <c r="AT4" s="1">
        <f>PLANEL_GerCrit_Trim_Resultado!BG245</f>
        <v>48007.22509</v>
      </c>
      <c r="AU4" s="1">
        <f>PLANEL_GerCrit_Trim_Resultado!BH245</f>
        <v>61222.279020000002</v>
      </c>
      <c r="AV4" s="1">
        <f>PLANEL_GerCrit_Trim_Resultado!BI245</f>
        <v>56251.47595</v>
      </c>
      <c r="AW4" s="1">
        <f>PLANEL_GerCrit_Trim_Resultado!BJ245</f>
        <v>50293.521200000003</v>
      </c>
      <c r="AX4" s="1">
        <f>PLANEL_GerCrit_Trim_Resultado!BK245</f>
        <v>48255.30601</v>
      </c>
      <c r="AY4" s="1">
        <f>PLANEL_GerCrit_Trim_Resultado!BL245</f>
        <v>61494.812989999999</v>
      </c>
      <c r="AZ4" s="1">
        <f>PLANEL_GerCrit_Trim_Resultado!BM245</f>
        <v>55767.474199999997</v>
      </c>
      <c r="BA4" s="1">
        <f>PLANEL_GerCrit_Trim_Resultado!BN245</f>
        <v>50433.401279999998</v>
      </c>
      <c r="BB4" s="1">
        <f>PLANEL_GerCrit_Trim_Resultado!BO245</f>
        <v>48392.250390000001</v>
      </c>
      <c r="BC4" s="1">
        <f>PLANEL_GerCrit_Trim_Resultado!BP245</f>
        <v>62463.418510000003</v>
      </c>
      <c r="BD4" s="1">
        <f>PLANEL_GerCrit_Trim_Resultado!BQ245</f>
        <v>60698.357109999997</v>
      </c>
      <c r="BE4" s="1">
        <f>PLANEL_GerCrit_Trim_Resultado!BR245</f>
        <v>51254.390469999998</v>
      </c>
      <c r="BF4" s="1">
        <f>PLANEL_GerCrit_Trim_Resultado!BS245</f>
        <v>49319.646260000001</v>
      </c>
      <c r="BG4" s="1">
        <f>PLANEL_GerCrit_Trim_Resultado!BT245</f>
        <v>64623.18045</v>
      </c>
      <c r="BH4" s="1">
        <f>PLANEL_GerCrit_Trim_Resultado!BU245</f>
        <v>62495.42439</v>
      </c>
      <c r="BI4" s="1">
        <f>PLANEL_GerCrit_Trim_Resultado!BV245</f>
        <v>53103.978690000004</v>
      </c>
      <c r="BJ4" s="1">
        <f>PLANEL_GerCrit_Trim_Resultado!BW245</f>
        <v>51462.403850000002</v>
      </c>
      <c r="BK4" s="1">
        <f>PLANEL_GerCrit_Trim_Resultado!BX245</f>
        <v>64623.18045</v>
      </c>
      <c r="BL4" s="1">
        <f>PLANEL_GerCrit_Trim_Resultado!BY245</f>
        <v>61098.359250000001</v>
      </c>
      <c r="BM4" s="1">
        <f>PLANEL_GerCrit_Trim_Resultado!BZ245</f>
        <v>52468.923479999998</v>
      </c>
      <c r="BN4" s="1">
        <f>PLANEL_GerCrit_Trim_Resultado!CA245</f>
        <v>51462.403850000002</v>
      </c>
      <c r="BO4" s="1">
        <f>PLANEL_GerCrit_Trim_Resultado!CB245</f>
        <v>64623.18045</v>
      </c>
      <c r="BP4" s="1">
        <f>PLANEL_GerCrit_Trim_Resultado!CC245</f>
        <v>62472.90739</v>
      </c>
      <c r="BQ4" s="1">
        <f>PLANEL_GerCrit_Trim_Resultado!CD245</f>
        <v>52464.966249999998</v>
      </c>
      <c r="BR4" s="1">
        <f>PLANEL_GerCrit_Trim_Resultado!CE245</f>
        <v>51462.403850000002</v>
      </c>
      <c r="BS4" s="1">
        <f>PLANEL_GerCrit_Trim_Resultado!CF245</f>
        <v>64623.18045</v>
      </c>
      <c r="BT4" s="1">
        <f>PLANEL_GerCrit_Trim_Resultado!CG245</f>
        <v>62374.154309999998</v>
      </c>
      <c r="BU4" s="1">
        <f>PLANEL_GerCrit_Trim_Resultado!CH245</f>
        <v>52460.426350000002</v>
      </c>
      <c r="BV4" s="1">
        <f>PLANEL_GerCrit_Trim_Resultado!CI245</f>
        <v>51462.403850000002</v>
      </c>
      <c r="BW4" s="1">
        <f>PLANEL_GerCrit_Trim_Resultado!CJ245</f>
        <v>64623.18045</v>
      </c>
      <c r="BX4" s="1">
        <f>PLANEL_GerCrit_Trim_Resultado!CK245</f>
        <v>62269.913489999999</v>
      </c>
      <c r="BY4" s="1">
        <f>PLANEL_GerCrit_Trim_Resultado!CL245</f>
        <v>52454.587169999999</v>
      </c>
      <c r="BZ4" s="1">
        <f>PLANEL_GerCrit_Trim_Resultado!CM245</f>
        <v>51462.403850000002</v>
      </c>
      <c r="CA4" s="1">
        <f>PLANEL_GerCrit_Trim_Resultado!CN245</f>
        <v>64658.079259999999</v>
      </c>
      <c r="CB4" s="1">
        <f>PLANEL_GerCrit_Trim_Resultado!CO245</f>
        <v>63224.662949999998</v>
      </c>
      <c r="CC4" s="1">
        <f>PLANEL_GerCrit_Trim_Resultado!CP245</f>
        <v>52463.757429999998</v>
      </c>
      <c r="CD4" s="1">
        <f>PLANEL_GerCrit_Trim_Resultado!CQ245</f>
        <v>51475.18217</v>
      </c>
      <c r="CE4" s="1">
        <f>PLANEL_GerCrit_Trim_Resultado!CR245</f>
        <v>64769.062140000002</v>
      </c>
      <c r="CF4" s="1">
        <f>PLANEL_GerCrit_Trim_Resultado!CS245</f>
        <v>63350.696150000003</v>
      </c>
      <c r="CG4" s="1">
        <f>PLANEL_GerCrit_Trim_Resultado!CT245</f>
        <v>52506.875379999998</v>
      </c>
      <c r="CH4" s="1">
        <f>PLANEL_GerCrit_Trim_Resultado!CU245</f>
        <v>51515.818939999997</v>
      </c>
      <c r="CI4" s="1">
        <f>PLANEL_GerCrit_Trim_Resultado!CV245</f>
        <v>65353.924729999999</v>
      </c>
      <c r="CJ4" s="1">
        <f>PLANEL_GerCrit_Trim_Resultado!CW245</f>
        <v>63899.970679999999</v>
      </c>
      <c r="CK4" s="1">
        <f>PLANEL_GerCrit_Trim_Resultado!CX245</f>
        <v>52699.698190000003</v>
      </c>
      <c r="CL4" s="1">
        <f>PLANEL_GerCrit_Trim_Resultado!CY245</f>
        <v>51761.006009999997</v>
      </c>
      <c r="CM4" s="1">
        <f>PLANEL_GerCrit_Trim_Resultado!CZ245</f>
        <v>66722.58322</v>
      </c>
      <c r="CN4" s="1">
        <f>PLANEL_GerCrit_Trim_Resultado!DA245</f>
        <v>65117.25202</v>
      </c>
      <c r="CO4" s="1">
        <f>PLANEL_GerCrit_Trim_Resultado!DB245</f>
        <v>53116.56366</v>
      </c>
      <c r="CP4" s="1">
        <f>PLANEL_GerCrit_Trim_Resultado!DC245</f>
        <v>52353.171779999997</v>
      </c>
      <c r="CQ4" s="1">
        <f>PLANEL_GerCrit_Trim_Resultado!DD245</f>
        <v>66785.690270000006</v>
      </c>
      <c r="CR4" s="1">
        <f>PLANEL_GerCrit_Trim_Resultado!DE245</f>
        <v>65173.379260000002</v>
      </c>
      <c r="CS4" s="1">
        <f>PLANEL_GerCrit_Trim_Resultado!DF245</f>
        <v>53134.839690000001</v>
      </c>
      <c r="CT4" s="1">
        <f>PLANEL_GerCrit_Trim_Resultado!DG245</f>
        <v>52380.475769999997</v>
      </c>
      <c r="CU4" s="1">
        <f>PLANEL_GerCrit_Trim_Resultado!DH245</f>
        <v>67035.395539999998</v>
      </c>
      <c r="CV4" s="1">
        <f>PLANEL_GerCrit_Trim_Resultado!DI245</f>
        <v>65377.375330000003</v>
      </c>
      <c r="CW4" s="1">
        <f>PLANEL_GerCrit_Trim_Resultado!DJ245</f>
        <v>53958.342279999997</v>
      </c>
      <c r="CX4" s="1">
        <f>PLANEL_GerCrit_Trim_Resultado!DK245</f>
        <v>52565.023809999999</v>
      </c>
      <c r="CY4" s="68">
        <f>PLANEL_GerCrit_Trim_Resultado!DL245</f>
        <v>67035.395539999998</v>
      </c>
      <c r="CZ4" s="68">
        <f>PLANEL_GerCrit_Trim_Resultado!DM245</f>
        <v>65377.375330000003</v>
      </c>
      <c r="DA4" s="68">
        <f>PLANEL_GerCrit_Trim_Resultado!DN245</f>
        <v>53262.662510000002</v>
      </c>
      <c r="DB4" s="68">
        <f>PLANEL_GerCrit_Trim_Resultado!DO245</f>
        <v>52565.023809999999</v>
      </c>
      <c r="DC4" s="1">
        <f>PLANEL_GerCrit_Trim_Resultado!DP245</f>
        <v>67035.395539999998</v>
      </c>
      <c r="DD4" s="1">
        <f>PLANEL_GerCrit_Trim_Resultado!DQ245</f>
        <v>65377.375330000003</v>
      </c>
      <c r="DE4" s="1">
        <f>PLANEL_GerCrit_Trim_Resultado!DR245</f>
        <v>52670.878839999998</v>
      </c>
      <c r="DF4" s="1">
        <f>PLANEL_GerCrit_Trim_Resultado!DS245</f>
        <v>52565.023809999999</v>
      </c>
      <c r="DG4" s="1">
        <f>PLANEL_GerCrit_Trim_Resultado!DT245</f>
        <v>67035.395539999998</v>
      </c>
      <c r="DH4" s="1">
        <f>PLANEL_GerCrit_Trim_Resultado!DU245</f>
        <v>65377.375330000003</v>
      </c>
      <c r="DI4" s="1">
        <f>PLANEL_GerCrit_Trim_Resultado!DV245</f>
        <v>52667.185559999998</v>
      </c>
      <c r="DJ4" s="1">
        <f>PLANEL_GerCrit_Trim_Resultado!DW245</f>
        <v>52565.023809999999</v>
      </c>
      <c r="DK4" s="1">
        <f>PLANEL_GerCrit_Trim_Resultado!DX245</f>
        <v>67035.395539999998</v>
      </c>
      <c r="DL4" s="1">
        <f>PLANEL_GerCrit_Trim_Resultado!DY245</f>
        <v>65377.375330000003</v>
      </c>
      <c r="DM4" s="1">
        <f>PLANEL_GerCrit_Trim_Resultado!DZ245</f>
        <v>52663.183250000002</v>
      </c>
      <c r="DN4" s="1">
        <f>PLANEL_GerCrit_Trim_Resultado!EA245</f>
        <v>52565.023809999999</v>
      </c>
      <c r="DO4" s="1">
        <f>PLANEL_GerCrit_Trim_Resultado!EB245</f>
        <v>67035.395539999998</v>
      </c>
      <c r="DP4" s="1">
        <f>PLANEL_GerCrit_Trim_Resultado!EC245</f>
        <v>65377.375330000003</v>
      </c>
      <c r="DQ4" s="1">
        <f>PLANEL_GerCrit_Trim_Resultado!ED245</f>
        <v>52659.849439999998</v>
      </c>
      <c r="DR4" s="1">
        <f>PLANEL_GerCrit_Trim_Resultado!EE245</f>
        <v>52565.023809999999</v>
      </c>
      <c r="DS4" s="1">
        <f>PLANEL_GerCrit_Trim_Resultado!EF245</f>
        <v>67035.395539999998</v>
      </c>
      <c r="DT4" s="1">
        <f>PLANEL_GerCrit_Trim_Resultado!EG245</f>
        <v>65377.375330000003</v>
      </c>
      <c r="DU4" s="1">
        <f>PLANEL_GerCrit_Trim_Resultado!EH245</f>
        <v>52655.783089999997</v>
      </c>
      <c r="DV4" s="1">
        <f>PLANEL_GerCrit_Trim_Resultado!EI245</f>
        <v>52565.023809999999</v>
      </c>
      <c r="DW4" s="1">
        <f>PLANEL_GerCrit_Trim_Resultado!EJ245</f>
        <v>67035.395539999998</v>
      </c>
      <c r="DX4" s="1">
        <f>PLANEL_GerCrit_Trim_Resultado!EK245</f>
        <v>65377.375330000003</v>
      </c>
      <c r="DY4" s="1">
        <f>PLANEL_GerCrit_Trim_Resultado!EL245</f>
        <v>52654.298909999998</v>
      </c>
      <c r="DZ4" s="1">
        <f>PLANEL_GerCrit_Trim_Resultado!EM245</f>
        <v>52565.023809999999</v>
      </c>
      <c r="EA4" s="1">
        <f>PLANEL_GerCrit_Trim_Resultado!EN245</f>
        <v>67035.395539999998</v>
      </c>
      <c r="EB4" s="1">
        <f>PLANEL_GerCrit_Trim_Resultado!EO245</f>
        <v>65377.375330000003</v>
      </c>
      <c r="EC4" s="1">
        <f>PLANEL_GerCrit_Trim_Resultado!EP245</f>
        <v>52653.306409999997</v>
      </c>
      <c r="ED4" s="1">
        <f>PLANEL_GerCrit_Trim_Resultado!EQ245</f>
        <v>52565.023809999999</v>
      </c>
      <c r="EE4" s="1">
        <f>PLANEL_GerCrit_Trim_Resultado!ER245</f>
        <v>67131.656600000002</v>
      </c>
      <c r="EF4" s="1">
        <f>PLANEL_GerCrit_Trim_Resultado!ES245</f>
        <v>65462.989679999999</v>
      </c>
      <c r="EG4" s="1">
        <f>PLANEL_GerCrit_Trim_Resultado!ET245</f>
        <v>51245.29176</v>
      </c>
      <c r="EH4" s="1">
        <f>PLANEL_GerCrit_Trim_Resultado!EU245</f>
        <v>52606.672259999999</v>
      </c>
      <c r="EI4" s="1">
        <f>PLANEL_GerCrit_Trim_Resultado!EV245</f>
        <v>67131.656600000002</v>
      </c>
      <c r="EJ4" s="1">
        <f>PLANEL_GerCrit_Trim_Resultado!EW245</f>
        <v>65462.989679999999</v>
      </c>
      <c r="EK4" s="1">
        <f>PLANEL_GerCrit_Trim_Resultado!EX245</f>
        <v>49132.781150000003</v>
      </c>
      <c r="EL4" s="1">
        <f>PLANEL_GerCrit_Trim_Resultado!EY245</f>
        <v>52606.672259999999</v>
      </c>
      <c r="EM4" s="1">
        <f>PLANEL_GerCrit_Trim_Resultado!EZ245</f>
        <v>67153.528810000003</v>
      </c>
      <c r="EN4" s="1">
        <f>PLANEL_GerCrit_Trim_Resultado!FA245</f>
        <v>65482.190139999999</v>
      </c>
      <c r="EO4" s="1">
        <f>PLANEL_GerCrit_Trim_Resultado!FB245</f>
        <v>46817.264049999998</v>
      </c>
      <c r="EP4" s="1">
        <f>PLANEL_GerCrit_Trim_Resultado!FC245</f>
        <v>52621.79376</v>
      </c>
    </row>
    <row r="5" spans="2:258" x14ac:dyDescent="0.3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3547.7495210000002</v>
      </c>
      <c r="Y5" s="1">
        <f>PLANEL_GerCrit_Trim_Resultado!AL257</f>
        <v>2934.2006689999998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4824.122163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5985.6377860000002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5798.9477120000001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6464.026793</v>
      </c>
      <c r="AN5" s="1">
        <f>PLANEL_GerCrit_Trim_Resultado!BA257</f>
        <v>6069.2321480000001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7938.1136029999998</v>
      </c>
      <c r="AR5" s="1">
        <f>PLANEL_GerCrit_Trim_Resultado!BE257</f>
        <v>7531.7014390000004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6390.4145079999998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7938.1136029999998</v>
      </c>
      <c r="AZ5" s="1">
        <f>PLANEL_GerCrit_Trim_Resultado!BM257</f>
        <v>7531.5460309999999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7938.1136029999998</v>
      </c>
      <c r="BD5" s="1">
        <f>PLANEL_GerCrit_Trim_Resultado!BQ257</f>
        <v>3860.734856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7938.1136029999998</v>
      </c>
      <c r="BH5" s="1">
        <f>PLANEL_GerCrit_Trim_Resultado!BU257</f>
        <v>5542.0796380000002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7938.1136029999998</v>
      </c>
      <c r="BL5" s="1">
        <f>PLANEL_GerCrit_Trim_Resultado!BY257</f>
        <v>5056.8999569999996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7938.1136029999998</v>
      </c>
      <c r="BP5" s="1">
        <f>PLANEL_GerCrit_Trim_Resultado!CC257</f>
        <v>5058.6061890000001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7938.1136029999998</v>
      </c>
      <c r="BT5" s="1">
        <f>PLANEL_GerCrit_Trim_Resultado!CG257</f>
        <v>6267.5345070000003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7938.1136029999998</v>
      </c>
      <c r="BX5" s="1">
        <f>PLANEL_GerCrit_Trim_Resultado!CK257</f>
        <v>7484.089121</v>
      </c>
      <c r="BY5" s="1">
        <f>PLANEL_GerCrit_Trim_Resultado!CL257</f>
        <v>6399.1372419999998</v>
      </c>
      <c r="BZ5" s="1">
        <f>PLANEL_GerCrit_Trim_Resultado!CM257</f>
        <v>6983.5825960000002</v>
      </c>
      <c r="CA5" s="1">
        <f>PLANEL_GerCrit_Trim_Resultado!CN257</f>
        <v>7938.1136029999998</v>
      </c>
      <c r="CB5" s="1">
        <f>PLANEL_GerCrit_Trim_Resultado!CO257</f>
        <v>7535.0498699999998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7184.1114100000004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7127.360267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1011.218117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1894.5198459999999</v>
      </c>
      <c r="AE7" s="18">
        <f>PLANEL_GerCrit_Trim_Resultado!AR149</f>
        <v>205.87643750000001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82.258750000000006</v>
      </c>
      <c r="AN7" s="18">
        <f>PLANEL_GerCrit_Trim_Resultado!BA149</f>
        <v>0</v>
      </c>
      <c r="AO7" s="18">
        <f>PLANEL_GerCrit_Trim_Resultado!BB149</f>
        <v>105.4398774</v>
      </c>
      <c r="AP7" s="18">
        <f>PLANEL_GerCrit_Trim_Resultado!BC149</f>
        <v>1793.264124</v>
      </c>
      <c r="AQ7" s="18">
        <f>PLANEL_GerCrit_Trim_Resultado!BD149</f>
        <v>0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984.86778800000002</v>
      </c>
      <c r="AU7" s="18">
        <f>PLANEL_GerCrit_Trim_Resultado!BH149</f>
        <v>0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3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3981.5566520000002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4902.3080749999999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6281.1646330000003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5488.5423229999997</v>
      </c>
      <c r="AH8" s="18">
        <f>PLANEL_GerCrit_Trim_Resultado!AU113+PLANEL_GerCrit_Trim_Resultado!AU125+PLANEL_GerCrit_Trim_Resultado!AU137</f>
        <v>7383.9361280000003</v>
      </c>
      <c r="AI8" s="18">
        <f>PLANEL_GerCrit_Trim_Resultado!AV113+PLANEL_GerCrit_Trim_Resultado!AV125+PLANEL_GerCrit_Trim_Resultado!AV137</f>
        <v>6294.0794589999996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5207.1919079999998</v>
      </c>
      <c r="AL8" s="18">
        <f>PLANEL_GerCrit_Trim_Resultado!AY113+PLANEL_GerCrit_Trim_Resultado!AY125+PLANEL_GerCrit_Trim_Resultado!AY137</f>
        <v>7437.9664579999999</v>
      </c>
      <c r="AM8" s="18">
        <f>PLANEL_GerCrit_Trim_Resultado!AZ113+PLANEL_GerCrit_Trim_Resultado!AZ125+PLANEL_GerCrit_Trim_Resultado!AZ137</f>
        <v>5454.1286140000002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5779.9674960000002</v>
      </c>
      <c r="AP8" s="18">
        <f>PLANEL_GerCrit_Trim_Resultado!BC113+PLANEL_GerCrit_Trim_Resultado!BC125+PLANEL_GerCrit_Trim_Resultado!BC137</f>
        <v>6827.136657</v>
      </c>
      <c r="AQ8" s="18">
        <f>PLANEL_GerCrit_Trim_Resultado!BD113+PLANEL_GerCrit_Trim_Resultado!BD125+PLANEL_GerCrit_Trim_Resultado!BD137</f>
        <v>3973.2175350000002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4142.8752480000003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3718.5855339999998</v>
      </c>
      <c r="AV8" s="18">
        <f>PLANEL_GerCrit_Trim_Resultado!BI113+PLANEL_GerCrit_Trim_Resultado!BI125+PLANEL_GerCrit_Trim_Resultado!BI137</f>
        <v>2314.1337509999998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4126.7750020000003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4073.9078669999999</v>
      </c>
      <c r="BB8" s="18">
        <f>PLANEL_GerCrit_Trim_Resultado!BO113+PLANEL_GerCrit_Trim_Resultado!BO125+PLANEL_GerCrit_Trim_Resultado!BO137</f>
        <v>4187.3071259999997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4007.743833</v>
      </c>
      <c r="BF8" s="18">
        <f>PLANEL_GerCrit_Trim_Resultado!BS113+PLANEL_GerCrit_Trim_Resultado!BS125+PLANEL_GerCrit_Trim_Resultado!BS137</f>
        <v>4141.413579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4381.7573849999999</v>
      </c>
      <c r="BJ8" s="18">
        <f>PLANEL_GerCrit_Trim_Resultado!BW113+PLANEL_GerCrit_Trim_Resultado!BW125+PLANEL_GerCrit_Trim_Resultado!BW137</f>
        <v>4734.0009600000003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3850.6114080000002</v>
      </c>
      <c r="BN8" s="18">
        <f>PLANEL_GerCrit_Trim_Resultado!CA113+PLANEL_GerCrit_Trim_Resultado!CA125+PLANEL_GerCrit_Trim_Resultado!CA137</f>
        <v>4506.3668870000001</v>
      </c>
      <c r="BO8" s="18">
        <f>PLANEL_GerCrit_Trim_Resultado!CB113+PLANEL_GerCrit_Trim_Resultado!CB125+PLANEL_GerCrit_Trim_Resultado!CB137</f>
        <v>3927.466484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3263.2091496000003</v>
      </c>
      <c r="BR8" s="18">
        <f>PLANEL_GerCrit_Trim_Resultado!CE113+PLANEL_GerCrit_Trim_Resultado!CE125+PLANEL_GerCrit_Trim_Resultado!CE137</f>
        <v>4085.6232530000002</v>
      </c>
      <c r="BS8" s="18">
        <f>PLANEL_GerCrit_Trim_Resultado!CF113+PLANEL_GerCrit_Trim_Resultado!CF125+PLANEL_GerCrit_Trim_Resultado!CF137</f>
        <v>4689.4462039999999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3344.6933200000003</v>
      </c>
      <c r="BV8" s="18">
        <f>PLANEL_GerCrit_Trim_Resultado!CI113+PLANEL_GerCrit_Trim_Resultado!CI125+PLANEL_GerCrit_Trim_Resultado!CI137</f>
        <v>4772.5401339999999</v>
      </c>
      <c r="BW8" s="18">
        <f>PLANEL_GerCrit_Trim_Resultado!CJ113+PLANEL_GerCrit_Trim_Resultado!CJ125+PLANEL_GerCrit_Trim_Resultado!CJ137</f>
        <v>5454.4207179999994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3898.0167119999996</v>
      </c>
      <c r="BZ8" s="18">
        <f>PLANEL_GerCrit_Trim_Resultado!CM113+PLANEL_GerCrit_Trim_Resultado!CM125+PLANEL_GerCrit_Trim_Resultado!CM137</f>
        <v>5459.457015</v>
      </c>
      <c r="CA8" s="18">
        <f>PLANEL_GerCrit_Trim_Resultado!CN113+PLANEL_GerCrit_Trim_Resultado!CN125+PLANEL_GerCrit_Trim_Resultado!CN137</f>
        <v>5157.2341990000004</v>
      </c>
      <c r="CB8" s="18">
        <f>PLANEL_GerCrit_Trim_Resultado!CO113+PLANEL_GerCrit_Trim_Resultado!CO125+PLANEL_GerCrit_Trim_Resultado!CO137</f>
        <v>1281.8039269999999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5157.2341990000004</v>
      </c>
      <c r="CE8" s="18">
        <f>PLANEL_GerCrit_Trim_Resultado!CR113+PLANEL_GerCrit_Trim_Resultado!CR125+PLANEL_GerCrit_Trim_Resultado!CR137</f>
        <v>5844.1510799999996</v>
      </c>
      <c r="CF8" s="18">
        <f>PLANEL_GerCrit_Trim_Resultado!CS113+PLANEL_GerCrit_Trim_Resultado!CS125+PLANEL_GerCrit_Trim_Resultado!CS137</f>
        <v>1852.2368180000001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5844.1510799999996</v>
      </c>
      <c r="CI8" s="18">
        <f>PLANEL_GerCrit_Trim_Resultado!CV113+PLANEL_GerCrit_Trim_Resultado!CV125+PLANEL_GerCrit_Trim_Resultado!CV137</f>
        <v>6510.6123709999993</v>
      </c>
      <c r="CJ8" s="18">
        <f>PLANEL_GerCrit_Trim_Resultado!CW113+PLANEL_GerCrit_Trim_Resultado!CW125+PLANEL_GerCrit_Trim_Resultado!CW137</f>
        <v>2143.2466916000003</v>
      </c>
      <c r="CK8" s="18">
        <f>PLANEL_GerCrit_Trim_Resultado!CX113+PLANEL_GerCrit_Trim_Resultado!CX125+PLANEL_GerCrit_Trim_Resultado!CX137</f>
        <v>4308.4134519999998</v>
      </c>
      <c r="CL8" s="18">
        <f>PLANEL_GerCrit_Trim_Resultado!CY113+PLANEL_GerCrit_Trim_Resultado!CY125+PLANEL_GerCrit_Trim_Resultado!CY137</f>
        <v>6531.0679609999997</v>
      </c>
      <c r="CM8" s="18">
        <f>PLANEL_GerCrit_Trim_Resultado!CZ113+PLANEL_GerCrit_Trim_Resultado!CZ125+PLANEL_GerCrit_Trim_Resultado!CZ137</f>
        <v>6695.5496309999999</v>
      </c>
      <c r="CN8" s="18">
        <f>PLANEL_GerCrit_Trim_Resultado!DA113+PLANEL_GerCrit_Trim_Resultado!DA125+PLANEL_GerCrit_Trim_Resultado!DA137</f>
        <v>1257.0795270000001</v>
      </c>
      <c r="CO8" s="18">
        <f>PLANEL_GerCrit_Trim_Resultado!DB113+PLANEL_GerCrit_Trim_Resultado!DB125+PLANEL_GerCrit_Trim_Resultado!DB137</f>
        <v>4292.8755238000003</v>
      </c>
      <c r="CP8" s="18">
        <f>PLANEL_GerCrit_Trim_Resultado!DC113+PLANEL_GerCrit_Trim_Resultado!DC125+PLANEL_GerCrit_Trim_Resultado!DC137</f>
        <v>6695.5496309999999</v>
      </c>
      <c r="CQ8" s="18">
        <f>PLANEL_GerCrit_Trim_Resultado!DD113+PLANEL_GerCrit_Trim_Resultado!DD125+PLANEL_GerCrit_Trim_Resultado!DD137</f>
        <v>7382.466512</v>
      </c>
      <c r="CR8" s="18">
        <f>PLANEL_GerCrit_Trim_Resultado!DE113+PLANEL_GerCrit_Trim_Resultado!DE125+PLANEL_GerCrit_Trim_Resultado!DE137</f>
        <v>3728.207942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7382.466512</v>
      </c>
      <c r="CU8" s="18">
        <f>PLANEL_GerCrit_Trim_Resultado!DH113+PLANEL_GerCrit_Trim_Resultado!DH125+PLANEL_GerCrit_Trim_Resultado!DH137</f>
        <v>8043.3097930000004</v>
      </c>
      <c r="CV8" s="18">
        <f>PLANEL_GerCrit_Trim_Resultado!DI113+PLANEL_GerCrit_Trim_Resultado!DI125+PLANEL_GerCrit_Trim_Resultado!DI137</f>
        <v>4970.2585669999999</v>
      </c>
      <c r="CW8" s="18">
        <f>PLANEL_GerCrit_Trim_Resultado!DJ113+PLANEL_GerCrit_Trim_Resultado!DJ125+PLANEL_GerCrit_Trim_Resultado!DJ137</f>
        <v>6247.1023030000006</v>
      </c>
      <c r="CX8" s="18">
        <f>PLANEL_GerCrit_Trim_Resultado!DK113+PLANEL_GerCrit_Trim_Resultado!DK125+PLANEL_GerCrit_Trim_Resultado!DK137</f>
        <v>8189.1961350000001</v>
      </c>
      <c r="CY8" s="69">
        <f>PLANEL_GerCrit_Trim_Resultado!DL113+PLANEL_GerCrit_Trim_Resultado!DL125+PLANEL_GerCrit_Trim_Resultado!DL137</f>
        <v>7499.0167350000002</v>
      </c>
      <c r="CZ8" s="69">
        <f>PLANEL_GerCrit_Trim_Resultado!DM113+PLANEL_GerCrit_Trim_Resultado!DM125+PLANEL_GerCrit_Trim_Resultado!DM137</f>
        <v>1316.7648059999999</v>
      </c>
      <c r="DA8" s="69">
        <f>PLANEL_GerCrit_Trim_Resultado!DN113+PLANEL_GerCrit_Trim_Resultado!DN125+PLANEL_GerCrit_Trim_Resultado!DN137</f>
        <v>4087.4043078</v>
      </c>
      <c r="DB8" s="69">
        <f>PLANEL_GerCrit_Trim_Resultado!DO113+PLANEL_GerCrit_Trim_Resultado!DO125+PLANEL_GerCrit_Trim_Resultado!DO137</f>
        <v>8043.3097930000004</v>
      </c>
      <c r="DC8" s="18">
        <f>PLANEL_GerCrit_Trim_Resultado!DP113+PLANEL_GerCrit_Trim_Resultado!DP125+PLANEL_GerCrit_Trim_Resultado!DP137</f>
        <v>6326.1025863000004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2603.9744482999999</v>
      </c>
      <c r="DF8" s="18">
        <f>PLANEL_GerCrit_Trim_Resultado!DS113+PLANEL_GerCrit_Trim_Resultado!DS125+PLANEL_GerCrit_Trim_Resultado!DS137</f>
        <v>6403.9447367000002</v>
      </c>
      <c r="DG8" s="18">
        <f>PLANEL_GerCrit_Trim_Resultado!DT113+PLANEL_GerCrit_Trim_Resultado!DT125+PLANEL_GerCrit_Trim_Resultado!DT137</f>
        <v>6870.3956435999999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2231.6745212999999</v>
      </c>
      <c r="DJ8" s="18">
        <f>PLANEL_GerCrit_Trim_Resultado!DW113+PLANEL_GerCrit_Trim_Resultado!DW125+PLANEL_GerCrit_Trim_Resultado!DW137</f>
        <v>6326.1025863000004</v>
      </c>
      <c r="DK8" s="18">
        <f>PLANEL_GerCrit_Trim_Resultado!DX113+PLANEL_GerCrit_Trim_Resultado!DX125+PLANEL_GerCrit_Trim_Resultado!DX137</f>
        <v>6485.3777031999998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2192.6828222999998</v>
      </c>
      <c r="DN8" s="18">
        <f>PLANEL_GerCrit_Trim_Resultado!EA113+PLANEL_GerCrit_Trim_Resultado!EA125+PLANEL_GerCrit_Trim_Resultado!EA137</f>
        <v>6326.1025863000004</v>
      </c>
      <c r="DO8" s="18">
        <f>PLANEL_GerCrit_Trim_Resultado!EB113+PLANEL_GerCrit_Trim_Resultado!EB125+PLANEL_GerCrit_Trim_Resultado!EB137</f>
        <v>6326.1025863000004</v>
      </c>
      <c r="DP8" s="18">
        <f>PLANEL_GerCrit_Trim_Resultado!EC113+PLANEL_GerCrit_Trim_Resultado!EC125+PLANEL_GerCrit_Trim_Resultado!EC137</f>
        <v>511.88299810000001</v>
      </c>
      <c r="DQ8" s="18">
        <f>PLANEL_GerCrit_Trim_Resultado!ED113+PLANEL_GerCrit_Trim_Resultado!ED125+PLANEL_GerCrit_Trim_Resultado!ED137</f>
        <v>1664.5425112999999</v>
      </c>
      <c r="DR8" s="18">
        <f>PLANEL_GerCrit_Trim_Resultado!EE113+PLANEL_GerCrit_Trim_Resultado!EE125+PLANEL_GerCrit_Trim_Resultado!EE137</f>
        <v>6326.1025863000004</v>
      </c>
      <c r="DS8" s="18">
        <f>PLANEL_GerCrit_Trim_Resultado!EF113+PLANEL_GerCrit_Trim_Resultado!EF125+PLANEL_GerCrit_Trim_Resultado!EF137</f>
        <v>6726.5449863000003</v>
      </c>
      <c r="DT8" s="18">
        <f>PLANEL_GerCrit_Trim_Resultado!EG113+PLANEL_GerCrit_Trim_Resultado!EG125+PLANEL_GerCrit_Trim_Resultado!EG137</f>
        <v>941.67495640000004</v>
      </c>
      <c r="DU8" s="18">
        <f>PLANEL_GerCrit_Trim_Resultado!EH113+PLANEL_GerCrit_Trim_Resultado!EH125+PLANEL_GerCrit_Trim_Resultado!EH137</f>
        <v>1962.5174750000001</v>
      </c>
      <c r="DV8" s="18">
        <f>PLANEL_GerCrit_Trim_Resultado!EI113+PLANEL_GerCrit_Trim_Resultado!EI125+PLANEL_GerCrit_Trim_Resultado!EI137</f>
        <v>6504.5900196000002</v>
      </c>
      <c r="DW8" s="18">
        <f>PLANEL_GerCrit_Trim_Resultado!EJ113+PLANEL_GerCrit_Trim_Resultado!EJ125+PLANEL_GerCrit_Trim_Resultado!EJ137</f>
        <v>6726.5449863000003</v>
      </c>
      <c r="DX8" s="18">
        <f>PLANEL_GerCrit_Trim_Resultado!EK113+PLANEL_GerCrit_Trim_Resultado!EK125+PLANEL_GerCrit_Trim_Resultado!EK137</f>
        <v>1889.9685489999999</v>
      </c>
      <c r="DY8" s="18">
        <f>PLANEL_GerCrit_Trim_Resultado!EL113+PLANEL_GerCrit_Trim_Resultado!EL125+PLANEL_GerCrit_Trim_Resultado!EL137</f>
        <v>3279.803848</v>
      </c>
      <c r="DZ8" s="18">
        <f>PLANEL_GerCrit_Trim_Resultado!EM113+PLANEL_GerCrit_Trim_Resultado!EM125+PLANEL_GerCrit_Trim_Resultado!EM137</f>
        <v>6726.5449863000003</v>
      </c>
      <c r="EA8" s="18">
        <f>PLANEL_GerCrit_Trim_Resultado!EN113+PLANEL_GerCrit_Trim_Resultado!EN125+PLANEL_GerCrit_Trim_Resultado!EN137</f>
        <v>7541.1318167999998</v>
      </c>
      <c r="EB8" s="18">
        <f>PLANEL_GerCrit_Trim_Resultado!EO113+PLANEL_GerCrit_Trim_Resultado!EO125+PLANEL_GerCrit_Trim_Resultado!EO137</f>
        <v>3458.1413378999996</v>
      </c>
      <c r="EC8" s="18">
        <f>PLANEL_GerCrit_Trim_Resultado!EP113+PLANEL_GerCrit_Trim_Resultado!EP125+PLANEL_GerCrit_Trim_Resultado!EP137</f>
        <v>4744.9295305000005</v>
      </c>
      <c r="ED8" s="18">
        <f>PLANEL_GerCrit_Trim_Resultado!EQ113+PLANEL_GerCrit_Trim_Resultado!EQ125+PLANEL_GerCrit_Trim_Resultado!EQ137</f>
        <v>7541.1318167999998</v>
      </c>
      <c r="EE8" s="18">
        <f>PLANEL_GerCrit_Trim_Resultado!ER113+PLANEL_GerCrit_Trim_Resultado!ER125+PLANEL_GerCrit_Trim_Resultado!ER137</f>
        <v>8527.6152622999998</v>
      </c>
      <c r="EF8" s="18">
        <f>PLANEL_GerCrit_Trim_Resultado!ES113+PLANEL_GerCrit_Trim_Resultado!ES125+PLANEL_GerCrit_Trim_Resultado!ES137</f>
        <v>4517.3810119999998</v>
      </c>
      <c r="EG8" s="18">
        <f>PLANEL_GerCrit_Trim_Resultado!ET113+PLANEL_GerCrit_Trim_Resultado!ET125+PLANEL_GerCrit_Trim_Resultado!ET137</f>
        <v>5732.6878939999997</v>
      </c>
      <c r="EH8" s="18">
        <f>PLANEL_GerCrit_Trim_Resultado!EU113+PLANEL_GerCrit_Trim_Resultado!EU125+PLANEL_GerCrit_Trim_Resultado!EU137</f>
        <v>8527.6152622999998</v>
      </c>
      <c r="EI8" s="18">
        <f>PLANEL_GerCrit_Trim_Resultado!EV113+PLANEL_GerCrit_Trim_Resultado!EV125+PLANEL_GerCrit_Trim_Resultado!EV137</f>
        <v>9163.614878299999</v>
      </c>
      <c r="EJ8" s="18">
        <f>PLANEL_GerCrit_Trim_Resultado!EW113+PLANEL_GerCrit_Trim_Resultado!EW125+PLANEL_GerCrit_Trim_Resultado!EW137</f>
        <v>4501.6650580000005</v>
      </c>
      <c r="EK8" s="18">
        <f>PLANEL_GerCrit_Trim_Resultado!EX113+PLANEL_GerCrit_Trim_Resultado!EX125+PLANEL_GerCrit_Trim_Resultado!EX137</f>
        <v>6009.9796849999993</v>
      </c>
      <c r="EL8" s="18">
        <f>PLANEL_GerCrit_Trim_Resultado!EY113+PLANEL_GerCrit_Trim_Resultado!EY125+PLANEL_GerCrit_Trim_Resultado!EY137</f>
        <v>9163.614878299999</v>
      </c>
      <c r="EM8" s="18">
        <f>PLANEL_GerCrit_Trim_Resultado!EZ113+PLANEL_GerCrit_Trim_Resultado!EZ125+PLANEL_GerCrit_Trim_Resultado!EZ137</f>
        <v>9219.5340123000005</v>
      </c>
      <c r="EN8" s="18">
        <f>PLANEL_GerCrit_Trim_Resultado!FA113+PLANEL_GerCrit_Trim_Resultado!FA125+PLANEL_GerCrit_Trim_Resultado!FA137</f>
        <v>3294.0466980000001</v>
      </c>
      <c r="EO8" s="18">
        <f>PLANEL_GerCrit_Trim_Resultado!FB113+PLANEL_GerCrit_Trim_Resultado!FB125+PLANEL_GerCrit_Trim_Resultado!FB137</f>
        <v>7055.0645869999998</v>
      </c>
      <c r="EP8" s="18">
        <f>PLANEL_GerCrit_Trim_Resultado!FC113+PLANEL_GerCrit_Trim_Resultado!FC125+PLANEL_GerCrit_Trim_Resultado!FC137</f>
        <v>9219.5340123000005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1141.59449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1141.59449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1141.59449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1141.59449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1360.900292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1360.900292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1360.900292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170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306.78642660000003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3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604.75579860000005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1046.4040709999999</v>
      </c>
      <c r="AN11" s="20">
        <f>PLANEL_GerCrit_Trim_Resultado!BA41+PLANEL_GerCrit_Trim_Resultado!BA53</f>
        <v>0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1182.8401269999999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3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3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199.43074960000001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1395.215031</v>
      </c>
      <c r="AF15" s="22">
        <f>PLANEL_GerCrit_Trim_Resultado!AS17+PLANEL_GerCrit_Trim_Resultado!AS29</f>
        <v>5759.5641820000001</v>
      </c>
      <c r="AG15" s="22">
        <f>PLANEL_GerCrit_Trim_Resultado!AT17+PLANEL_GerCrit_Trim_Resultado!AT29</f>
        <v>7373.8873149999999</v>
      </c>
      <c r="AH15" s="22">
        <f>PLANEL_GerCrit_Trim_Resultado!AU17+PLANEL_GerCrit_Trim_Resultado!AU29</f>
        <v>5210.3701650000003</v>
      </c>
      <c r="AI15" s="22">
        <f>PLANEL_GerCrit_Trim_Resultado!AV17+PLANEL_GerCrit_Trim_Resultado!AV29</f>
        <v>1395.215031</v>
      </c>
      <c r="AJ15" s="22">
        <f>PLANEL_GerCrit_Trim_Resultado!AW17+PLANEL_GerCrit_Trim_Resultado!AW29</f>
        <v>5759.5641820000001</v>
      </c>
      <c r="AK15" s="22">
        <f>PLANEL_GerCrit_Trim_Resultado!AX17+PLANEL_GerCrit_Trim_Resultado!AX29</f>
        <v>7373.8873149999999</v>
      </c>
      <c r="AL15" s="22">
        <f>PLANEL_GerCrit_Trim_Resultado!AY17+PLANEL_GerCrit_Trim_Resultado!AY29</f>
        <v>5210.3701650000003</v>
      </c>
      <c r="AM15" s="22">
        <f>PLANEL_GerCrit_Trim_Resultado!AZ17+PLANEL_GerCrit_Trim_Resultado!AZ29</f>
        <v>1103.166442</v>
      </c>
      <c r="AN15" s="22">
        <f>PLANEL_GerCrit_Trim_Resultado!BA17+PLANEL_GerCrit_Trim_Resultado!BA29</f>
        <v>2771.954682</v>
      </c>
      <c r="AO15" s="22">
        <f>PLANEL_GerCrit_Trim_Resultado!BB17+PLANEL_GerCrit_Trim_Resultado!BB29</f>
        <v>3285.6421869999999</v>
      </c>
      <c r="AP15" s="22">
        <f>PLANEL_GerCrit_Trim_Resultado!BC17+PLANEL_GerCrit_Trim_Resultado!BC29</f>
        <v>2605.117988</v>
      </c>
      <c r="AQ15" s="22">
        <f>PLANEL_GerCrit_Trim_Resultado!BD17+PLANEL_GerCrit_Trim_Resultado!BD29</f>
        <v>4657.4923740000004</v>
      </c>
      <c r="AR15" s="22">
        <f>PLANEL_GerCrit_Trim_Resultado!BE17+PLANEL_GerCrit_Trim_Resultado!BE29</f>
        <v>6326.2806140000002</v>
      </c>
      <c r="AS15" s="22">
        <f>PLANEL_GerCrit_Trim_Resultado!BF17+PLANEL_GerCrit_Trim_Resultado!BF29</f>
        <v>6193.7270410000001</v>
      </c>
      <c r="AT15" s="22">
        <f>PLANEL_GerCrit_Trim_Resultado!BG17+PLANEL_GerCrit_Trim_Resultado!BG29</f>
        <v>6428.7110359999997</v>
      </c>
      <c r="AU15" s="22">
        <f>PLANEL_GerCrit_Trim_Resultado!BH17+PLANEL_GerCrit_Trim_Resultado!BH29</f>
        <v>6622.9073829999998</v>
      </c>
      <c r="AV15" s="22">
        <f>PLANEL_GerCrit_Trim_Resultado!BI17+PLANEL_GerCrit_Trim_Resultado!BI29</f>
        <v>8291.695624</v>
      </c>
      <c r="AW15" s="22">
        <f>PLANEL_GerCrit_Trim_Resultado!BJ17+PLANEL_GerCrit_Trim_Resultado!BJ29</f>
        <v>7801.7938670000003</v>
      </c>
      <c r="AX15" s="22">
        <f>PLANEL_GerCrit_Trim_Resultado!BK17+PLANEL_GerCrit_Trim_Resultado!BK29</f>
        <v>8543.0211220000001</v>
      </c>
      <c r="AY15" s="22">
        <f>PLANEL_GerCrit_Trim_Resultado!BL17+PLANEL_GerCrit_Trim_Resultado!BL29</f>
        <v>6867.4897819999996</v>
      </c>
      <c r="AZ15" s="22">
        <f>PLANEL_GerCrit_Trim_Resultado!BM17+PLANEL_GerCrit_Trim_Resultado!BM29</f>
        <v>8536.2780230000008</v>
      </c>
      <c r="BA15" s="22">
        <f>PLANEL_GerCrit_Trim_Resultado!BN17+PLANEL_GerCrit_Trim_Resultado!BN29</f>
        <v>8001.9067379999997</v>
      </c>
      <c r="BB15" s="22">
        <f>PLANEL_GerCrit_Trim_Resultado!BO17+PLANEL_GerCrit_Trim_Resultado!BO29</f>
        <v>8806.13249</v>
      </c>
      <c r="BC15" s="22">
        <f>PLANEL_GerCrit_Trim_Resultado!BP17+PLANEL_GerCrit_Trim_Resultado!BP29</f>
        <v>7120.6755819999998</v>
      </c>
      <c r="BD15" s="22">
        <f>PLANEL_GerCrit_Trim_Resultado!BQ17+PLANEL_GerCrit_Trim_Resultado!BQ29</f>
        <v>8789.4638219999997</v>
      </c>
      <c r="BE15" s="22">
        <f>PLANEL_GerCrit_Trim_Resultado!BR17+PLANEL_GerCrit_Trim_Resultado!BR29</f>
        <v>8209.0587560000004</v>
      </c>
      <c r="BF15" s="22">
        <f>PLANEL_GerCrit_Trim_Resultado!BS17+PLANEL_GerCrit_Trim_Resultado!BS29</f>
        <v>9078.4990319999997</v>
      </c>
      <c r="BG15" s="22">
        <f>PLANEL_GerCrit_Trim_Resultado!BT17+PLANEL_GerCrit_Trim_Resultado!BT29</f>
        <v>7371.4032669999997</v>
      </c>
      <c r="BH15" s="22">
        <f>PLANEL_GerCrit_Trim_Resultado!BU17+PLANEL_GerCrit_Trim_Resultado!BU29</f>
        <v>9040.1915069999995</v>
      </c>
      <c r="BI15" s="22">
        <f>PLANEL_GerCrit_Trim_Resultado!BV17+PLANEL_GerCrit_Trim_Resultado!BV29</f>
        <v>8414.1995900000002</v>
      </c>
      <c r="BJ15" s="22">
        <f>PLANEL_GerCrit_Trim_Resultado!BW17+PLANEL_GerCrit_Trim_Resultado!BW29</f>
        <v>9348.2212390000004</v>
      </c>
      <c r="BK15" s="22">
        <f>PLANEL_GerCrit_Trim_Resultado!BX17+PLANEL_GerCrit_Trim_Resultado!BX29</f>
        <v>7618.4437799999996</v>
      </c>
      <c r="BL15" s="22">
        <f>PLANEL_GerCrit_Trim_Resultado!BY17+PLANEL_GerCrit_Trim_Resultado!BY29</f>
        <v>9287.2320209999998</v>
      </c>
      <c r="BM15" s="22">
        <f>PLANEL_GerCrit_Trim_Resultado!BZ17+PLANEL_GerCrit_Trim_Resultado!BZ29</f>
        <v>8616.3236460000007</v>
      </c>
      <c r="BN15" s="22">
        <f>PLANEL_GerCrit_Trim_Resultado!CA17+PLANEL_GerCrit_Trim_Resultado!CA29</f>
        <v>9613.9769419999993</v>
      </c>
      <c r="BO15" s="22">
        <f>PLANEL_GerCrit_Trim_Resultado!CB17+PLANEL_GerCrit_Trim_Resultado!CB29</f>
        <v>7652.97786</v>
      </c>
      <c r="BP15" s="22">
        <f>PLANEL_GerCrit_Trim_Resultado!CC17+PLANEL_GerCrit_Trim_Resultado!CC29</f>
        <v>8069.3662430000004</v>
      </c>
      <c r="BQ15" s="22">
        <f>PLANEL_GerCrit_Trim_Resultado!CD17+PLANEL_GerCrit_Trim_Resultado!CD29</f>
        <v>6856.1354039999997</v>
      </c>
      <c r="BR15" s="22">
        <f>PLANEL_GerCrit_Trim_Resultado!CE17+PLANEL_GerCrit_Trim_Resultado!CE29</f>
        <v>8586.6561619999993</v>
      </c>
      <c r="BS15" s="22">
        <f>PLANEL_GerCrit_Trim_Resultado!CF17+PLANEL_GerCrit_Trim_Resultado!CF29</f>
        <v>7850.8560820000002</v>
      </c>
      <c r="BT15" s="22">
        <f>PLANEL_GerCrit_Trim_Resultado!CG17+PLANEL_GerCrit_Trim_Resultado!CG29</f>
        <v>8267.2444649999998</v>
      </c>
      <c r="BU15" s="22">
        <f>PLANEL_GerCrit_Trim_Resultado!CH17+PLANEL_GerCrit_Trim_Resultado!CH29</f>
        <v>7018.0357679999997</v>
      </c>
      <c r="BV15" s="22">
        <f>PLANEL_GerCrit_Trim_Resultado!CI17+PLANEL_GerCrit_Trim_Resultado!CI29</f>
        <v>8799.5251580000004</v>
      </c>
      <c r="BW15" s="22">
        <f>PLANEL_GerCrit_Trim_Resultado!CJ17+PLANEL_GerCrit_Trim_Resultado!CJ29</f>
        <v>8022.9241009999996</v>
      </c>
      <c r="BX15" s="22">
        <f>PLANEL_GerCrit_Trim_Resultado!CK17+PLANEL_GerCrit_Trim_Resultado!CK29</f>
        <v>8439.312484</v>
      </c>
      <c r="BY15" s="22">
        <f>PLANEL_GerCrit_Trim_Resultado!CL17+PLANEL_GerCrit_Trim_Resultado!CL29</f>
        <v>7158.8186919999998</v>
      </c>
      <c r="BZ15" s="22">
        <f>PLANEL_GerCrit_Trim_Resultado!CM17+PLANEL_GerCrit_Trim_Resultado!CM29</f>
        <v>8984.6286330000003</v>
      </c>
      <c r="CA15" s="22">
        <f>PLANEL_GerCrit_Trim_Resultado!CN17+PLANEL_GerCrit_Trim_Resultado!CN29</f>
        <v>8212.813451</v>
      </c>
      <c r="CB15" s="22">
        <f>PLANEL_GerCrit_Trim_Resultado!CO17+PLANEL_GerCrit_Trim_Resultado!CO29</f>
        <v>8629.2018339999995</v>
      </c>
      <c r="CC15" s="22">
        <f>PLANEL_GerCrit_Trim_Resultado!CP17+PLANEL_GerCrit_Trim_Resultado!CP29</f>
        <v>7314.1827059999996</v>
      </c>
      <c r="CD15" s="22">
        <f>PLANEL_GerCrit_Trim_Resultado!CQ17+PLANEL_GerCrit_Trim_Resultado!CQ29</f>
        <v>9188.9035399999993</v>
      </c>
      <c r="CE15" s="22">
        <f>PLANEL_GerCrit_Trim_Resultado!CR17+PLANEL_GerCrit_Trim_Resultado!CR29</f>
        <v>8379.3507129999998</v>
      </c>
      <c r="CF15" s="22">
        <f>PLANEL_GerCrit_Trim_Resultado!CS17+PLANEL_GerCrit_Trim_Resultado!CS29</f>
        <v>8795.7390959999993</v>
      </c>
      <c r="CG15" s="22">
        <f>PLANEL_GerCrit_Trim_Resultado!CT17+PLANEL_GerCrit_Trim_Resultado!CT29</f>
        <v>7450.4404649999997</v>
      </c>
      <c r="CH15" s="22">
        <f>PLANEL_GerCrit_Trim_Resultado!CU17+PLANEL_GerCrit_Trim_Resultado!CU29</f>
        <v>9368.0572599999996</v>
      </c>
      <c r="CI15" s="22">
        <f>PLANEL_GerCrit_Trim_Resultado!CV17+PLANEL_GerCrit_Trim_Resultado!CV29</f>
        <v>8404.2936809999992</v>
      </c>
      <c r="CJ15" s="22">
        <f>PLANEL_GerCrit_Trim_Resultado!CW17+PLANEL_GerCrit_Trim_Resultado!CW29</f>
        <v>8404.2936809999992</v>
      </c>
      <c r="CK15" s="22">
        <f>PLANEL_GerCrit_Trim_Resultado!CX17+PLANEL_GerCrit_Trim_Resultado!CX29</f>
        <v>6876.2402840000004</v>
      </c>
      <c r="CL15" s="22">
        <f>PLANEL_GerCrit_Trim_Resultado!CY17+PLANEL_GerCrit_Trim_Resultado!CY29</f>
        <v>9040.9825959999998</v>
      </c>
      <c r="CM15" s="22">
        <f>PLANEL_GerCrit_Trim_Resultado!CZ17+PLANEL_GerCrit_Trim_Resultado!CZ29</f>
        <v>8457.7576719999997</v>
      </c>
      <c r="CN15" s="22">
        <f>PLANEL_GerCrit_Trim_Resultado!DA17+PLANEL_GerCrit_Trim_Resultado!DA29</f>
        <v>8457.7576719999997</v>
      </c>
      <c r="CO15" s="22">
        <f>PLANEL_GerCrit_Trim_Resultado!DB17+PLANEL_GerCrit_Trim_Resultado!DB29</f>
        <v>6919.9835499999999</v>
      </c>
      <c r="CP15" s="22">
        <f>PLANEL_GerCrit_Trim_Resultado!DC17+PLANEL_GerCrit_Trim_Resultado!DC29</f>
        <v>9098.4968900000003</v>
      </c>
      <c r="CQ15" s="22">
        <f>PLANEL_GerCrit_Trim_Resultado!DD17+PLANEL_GerCrit_Trim_Resultado!DD29</f>
        <v>8529.6575229999999</v>
      </c>
      <c r="CR15" s="22">
        <f>PLANEL_GerCrit_Trim_Resultado!DE17+PLANEL_GerCrit_Trim_Resultado!DE29</f>
        <v>8529.6575229999999</v>
      </c>
      <c r="CS15" s="22">
        <f>PLANEL_GerCrit_Trim_Resultado!DF17+PLANEL_GerCrit_Trim_Resultado!DF29</f>
        <v>6978.8107010000003</v>
      </c>
      <c r="CT15" s="22">
        <f>PLANEL_GerCrit_Trim_Resultado!DG17+PLANEL_GerCrit_Trim_Resultado!DG29</f>
        <v>9175.8436989999991</v>
      </c>
      <c r="CU15" s="22">
        <f>PLANEL_GerCrit_Trim_Resultado!DH17+PLANEL_GerCrit_Trim_Resultado!DH29</f>
        <v>8589.2668009999998</v>
      </c>
      <c r="CV15" s="22">
        <f>PLANEL_GerCrit_Trim_Resultado!DI17+PLANEL_GerCrit_Trim_Resultado!DI29</f>
        <v>8589.2668009999998</v>
      </c>
      <c r="CW15" s="22">
        <f>PLANEL_GerCrit_Trim_Resultado!DJ17+PLANEL_GerCrit_Trim_Resultado!DJ29</f>
        <v>7027.5819279999996</v>
      </c>
      <c r="CX15" s="22">
        <f>PLANEL_GerCrit_Trim_Resultado!DK17+PLANEL_GerCrit_Trim_Resultado!DK29</f>
        <v>9239.9688320000005</v>
      </c>
      <c r="CY15" s="71">
        <f>PLANEL_GerCrit_Trim_Resultado!DL17+PLANEL_GerCrit_Trim_Resultado!DL29</f>
        <v>8680.2170399999995</v>
      </c>
      <c r="CZ15" s="71">
        <f>PLANEL_GerCrit_Trim_Resultado!DM17+PLANEL_GerCrit_Trim_Resultado!DM29</f>
        <v>8680.2170399999995</v>
      </c>
      <c r="DA15" s="71">
        <f>PLANEL_GerCrit_Trim_Resultado!DN17+PLANEL_GerCrit_Trim_Resultado!DN29</f>
        <v>7101.9957599999998</v>
      </c>
      <c r="DB15" s="71">
        <f>PLANEL_GerCrit_Trim_Resultado!DO17+PLANEL_GerCrit_Trim_Resultado!DO29</f>
        <v>9337.8092400000005</v>
      </c>
      <c r="DC15" s="22">
        <f>PLANEL_GerCrit_Trim_Resultado!DP17+PLANEL_GerCrit_Trim_Resultado!DP29</f>
        <v>8739.2117890000009</v>
      </c>
      <c r="DD15" s="22">
        <f>PLANEL_GerCrit_Trim_Resultado!DQ17+PLANEL_GerCrit_Trim_Resultado!DQ29</f>
        <v>8739.2117890000009</v>
      </c>
      <c r="DE15" s="22">
        <f>PLANEL_GerCrit_Trim_Resultado!DR17+PLANEL_GerCrit_Trim_Resultado!DR29</f>
        <v>7150.2641910000002</v>
      </c>
      <c r="DF15" s="22">
        <f>PLANEL_GerCrit_Trim_Resultado!DS17+PLANEL_GerCrit_Trim_Resultado!DS29</f>
        <v>9401.2732890000007</v>
      </c>
      <c r="DG15" s="22">
        <f>PLANEL_GerCrit_Trim_Resultado!DT17+PLANEL_GerCrit_Trim_Resultado!DT29</f>
        <v>8821.5586270000003</v>
      </c>
      <c r="DH15" s="22">
        <f>PLANEL_GerCrit_Trim_Resultado!DU17+PLANEL_GerCrit_Trim_Resultado!DU29</f>
        <v>8821.5586270000003</v>
      </c>
      <c r="DI15" s="22">
        <f>PLANEL_GerCrit_Trim_Resultado!DV17+PLANEL_GerCrit_Trim_Resultado!DV29</f>
        <v>7217.6388770000003</v>
      </c>
      <c r="DJ15" s="22">
        <f>PLANEL_GerCrit_Trim_Resultado!DW17+PLANEL_GerCrit_Trim_Resultado!DW29</f>
        <v>9489.8585230000008</v>
      </c>
      <c r="DK15" s="22">
        <f>PLANEL_GerCrit_Trim_Resultado!DX17+PLANEL_GerCrit_Trim_Resultado!DX29</f>
        <v>8890.3858349999991</v>
      </c>
      <c r="DL15" s="22">
        <f>PLANEL_GerCrit_Trim_Resultado!DY17+PLANEL_GerCrit_Trim_Resultado!DY29</f>
        <v>8890.3858349999991</v>
      </c>
      <c r="DM15" s="22">
        <f>PLANEL_GerCrit_Trim_Resultado!DZ17+PLANEL_GerCrit_Trim_Resultado!DZ29</f>
        <v>7273.9520469999998</v>
      </c>
      <c r="DN15" s="22">
        <f>PLANEL_GerCrit_Trim_Resultado!EA17+PLANEL_GerCrit_Trim_Resultado!EA29</f>
        <v>9563.8999129999993</v>
      </c>
      <c r="DO15" s="22">
        <f>PLANEL_GerCrit_Trim_Resultado!EB17+PLANEL_GerCrit_Trim_Resultado!EB29</f>
        <v>8969.0455010000005</v>
      </c>
      <c r="DP15" s="22">
        <f>PLANEL_GerCrit_Trim_Resultado!EC17+PLANEL_GerCrit_Trim_Resultado!EC29</f>
        <v>8969.0455010000005</v>
      </c>
      <c r="DQ15" s="22">
        <f>PLANEL_GerCrit_Trim_Resultado!ED17+PLANEL_GerCrit_Trim_Resultado!ED29</f>
        <v>7338.3099549999997</v>
      </c>
      <c r="DR15" s="22">
        <f>PLANEL_GerCrit_Trim_Resultado!EE17+PLANEL_GerCrit_Trim_Resultado!EE29</f>
        <v>9648.5186450000001</v>
      </c>
      <c r="DS15" s="22">
        <f>PLANEL_GerCrit_Trim_Resultado!EF17+PLANEL_GerCrit_Trim_Resultado!EF29</f>
        <v>9005.9172190000008</v>
      </c>
      <c r="DT15" s="22">
        <f>PLANEL_GerCrit_Trim_Resultado!EG17+PLANEL_GerCrit_Trim_Resultado!EG29</f>
        <v>9005.9172190000008</v>
      </c>
      <c r="DU15" s="22">
        <f>PLANEL_GerCrit_Trim_Resultado!EH17+PLANEL_GerCrit_Trim_Resultado!EH29</f>
        <v>7368.4777249999997</v>
      </c>
      <c r="DV15" s="22">
        <f>PLANEL_GerCrit_Trim_Resultado!EI17+PLANEL_GerCrit_Trim_Resultado!EI29</f>
        <v>9688.1836750000002</v>
      </c>
      <c r="DW15" s="22">
        <f>PLANEL_GerCrit_Trim_Resultado!EJ17+PLANEL_GerCrit_Trim_Resultado!EJ29</f>
        <v>9063.6829109999999</v>
      </c>
      <c r="DX15" s="22">
        <f>PLANEL_GerCrit_Trim_Resultado!EK17+PLANEL_GerCrit_Trim_Resultado!EK29</f>
        <v>9063.6829109999999</v>
      </c>
      <c r="DY15" s="22">
        <f>PLANEL_GerCrit_Trim_Resultado!EL17+PLANEL_GerCrit_Trim_Resultado!EL29</f>
        <v>7415.7405639999997</v>
      </c>
      <c r="DZ15" s="22">
        <f>PLANEL_GerCrit_Trim_Resultado!EM17+PLANEL_GerCrit_Trim_Resultado!EM29</f>
        <v>9750.3255559999998</v>
      </c>
      <c r="EA15" s="22">
        <f>PLANEL_GerCrit_Trim_Resultado!EN17+PLANEL_GerCrit_Trim_Resultado!EN29</f>
        <v>9109.7725589999991</v>
      </c>
      <c r="EB15" s="22">
        <f>PLANEL_GerCrit_Trim_Resultado!EO17+PLANEL_GerCrit_Trim_Resultado!EO29</f>
        <v>9109.7725589999991</v>
      </c>
      <c r="EC15" s="22">
        <f>PLANEL_GerCrit_Trim_Resultado!EP17+PLANEL_GerCrit_Trim_Resultado!EP29</f>
        <v>7453.4502759999996</v>
      </c>
      <c r="ED15" s="22">
        <f>PLANEL_GerCrit_Trim_Resultado!EQ17+PLANEL_GerCrit_Trim_Resultado!EQ29</f>
        <v>9799.9068439999992</v>
      </c>
      <c r="EE15" s="22">
        <f>PLANEL_GerCrit_Trim_Resultado!ER17+PLANEL_GerCrit_Trim_Resultado!ER29</f>
        <v>9162.6220219999996</v>
      </c>
      <c r="EF15" s="22">
        <f>PLANEL_GerCrit_Trim_Resultado!ES17+PLANEL_GerCrit_Trim_Resultado!ES29</f>
        <v>9162.6220219999996</v>
      </c>
      <c r="EG15" s="22">
        <f>PLANEL_GerCrit_Trim_Resultado!ET17+PLANEL_GerCrit_Trim_Resultado!ET29</f>
        <v>7496.6907460000002</v>
      </c>
      <c r="EH15" s="22">
        <f>PLANEL_GerCrit_Trim_Resultado!EU17+PLANEL_GerCrit_Trim_Resultado!EU29</f>
        <v>9856.7600540000003</v>
      </c>
      <c r="EI15" s="22">
        <f>PLANEL_GerCrit_Trim_Resultado!EV17+PLANEL_GerCrit_Trim_Resultado!EV29</f>
        <v>9244.3543320000008</v>
      </c>
      <c r="EJ15" s="22">
        <f>PLANEL_GerCrit_Trim_Resultado!EW17+PLANEL_GerCrit_Trim_Resultado!EW29</f>
        <v>9244.3543320000008</v>
      </c>
      <c r="EK15" s="22">
        <f>PLANEL_GerCrit_Trim_Resultado!EX17+PLANEL_GerCrit_Trim_Resultado!EX29</f>
        <v>7563.5626350000002</v>
      </c>
      <c r="EL15" s="22">
        <f>PLANEL_GerCrit_Trim_Resultado!EY17+PLANEL_GerCrit_Trim_Resultado!EY29</f>
        <v>9944.6842049999996</v>
      </c>
      <c r="EM15" s="22">
        <f>PLANEL_GerCrit_Trim_Resultado!EZ17+PLANEL_GerCrit_Trim_Resultado!EZ29</f>
        <v>9310.7234250000001</v>
      </c>
      <c r="EN15" s="22">
        <f>PLANEL_GerCrit_Trim_Resultado!FA17+PLANEL_GerCrit_Trim_Resultado!FA29</f>
        <v>9310.7234250000001</v>
      </c>
      <c r="EO15" s="22">
        <f>PLANEL_GerCrit_Trim_Resultado!FB17+PLANEL_GerCrit_Trim_Resultado!FB29</f>
        <v>7617.8646200000003</v>
      </c>
      <c r="EP15" s="22">
        <f>PLANEL_GerCrit_Trim_Resultado!FC17+PLANEL_GerCrit_Trim_Resultado!FC29</f>
        <v>10016.081260000001</v>
      </c>
    </row>
    <row r="16" spans="2:258" x14ac:dyDescent="0.3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624.59144490000006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3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6197.9625689000004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7358.4343198999995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9693.279015600001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8062.3665893999996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8667.9622709000014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10367.3430482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13667.7330822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11318.275288500001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9686.7617269000002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11608.426021200001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15307.074024199999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12661.2382065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9685.0355469999995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11606.718469200001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15304.987706100001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12659.3009112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9685.0355469999995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11606.718469200001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15304.987706100001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12659.3009112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11221.5647238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13491.645668200001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17800.2198317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14695.7864254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12448.681552800001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14986.6882869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19775.0408862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16313.456445299998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12448.708680799999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14986.8461689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19774.923060200003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16313.214033299999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16371.340952799999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19765.651852899999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26086.372837200004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21483.229337299999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17816.150653199998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21529.042944099998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28416.006155300001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23389.546782599999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19449.004995000003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23542.121498100001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31084.819925899999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25561.9296268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21106.289759300002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25579.256516099998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33777.299746700002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27755.89099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22953.6844232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27851.393441100001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36783.293501799999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30205.034066699998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24423.9991677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29690.389475600001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39229.415251099999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32180.596799499999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25868.327470199998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31454.022856599997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41558.862969299997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34086.116574599997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28715.661888299997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34948.328118999998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46173.306610400003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37849.086780099999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29801.696606600002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36144.470404199994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47701.1467615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39173.105379499997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29730.183118300003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35942.086571899999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47368.668474600003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38962.7858443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35777.586770100002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43311.9568631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57100.076846200005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46932.175466300003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38320.522471000004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46409.861098000001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61191.702470999997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50283.901317000003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39771.453415000004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48177.358787999998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63526.382260999999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52196.492107000005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41343.790665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50092.751448000003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66056.415840999995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54269.118487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42653.500685000006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51688.216368000001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68163.858321000007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55995.554417000007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44250.995204999999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53634.255158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70734.372241000005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58101.342647000005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44834.066565000001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54344.542088000002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71672.587060999998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58869.936717000004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45223.977005000001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54819.523887999996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72299.988400999995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59383.909557000006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46519.151545000001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56397.281958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74384.041970999999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61091.185087000005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48265.368585000004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58524.491808000006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77193.863941000003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63393.016637000008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50149.474025000003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60819.674798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80225.560870999994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65876.610176999995</v>
      </c>
    </row>
    <row r="19" spans="2:146" x14ac:dyDescent="0.3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1043.1695781000001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899.52133419999996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928.96238689999996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1037.6988543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2124.5165148999999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1974.2183067000001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1978.4119736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2111.7839868000001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2124.5165148999999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1974.2183067000001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1978.4119736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2111.7839868000001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1861.8100576000002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1771.9296680000002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1757.8439118000001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1850.1798588000001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1594.9725579999999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1567.7358780000002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1536.8392370000001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1584.4548540000001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2865.2311170000003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2846.0079370000003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2779.8671690000001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2846.0079370000003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4041.5295550000001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4014.4144490000003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3921.120101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4014.4144490000003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5223.6384410000001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5188.5924240000004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5068.0103680000002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5188.5924240000004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6401.9626410000001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6359.0111059999999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6211.2287080000006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6359.0111059999999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7599.1729699999996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7548.1892079999998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7372.7705000000005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7548.1892079999998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8813.7859129999997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8754.6531670000004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8551.19643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8754.6531670000004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10030.503360999999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9963.2075120000009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9731.6641660000005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9963.2075120000009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11232.886986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11157.524201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10898.225127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11157.524201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12567.609342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12483.291744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12193.182045000001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12483.291744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13840.674761999999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13747.816014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13428.318975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13747.816014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15082.422211999999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14981.232434000001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14633.070985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14981.232434000001</v>
      </c>
    </row>
    <row r="22" spans="2:146" x14ac:dyDescent="0.3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3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3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3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64437.869810984004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64242.601030747996</v>
      </c>
      <c r="I25" s="28">
        <f t="shared" si="0"/>
        <v>64484.464179084003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65659.025597800006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66462.646655400007</v>
      </c>
      <c r="Q25" s="28">
        <f t="shared" si="0"/>
        <v>66706.336870300001</v>
      </c>
      <c r="R25" s="28">
        <f t="shared" si="0"/>
        <v>68778.355764099993</v>
      </c>
      <c r="S25" s="28">
        <f t="shared" si="0"/>
        <v>75854.301442099997</v>
      </c>
      <c r="T25" s="28">
        <f t="shared" si="0"/>
        <v>71336.487876400002</v>
      </c>
      <c r="U25" s="28">
        <f t="shared" si="0"/>
        <v>71606.33451510001</v>
      </c>
      <c r="V25" s="28">
        <f t="shared" si="0"/>
        <v>73824.949918800005</v>
      </c>
      <c r="W25" s="28">
        <f t="shared" si="0"/>
        <v>79651.368508199987</v>
      </c>
      <c r="X25" s="28">
        <f t="shared" si="0"/>
        <v>74922.130657100002</v>
      </c>
      <c r="Y25" s="28">
        <f t="shared" si="0"/>
        <v>75213.338827800006</v>
      </c>
      <c r="Z25" s="28">
        <f t="shared" si="0"/>
        <v>77536.335657500007</v>
      </c>
      <c r="AA25" s="28">
        <f t="shared" si="0"/>
        <v>83543.58932639999</v>
      </c>
      <c r="AB25" s="28">
        <f t="shared" si="0"/>
        <v>78604.008344100002</v>
      </c>
      <c r="AC25" s="28">
        <f t="shared" si="0"/>
        <v>78918.584636400003</v>
      </c>
      <c r="AD25" s="28">
        <f t="shared" si="0"/>
        <v>81343.34233765</v>
      </c>
      <c r="AE25" s="28">
        <f t="shared" si="0"/>
        <v>86965.193196899985</v>
      </c>
      <c r="AF25" s="28">
        <f t="shared" si="0"/>
        <v>81817.281434799996</v>
      </c>
      <c r="AG25" s="28">
        <f t="shared" si="0"/>
        <v>82142.162922200005</v>
      </c>
      <c r="AH25" s="28">
        <f t="shared" si="0"/>
        <v>83909.954656639995</v>
      </c>
      <c r="AI25" s="28">
        <f t="shared" si="0"/>
        <v>90379.531717399965</v>
      </c>
      <c r="AJ25" s="28">
        <f t="shared" si="0"/>
        <v>85161.395647099984</v>
      </c>
      <c r="AK25" s="28">
        <f t="shared" si="0"/>
        <v>85496.788433400012</v>
      </c>
      <c r="AL25" s="28">
        <f t="shared" si="0"/>
        <v>87079.029859590009</v>
      </c>
      <c r="AM25" s="28">
        <f t="shared" si="0"/>
        <v>89307.634785399991</v>
      </c>
      <c r="AN25" s="28">
        <f t="shared" si="0"/>
        <v>83713.397310100001</v>
      </c>
      <c r="AO25" s="28">
        <f t="shared" si="0"/>
        <v>84938.826496800015</v>
      </c>
      <c r="AP25" s="28">
        <f t="shared" si="0"/>
        <v>84617.089492500003</v>
      </c>
      <c r="AQ25" s="28">
        <f t="shared" si="0"/>
        <v>93038.873160500007</v>
      </c>
      <c r="AR25" s="28">
        <f t="shared" si="0"/>
        <v>87208.536748099999</v>
      </c>
      <c r="AS25" s="28">
        <f t="shared" si="0"/>
        <v>88424.085420300005</v>
      </c>
      <c r="AT25" s="28">
        <f t="shared" si="0"/>
        <v>85866.227141800002</v>
      </c>
      <c r="AU25" s="28">
        <f t="shared" si="0"/>
        <v>96243.425742500011</v>
      </c>
      <c r="AV25" s="28">
        <f t="shared" si="0"/>
        <v>90218.555078100006</v>
      </c>
      <c r="AW25" s="28">
        <f t="shared" si="0"/>
        <v>91427.718584300019</v>
      </c>
      <c r="AX25" s="28">
        <f t="shared" si="0"/>
        <v>88313.071888200007</v>
      </c>
      <c r="AY25" s="28">
        <f t="shared" si="0"/>
        <v>99251.990068299972</v>
      </c>
      <c r="AZ25" s="28">
        <f t="shared" si="0"/>
        <v>93037.632445099996</v>
      </c>
      <c r="BA25" s="28">
        <f t="shared" si="0"/>
        <v>94292.427111900019</v>
      </c>
      <c r="BB25" s="28">
        <f t="shared" si="0"/>
        <v>90810.145274400013</v>
      </c>
      <c r="BC25" s="28">
        <f t="shared" si="0"/>
        <v>101618.54763129998</v>
      </c>
      <c r="BD25" s="28">
        <f t="shared" si="0"/>
        <v>95963.582011799997</v>
      </c>
      <c r="BE25" s="28">
        <f t="shared" si="0"/>
        <v>97229.225340400008</v>
      </c>
      <c r="BF25" s="28">
        <f t="shared" si="0"/>
        <v>93581.684159299984</v>
      </c>
      <c r="BG25" s="28">
        <f t="shared" si="0"/>
        <v>103119.40499360001</v>
      </c>
      <c r="BH25" s="28">
        <f t="shared" si="0"/>
        <v>98974.721348699983</v>
      </c>
      <c r="BI25" s="28">
        <f t="shared" si="0"/>
        <v>98748.263440099996</v>
      </c>
      <c r="BJ25" s="28">
        <f t="shared" si="0"/>
        <v>95614.812196500003</v>
      </c>
      <c r="BK25" s="28">
        <f t="shared" si="0"/>
        <v>107289.07777860001</v>
      </c>
      <c r="BL25" s="28">
        <f t="shared" si="0"/>
        <v>102085.8477157</v>
      </c>
      <c r="BM25" s="28">
        <f t="shared" si="0"/>
        <v>103166.99477249999</v>
      </c>
      <c r="BN25" s="28">
        <f t="shared" si="0"/>
        <v>100822.9491305</v>
      </c>
      <c r="BO25" s="28">
        <f t="shared" si="0"/>
        <v>106723.45529400001</v>
      </c>
      <c r="BP25" s="28">
        <f t="shared" ref="BP25:EA25" si="1">SUM(BP4:BP24)</f>
        <v>102928.72723890001</v>
      </c>
      <c r="BQ25" s="28">
        <f t="shared" si="1"/>
        <v>102063.36275479998</v>
      </c>
      <c r="BR25" s="28">
        <f t="shared" si="1"/>
        <v>99270.843242799994</v>
      </c>
      <c r="BS25" s="28">
        <f t="shared" si="1"/>
        <v>109315.88799379999</v>
      </c>
      <c r="BT25" s="28">
        <f t="shared" si="1"/>
        <v>106249.6420369</v>
      </c>
      <c r="BU25" s="28">
        <f t="shared" si="1"/>
        <v>104970.78183179999</v>
      </c>
      <c r="BV25" s="28">
        <f t="shared" si="1"/>
        <v>102342.73356400001</v>
      </c>
      <c r="BW25" s="28">
        <f t="shared" si="1"/>
        <v>111910.2152911</v>
      </c>
      <c r="BX25" s="28">
        <f t="shared" si="1"/>
        <v>109571.1588679</v>
      </c>
      <c r="BY25" s="28">
        <f t="shared" si="1"/>
        <v>108351.52878859999</v>
      </c>
      <c r="BZ25" s="28">
        <f t="shared" si="1"/>
        <v>105408.7152832</v>
      </c>
      <c r="CA25" s="28">
        <f t="shared" si="1"/>
        <v>113685.21159599999</v>
      </c>
      <c r="CB25" s="28">
        <f t="shared" si="1"/>
        <v>112992.2912769</v>
      </c>
      <c r="CC25" s="28">
        <f t="shared" si="1"/>
        <v>110918.65898769999</v>
      </c>
      <c r="CD25" s="28">
        <f t="shared" si="1"/>
        <v>107772.6887709</v>
      </c>
      <c r="CE25" s="28">
        <f t="shared" si="1"/>
        <v>116557.0684278</v>
      </c>
      <c r="CF25" s="28">
        <f t="shared" si="1"/>
        <v>116282.72709380001</v>
      </c>
      <c r="CG25" s="28">
        <f t="shared" si="1"/>
        <v>114475.176272</v>
      </c>
      <c r="CH25" s="28">
        <f t="shared" si="1"/>
        <v>111088.7349098</v>
      </c>
      <c r="CI25" s="28">
        <f t="shared" si="1"/>
        <v>120352.16619609998</v>
      </c>
      <c r="CJ25" s="28">
        <f t="shared" si="1"/>
        <v>119563.05211589999</v>
      </c>
      <c r="CK25" s="28">
        <f t="shared" si="1"/>
        <v>117972.74917089999</v>
      </c>
      <c r="CL25" s="28">
        <f t="shared" si="1"/>
        <v>114666.52478439998</v>
      </c>
      <c r="CM25" s="28">
        <f t="shared" si="1"/>
        <v>124806.56035519997</v>
      </c>
      <c r="CN25" s="28">
        <f t="shared" si="1"/>
        <v>123288.12930949999</v>
      </c>
      <c r="CO25" s="28">
        <f t="shared" si="1"/>
        <v>123032.2636198</v>
      </c>
      <c r="CP25" s="28">
        <f t="shared" si="1"/>
        <v>119243.65672389999</v>
      </c>
      <c r="CQ25" s="28">
        <f t="shared" si="1"/>
        <v>126451.8123982</v>
      </c>
      <c r="CR25" s="28">
        <f t="shared" si="1"/>
        <v>127034.94469719999</v>
      </c>
      <c r="CS25" s="28">
        <f t="shared" si="1"/>
        <v>124923.53617509999</v>
      </c>
      <c r="CT25" s="28">
        <f t="shared" si="1"/>
        <v>121097.63887529998</v>
      </c>
      <c r="CU25" s="28">
        <f t="shared" si="1"/>
        <v>128295.9534003</v>
      </c>
      <c r="CV25" s="28">
        <f t="shared" si="1"/>
        <v>129276.97620590001</v>
      </c>
      <c r="CW25" s="28">
        <f t="shared" si="1"/>
        <v>127474.63069260001</v>
      </c>
      <c r="CX25" s="28">
        <f t="shared" si="1"/>
        <v>122622.99467729998</v>
      </c>
      <c r="CY25" s="76">
        <f t="shared" si="1"/>
        <v>135160.27279209998</v>
      </c>
      <c r="CZ25" s="76">
        <f t="shared" si="1"/>
        <v>134208.76879890001</v>
      </c>
      <c r="DA25" s="76">
        <f t="shared" si="1"/>
        <v>135668.10306300002</v>
      </c>
      <c r="DB25" s="76">
        <f t="shared" si="1"/>
        <v>131805.89144829998</v>
      </c>
      <c r="DC25" s="28">
        <f t="shared" si="1"/>
        <v>137765.5875313</v>
      </c>
      <c r="DD25" s="28">
        <f t="shared" si="1"/>
        <v>137361.16014610001</v>
      </c>
      <c r="DE25" s="28">
        <f t="shared" si="1"/>
        <v>138874.03652129997</v>
      </c>
      <c r="DF25" s="28">
        <f t="shared" si="1"/>
        <v>134750.12280370001</v>
      </c>
      <c r="DG25" s="28">
        <f t="shared" si="1"/>
        <v>141025.2672566</v>
      </c>
      <c r="DH25" s="28">
        <f t="shared" si="1"/>
        <v>140521.96907570001</v>
      </c>
      <c r="DI25" s="28">
        <f t="shared" si="1"/>
        <v>142046.98805729998</v>
      </c>
      <c r="DJ25" s="28">
        <f t="shared" si="1"/>
        <v>137847.63465230001</v>
      </c>
      <c r="DK25" s="28">
        <f t="shared" si="1"/>
        <v>143459.73797419996</v>
      </c>
      <c r="DL25" s="28">
        <f t="shared" si="1"/>
        <v>143693.6274343</v>
      </c>
      <c r="DM25" s="28">
        <f t="shared" si="1"/>
        <v>145733.55913829998</v>
      </c>
      <c r="DN25" s="28">
        <f t="shared" si="1"/>
        <v>141164.7211043</v>
      </c>
      <c r="DO25" s="28">
        <f t="shared" si="1"/>
        <v>145886.04287230002</v>
      </c>
      <c r="DP25" s="28">
        <f t="shared" si="1"/>
        <v>146924.9624631</v>
      </c>
      <c r="DQ25" s="28">
        <f t="shared" si="1"/>
        <v>148535.42719730001</v>
      </c>
      <c r="DR25" s="28">
        <f t="shared" si="1"/>
        <v>144164.95386829998</v>
      </c>
      <c r="DS25" s="28">
        <f t="shared" si="1"/>
        <v>148811.65821809997</v>
      </c>
      <c r="DT25" s="28">
        <f t="shared" si="1"/>
        <v>150220.32265320001</v>
      </c>
      <c r="DU25" s="28">
        <f t="shared" si="1"/>
        <v>152284.63719580002</v>
      </c>
      <c r="DV25" s="28">
        <f t="shared" si="1"/>
        <v>147371.55228540002</v>
      </c>
      <c r="DW25" s="28">
        <f t="shared" si="1"/>
        <v>150321.25955739999</v>
      </c>
      <c r="DX25" s="28">
        <f t="shared" si="1"/>
        <v>152797.27005210001</v>
      </c>
      <c r="DY25" s="28">
        <f t="shared" si="1"/>
        <v>155418.43162310001</v>
      </c>
      <c r="DZ25" s="28">
        <f t="shared" si="1"/>
        <v>149284.84438739999</v>
      </c>
      <c r="EA25" s="28">
        <f t="shared" si="1"/>
        <v>152774.23010089999</v>
      </c>
      <c r="EB25" s="28">
        <f t="shared" ref="EB25:EP25" si="2">SUM(EB4:EB24)</f>
        <v>156080.83097800001</v>
      </c>
      <c r="EC25" s="28">
        <f t="shared" si="2"/>
        <v>158714.23681860001</v>
      </c>
      <c r="ED25" s="28">
        <f t="shared" si="2"/>
        <v>151857.3020349</v>
      </c>
      <c r="EE25" s="28">
        <f t="shared" si="2"/>
        <v>156539.72096540002</v>
      </c>
      <c r="EF25" s="28">
        <f t="shared" si="2"/>
        <v>160182.06007809998</v>
      </c>
      <c r="EG25" s="28">
        <f t="shared" si="2"/>
        <v>161716.23149010001</v>
      </c>
      <c r="EH25" s="28">
        <f t="shared" si="2"/>
        <v>155975.33021339998</v>
      </c>
      <c r="EI25" s="28">
        <f t="shared" si="2"/>
        <v>160276.73535140001</v>
      </c>
      <c r="EJ25" s="28">
        <f t="shared" si="2"/>
        <v>163639.8105541</v>
      </c>
      <c r="EK25" s="28">
        <f t="shared" si="2"/>
        <v>163936.0923171</v>
      </c>
      <c r="EL25" s="28">
        <f t="shared" si="2"/>
        <v>160265.60980040001</v>
      </c>
      <c r="EM25" s="28">
        <f t="shared" si="2"/>
        <v>163546.74867840001</v>
      </c>
      <c r="EN25" s="28">
        <f t="shared" si="2"/>
        <v>166046.36115710001</v>
      </c>
      <c r="EO25" s="28">
        <f t="shared" si="2"/>
        <v>166900.6182271</v>
      </c>
      <c r="EP25" s="28">
        <f t="shared" si="2"/>
        <v>164125.05744940002</v>
      </c>
    </row>
    <row r="27" spans="2:146" x14ac:dyDescent="0.3">
      <c r="D27" s="1"/>
    </row>
    <row r="28" spans="2:146" x14ac:dyDescent="0.3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0.5073032970800776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0.50222341742532117</v>
      </c>
      <c r="I30" s="47">
        <f>IF(PLANEL_Pot_Trim!I4&lt;&gt;0,I4/PLANEL_Pot_Trim!I4,0)</f>
        <v>0.47682517631734483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0.48540460797152624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0.44111934869830877</v>
      </c>
      <c r="Q30" s="47">
        <f>IF(PLANEL_Pot_Trim!Q4&lt;&gt;0,Q4/PLANEL_Pot_Trim!Q4,0)</f>
        <v>0.41074107472216698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0.45680338652508123</v>
      </c>
      <c r="U30" s="47">
        <f>IF(PLANEL_Pot_Trim!U4&lt;&gt;0,U4/PLANEL_Pot_Trim!U4,0)</f>
        <v>0.42813740896365132</v>
      </c>
      <c r="V30" s="47">
        <f>IF(PLANEL_Pot_Trim!V4&lt;&gt;0,V4/PLANEL_Pot_Trim!V4,0)</f>
        <v>0.43589477558249812</v>
      </c>
      <c r="W30" s="47">
        <f>IF(PLANEL_Pot_Trim!W4&lt;&gt;0,W4/PLANEL_Pot_Trim!W4,0)</f>
        <v>0.55590923781861545</v>
      </c>
      <c r="X30" s="47">
        <f>IF(PLANEL_Pot_Trim!X4&lt;&gt;0,X4/PLANEL_Pot_Trim!X4,0)</f>
        <v>0.46655792037951327</v>
      </c>
      <c r="Y30" s="47">
        <f>IF(PLANEL_Pot_Trim!Y4&lt;&gt;0,Y4/PLANEL_Pot_Trim!Y4,0)</f>
        <v>0.4383927563982622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0.4888571790408191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0.49782446011167281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0.50242755394969607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0.55660252849731229</v>
      </c>
      <c r="AN30" s="47">
        <f>IF(PLANEL_Pot_Trim!AN4&lt;&gt;0,AN4/PLANEL_Pot_Trim!AN4,0)</f>
        <v>0.50487066782518364</v>
      </c>
      <c r="AO30" s="47">
        <f>IF(PLANEL_Pot_Trim!AO4&lt;&gt;0,AO4/PLANEL_Pot_Trim!AO4,0)</f>
        <v>0.45746884483502598</v>
      </c>
      <c r="AP30" s="47">
        <f>IF(PLANEL_Pot_Trim!AP4&lt;&gt;0,AP4/PLANEL_Pot_Trim!AP4,0)</f>
        <v>0.43845224273220929</v>
      </c>
      <c r="AQ30" s="47">
        <f>IF(PLANEL_Pot_Trim!AQ4&lt;&gt;0,AQ4/PLANEL_Pot_Trim!AQ4,0)</f>
        <v>0.55671236886901143</v>
      </c>
      <c r="AR30" s="47">
        <f>IF(PLANEL_Pot_Trim!AR4&lt;&gt;0,AR4/PLANEL_Pot_Trim!AR4,0)</f>
        <v>0.50432912976894251</v>
      </c>
      <c r="AS30" s="47">
        <f>IF(PLANEL_Pot_Trim!AS4&lt;&gt;0,AS4/PLANEL_Pot_Trim!AS4,0)</f>
        <v>0.45742676669002275</v>
      </c>
      <c r="AT30" s="47">
        <f>IF(PLANEL_Pot_Trim!AT4&lt;&gt;0,AT4/PLANEL_Pot_Trim!AT4,0)</f>
        <v>0.43847473147329891</v>
      </c>
      <c r="AU30" s="47">
        <f>IF(PLANEL_Pot_Trim!AU4&lt;&gt;0,AU4/PLANEL_Pot_Trim!AU4,0)</f>
        <v>0.55697308478635665</v>
      </c>
      <c r="AV30" s="47">
        <f>IF(PLANEL_Pot_Trim!AV4&lt;&gt;0,AV4/PLANEL_Pot_Trim!AV4,0)</f>
        <v>0.51175092768797503</v>
      </c>
      <c r="AW30" s="47">
        <f>IF(PLANEL_Pot_Trim!AW4&lt;&gt;0,AW4/PLANEL_Pot_Trim!AW4,0)</f>
        <v>0.45754810333638618</v>
      </c>
      <c r="AX30" s="47">
        <f>IF(PLANEL_Pot_Trim!AX4&lt;&gt;0,AX4/PLANEL_Pot_Trim!AX4,0)</f>
        <v>0.43900532740571796</v>
      </c>
      <c r="AY30" s="47">
        <f>IF(PLANEL_Pot_Trim!AY4&lt;&gt;0,AY4/PLANEL_Pot_Trim!AY4,0)</f>
        <v>0.55734856612366745</v>
      </c>
      <c r="AZ30" s="47">
        <f>IF(PLANEL_Pot_Trim!AZ4&lt;&gt;0,AZ4/PLANEL_Pot_Trim!AZ4,0)</f>
        <v>0.50543973175043255</v>
      </c>
      <c r="BA30" s="47">
        <f>IF(PLANEL_Pot_Trim!BA4&lt;&gt;0,BA4/PLANEL_Pot_Trim!BA4,0)</f>
        <v>0.4570952007402394</v>
      </c>
      <c r="BB30" s="47">
        <f>IF(PLANEL_Pot_Trim!BB4&lt;&gt;0,BB4/PLANEL_Pot_Trim!BB4,0)</f>
        <v>0.43859555066457301</v>
      </c>
      <c r="BC30" s="47">
        <f>IF(PLANEL_Pot_Trim!BC4&lt;&gt;0,BC4/PLANEL_Pot_Trim!BC4,0)</f>
        <v>0.5587081962885998</v>
      </c>
      <c r="BD30" s="47">
        <f>IF(PLANEL_Pot_Trim!BD4&lt;&gt;0,BD4/PLANEL_Pot_Trim!BD4,0)</f>
        <v>0.54292048734380749</v>
      </c>
      <c r="BE30" s="47">
        <f>IF(PLANEL_Pot_Trim!BE4&lt;&gt;0,BE4/PLANEL_Pot_Trim!BE4,0)</f>
        <v>0.45844830037249423</v>
      </c>
      <c r="BF30" s="47">
        <f>IF(PLANEL_Pot_Trim!BF4&lt;&gt;0,BF4/PLANEL_Pot_Trim!BF4,0)</f>
        <v>0.44114285226167949</v>
      </c>
      <c r="BG30" s="47">
        <f>IF(PLANEL_Pot_Trim!BG4&lt;&gt;0,BG4/PLANEL_Pot_Trim!BG4,0)</f>
        <v>0.5588424889551995</v>
      </c>
      <c r="BH30" s="47">
        <f>IF(PLANEL_Pot_Trim!BH4&lt;&gt;0,BH4/PLANEL_Pot_Trim!BH4,0)</f>
        <v>0.54044227274516765</v>
      </c>
      <c r="BI30" s="47">
        <f>IF(PLANEL_Pot_Trim!BI4&lt;&gt;0,BI4/PLANEL_Pot_Trim!BI4,0)</f>
        <v>0.45922777891603256</v>
      </c>
      <c r="BJ30" s="47">
        <f>IF(PLANEL_Pot_Trim!BJ4&lt;&gt;0,BJ4/PLANEL_Pot_Trim!BJ4,0)</f>
        <v>0.44503191664178832</v>
      </c>
      <c r="BK30" s="47">
        <f>IF(PLANEL_Pot_Trim!BK4&lt;&gt;0,BK4/PLANEL_Pot_Trim!BK4,0)</f>
        <v>0.5588424889551995</v>
      </c>
      <c r="BL30" s="47">
        <f>IF(PLANEL_Pot_Trim!BL4&lt;&gt;0,BL4/PLANEL_Pot_Trim!BL4,0)</f>
        <v>0.52836085931683574</v>
      </c>
      <c r="BM30" s="47">
        <f>IF(PLANEL_Pot_Trim!BM4&lt;&gt;0,BM4/PLANEL_Pot_Trim!BM4,0)</f>
        <v>0.45373600596847613</v>
      </c>
      <c r="BN30" s="47">
        <f>IF(PLANEL_Pot_Trim!BN4&lt;&gt;0,BN4/PLANEL_Pot_Trim!BN4,0)</f>
        <v>0.44503191664178832</v>
      </c>
      <c r="BO30" s="47">
        <f>IF(PLANEL_Pot_Trim!BO4&lt;&gt;0,BO4/PLANEL_Pot_Trim!BO4,0)</f>
        <v>0.5588424889551995</v>
      </c>
      <c r="BP30" s="47">
        <f>IF(PLANEL_Pot_Trim!BP4&lt;&gt;0,BP4/PLANEL_Pot_Trim!BP4,0)</f>
        <v>0.54024755227124199</v>
      </c>
      <c r="BQ30" s="47">
        <f>IF(PLANEL_Pot_Trim!BQ4&lt;&gt;0,BQ4/PLANEL_Pot_Trim!BQ4,0)</f>
        <v>0.4537017849931671</v>
      </c>
      <c r="BR30" s="47">
        <f>IF(PLANEL_Pot_Trim!BR4&lt;&gt;0,BR4/PLANEL_Pot_Trim!BR4,0)</f>
        <v>0.44503191664178832</v>
      </c>
      <c r="BS30" s="47">
        <f>IF(PLANEL_Pot_Trim!BS4&lt;&gt;0,BS4/PLANEL_Pot_Trim!BS4,0)</f>
        <v>0.5588424889551995</v>
      </c>
      <c r="BT30" s="47">
        <f>IF(PLANEL_Pot_Trim!BT4&lt;&gt;0,BT4/PLANEL_Pot_Trim!BT4,0)</f>
        <v>0.53939356432705698</v>
      </c>
      <c r="BU30" s="47">
        <f>IF(PLANEL_Pot_Trim!BU4&lt;&gt;0,BU4/PLANEL_Pot_Trim!BU4,0)</f>
        <v>0.45366252525698669</v>
      </c>
      <c r="BV30" s="47">
        <f>IF(PLANEL_Pot_Trim!BV4&lt;&gt;0,BV4/PLANEL_Pot_Trim!BV4,0)</f>
        <v>0.44503191664178832</v>
      </c>
      <c r="BW30" s="47">
        <f>IF(PLANEL_Pot_Trim!BW4&lt;&gt;0,BW4/PLANEL_Pot_Trim!BW4,0)</f>
        <v>0.5588424889551995</v>
      </c>
      <c r="BX30" s="47">
        <f>IF(PLANEL_Pot_Trim!BX4&lt;&gt;0,BX4/PLANEL_Pot_Trim!BX4,0)</f>
        <v>0.53849212000175639</v>
      </c>
      <c r="BY30" s="47">
        <f>IF(PLANEL_Pot_Trim!BY4&lt;&gt;0,BY4/PLANEL_Pot_Trim!BY4,0)</f>
        <v>0.4536120297248582</v>
      </c>
      <c r="BZ30" s="47">
        <f>IF(PLANEL_Pot_Trim!BZ4&lt;&gt;0,BZ4/PLANEL_Pot_Trim!BZ4,0)</f>
        <v>0.44503191664178832</v>
      </c>
      <c r="CA30" s="47">
        <f>IF(PLANEL_Pot_Trim!CA4&lt;&gt;0,CA4/PLANEL_Pot_Trim!CA4,0)</f>
        <v>0.55888470278207725</v>
      </c>
      <c r="CB30" s="47">
        <f>IF(PLANEL_Pot_Trim!CB4&lt;&gt;0,CB4/PLANEL_Pot_Trim!CB4,0)</f>
        <v>0.54649468969251536</v>
      </c>
      <c r="CC30" s="47">
        <f>IF(PLANEL_Pot_Trim!CC4&lt;&gt;0,CC4/PLANEL_Pot_Trim!CC4,0)</f>
        <v>0.45348070672176266</v>
      </c>
      <c r="CD30" s="47">
        <f>IF(PLANEL_Pot_Trim!CD4&lt;&gt;0,CD4/PLANEL_Pot_Trim!CD4,0)</f>
        <v>0.44493576389812683</v>
      </c>
      <c r="CE30" s="47">
        <f>IF(PLANEL_Pot_Trim!CE4&lt;&gt;0,CE4/PLANEL_Pot_Trim!CE4,0)</f>
        <v>0.55901868706302016</v>
      </c>
      <c r="CF30" s="47">
        <f>IF(PLANEL_Pot_Trim!CF4&lt;&gt;0,CF4/PLANEL_Pot_Trim!CF4,0)</f>
        <v>0.54677683783273834</v>
      </c>
      <c r="CG30" s="47">
        <f>IF(PLANEL_Pot_Trim!CG4&lt;&gt;0,CG4/PLANEL_Pot_Trim!CG4,0)</f>
        <v>0.45318433781337469</v>
      </c>
      <c r="CH30" s="47">
        <f>IF(PLANEL_Pot_Trim!CH4&lt;&gt;0,CH4/PLANEL_Pot_Trim!CH4,0)</f>
        <v>0.44463057693450597</v>
      </c>
      <c r="CI30" s="47">
        <f>IF(PLANEL_Pot_Trim!CI4&lt;&gt;0,CI4/PLANEL_Pot_Trim!CI4,0)</f>
        <v>0.56054027390958883</v>
      </c>
      <c r="CJ30" s="47">
        <f>IF(PLANEL_Pot_Trim!CJ4&lt;&gt;0,CJ4/PLANEL_Pot_Trim!CJ4,0)</f>
        <v>0.54806971755347089</v>
      </c>
      <c r="CK30" s="47">
        <f>IF(PLANEL_Pot_Trim!CK4&lt;&gt;0,CK4/PLANEL_Pot_Trim!CK4,0)</f>
        <v>0.45200503841837542</v>
      </c>
      <c r="CL30" s="47">
        <f>IF(PLANEL_Pot_Trim!CL4&lt;&gt;0,CL4/PLANEL_Pot_Trim!CL4,0)</f>
        <v>0.44395388045245671</v>
      </c>
      <c r="CM30" s="47">
        <f>IF(PLANEL_Pot_Trim!CM4&lt;&gt;0,CM4/PLANEL_Pot_Trim!CM4,0)</f>
        <v>0.56451195218435879</v>
      </c>
      <c r="CN30" s="47">
        <f>IF(PLANEL_Pot_Trim!CN4&lt;&gt;0,CN4/PLANEL_Pot_Trim!CN4,0)</f>
        <v>0.55092991435128491</v>
      </c>
      <c r="CO30" s="47">
        <f>IF(PLANEL_Pot_Trim!CO4&lt;&gt;0,CO4/PLANEL_Pot_Trim!CO4,0)</f>
        <v>0.44939709462632771</v>
      </c>
      <c r="CP30" s="47">
        <f>IF(PLANEL_Pot_Trim!CP4&lt;&gt;0,CP4/PLANEL_Pot_Trim!CP4,0)</f>
        <v>0.44293835427690859</v>
      </c>
      <c r="CQ30" s="47">
        <f>IF(PLANEL_Pot_Trim!CQ4&lt;&gt;0,CQ4/PLANEL_Pot_Trim!CQ4,0)</f>
        <v>0.56469248258097282</v>
      </c>
      <c r="CR30" s="47">
        <f>IF(PLANEL_Pot_Trim!CR4&lt;&gt;0,CR4/PLANEL_Pot_Trim!CR4,0)</f>
        <v>0.55105992292262762</v>
      </c>
      <c r="CS30" s="47">
        <f>IF(PLANEL_Pot_Trim!CS4&lt;&gt;0,CS4/PLANEL_Pot_Trim!CS4,0)</f>
        <v>0.44927056102564866</v>
      </c>
      <c r="CT30" s="47">
        <f>IF(PLANEL_Pot_Trim!CT4&lt;&gt;0,CT4/PLANEL_Pot_Trim!CT4,0)</f>
        <v>0.44289219414747227</v>
      </c>
      <c r="CU30" s="47">
        <f>IF(PLANEL_Pot_Trim!CU4&lt;&gt;0,CU4/PLANEL_Pot_Trim!CU4,0)</f>
        <v>0.56509375562406061</v>
      </c>
      <c r="CV30" s="47">
        <f>IF(PLANEL_Pot_Trim!CV4&lt;&gt;0,CV4/PLANEL_Pot_Trim!CV4,0)</f>
        <v>0.55111700707470024</v>
      </c>
      <c r="CW30" s="47">
        <f>IF(PLANEL_Pot_Trim!CW4&lt;&gt;0,CW4/PLANEL_Pot_Trim!CW4,0)</f>
        <v>0.45485705037810142</v>
      </c>
      <c r="CX30" s="47">
        <f>IF(PLANEL_Pot_Trim!CX4&lt;&gt;0,CX4/PLANEL_Pot_Trim!CX4,0)</f>
        <v>0.443111679732487</v>
      </c>
      <c r="CY30" s="77">
        <f>IF(PLANEL_Pot_Trim!CY4&lt;&gt;0,CY4/PLANEL_Pot_Trim!CY4,0)</f>
        <v>0.56509375562406061</v>
      </c>
      <c r="CZ30" s="77">
        <f>IF(PLANEL_Pot_Trim!CZ4&lt;&gt;0,CZ4/PLANEL_Pot_Trim!CZ4,0)</f>
        <v>0.55111700707470024</v>
      </c>
      <c r="DA30" s="77">
        <f>IF(PLANEL_Pot_Trim!DA4&lt;&gt;0,DA4/PLANEL_Pot_Trim!DA4,0)</f>
        <v>0.44899262173150079</v>
      </c>
      <c r="DB30" s="77">
        <f>IF(PLANEL_Pot_Trim!DB4&lt;&gt;0,DB4/PLANEL_Pot_Trim!DB4,0)</f>
        <v>0.443111679732487</v>
      </c>
      <c r="DC30" s="47">
        <f>IF(PLANEL_Pot_Trim!DC4&lt;&gt;0,DC4/PLANEL_Pot_Trim!DC4,0)</f>
        <v>0.56509375562406061</v>
      </c>
      <c r="DD30" s="47">
        <f>IF(PLANEL_Pot_Trim!DD4&lt;&gt;0,DD4/PLANEL_Pot_Trim!DD4,0)</f>
        <v>0.55111700707470024</v>
      </c>
      <c r="DE30" s="47">
        <f>IF(PLANEL_Pot_Trim!DE4&lt;&gt;0,DE4/PLANEL_Pot_Trim!DE4,0)</f>
        <v>0.44400401453520627</v>
      </c>
      <c r="DF30" s="47">
        <f>IF(PLANEL_Pot_Trim!DF4&lt;&gt;0,DF4/PLANEL_Pot_Trim!DF4,0)</f>
        <v>0.443111679732487</v>
      </c>
      <c r="DG30" s="47">
        <f>IF(PLANEL_Pot_Trim!DG4&lt;&gt;0,DG4/PLANEL_Pot_Trim!DG4,0)</f>
        <v>0.56509375562406061</v>
      </c>
      <c r="DH30" s="47">
        <f>IF(PLANEL_Pot_Trim!DH4&lt;&gt;0,DH4/PLANEL_Pot_Trim!DH4,0)</f>
        <v>0.55111700707470024</v>
      </c>
      <c r="DI30" s="47">
        <f>IF(PLANEL_Pot_Trim!DI4&lt;&gt;0,DI4/PLANEL_Pot_Trim!DI4,0)</f>
        <v>0.44397288099077115</v>
      </c>
      <c r="DJ30" s="47">
        <f>IF(PLANEL_Pot_Trim!DJ4&lt;&gt;0,DJ4/PLANEL_Pot_Trim!DJ4,0)</f>
        <v>0.443111679732487</v>
      </c>
      <c r="DK30" s="47">
        <f>IF(PLANEL_Pot_Trim!DK4&lt;&gt;0,DK4/PLANEL_Pot_Trim!DK4,0)</f>
        <v>0.56509375562406061</v>
      </c>
      <c r="DL30" s="47">
        <f>IF(PLANEL_Pot_Trim!DL4&lt;&gt;0,DL4/PLANEL_Pot_Trim!DL4,0)</f>
        <v>0.55111700707470024</v>
      </c>
      <c r="DM30" s="47">
        <f>IF(PLANEL_Pot_Trim!DM4&lt;&gt;0,DM4/PLANEL_Pot_Trim!DM4,0)</f>
        <v>0.44393914239087406</v>
      </c>
      <c r="DN30" s="47">
        <f>IF(PLANEL_Pot_Trim!DN4&lt;&gt;0,DN4/PLANEL_Pot_Trim!DN4,0)</f>
        <v>0.443111679732487</v>
      </c>
      <c r="DO30" s="47">
        <f>IF(PLANEL_Pot_Trim!DO4&lt;&gt;0,DO4/PLANEL_Pot_Trim!DO4,0)</f>
        <v>0.56509375562406061</v>
      </c>
      <c r="DP30" s="47">
        <f>IF(PLANEL_Pot_Trim!DP4&lt;&gt;0,DP4/PLANEL_Pot_Trim!DP4,0)</f>
        <v>0.55111700707470024</v>
      </c>
      <c r="DQ30" s="47">
        <f>IF(PLANEL_Pot_Trim!DQ4&lt;&gt;0,DQ4/PLANEL_Pot_Trim!DQ4,0)</f>
        <v>0.44391103910009366</v>
      </c>
      <c r="DR30" s="47">
        <f>IF(PLANEL_Pot_Trim!DR4&lt;&gt;0,DR4/PLANEL_Pot_Trim!DR4,0)</f>
        <v>0.443111679732487</v>
      </c>
      <c r="DS30" s="47">
        <f>IF(PLANEL_Pot_Trim!DS4&lt;&gt;0,DS4/PLANEL_Pot_Trim!DS4,0)</f>
        <v>0.56509375562406061</v>
      </c>
      <c r="DT30" s="47">
        <f>IF(PLANEL_Pot_Trim!DT4&lt;&gt;0,DT4/PLANEL_Pot_Trim!DT4,0)</f>
        <v>0.55111700707470024</v>
      </c>
      <c r="DU30" s="47">
        <f>IF(PLANEL_Pot_Trim!DU4&lt;&gt;0,DU4/PLANEL_Pot_Trim!DU4,0)</f>
        <v>0.44387676065697157</v>
      </c>
      <c r="DV30" s="47">
        <f>IF(PLANEL_Pot_Trim!DV4&lt;&gt;0,DV4/PLANEL_Pot_Trim!DV4,0)</f>
        <v>0.443111679732487</v>
      </c>
      <c r="DW30" s="47">
        <f>IF(PLANEL_Pot_Trim!DW4&lt;&gt;0,DW4/PLANEL_Pot_Trim!DW4,0)</f>
        <v>0.56509375562406061</v>
      </c>
      <c r="DX30" s="47">
        <f>IF(PLANEL_Pot_Trim!DX4&lt;&gt;0,DX4/PLANEL_Pot_Trim!DX4,0)</f>
        <v>0.55111700707470024</v>
      </c>
      <c r="DY30" s="47">
        <f>IF(PLANEL_Pot_Trim!DY4&lt;&gt;0,DY4/PLANEL_Pot_Trim!DY4,0)</f>
        <v>0.44386424934345631</v>
      </c>
      <c r="DZ30" s="47">
        <f>IF(PLANEL_Pot_Trim!DZ4&lt;&gt;0,DZ4/PLANEL_Pot_Trim!DZ4,0)</f>
        <v>0.443111679732487</v>
      </c>
      <c r="EA30" s="47">
        <f>IF(PLANEL_Pot_Trim!EA4&lt;&gt;0,EA4/PLANEL_Pot_Trim!EA4,0)</f>
        <v>0.56509375562406061</v>
      </c>
      <c r="EB30" s="47">
        <f>IF(PLANEL_Pot_Trim!EB4&lt;&gt;0,EB4/PLANEL_Pot_Trim!EB4,0)</f>
        <v>0.55111700707470024</v>
      </c>
      <c r="EC30" s="47">
        <f>IF(PLANEL_Pot_Trim!EC4&lt;&gt;0,EC4/PLANEL_Pot_Trim!EC4,0)</f>
        <v>0.44385588278504429</v>
      </c>
      <c r="ED30" s="47">
        <f>IF(PLANEL_Pot_Trim!ED4&lt;&gt;0,ED4/PLANEL_Pot_Trim!ED4,0)</f>
        <v>0.443111679732487</v>
      </c>
      <c r="EE30" s="47">
        <f>IF(PLANEL_Pot_Trim!EE4&lt;&gt;0,EE4/PLANEL_Pot_Trim!EE4,0)</f>
        <v>0.56536748514468949</v>
      </c>
      <c r="EF30" s="47">
        <f>IF(PLANEL_Pot_Trim!EF4&lt;&gt;0,EF4/PLANEL_Pot_Trim!EF4,0)</f>
        <v>0.55131435331560641</v>
      </c>
      <c r="EG30" s="47">
        <f>IF(PLANEL_Pot_Trim!EG4&lt;&gt;0,EG4/PLANEL_Pot_Trim!EG4,0)</f>
        <v>0.43157614745733952</v>
      </c>
      <c r="EH30" s="47">
        <f>IF(PLANEL_Pot_Trim!EH4&lt;&gt;0,EH4/PLANEL_Pot_Trim!EH4,0)</f>
        <v>0.4430413832133423</v>
      </c>
      <c r="EI30" s="47">
        <f>IF(PLANEL_Pot_Trim!EI4&lt;&gt;0,EI4/PLANEL_Pot_Trim!EI4,0)</f>
        <v>0.56536748514468949</v>
      </c>
      <c r="EJ30" s="47">
        <f>IF(PLANEL_Pot_Trim!EJ4&lt;&gt;0,EJ4/PLANEL_Pot_Trim!EJ4,0)</f>
        <v>0.55131435331560641</v>
      </c>
      <c r="EK30" s="47">
        <f>IF(PLANEL_Pot_Trim!EK4&lt;&gt;0,EK4/PLANEL_Pot_Trim!EK4,0)</f>
        <v>0.41378506540444748</v>
      </c>
      <c r="EL30" s="47">
        <f>IF(PLANEL_Pot_Trim!EL4&lt;&gt;0,EL4/PLANEL_Pot_Trim!EL4,0)</f>
        <v>0.4430413832133423</v>
      </c>
      <c r="EM30" s="47">
        <f>IF(PLANEL_Pot_Trim!EM4&lt;&gt;0,EM4/PLANEL_Pot_Trim!EM4,0)</f>
        <v>0.56539550637835767</v>
      </c>
      <c r="EN30" s="47">
        <f>IF(PLANEL_Pot_Trim!EN4&lt;&gt;0,EN4/PLANEL_Pot_Trim!EN4,0)</f>
        <v>0.55132376077690137</v>
      </c>
      <c r="EO30" s="47">
        <f>IF(PLANEL_Pot_Trim!EO4&lt;&gt;0,EO4/PLANEL_Pot_Trim!EO4,0)</f>
        <v>0.39417542434281239</v>
      </c>
      <c r="EP30" s="47">
        <f>IF(PLANEL_Pot_Trim!EP4&lt;&gt;0,EP4/PLANEL_Pot_Trim!EP4,0)</f>
        <v>0.44304634851954694</v>
      </c>
    </row>
    <row r="31" spans="2:146" x14ac:dyDescent="0.3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0.53487751992891119</v>
      </c>
      <c r="Y31" s="47">
        <f>IF(PLANEL_Pot_Trim!Y5&lt;&gt;0,Y5/PLANEL_Pot_Trim!Y5,0)</f>
        <v>0.44237564335322527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0.52263344387649591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0.53436867974380897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0.51770189636476971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0.57707692758875162</v>
      </c>
      <c r="AN31" s="47">
        <f>IF(PLANEL_Pot_Trim!AN5&lt;&gt;0,AN5/PLANEL_Pot_Trim!AN5,0)</f>
        <v>0.5418315785113299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0.56405384221185528</v>
      </c>
      <c r="AR31" s="47">
        <f>IF(PLANEL_Pot_Trim!AR5&lt;&gt;0,AR5/PLANEL_Pot_Trim!AR5,0)</f>
        <v>0.53517565350223539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0.45407990321548725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0.56405384221185528</v>
      </c>
      <c r="AZ31" s="47">
        <f>IF(PLANEL_Pot_Trim!AZ5&lt;&gt;0,AZ5/PLANEL_Pot_Trim!AZ5,0)</f>
        <v>0.53516461076791655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0.56405384221185528</v>
      </c>
      <c r="BD31" s="47">
        <f>IF(PLANEL_Pot_Trim!BD5&lt;&gt;0,BD5/PLANEL_Pot_Trim!BD5,0)</f>
        <v>0.27432995270627569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0.56405384221185528</v>
      </c>
      <c r="BH31" s="47">
        <f>IF(PLANEL_Pot_Trim!BH5&lt;&gt;0,BH5/PLANEL_Pot_Trim!BH5,0)</f>
        <v>0.39380027422089137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0.56405384221185528</v>
      </c>
      <c r="BL31" s="47">
        <f>IF(PLANEL_Pot_Trim!BL5&lt;&gt;0,BL5/PLANEL_Pot_Trim!BL5,0)</f>
        <v>0.35932514865355925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0.56405384221185528</v>
      </c>
      <c r="BP31" s="47">
        <f>IF(PLANEL_Pot_Trim!BP5&lt;&gt;0,BP5/PLANEL_Pot_Trim!BP5,0)</f>
        <v>0.35944638737140039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0.56405384221185528</v>
      </c>
      <c r="BT31" s="47">
        <f>IF(PLANEL_Pot_Trim!BT5&lt;&gt;0,BT5/PLANEL_Pot_Trim!BT5,0)</f>
        <v>0.44534849167851298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0.56405384221185528</v>
      </c>
      <c r="BX31" s="47">
        <f>IF(PLANEL_Pot_Trim!BX5&lt;&gt;0,BX5/PLANEL_Pot_Trim!BX5,0)</f>
        <v>0.53179249318888799</v>
      </c>
      <c r="BY31" s="47">
        <f>IF(PLANEL_Pot_Trim!BY5&lt;&gt;0,BY5/PLANEL_Pot_Trim!BY5,0)</f>
        <v>0.45469970936507831</v>
      </c>
      <c r="BZ31" s="47">
        <f>IF(PLANEL_Pot_Trim!BZ5&lt;&gt;0,BZ5/PLANEL_Pot_Trim!BZ5,0)</f>
        <v>0.49622829713459354</v>
      </c>
      <c r="CA31" s="47">
        <f>IF(PLANEL_Pot_Trim!CA5&lt;&gt;0,CA5/PLANEL_Pot_Trim!CA5,0)</f>
        <v>0.56405384221185528</v>
      </c>
      <c r="CB31" s="47">
        <f>IF(PLANEL_Pot_Trim!CB5&lt;&gt;0,CB5/PLANEL_Pot_Trim!CB5,0)</f>
        <v>0.53541358098291758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0.44396172656905353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0.44045463515674932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7.438982727038658E-2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0.13936954029499393</v>
      </c>
      <c r="AE33" s="48">
        <f>IF(PLANEL_Pot_Trim!AE7&lt;&gt;0,AE7/PLANEL_Pot_Trim!AE7,0)</f>
        <v>1.5144543404859462E-2</v>
      </c>
      <c r="AF33" s="48">
        <f>IF(PLANEL_Pot_Trim!AF7&lt;&gt;0,AF7/PLANEL_Pot_Trim!AF7,0)</f>
        <v>0</v>
      </c>
      <c r="AG33" s="48">
        <f>IF(PLANEL_Pot_Trim!AG7&lt;&gt;0,AG7/PLANEL_Pot_Trim!AG7,0)</f>
        <v>6.0510625933309307E-3</v>
      </c>
      <c r="AH33" s="48">
        <f>IF(PLANEL_Pot_Trim!AH7&lt;&gt;0,AH7/PLANEL_Pot_Trim!AH7,0)</f>
        <v>0.17159320639100784</v>
      </c>
      <c r="AI33" s="48">
        <f>IF(PLANEL_Pot_Trim!AI7&lt;&gt;0,AI7/PLANEL_Pot_Trim!AI7,0)</f>
        <v>4.855473811975871E-2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0.15664305907017803</v>
      </c>
      <c r="AM33" s="48">
        <f>IF(PLANEL_Pot_Trim!AM7&lt;&gt;0,AM7/PLANEL_Pot_Trim!AM7,0)</f>
        <v>6.0610498316349464E-3</v>
      </c>
      <c r="AN33" s="48">
        <f>IF(PLANEL_Pot_Trim!AN7&lt;&gt;0,AN7/PLANEL_Pot_Trim!AN7,0)</f>
        <v>0</v>
      </c>
      <c r="AO33" s="48">
        <f>IF(PLANEL_Pot_Trim!AO7&lt;&gt;0,AO7/PLANEL_Pot_Trim!AO7,0)</f>
        <v>7.7690987422356812E-3</v>
      </c>
      <c r="AP33" s="48">
        <f>IF(PLANEL_Pot_Trim!AP7&lt;&gt;0,AP7/PLANEL_Pot_Trim!AP7,0)</f>
        <v>0.13213260858993345</v>
      </c>
      <c r="AQ33" s="48">
        <f>IF(PLANEL_Pot_Trim!AQ7&lt;&gt;0,AQ7/PLANEL_Pot_Trim!AQ7,0)</f>
        <v>0</v>
      </c>
      <c r="AR33" s="48">
        <f>IF(PLANEL_Pot_Trim!AR7&lt;&gt;0,AR7/PLANEL_Pot_Trim!AR7,0)</f>
        <v>0</v>
      </c>
      <c r="AS33" s="48">
        <f>IF(PLANEL_Pot_Trim!AS7&lt;&gt;0,AS7/PLANEL_Pot_Trim!AS7,0)</f>
        <v>3.2611309205952455E-2</v>
      </c>
      <c r="AT33" s="48">
        <f>IF(PLANEL_Pot_Trim!AT7&lt;&gt;0,AT7/PLANEL_Pot_Trim!AT7,0)</f>
        <v>7.7715040618171624E-2</v>
      </c>
      <c r="AU33" s="48">
        <f>IF(PLANEL_Pot_Trim!AU7&lt;&gt;0,AU7/PLANEL_Pot_Trim!AU7,0)</f>
        <v>0</v>
      </c>
      <c r="AV33" s="48">
        <f>IF(PLANEL_Pot_Trim!AV7&lt;&gt;0,AV7/PLANEL_Pot_Trim!AV7,0)</f>
        <v>0</v>
      </c>
      <c r="AW33" s="48">
        <f>IF(PLANEL_Pot_Trim!AW7&lt;&gt;0,AW7/PLANEL_Pot_Trim!AW7,0)</f>
        <v>3.1122586268355304E-2</v>
      </c>
      <c r="AX33" s="48">
        <f>IF(PLANEL_Pot_Trim!AX7&lt;&gt;0,AX7/PLANEL_Pot_Trim!AX7,0)</f>
        <v>3.1122586268355304E-2</v>
      </c>
      <c r="AY33" s="48">
        <f>IF(PLANEL_Pot_Trim!AY7&lt;&gt;0,AY7/PLANEL_Pot_Trim!AY7,0)</f>
        <v>2.947306497989121E-2</v>
      </c>
      <c r="AZ33" s="48">
        <f>IF(PLANEL_Pot_Trim!AZ7&lt;&gt;0,AZ7/PLANEL_Pot_Trim!AZ7,0)</f>
        <v>0</v>
      </c>
      <c r="BA33" s="48">
        <f>IF(PLANEL_Pot_Trim!BA7&lt;&gt;0,BA7/PLANEL_Pot_Trim!BA7,0)</f>
        <v>2.947306497989121E-2</v>
      </c>
      <c r="BB33" s="48">
        <f>IF(PLANEL_Pot_Trim!BB7&lt;&gt;0,BB7/PLANEL_Pot_Trim!BB7,0)</f>
        <v>2.947306497989121E-2</v>
      </c>
      <c r="BC33" s="48">
        <f>IF(PLANEL_Pot_Trim!BC7&lt;&gt;0,BC7/PLANEL_Pot_Trim!BC7,0)</f>
        <v>2.9212249060154957E-2</v>
      </c>
      <c r="BD33" s="48">
        <f>IF(PLANEL_Pot_Trim!BD7&lt;&gt;0,BD7/PLANEL_Pot_Trim!BD7,0)</f>
        <v>0</v>
      </c>
      <c r="BE33" s="48">
        <f>IF(PLANEL_Pot_Trim!BE7&lt;&gt;0,BE7/PLANEL_Pot_Trim!BE7,0)</f>
        <v>2.9212249060154957E-2</v>
      </c>
      <c r="BF33" s="48">
        <f>IF(PLANEL_Pot_Trim!BF7&lt;&gt;0,BF7/PLANEL_Pot_Trim!BF7,0)</f>
        <v>2.9212249060154957E-2</v>
      </c>
      <c r="BG33" s="48">
        <f>IF(PLANEL_Pot_Trim!BG7&lt;&gt;0,BG7/PLANEL_Pot_Trim!BG7,0)</f>
        <v>2.8437976758250966E-2</v>
      </c>
      <c r="BH33" s="48">
        <f>IF(PLANEL_Pot_Trim!BH7&lt;&gt;0,BH7/PLANEL_Pot_Trim!BH7,0)</f>
        <v>0</v>
      </c>
      <c r="BI33" s="48">
        <f>IF(PLANEL_Pot_Trim!BI7&lt;&gt;0,BI7/PLANEL_Pot_Trim!BI7,0)</f>
        <v>2.8437976758250966E-2</v>
      </c>
      <c r="BJ33" s="48">
        <f>IF(PLANEL_Pot_Trim!BJ7&lt;&gt;0,BJ7/PLANEL_Pot_Trim!BJ7,0)</f>
        <v>2.8437976758250966E-2</v>
      </c>
      <c r="BK33" s="48">
        <f>IF(PLANEL_Pot_Trim!BK7&lt;&gt;0,BK7/PLANEL_Pot_Trim!BK7,0)</f>
        <v>2.8437976758250966E-2</v>
      </c>
      <c r="BL33" s="48">
        <f>IF(PLANEL_Pot_Trim!BL7&lt;&gt;0,BL7/PLANEL_Pot_Trim!BL7,0)</f>
        <v>0</v>
      </c>
      <c r="BM33" s="48">
        <f>IF(PLANEL_Pot_Trim!BM7&lt;&gt;0,BM7/PLANEL_Pot_Trim!BM7,0)</f>
        <v>2.8437976758250966E-2</v>
      </c>
      <c r="BN33" s="48">
        <f>IF(PLANEL_Pot_Trim!BN7&lt;&gt;0,BN7/PLANEL_Pot_Trim!BN7,0)</f>
        <v>2.8437976758250966E-2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0.55193220232454687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0.55193220232454687</v>
      </c>
      <c r="AP36" s="49">
        <f>IF(PLANEL_Pot_Trim!AP9&lt;&gt;0,AP10/PLANEL_Pot_Trim!AP9,0)</f>
        <v>0.65927071544605387</v>
      </c>
      <c r="AQ36" s="49">
        <f>IF(PLANEL_Pot_Trim!AQ9&lt;&gt;0,AQ10/PLANEL_Pot_Trim!AQ9,0)</f>
        <v>0.55193220232454687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0.55193220232454687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0.65796103773037573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0.65796103773037573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0.65796103773037573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0.5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0.90231301941176478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0.41840030344541307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0.72395466376089657</v>
      </c>
      <c r="AN37" s="49">
        <f>IF(PLANEL_Pot_Trim!AN10&lt;&gt;0,AN11/PLANEL_Pot_Trim!AN10,0)</f>
        <v>0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0.81834795004842942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3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8.0561805534235517E-2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9.8453620906600439E-2</v>
      </c>
      <c r="AF41" s="50">
        <f>IF(PLANEL_Pot_Trim!AF14&lt;&gt;0,AF15/PLANEL_Pot_Trim!AF14,0)</f>
        <v>0.40642477034915364</v>
      </c>
      <c r="AG41" s="50">
        <f>IF(PLANEL_Pot_Trim!AG14&lt;&gt;0,AG15/PLANEL_Pot_Trim!AG14,0)</f>
        <v>0.52033979722728474</v>
      </c>
      <c r="AH41" s="50">
        <f>IF(PLANEL_Pot_Trim!AH14&lt;&gt;0,AH15/PLANEL_Pot_Trim!AH14,0)</f>
        <v>0.36767078737698267</v>
      </c>
      <c r="AI41" s="50">
        <f>IF(PLANEL_Pot_Trim!AI14&lt;&gt;0,AI15/PLANEL_Pot_Trim!AI14,0)</f>
        <v>9.8453620906600439E-2</v>
      </c>
      <c r="AJ41" s="50">
        <f>IF(PLANEL_Pot_Trim!AJ14&lt;&gt;0,AJ15/PLANEL_Pot_Trim!AJ14,0)</f>
        <v>0.40642477034915364</v>
      </c>
      <c r="AK41" s="50">
        <f>IF(PLANEL_Pot_Trim!AK14&lt;&gt;0,AK15/PLANEL_Pot_Trim!AK14,0)</f>
        <v>0.52033979722728474</v>
      </c>
      <c r="AL41" s="50">
        <f>IF(PLANEL_Pot_Trim!AL14&lt;&gt;0,AL15/PLANEL_Pot_Trim!AL14,0)</f>
        <v>0.36767078737698267</v>
      </c>
      <c r="AM41" s="50">
        <f>IF(PLANEL_Pot_Trim!AM14&lt;&gt;0,AM15/PLANEL_Pot_Trim!AM14,0)</f>
        <v>7.7678633151121751E-2</v>
      </c>
      <c r="AN41" s="50">
        <f>IF(PLANEL_Pot_Trim!AN14&lt;&gt;0,AN15/PLANEL_Pot_Trim!AN14,0)</f>
        <v>0.1951850986912203</v>
      </c>
      <c r="AO41" s="50">
        <f>IF(PLANEL_Pot_Trim!AO14&lt;&gt;0,AO15/PLANEL_Pot_Trim!AO14,0)</f>
        <v>0.23135601700058092</v>
      </c>
      <c r="AP41" s="50">
        <f>IF(PLANEL_Pot_Trim!AP14&lt;&gt;0,AP15/PLANEL_Pot_Trim!AP14,0)</f>
        <v>0.18343741868939156</v>
      </c>
      <c r="AQ41" s="50">
        <f>IF(PLANEL_Pot_Trim!AQ14&lt;&gt;0,AQ15/PLANEL_Pot_Trim!AQ14,0)</f>
        <v>0.23304361773679766</v>
      </c>
      <c r="AR41" s="50">
        <f>IF(PLANEL_Pot_Trim!AR14&lt;&gt;0,AR15/PLANEL_Pot_Trim!AR14,0)</f>
        <v>0.31654358240817798</v>
      </c>
      <c r="AS41" s="50">
        <f>IF(PLANEL_Pot_Trim!AS14&lt;&gt;0,AS15/PLANEL_Pot_Trim!AS14,0)</f>
        <v>0.30991109399696698</v>
      </c>
      <c r="AT41" s="50">
        <f>IF(PLANEL_Pot_Trim!AT14&lt;&gt;0,AT15/PLANEL_Pot_Trim!AT14,0)</f>
        <v>0.32166882023839816</v>
      </c>
      <c r="AU41" s="50">
        <f>IF(PLANEL_Pot_Trim!AU14&lt;&gt;0,AU15/PLANEL_Pot_Trim!AU14,0)</f>
        <v>0.28567030736904631</v>
      </c>
      <c r="AV41" s="50">
        <f>IF(PLANEL_Pot_Trim!AV14&lt;&gt;0,AV15/PLANEL_Pot_Trim!AV14,0)</f>
        <v>0.35765127013533782</v>
      </c>
      <c r="AW41" s="50">
        <f>IF(PLANEL_Pot_Trim!AW14&lt;&gt;0,AW15/PLANEL_Pot_Trim!AW14,0)</f>
        <v>0.33652000898225914</v>
      </c>
      <c r="AX41" s="50">
        <f>IF(PLANEL_Pot_Trim!AX14&lt;&gt;0,AX15/PLANEL_Pot_Trim!AX14,0)</f>
        <v>0.36849186145141583</v>
      </c>
      <c r="AY41" s="50">
        <f>IF(PLANEL_Pot_Trim!AY14&lt;&gt;0,AY15/PLANEL_Pot_Trim!AY14,0)</f>
        <v>0.29122060146765105</v>
      </c>
      <c r="AZ41" s="50">
        <f>IF(PLANEL_Pot_Trim!AZ14&lt;&gt;0,AZ15/PLANEL_Pot_Trim!AZ14,0)</f>
        <v>0.36198670825385315</v>
      </c>
      <c r="BA41" s="50">
        <f>IF(PLANEL_Pot_Trim!BA14&lt;&gt;0,BA15/PLANEL_Pot_Trim!BA14,0)</f>
        <v>0.33932632841133359</v>
      </c>
      <c r="BB41" s="50">
        <f>IF(PLANEL_Pot_Trim!BB14&lt;&gt;0,BB15/PLANEL_Pot_Trim!BB14,0)</f>
        <v>0.37343007150347202</v>
      </c>
      <c r="BC41" s="50">
        <f>IF(PLANEL_Pot_Trim!BC14&lt;&gt;0,BC15/PLANEL_Pot_Trim!BC14,0)</f>
        <v>0.29677216983004301</v>
      </c>
      <c r="BD41" s="50">
        <f>IF(PLANEL_Pot_Trim!BD14&lt;&gt;0,BD15/PLANEL_Pot_Trim!BD14,0)</f>
        <v>0.36632314168214875</v>
      </c>
      <c r="BE41" s="50">
        <f>IF(PLANEL_Pot_Trim!BE14&lt;&gt;0,BE15/PLANEL_Pot_Trim!BE14,0)</f>
        <v>0.34213329216104621</v>
      </c>
      <c r="BF41" s="50">
        <f>IF(PLANEL_Pot_Trim!BF14&lt;&gt;0,BF15/PLANEL_Pot_Trim!BF14,0)</f>
        <v>0.37836941530340668</v>
      </c>
      <c r="BG41" s="50">
        <f>IF(PLANEL_Pot_Trim!BG14&lt;&gt;0,BG15/PLANEL_Pot_Trim!BG14,0)</f>
        <v>0.3020850949099238</v>
      </c>
      <c r="BH41" s="50">
        <f>IF(PLANEL_Pot_Trim!BH14&lt;&gt;0,BH15/PLANEL_Pot_Trim!BH14,0)</f>
        <v>0.37047316643516121</v>
      </c>
      <c r="BI41" s="50">
        <f>IF(PLANEL_Pot_Trim!BI14&lt;&gt;0,BI15/PLANEL_Pot_Trim!BI14,0)</f>
        <v>0.3448195939998614</v>
      </c>
      <c r="BJ41" s="50">
        <f>IF(PLANEL_Pot_Trim!BJ14&lt;&gt;0,BJ15/PLANEL_Pot_Trim!BJ14,0)</f>
        <v>0.38309643332965693</v>
      </c>
      <c r="BK41" s="50">
        <f>IF(PLANEL_Pot_Trim!BK14&lt;&gt;0,BK15/PLANEL_Pot_Trim!BK14,0)</f>
        <v>0.30714893942154065</v>
      </c>
      <c r="BL41" s="50">
        <f>IF(PLANEL_Pot_Trim!BL14&lt;&gt;0,BL15/PLANEL_Pot_Trim!BL14,0)</f>
        <v>0.37442862975513375</v>
      </c>
      <c r="BM41" s="50">
        <f>IF(PLANEL_Pot_Trim!BM14&lt;&gt;0,BM15/PLANEL_Pot_Trim!BM14,0)</f>
        <v>0.34737995659024773</v>
      </c>
      <c r="BN41" s="50">
        <f>IF(PLANEL_Pot_Trim!BN14&lt;&gt;0,BN15/PLANEL_Pot_Trim!BN14,0)</f>
        <v>0.38760183925101388</v>
      </c>
      <c r="BO41" s="50">
        <f>IF(PLANEL_Pot_Trim!BO14&lt;&gt;0,BO15/PLANEL_Pot_Trim!BO14,0)</f>
        <v>0.30152581035425985</v>
      </c>
      <c r="BP41" s="50">
        <f>IF(PLANEL_Pot_Trim!BP14&lt;&gt;0,BP15/PLANEL_Pot_Trim!BP14,0)</f>
        <v>0.31793143008855956</v>
      </c>
      <c r="BQ41" s="50">
        <f>IF(PLANEL_Pot_Trim!BQ14&lt;&gt;0,BQ15/PLANEL_Pot_Trim!BQ14,0)</f>
        <v>0.27013037557508768</v>
      </c>
      <c r="BR41" s="50">
        <f>IF(PLANEL_Pot_Trim!BR14&lt;&gt;0,BR15/PLANEL_Pot_Trim!BR14,0)</f>
        <v>0.33831255033585689</v>
      </c>
      <c r="BS41" s="50">
        <f>IF(PLANEL_Pot_Trim!BS14&lt;&gt;0,BS15/PLANEL_Pot_Trim!BS14,0)</f>
        <v>0.30544704697318337</v>
      </c>
      <c r="BT41" s="50">
        <f>IF(PLANEL_Pot_Trim!BT14&lt;&gt;0,BT15/PLANEL_Pot_Trim!BT14,0)</f>
        <v>0.32164714039648407</v>
      </c>
      <c r="BU41" s="50">
        <f>IF(PLANEL_Pot_Trim!BU14&lt;&gt;0,BU15/PLANEL_Pot_Trim!BU14,0)</f>
        <v>0.27304516583899552</v>
      </c>
      <c r="BV41" s="50">
        <f>IF(PLANEL_Pot_Trim!BV14&lt;&gt;0,BV15/PLANEL_Pot_Trim!BV14,0)</f>
        <v>0.34235616424554588</v>
      </c>
      <c r="BW41" s="50">
        <f>IF(PLANEL_Pot_Trim!BW14&lt;&gt;0,BW15/PLANEL_Pot_Trim!BW14,0)</f>
        <v>0.30877781648272712</v>
      </c>
      <c r="BX41" s="50">
        <f>IF(PLANEL_Pot_Trim!BX14&lt;&gt;0,BX15/PLANEL_Pot_Trim!BX14,0)</f>
        <v>0.32480333212925905</v>
      </c>
      <c r="BY41" s="50">
        <f>IF(PLANEL_Pot_Trim!BY14&lt;&gt;0,BY15/PLANEL_Pot_Trim!BY14,0)</f>
        <v>0.2755210415160193</v>
      </c>
      <c r="BZ41" s="50">
        <f>IF(PLANEL_Pot_Trim!BZ14&lt;&gt;0,BZ15/PLANEL_Pot_Trim!BZ14,0)</f>
        <v>0.34579088325915225</v>
      </c>
      <c r="CA41" s="50">
        <f>IF(PLANEL_Pot_Trim!CA14&lt;&gt;0,CA15/PLANEL_Pot_Trim!CA14,0)</f>
        <v>0.31237121316124566</v>
      </c>
      <c r="CB41" s="50">
        <f>IF(PLANEL_Pot_Trim!CB14&lt;&gt;0,CB15/PLANEL_Pot_Trim!CB14,0)</f>
        <v>0.32820838578424272</v>
      </c>
      <c r="CC41" s="50">
        <f>IF(PLANEL_Pot_Trim!CC14&lt;&gt;0,CC15/PLANEL_Pot_Trim!CC14,0)</f>
        <v>0.27819213705359769</v>
      </c>
      <c r="CD41" s="50">
        <f>IF(PLANEL_Pot_Trim!CD14&lt;&gt;0,CD15/PLANEL_Pot_Trim!CD14,0)</f>
        <v>0.34949642574213935</v>
      </c>
      <c r="CE41" s="50">
        <f>IF(PLANEL_Pot_Trim!CE14&lt;&gt;0,CE15/PLANEL_Pot_Trim!CE14,0)</f>
        <v>0.31545389062447021</v>
      </c>
      <c r="CF41" s="50">
        <f>IF(PLANEL_Pot_Trim!CF14&lt;&gt;0,CF15/PLANEL_Pot_Trim!CF14,0)</f>
        <v>0.33112948888107485</v>
      </c>
      <c r="CG41" s="50">
        <f>IF(PLANEL_Pot_Trim!CG14&lt;&gt;0,CG15/PLANEL_Pot_Trim!CG14,0)</f>
        <v>0.28048359736321216</v>
      </c>
      <c r="CH41" s="50">
        <f>IF(PLANEL_Pot_Trim!CH14&lt;&gt;0,CH15/PLANEL_Pot_Trim!CH14,0)</f>
        <v>0.35267530999448859</v>
      </c>
      <c r="CI41" s="50">
        <f>IF(PLANEL_Pot_Trim!CI14&lt;&gt;0,CI15/PLANEL_Pot_Trim!CI14,0)</f>
        <v>0.3149444887015177</v>
      </c>
      <c r="CJ41" s="50">
        <f>IF(PLANEL_Pot_Trim!CJ14&lt;&gt;0,CJ15/PLANEL_Pot_Trim!CJ14,0)</f>
        <v>0.3149444887015177</v>
      </c>
      <c r="CK41" s="50">
        <f>IF(PLANEL_Pot_Trim!CK14&lt;&gt;0,CK15/PLANEL_Pot_Trim!CK14,0)</f>
        <v>0.25768185437511715</v>
      </c>
      <c r="CL41" s="50">
        <f>IF(PLANEL_Pot_Trim!CL14&lt;&gt;0,CL15/PLANEL_Pot_Trim!CL14,0)</f>
        <v>0.33880391965523704</v>
      </c>
      <c r="CM41" s="50">
        <f>IF(PLANEL_Pot_Trim!CM14&lt;&gt;0,CM15/PLANEL_Pot_Trim!CM14,0)</f>
        <v>0.31591803645599881</v>
      </c>
      <c r="CN41" s="50">
        <f>IF(PLANEL_Pot_Trim!CN14&lt;&gt;0,CN15/PLANEL_Pot_Trim!CN14,0)</f>
        <v>0.31591803645599881</v>
      </c>
      <c r="CO41" s="50">
        <f>IF(PLANEL_Pot_Trim!CO14&lt;&gt;0,CO15/PLANEL_Pot_Trim!CO14,0)</f>
        <v>0.25847839347079038</v>
      </c>
      <c r="CP41" s="50">
        <f>IF(PLANEL_Pot_Trim!CP14&lt;&gt;0,CP15/PLANEL_Pot_Trim!CP14,0)</f>
        <v>0.33985122105184523</v>
      </c>
      <c r="CQ41" s="50">
        <f>IF(PLANEL_Pot_Trim!CQ14&lt;&gt;0,CQ15/PLANEL_Pot_Trim!CQ14,0)</f>
        <v>0.31721735739521739</v>
      </c>
      <c r="CR41" s="50">
        <f>IF(PLANEL_Pot_Trim!CR14&lt;&gt;0,CR15/PLANEL_Pot_Trim!CR14,0)</f>
        <v>0.31721735739521739</v>
      </c>
      <c r="CS41" s="50">
        <f>IF(PLANEL_Pot_Trim!CS14&lt;&gt;0,CS15/PLANEL_Pot_Trim!CS14,0)</f>
        <v>0.25954147424597418</v>
      </c>
      <c r="CT41" s="50">
        <f>IF(PLANEL_Pot_Trim!CT14&lt;&gt;0,CT15/PLANEL_Pot_Trim!CT14,0)</f>
        <v>0.34124897538026699</v>
      </c>
      <c r="CU41" s="50">
        <f>IF(PLANEL_Pot_Trim!CU14&lt;&gt;0,CU15/PLANEL_Pot_Trim!CU14,0)</f>
        <v>0.31828602983028237</v>
      </c>
      <c r="CV41" s="50">
        <f>IF(PLANEL_Pot_Trim!CV14&lt;&gt;0,CV15/PLANEL_Pot_Trim!CV14,0)</f>
        <v>0.31828602983028237</v>
      </c>
      <c r="CW41" s="50">
        <f>IF(PLANEL_Pot_Trim!CW14&lt;&gt;0,CW15/PLANEL_Pot_Trim!CW14,0)</f>
        <v>0.26041584258504408</v>
      </c>
      <c r="CX41" s="50">
        <f>IF(PLANEL_Pot_Trim!CX14&lt;&gt;0,CX15/PLANEL_Pot_Trim!CX14,0)</f>
        <v>0.34239860787074783</v>
      </c>
      <c r="CY41" s="80">
        <f>IF(PLANEL_Pot_Trim!CY14&lt;&gt;0,CY15/PLANEL_Pot_Trim!CY14,0)</f>
        <v>0.31990185892238521</v>
      </c>
      <c r="CZ41" s="80">
        <f>IF(PLANEL_Pot_Trim!CZ14&lt;&gt;0,CZ15/PLANEL_Pot_Trim!CZ14,0)</f>
        <v>0.31990185892238521</v>
      </c>
      <c r="DA41" s="80">
        <f>IF(PLANEL_Pot_Trim!DA14&lt;&gt;0,DA15/PLANEL_Pot_Trim!DA14,0)</f>
        <v>0.26173788457286062</v>
      </c>
      <c r="DB41" s="80">
        <f>IF(PLANEL_Pot_Trim!DB14&lt;&gt;0,DB15/PLANEL_Pot_Trim!DB14,0)</f>
        <v>0.34413684823468715</v>
      </c>
      <c r="DC41" s="50">
        <f>IF(PLANEL_Pot_Trim!DC14&lt;&gt;0,DC15/PLANEL_Pot_Trim!DC14,0)</f>
        <v>0.32094057249357327</v>
      </c>
      <c r="DD41" s="50">
        <f>IF(PLANEL_Pot_Trim!DD14&lt;&gt;0,DD15/PLANEL_Pot_Trim!DD14,0)</f>
        <v>0.32094057249357327</v>
      </c>
      <c r="DE41" s="50">
        <f>IF(PLANEL_Pot_Trim!DE14&lt;&gt;0,DE15/PLANEL_Pot_Trim!DE14,0)</f>
        <v>0.26258774113110539</v>
      </c>
      <c r="DF41" s="50">
        <f>IF(PLANEL_Pot_Trim!DF14&lt;&gt;0,DF15/PLANEL_Pot_Trim!DF14,0)</f>
        <v>0.3452542522585384</v>
      </c>
      <c r="DG41" s="50">
        <f>IF(PLANEL_Pot_Trim!DG14&lt;&gt;0,DG15/PLANEL_Pot_Trim!DG14,0)</f>
        <v>0.32237825708960677</v>
      </c>
      <c r="DH41" s="50">
        <f>IF(PLANEL_Pot_Trim!DH14&lt;&gt;0,DH15/PLANEL_Pot_Trim!DH14,0)</f>
        <v>0.32237825708960677</v>
      </c>
      <c r="DI41" s="50">
        <f>IF(PLANEL_Pot_Trim!DI14&lt;&gt;0,DI15/PLANEL_Pot_Trim!DI14,0)</f>
        <v>0.26376402854114894</v>
      </c>
      <c r="DJ41" s="50">
        <f>IF(PLANEL_Pot_Trim!DJ14&lt;&gt;0,DJ15/PLANEL_Pot_Trim!DJ14,0)</f>
        <v>0.34680085232422164</v>
      </c>
      <c r="DK41" s="50">
        <f>IF(PLANEL_Pot_Trim!DK14&lt;&gt;0,DK15/PLANEL_Pot_Trim!DK14,0)</f>
        <v>0.32356914525403985</v>
      </c>
      <c r="DL41" s="50">
        <f>IF(PLANEL_Pot_Trim!DL14&lt;&gt;0,DL15/PLANEL_Pot_Trim!DL14,0)</f>
        <v>0.32356914525403985</v>
      </c>
      <c r="DM41" s="50">
        <f>IF(PLANEL_Pot_Trim!DM14&lt;&gt;0,DM15/PLANEL_Pot_Trim!DM14,0)</f>
        <v>0.26473839157810453</v>
      </c>
      <c r="DN41" s="50">
        <f>IF(PLANEL_Pot_Trim!DN14&lt;&gt;0,DN15/PLANEL_Pot_Trim!DN14,0)</f>
        <v>0.34808195927354779</v>
      </c>
      <c r="DO41" s="50">
        <f>IF(PLANEL_Pot_Trim!DO14&lt;&gt;0,DO15/PLANEL_Pot_Trim!DO14,0)</f>
        <v>0.32491832709027679</v>
      </c>
      <c r="DP41" s="50">
        <f>IF(PLANEL_Pot_Trim!DP14&lt;&gt;0,DP15/PLANEL_Pot_Trim!DP14,0)</f>
        <v>0.32491832709027679</v>
      </c>
      <c r="DQ41" s="50">
        <f>IF(PLANEL_Pot_Trim!DQ14&lt;&gt;0,DQ15/PLANEL_Pot_Trim!DQ14,0)</f>
        <v>0.26584226760614404</v>
      </c>
      <c r="DR41" s="50">
        <f>IF(PLANEL_Pot_Trim!DR14&lt;&gt;0,DR15/PLANEL_Pot_Trim!DR14,0)</f>
        <v>0.3495333518692943</v>
      </c>
      <c r="DS41" s="50">
        <f>IF(PLANEL_Pot_Trim!DS14&lt;&gt;0,DS15/PLANEL_Pot_Trim!DS14,0)</f>
        <v>0.32554645817669176</v>
      </c>
      <c r="DT41" s="50">
        <f>IF(PLANEL_Pot_Trim!DT14&lt;&gt;0,DT15/PLANEL_Pot_Trim!DT14,0)</f>
        <v>0.32554645817669176</v>
      </c>
      <c r="DU41" s="50">
        <f>IF(PLANEL_Pot_Trim!DU14&lt;&gt;0,DU15/PLANEL_Pot_Trim!DU14,0)</f>
        <v>0.26635619306680158</v>
      </c>
      <c r="DV41" s="50">
        <f>IF(PLANEL_Pot_Trim!DV14&lt;&gt;0,DV15/PLANEL_Pot_Trim!DV14,0)</f>
        <v>0.35020906864517065</v>
      </c>
      <c r="DW41" s="50">
        <f>IF(PLANEL_Pot_Trim!DW14&lt;&gt;0,DW15/PLANEL_Pot_Trim!DW14,0)</f>
        <v>0.32204672082859581</v>
      </c>
      <c r="DX41" s="50">
        <f>IF(PLANEL_Pot_Trim!DX14&lt;&gt;0,DX15/PLANEL_Pot_Trim!DX14,0)</f>
        <v>0.32204672082859581</v>
      </c>
      <c r="DY41" s="50">
        <f>IF(PLANEL_Pot_Trim!DY14&lt;&gt;0,DY15/PLANEL_Pot_Trim!DY14,0)</f>
        <v>0.26349277160318363</v>
      </c>
      <c r="DZ41" s="50">
        <f>IF(PLANEL_Pot_Trim!DZ14&lt;&gt;0,DZ15/PLANEL_Pot_Trim!DZ14,0)</f>
        <v>0.34644419968732232</v>
      </c>
      <c r="EA41" s="50">
        <f>IF(PLANEL_Pot_Trim!EA14&lt;&gt;0,EA15/PLANEL_Pot_Trim!EA14,0)</f>
        <v>0.32282407452425665</v>
      </c>
      <c r="EB41" s="50">
        <f>IF(PLANEL_Pot_Trim!EB14&lt;&gt;0,EB15/PLANEL_Pot_Trim!EB14,0)</f>
        <v>0.32282407452425665</v>
      </c>
      <c r="EC41" s="50">
        <f>IF(PLANEL_Pot_Trim!EC14&lt;&gt;0,EC15/PLANEL_Pot_Trim!EC14,0)</f>
        <v>0.26412878826322689</v>
      </c>
      <c r="ED41" s="50">
        <f>IF(PLANEL_Pot_Trim!ED14&lt;&gt;0,ED15/PLANEL_Pot_Trim!ED14,0)</f>
        <v>0.34728044381445122</v>
      </c>
      <c r="EE41" s="50">
        <f>IF(PLANEL_Pot_Trim!EE14&lt;&gt;0,EE15/PLANEL_Pot_Trim!EE14,0)</f>
        <v>0.32371036996996994</v>
      </c>
      <c r="EF41" s="50">
        <f>IF(PLANEL_Pot_Trim!EF14&lt;&gt;0,EF15/PLANEL_Pot_Trim!EF14,0)</f>
        <v>0.32371036996996994</v>
      </c>
      <c r="EG41" s="50">
        <f>IF(PLANEL_Pot_Trim!EG14&lt;&gt;0,EG15/PLANEL_Pot_Trim!EG14,0)</f>
        <v>0.2648539390920332</v>
      </c>
      <c r="EH41" s="50">
        <f>IF(PLANEL_Pot_Trim!EH14&lt;&gt;0,EH15/PLANEL_Pot_Trim!EH14,0)</f>
        <v>0.34823388284755347</v>
      </c>
      <c r="EI41" s="50">
        <f>IF(PLANEL_Pot_Trim!EI14&lt;&gt;0,EI15/PLANEL_Pot_Trim!EI14,0)</f>
        <v>0.32507048076517336</v>
      </c>
      <c r="EJ41" s="50">
        <f>IF(PLANEL_Pot_Trim!EJ14&lt;&gt;0,EJ15/PLANEL_Pot_Trim!EJ14,0)</f>
        <v>0.32507048076517336</v>
      </c>
      <c r="EK41" s="50">
        <f>IF(PLANEL_Pot_Trim!EK14&lt;&gt;0,EK15/PLANEL_Pot_Trim!EK14,0)</f>
        <v>0.26596675698009709</v>
      </c>
      <c r="EL41" s="50">
        <f>IF(PLANEL_Pot_Trim!EL14&lt;&gt;0,EL15/PLANEL_Pot_Trim!EL14,0)</f>
        <v>0.34969703231591531</v>
      </c>
      <c r="EM41" s="50">
        <f>IF(PLANEL_Pot_Trim!EM14&lt;&gt;0,EM15/PLANEL_Pot_Trim!EM14,0)</f>
        <v>0.32616560726546628</v>
      </c>
      <c r="EN41" s="50">
        <f>IF(PLANEL_Pot_Trim!EN14&lt;&gt;0,EN15/PLANEL_Pot_Trim!EN14,0)</f>
        <v>0.32616560726546628</v>
      </c>
      <c r="EO41" s="50">
        <f>IF(PLANEL_Pot_Trim!EO14&lt;&gt;0,EO15/PLANEL_Pot_Trim!EO14,0)</f>
        <v>0.26686276956491278</v>
      </c>
      <c r="EP41" s="50">
        <f>IF(PLANEL_Pot_Trim!EP14&lt;&gt;0,EP15/PLANEL_Pot_Trim!EP14,0)</f>
        <v>0.3508751229594339</v>
      </c>
    </row>
    <row r="42" spans="2:146" x14ac:dyDescent="0.3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0.8686946382475661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0.35490248730354129</v>
      </c>
      <c r="AF44" s="51">
        <f>IF(PLANEL_Pot_Trim!AF17&lt;&gt;0,AF18/PLANEL_Pot_Trim!AF17,0)</f>
        <v>0.42135243860560129</v>
      </c>
      <c r="AG44" s="51">
        <f>IF(PLANEL_Pot_Trim!AG17&lt;&gt;0,AG18/PLANEL_Pot_Trim!AG17,0)</f>
        <v>0.55504833959883304</v>
      </c>
      <c r="AH44" s="51">
        <f>IF(PLANEL_Pot_Trim!AH17&lt;&gt;0,AH18/PLANEL_Pot_Trim!AH17,0)</f>
        <v>0.4616604124859785</v>
      </c>
      <c r="AI44" s="51">
        <f>IF(PLANEL_Pot_Trim!AI17&lt;&gt;0,AI18/PLANEL_Pot_Trim!AI17,0)</f>
        <v>0.35514074066665319</v>
      </c>
      <c r="AJ44" s="51">
        <f>IF(PLANEL_Pot_Trim!AJ17&lt;&gt;0,AJ18/PLANEL_Pot_Trim!AJ17,0)</f>
        <v>0.42476717985307233</v>
      </c>
      <c r="AK44" s="51">
        <f>IF(PLANEL_Pot_Trim!AK17&lt;&gt;0,AK18/PLANEL_Pot_Trim!AK17,0)</f>
        <v>0.55998961443825424</v>
      </c>
      <c r="AL44" s="51">
        <f>IF(PLANEL_Pot_Trim!AL17&lt;&gt;0,AL18/PLANEL_Pot_Trim!AL17,0)</f>
        <v>0.46372844544114655</v>
      </c>
      <c r="AM44" s="51">
        <f>IF(PLANEL_Pot_Trim!AM17&lt;&gt;0,AM18/PLANEL_Pot_Trim!AM17,0)</f>
        <v>0.35520367242079248</v>
      </c>
      <c r="AN44" s="51">
        <f>IF(PLANEL_Pot_Trim!AN17&lt;&gt;0,AN18/PLANEL_Pot_Trim!AN17,0)</f>
        <v>0.42566914207302414</v>
      </c>
      <c r="AO44" s="51">
        <f>IF(PLANEL_Pot_Trim!AO17&lt;&gt;0,AO18/PLANEL_Pot_Trim!AO17,0)</f>
        <v>0.56129479187187281</v>
      </c>
      <c r="AP44" s="51">
        <f>IF(PLANEL_Pot_Trim!AP17&lt;&gt;0,AP18/PLANEL_Pot_Trim!AP17,0)</f>
        <v>0.46427469108218683</v>
      </c>
      <c r="AQ44" s="51">
        <f>IF(PLANEL_Pot_Trim!AQ17&lt;&gt;0,AQ18/PLANEL_Pot_Trim!AQ17,0)</f>
        <v>0.35520289481822304</v>
      </c>
      <c r="AR44" s="51">
        <f>IF(PLANEL_Pot_Trim!AR17&lt;&gt;0,AR18/PLANEL_Pot_Trim!AR17,0)</f>
        <v>0.42568145254531559</v>
      </c>
      <c r="AS44" s="51">
        <f>IF(PLANEL_Pot_Trim!AS17&lt;&gt;0,AS18/PLANEL_Pot_Trim!AS17,0)</f>
        <v>0.56131708675534875</v>
      </c>
      <c r="AT44" s="51">
        <f>IF(PLANEL_Pot_Trim!AT17&lt;&gt;0,AT18/PLANEL_Pot_Trim!AT17,0)</f>
        <v>0.46428537182045398</v>
      </c>
      <c r="AU44" s="51">
        <f>IF(PLANEL_Pot_Trim!AU17&lt;&gt;0,AU18/PLANEL_Pot_Trim!AU17,0)</f>
        <v>0.35520289481822304</v>
      </c>
      <c r="AV44" s="51">
        <f>IF(PLANEL_Pot_Trim!AV17&lt;&gt;0,AV18/PLANEL_Pot_Trim!AV17,0)</f>
        <v>0.42568145254531559</v>
      </c>
      <c r="AW44" s="51">
        <f>IF(PLANEL_Pot_Trim!AW17&lt;&gt;0,AW18/PLANEL_Pot_Trim!AW17,0)</f>
        <v>0.56131708675534875</v>
      </c>
      <c r="AX44" s="51">
        <f>IF(PLANEL_Pot_Trim!AX17&lt;&gt;0,AX18/PLANEL_Pot_Trim!AX17,0)</f>
        <v>0.46428537182045398</v>
      </c>
      <c r="AY44" s="51">
        <f>IF(PLANEL_Pot_Trim!AY17&lt;&gt;0,AY18/PLANEL_Pot_Trim!AY17,0)</f>
        <v>0.35525930349836449</v>
      </c>
      <c r="AZ44" s="51">
        <f>IF(PLANEL_Pot_Trim!AZ17&lt;&gt;0,AZ18/PLANEL_Pot_Trim!AZ17,0)</f>
        <v>0.42712694362184955</v>
      </c>
      <c r="BA44" s="51">
        <f>IF(PLANEL_Pot_Trim!BA17&lt;&gt;0,BA18/PLANEL_Pot_Trim!BA17,0)</f>
        <v>0.56353047504288689</v>
      </c>
      <c r="BB44" s="51">
        <f>IF(PLANEL_Pot_Trim!BB17&lt;&gt;0,BB18/PLANEL_Pot_Trim!BB17,0)</f>
        <v>0.46524838365681853</v>
      </c>
      <c r="BC44" s="51">
        <f>IF(PLANEL_Pot_Trim!BC17&lt;&gt;0,BC18/PLANEL_Pot_Trim!BC17,0)</f>
        <v>0.35530705057631873</v>
      </c>
      <c r="BD44" s="51">
        <f>IF(PLANEL_Pot_Trim!BD17&lt;&gt;0,BD18/PLANEL_Pot_Trim!BD17,0)</f>
        <v>0.42774618264111769</v>
      </c>
      <c r="BE44" s="51">
        <f>IF(PLANEL_Pot_Trim!BE17&lt;&gt;0,BE18/PLANEL_Pot_Trim!BE17,0)</f>
        <v>0.56441410461828978</v>
      </c>
      <c r="BF44" s="51">
        <f>IF(PLANEL_Pot_Trim!BF17&lt;&gt;0,BF18/PLANEL_Pot_Trim!BF17,0)</f>
        <v>0.46561445641454763</v>
      </c>
      <c r="BG44" s="51">
        <f>IF(PLANEL_Pot_Trim!BG17&lt;&gt;0,BG18/PLANEL_Pot_Trim!BG17,0)</f>
        <v>0.35531148765841197</v>
      </c>
      <c r="BH44" s="51">
        <f>IF(PLANEL_Pot_Trim!BH17&lt;&gt;0,BH18/PLANEL_Pot_Trim!BH17,0)</f>
        <v>0.42775509846997462</v>
      </c>
      <c r="BI44" s="51">
        <f>IF(PLANEL_Pot_Trim!BI17&lt;&gt;0,BI18/PLANEL_Pot_Trim!BI17,0)</f>
        <v>0.56441656006354279</v>
      </c>
      <c r="BJ44" s="51">
        <f>IF(PLANEL_Pot_Trim!BJ17&lt;&gt;0,BJ18/PLANEL_Pot_Trim!BJ17,0)</f>
        <v>0.46561233741469615</v>
      </c>
      <c r="BK44" s="51">
        <f>IF(PLANEL_Pot_Trim!BK17&lt;&gt;0,BK18/PLANEL_Pot_Trim!BK17,0)</f>
        <v>0.3554228908794187</v>
      </c>
      <c r="BL44" s="51">
        <f>IF(PLANEL_Pot_Trim!BL17&lt;&gt;0,BL18/PLANEL_Pot_Trim!BL17,0)</f>
        <v>0.42911360418966404</v>
      </c>
      <c r="BM44" s="51">
        <f>IF(PLANEL_Pot_Trim!BM17&lt;&gt;0,BM18/PLANEL_Pot_Trim!BM17,0)</f>
        <v>0.56633687326450965</v>
      </c>
      <c r="BN44" s="51">
        <f>IF(PLANEL_Pot_Trim!BN17&lt;&gt;0,BN18/PLANEL_Pot_Trim!BN17,0)</f>
        <v>0.46640232455624098</v>
      </c>
      <c r="BO44" s="51">
        <f>IF(PLANEL_Pot_Trim!BO17&lt;&gt;0,BO18/PLANEL_Pot_Trim!BO17,0)</f>
        <v>0.35545439016602354</v>
      </c>
      <c r="BP44" s="51">
        <f>IF(PLANEL_Pot_Trim!BP17&lt;&gt;0,BP18/PLANEL_Pot_Trim!BP17,0)</f>
        <v>0.42953121465543387</v>
      </c>
      <c r="BQ44" s="51">
        <f>IF(PLANEL_Pot_Trim!BQ17&lt;&gt;0,BQ18/PLANEL_Pot_Trim!BQ17,0)</f>
        <v>0.566934706351506</v>
      </c>
      <c r="BR44" s="51">
        <f>IF(PLANEL_Pot_Trim!BR17&lt;&gt;0,BR18/PLANEL_Pot_Trim!BR17,0)</f>
        <v>0.46665058292911771</v>
      </c>
      <c r="BS44" s="51">
        <f>IF(PLANEL_Pot_Trim!BS17&lt;&gt;0,BS18/PLANEL_Pot_Trim!BS17,0)</f>
        <v>0.35546168822653779</v>
      </c>
      <c r="BT44" s="51">
        <f>IF(PLANEL_Pot_Trim!BT17&lt;&gt;0,BT18/PLANEL_Pot_Trim!BT17,0)</f>
        <v>0.43026994205103264</v>
      </c>
      <c r="BU44" s="51">
        <f>IF(PLANEL_Pot_Trim!BU17&lt;&gt;0,BU18/PLANEL_Pot_Trim!BU17,0)</f>
        <v>0.56812482550747234</v>
      </c>
      <c r="BV44" s="51">
        <f>IF(PLANEL_Pot_Trim!BV17&lt;&gt;0,BV18/PLANEL_Pot_Trim!BV17,0)</f>
        <v>0.46718516766313778</v>
      </c>
      <c r="BW44" s="51">
        <f>IF(PLANEL_Pot_Trim!BW17&lt;&gt;0,BW18/PLANEL_Pot_Trim!BW17,0)</f>
        <v>0.35551326300862335</v>
      </c>
      <c r="BX44" s="51">
        <f>IF(PLANEL_Pot_Trim!BX17&lt;&gt;0,BX18/PLANEL_Pot_Trim!BX17,0)</f>
        <v>0.4308556858206849</v>
      </c>
      <c r="BY44" s="51">
        <f>IF(PLANEL_Pot_Trim!BY17&lt;&gt;0,BY18/PLANEL_Pot_Trim!BY17,0)</f>
        <v>0.56894310584732177</v>
      </c>
      <c r="BZ44" s="51">
        <f>IF(PLANEL_Pot_Trim!BZ17&lt;&gt;0,BZ18/PLANEL_Pot_Trim!BZ17,0)</f>
        <v>0.4675188053465732</v>
      </c>
      <c r="CA44" s="51">
        <f>IF(PLANEL_Pot_Trim!CA17&lt;&gt;0,CA18/PLANEL_Pot_Trim!CA17,0)</f>
        <v>0.35554556592920245</v>
      </c>
      <c r="CB44" s="51">
        <f>IF(PLANEL_Pot_Trim!CB17&lt;&gt;0,CB18/PLANEL_Pot_Trim!CB17,0)</f>
        <v>0.43140958376704325</v>
      </c>
      <c r="CC44" s="51">
        <f>IF(PLANEL_Pot_Trim!CC17&lt;&gt;0,CC18/PLANEL_Pot_Trim!CC17,0)</f>
        <v>0.56976198956621349</v>
      </c>
      <c r="CD44" s="51">
        <f>IF(PLANEL_Pot_Trim!CD17&lt;&gt;0,CD18/PLANEL_Pot_Trim!CD17,0)</f>
        <v>0.46786675869348365</v>
      </c>
      <c r="CE44" s="51">
        <f>IF(PLANEL_Pot_Trim!CE17&lt;&gt;0,CE18/PLANEL_Pot_Trim!CE17,0)</f>
        <v>0.3555460599853334</v>
      </c>
      <c r="CF44" s="51">
        <f>IF(PLANEL_Pot_Trim!CF17&lt;&gt;0,CF18/PLANEL_Pot_Trim!CF17,0)</f>
        <v>0.43221017676089579</v>
      </c>
      <c r="CG44" s="51">
        <f>IF(PLANEL_Pot_Trim!CG17&lt;&gt;0,CG18/PLANEL_Pot_Trim!CG17,0)</f>
        <v>0.57107208087784334</v>
      </c>
      <c r="CH44" s="51">
        <f>IF(PLANEL_Pot_Trim!CH17&lt;&gt;0,CH18/PLANEL_Pot_Trim!CH17,0)</f>
        <v>0.46846072674167694</v>
      </c>
      <c r="CI44" s="51">
        <f>IF(PLANEL_Pot_Trim!CI17&lt;&gt;0,CI18/PLANEL_Pot_Trim!CI17,0)</f>
        <v>0.35556537219485473</v>
      </c>
      <c r="CJ44" s="51">
        <f>IF(PLANEL_Pot_Trim!CJ17&lt;&gt;0,CJ18/PLANEL_Pot_Trim!CJ17,0)</f>
        <v>0.43234188050681799</v>
      </c>
      <c r="CK44" s="51">
        <f>IF(PLANEL_Pot_Trim!CK17&lt;&gt;0,CK18/PLANEL_Pot_Trim!CK17,0)</f>
        <v>0.57123494345341497</v>
      </c>
      <c r="CL44" s="51">
        <f>IF(PLANEL_Pot_Trim!CL17&lt;&gt;0,CL18/PLANEL_Pot_Trim!CL17,0)</f>
        <v>0.46852053889014539</v>
      </c>
      <c r="CM44" s="51">
        <f>IF(PLANEL_Pot_Trim!CM17&lt;&gt;0,CM18/PLANEL_Pot_Trim!CM17,0)</f>
        <v>0.3556317972740361</v>
      </c>
      <c r="CN44" s="51">
        <f>IF(PLANEL_Pot_Trim!CN17&lt;&gt;0,CN18/PLANEL_Pot_Trim!CN17,0)</f>
        <v>0.43282083446409109</v>
      </c>
      <c r="CO44" s="51">
        <f>IF(PLANEL_Pot_Trim!CO17&lt;&gt;0,CO18/PLANEL_Pot_Trim!CO17,0)</f>
        <v>0.5718376292288142</v>
      </c>
      <c r="CP44" s="51">
        <f>IF(PLANEL_Pot_Trim!CP17&lt;&gt;0,CP18/PLANEL_Pot_Trim!CP17,0)</f>
        <v>0.46874555109148452</v>
      </c>
      <c r="CQ44" s="51">
        <f>IF(PLANEL_Pot_Trim!CQ17&lt;&gt;0,CQ18/PLANEL_Pot_Trim!CQ17,0)</f>
        <v>0.3556974730361594</v>
      </c>
      <c r="CR44" s="51">
        <f>IF(PLANEL_Pot_Trim!CR17&lt;&gt;0,CR18/PLANEL_Pot_Trim!CR17,0)</f>
        <v>0.43140150564974672</v>
      </c>
      <c r="CS44" s="51">
        <f>IF(PLANEL_Pot_Trim!CS17&lt;&gt;0,CS18/PLANEL_Pot_Trim!CS17,0)</f>
        <v>0.56933595385421476</v>
      </c>
      <c r="CT44" s="51">
        <f>IF(PLANEL_Pot_Trim!CT17&lt;&gt;0,CT18/PLANEL_Pot_Trim!CT17,0)</f>
        <v>0.46754970961557613</v>
      </c>
      <c r="CU44" s="51">
        <f>IF(PLANEL_Pot_Trim!CU17&lt;&gt;0,CU18/PLANEL_Pot_Trim!CU17,0)</f>
        <v>0.35584437655940537</v>
      </c>
      <c r="CV44" s="51">
        <f>IF(PLANEL_Pot_Trim!CV17&lt;&gt;0,CV18/PLANEL_Pot_Trim!CV17,0)</f>
        <v>0.43019544607343346</v>
      </c>
      <c r="CW44" s="51">
        <f>IF(PLANEL_Pot_Trim!CW17&lt;&gt;0,CW18/PLANEL_Pot_Trim!CW17,0)</f>
        <v>0.56696167106410444</v>
      </c>
      <c r="CX44" s="51">
        <f>IF(PLANEL_Pot_Trim!CX17&lt;&gt;0,CX18/PLANEL_Pot_Trim!CX17,0)</f>
        <v>0.46635058326459961</v>
      </c>
      <c r="CY44" s="81">
        <f>IF(PLANEL_Pot_Trim!CY17&lt;&gt;0,CY18/PLANEL_Pot_Trim!CY17,0)</f>
        <v>0.35584526798667254</v>
      </c>
      <c r="CZ44" s="81">
        <f>IF(PLANEL_Pot_Trim!CZ17&lt;&gt;0,CZ18/PLANEL_Pot_Trim!CZ17,0)</f>
        <v>0.43078240564445824</v>
      </c>
      <c r="DA44" s="81">
        <f>IF(PLANEL_Pot_Trim!DA17&lt;&gt;0,DA18/PLANEL_Pot_Trim!DA17,0)</f>
        <v>0.56791958266946141</v>
      </c>
      <c r="DB44" s="81">
        <f>IF(PLANEL_Pot_Trim!DB17&lt;&gt;0,DB18/PLANEL_Pot_Trim!DB17,0)</f>
        <v>0.46678924051859366</v>
      </c>
      <c r="DC44" s="51">
        <f>IF(PLANEL_Pot_Trim!DC17&lt;&gt;0,DC18/PLANEL_Pot_Trim!DC17,0)</f>
        <v>0.35583997322180999</v>
      </c>
      <c r="DD44" s="51">
        <f>IF(PLANEL_Pot_Trim!DD17&lt;&gt;0,DD18/PLANEL_Pot_Trim!DD17,0)</f>
        <v>0.43095664321481997</v>
      </c>
      <c r="DE44" s="51">
        <f>IF(PLANEL_Pot_Trim!DE17&lt;&gt;0,DE18/PLANEL_Pot_Trim!DE17,0)</f>
        <v>0.56821912553921872</v>
      </c>
      <c r="DF44" s="51">
        <f>IF(PLANEL_Pot_Trim!DF17&lt;&gt;0,DF18/PLANEL_Pot_Trim!DF17,0)</f>
        <v>0.46693053602466927</v>
      </c>
      <c r="DG44" s="51">
        <f>IF(PLANEL_Pot_Trim!DG17&lt;&gt;0,DG18/PLANEL_Pot_Trim!DG17,0)</f>
        <v>0.35583632504570062</v>
      </c>
      <c r="DH44" s="51">
        <f>IF(PLANEL_Pot_Trim!DH17&lt;&gt;0,DH18/PLANEL_Pot_Trim!DH17,0)</f>
        <v>0.43104419953293543</v>
      </c>
      <c r="DI44" s="51">
        <f>IF(PLANEL_Pot_Trim!DI17&lt;&gt;0,DI18/PLANEL_Pot_Trim!DI17,0)</f>
        <v>0.56837234916531965</v>
      </c>
      <c r="DJ44" s="51">
        <f>IF(PLANEL_Pot_Trim!DJ17&lt;&gt;0,DJ18/PLANEL_Pot_Trim!DJ17,0)</f>
        <v>0.46700349966659116</v>
      </c>
      <c r="DK44" s="51">
        <f>IF(PLANEL_Pot_Trim!DK17&lt;&gt;0,DK18/PLANEL_Pot_Trim!DK17,0)</f>
        <v>0.35583266071075137</v>
      </c>
      <c r="DL44" s="51">
        <f>IF(PLANEL_Pot_Trim!DL17&lt;&gt;0,DL18/PLANEL_Pot_Trim!DL17,0)</f>
        <v>0.43113214205473926</v>
      </c>
      <c r="DM44" s="51">
        <f>IF(PLANEL_Pot_Trim!DM17&lt;&gt;0,DM18/PLANEL_Pot_Trim!DM17,0)</f>
        <v>0.56852624850428313</v>
      </c>
      <c r="DN44" s="51">
        <f>IF(PLANEL_Pot_Trim!DN17&lt;&gt;0,DN18/PLANEL_Pot_Trim!DN17,0)</f>
        <v>0.46707678505164074</v>
      </c>
      <c r="DO44" s="51">
        <f>IF(PLANEL_Pot_Trim!DO17&lt;&gt;0,DO18/PLANEL_Pot_Trim!DO17,0)</f>
        <v>0.35582981481692078</v>
      </c>
      <c r="DP44" s="51">
        <f>IF(PLANEL_Pot_Trim!DP17&lt;&gt;0,DP18/PLANEL_Pot_Trim!DP17,0)</f>
        <v>0.43120044458415058</v>
      </c>
      <c r="DQ44" s="51">
        <f>IF(PLANEL_Pot_Trim!DQ17&lt;&gt;0,DQ18/PLANEL_Pot_Trim!DQ17,0)</f>
        <v>0.56864577804977068</v>
      </c>
      <c r="DR44" s="51">
        <f>IF(PLANEL_Pot_Trim!DR17&lt;&gt;0,DR18/PLANEL_Pot_Trim!DR17,0)</f>
        <v>0.46713370388796538</v>
      </c>
      <c r="DS44" s="51">
        <f>IF(PLANEL_Pot_Trim!DS17&lt;&gt;0,DS18/PLANEL_Pot_Trim!DS17,0)</f>
        <v>0.35582657160585074</v>
      </c>
      <c r="DT44" s="51">
        <f>IF(PLANEL_Pot_Trim!DT17&lt;&gt;0,DT18/PLANEL_Pot_Trim!DT17,0)</f>
        <v>0.43127828075035396</v>
      </c>
      <c r="DU44" s="51">
        <f>IF(PLANEL_Pot_Trim!DU17&lt;&gt;0,DU18/PLANEL_Pot_Trim!DU17,0)</f>
        <v>0.56878199128871065</v>
      </c>
      <c r="DV44" s="51">
        <f>IF(PLANEL_Pot_Trim!DV17&lt;&gt;0,DV18/PLANEL_Pot_Trim!DV17,0)</f>
        <v>0.467198567263925</v>
      </c>
      <c r="DW44" s="51">
        <f>IF(PLANEL_Pot_Trim!DW17&lt;&gt;0,DW18/PLANEL_Pot_Trim!DW17,0)</f>
        <v>0.35582544548893918</v>
      </c>
      <c r="DX44" s="51">
        <f>IF(PLANEL_Pot_Trim!DX17&lt;&gt;0,DX18/PLANEL_Pot_Trim!DX17,0)</f>
        <v>0.43130530821513058</v>
      </c>
      <c r="DY44" s="51">
        <f>IF(PLANEL_Pot_Trim!DY17&lt;&gt;0,DY18/PLANEL_Pot_Trim!DY17,0)</f>
        <v>0.56882928929391674</v>
      </c>
      <c r="DZ44" s="51">
        <f>IF(PLANEL_Pot_Trim!DZ17&lt;&gt;0,DZ18/PLANEL_Pot_Trim!DZ17,0)</f>
        <v>0.46722109019182573</v>
      </c>
      <c r="EA44" s="51">
        <f>IF(PLANEL_Pot_Trim!EA17&lt;&gt;0,EA18/PLANEL_Pot_Trim!EA17,0)</f>
        <v>0.35582470866249422</v>
      </c>
      <c r="EB44" s="51">
        <f>IF(PLANEL_Pot_Trim!EB17&lt;&gt;0,EB18/PLANEL_Pot_Trim!EB17,0)</f>
        <v>0.43132299298462023</v>
      </c>
      <c r="EC44" s="51">
        <f>IF(PLANEL_Pot_Trim!EC17&lt;&gt;0,EC18/PLANEL_Pot_Trim!EC17,0)</f>
        <v>0.56886023770627769</v>
      </c>
      <c r="ED44" s="51">
        <f>IF(PLANEL_Pot_Trim!ED17&lt;&gt;0,ED18/PLANEL_Pot_Trim!ED17,0)</f>
        <v>0.46723582746876186</v>
      </c>
      <c r="EE44" s="51">
        <f>IF(PLANEL_Pot_Trim!EE17&lt;&gt;0,EE18/PLANEL_Pot_Trim!EE17,0)</f>
        <v>0.3558223496903179</v>
      </c>
      <c r="EF44" s="51">
        <f>IF(PLANEL_Pot_Trim!EF17&lt;&gt;0,EF18/PLANEL_Pot_Trim!EF17,0)</f>
        <v>0.43137960852598201</v>
      </c>
      <c r="EG44" s="51">
        <f>IF(PLANEL_Pot_Trim!EG17&lt;&gt;0,EG18/PLANEL_Pot_Trim!EG17,0)</f>
        <v>0.56895931491745444</v>
      </c>
      <c r="EH44" s="51">
        <f>IF(PLANEL_Pot_Trim!EH17&lt;&gt;0,EH18/PLANEL_Pot_Trim!EH17,0)</f>
        <v>0.46728300712868148</v>
      </c>
      <c r="EI44" s="51">
        <f>IF(PLANEL_Pot_Trim!EI17&lt;&gt;0,EI18/PLANEL_Pot_Trim!EI17,0)</f>
        <v>0.35581936966144428</v>
      </c>
      <c r="EJ44" s="51">
        <f>IF(PLANEL_Pot_Trim!EJ17&lt;&gt;0,EJ18/PLANEL_Pot_Trim!EJ17,0)</f>
        <v>0.43145112935801111</v>
      </c>
      <c r="EK44" s="51">
        <f>IF(PLANEL_Pot_Trim!EK17&lt;&gt;0,EK18/PLANEL_Pot_Trim!EK17,0)</f>
        <v>0.5690844763952384</v>
      </c>
      <c r="EL44" s="51">
        <f>IF(PLANEL_Pot_Trim!EL17&lt;&gt;0,EL18/PLANEL_Pot_Trim!EL17,0)</f>
        <v>0.46734260779529052</v>
      </c>
      <c r="EM44" s="51">
        <f>IF(PLANEL_Pot_Trim!EM17&lt;&gt;0,EM18/PLANEL_Pot_Trim!EM17,0)</f>
        <v>0.35581638710625269</v>
      </c>
      <c r="EN44" s="51">
        <f>IF(PLANEL_Pot_Trim!EN17&lt;&gt;0,EN18/PLANEL_Pot_Trim!EN17,0)</f>
        <v>0.43152271030426959</v>
      </c>
      <c r="EO44" s="51">
        <f>IF(PLANEL_Pot_Trim!EO17&lt;&gt;0,EO18/PLANEL_Pot_Trim!EO17,0)</f>
        <v>0.56920974302665117</v>
      </c>
      <c r="EP44" s="51">
        <f>IF(PLANEL_Pot_Trim!EP17&lt;&gt;0,EP18/PLANEL_Pot_Trim!EP17,0)</f>
        <v>0.46740225862193646</v>
      </c>
    </row>
    <row r="45" spans="2:146" x14ac:dyDescent="0.3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0.28158129713944896</v>
      </c>
      <c r="CF47" s="52">
        <f>IF(PLANEL_Pot_Trim!CF20&lt;&gt;0,CF21/PLANEL_Pot_Trim!CF20,0)</f>
        <v>0.24280652868537075</v>
      </c>
      <c r="CG47" s="52">
        <f>IF(PLANEL_Pot_Trim!CG20&lt;&gt;0,CG21/PLANEL_Pot_Trim!CG20,0)</f>
        <v>0.25075351063581847</v>
      </c>
      <c r="CH47" s="52">
        <f>IF(PLANEL_Pot_Trim!CH20&lt;&gt;0,CH21/PLANEL_Pot_Trim!CH20,0)</f>
        <v>0.28010459235794893</v>
      </c>
      <c r="CI47" s="52">
        <f>IF(PLANEL_Pot_Trim!CI20&lt;&gt;0,CI21/PLANEL_Pot_Trim!CI20,0)</f>
        <v>0.28301431060148752</v>
      </c>
      <c r="CJ47" s="52">
        <f>IF(PLANEL_Pot_Trim!CJ20&lt;&gt;0,CJ21/PLANEL_Pot_Trim!CJ20,0)</f>
        <v>0.26299255813214323</v>
      </c>
      <c r="CK47" s="52">
        <f>IF(PLANEL_Pot_Trim!CK20&lt;&gt;0,CK21/PLANEL_Pot_Trim!CK20,0)</f>
        <v>0.26355121123663633</v>
      </c>
      <c r="CL47" s="52">
        <f>IF(PLANEL_Pot_Trim!CL20&lt;&gt;0,CL21/PLANEL_Pot_Trim!CL20,0)</f>
        <v>0.28131816579057972</v>
      </c>
      <c r="CM47" s="52">
        <f>IF(PLANEL_Pot_Trim!CM20&lt;&gt;0,CM21/PLANEL_Pot_Trim!CM20,0)</f>
        <v>0.28301431060148752</v>
      </c>
      <c r="CN47" s="52">
        <f>IF(PLANEL_Pot_Trim!CN20&lt;&gt;0,CN21/PLANEL_Pot_Trim!CN20,0)</f>
        <v>0.26299255813214323</v>
      </c>
      <c r="CO47" s="52">
        <f>IF(PLANEL_Pot_Trim!CO20&lt;&gt;0,CO21/PLANEL_Pot_Trim!CO20,0)</f>
        <v>0.26355121123663633</v>
      </c>
      <c r="CP47" s="52">
        <f>IF(PLANEL_Pot_Trim!CP20&lt;&gt;0,CP21/PLANEL_Pot_Trim!CP20,0)</f>
        <v>0.28131816579057972</v>
      </c>
      <c r="CQ47" s="52">
        <f>IF(PLANEL_Pot_Trim!CQ20&lt;&gt;0,CQ21/PLANEL_Pot_Trim!CQ20,0)</f>
        <v>0.28350670630295599</v>
      </c>
      <c r="CR47" s="52">
        <f>IF(PLANEL_Pot_Trim!CR20&lt;&gt;0,CR21/PLANEL_Pot_Trim!CR20,0)</f>
        <v>0.26982019026298459</v>
      </c>
      <c r="CS47" s="52">
        <f>IF(PLANEL_Pot_Trim!CS20&lt;&gt;0,CS21/PLANEL_Pot_Trim!CS20,0)</f>
        <v>0.26767528491684189</v>
      </c>
      <c r="CT47" s="52">
        <f>IF(PLANEL_Pot_Trim!CT20&lt;&gt;0,CT21/PLANEL_Pot_Trim!CT20,0)</f>
        <v>0.28173572040566902</v>
      </c>
      <c r="CU47" s="52">
        <f>IF(PLANEL_Pot_Trim!CU20&lt;&gt;0,CU21/PLANEL_Pot_Trim!CU20,0)</f>
        <v>0.28417693235977881</v>
      </c>
      <c r="CV47" s="52">
        <f>IF(PLANEL_Pot_Trim!CV20&lt;&gt;0,CV21/PLANEL_Pot_Trim!CV20,0)</f>
        <v>0.2793241616138229</v>
      </c>
      <c r="CW47" s="52">
        <f>IF(PLANEL_Pot_Trim!CW20&lt;&gt;0,CW21/PLANEL_Pot_Trim!CW20,0)</f>
        <v>0.27381929407515432</v>
      </c>
      <c r="CX47" s="52">
        <f>IF(PLANEL_Pot_Trim!CX20&lt;&gt;0,CX21/PLANEL_Pot_Trim!CX20,0)</f>
        <v>0.28230298860871139</v>
      </c>
      <c r="CY47" s="82">
        <f>IF(PLANEL_Pot_Trim!CY20&lt;&gt;0,CY21/PLANEL_Pot_Trim!CY20,0)</f>
        <v>0.28439796003058476</v>
      </c>
      <c r="CZ47" s="82">
        <f>IF(PLANEL_Pot_Trim!CZ20&lt;&gt;0,CZ21/PLANEL_Pot_Trim!CZ20,0)</f>
        <v>0.28248989992860429</v>
      </c>
      <c r="DA47" s="82">
        <f>IF(PLANEL_Pot_Trim!DA20&lt;&gt;0,DA21/PLANEL_Pot_Trim!DA20,0)</f>
        <v>0.27592487996129661</v>
      </c>
      <c r="DB47" s="82">
        <f>IF(PLANEL_Pot_Trim!DB20&lt;&gt;0,DB21/PLANEL_Pot_Trim!DB20,0)</f>
        <v>0.28248989992860429</v>
      </c>
      <c r="DC47" s="52">
        <f>IF(PLANEL_Pot_Trim!DC20&lt;&gt;0,DC21/PLANEL_Pot_Trim!DC20,0)</f>
        <v>0.28439795998829004</v>
      </c>
      <c r="DD47" s="52">
        <f>IF(PLANEL_Pot_Trim!DD20&lt;&gt;0,DD21/PLANEL_Pot_Trim!DD20,0)</f>
        <v>0.28248990000101964</v>
      </c>
      <c r="DE47" s="52">
        <f>IF(PLANEL_Pot_Trim!DE20&lt;&gt;0,DE21/PLANEL_Pot_Trim!DE20,0)</f>
        <v>0.27592488002812038</v>
      </c>
      <c r="DF47" s="52">
        <f>IF(PLANEL_Pot_Trim!DF20&lt;&gt;0,DF21/PLANEL_Pot_Trim!DF20,0)</f>
        <v>0.28248990000101964</v>
      </c>
      <c r="DG47" s="52">
        <f>IF(PLANEL_Pot_Trim!DG20&lt;&gt;0,DG21/PLANEL_Pot_Trim!DG20,0)</f>
        <v>0.2843979600746136</v>
      </c>
      <c r="DH47" s="52">
        <f>IF(PLANEL_Pot_Trim!DH20&lt;&gt;0,DH21/PLANEL_Pot_Trim!DH20,0)</f>
        <v>0.28248990004019209</v>
      </c>
      <c r="DI47" s="52">
        <f>IF(PLANEL_Pot_Trim!DI20&lt;&gt;0,DI21/PLANEL_Pot_Trim!DI20,0)</f>
        <v>0.27592488005740823</v>
      </c>
      <c r="DJ47" s="52">
        <f>IF(PLANEL_Pot_Trim!DJ20&lt;&gt;0,DJ21/PLANEL_Pot_Trim!DJ20,0)</f>
        <v>0.28248990004019209</v>
      </c>
      <c r="DK47" s="52">
        <f>IF(PLANEL_Pot_Trim!DK20&lt;&gt;0,DK21/PLANEL_Pot_Trim!DK20,0)</f>
        <v>0.28439796004716</v>
      </c>
      <c r="DL47" s="13">
        <f>IF(PLANEL_Pot_Trim!DL20&lt;&gt;0,DL21/PLANEL_Pot_Trim!DL20,0)</f>
        <v>0.28248990003183533</v>
      </c>
      <c r="DM47" s="52">
        <f>IF(PLANEL_Pot_Trim!DM20&lt;&gt;0,DM21/PLANEL_Pot_Trim!DM20,0)</f>
        <v>0.27592488007172006</v>
      </c>
      <c r="DN47" s="52">
        <f>IF(PLANEL_Pot_Trim!DN20&lt;&gt;0,DN21/PLANEL_Pot_Trim!DN20,0)</f>
        <v>0.28248990003183533</v>
      </c>
      <c r="DO47" s="52">
        <f>IF(PLANEL_Pot_Trim!DO20&lt;&gt;0,DO21/PLANEL_Pot_Trim!DO20,0)</f>
        <v>0.28439796002484408</v>
      </c>
      <c r="DP47" s="52">
        <f>IF(PLANEL_Pot_Trim!DP20&lt;&gt;0,DP21/PLANEL_Pot_Trim!DP20,0)</f>
        <v>0.2824899000340485</v>
      </c>
      <c r="DQ47" s="52">
        <f>IF(PLANEL_Pot_Trim!DQ20&lt;&gt;0,DQ21/PLANEL_Pot_Trim!DQ20,0)</f>
        <v>0.2759248800111665</v>
      </c>
      <c r="DR47" s="52">
        <f>IF(PLANEL_Pot_Trim!DR20&lt;&gt;0,DR21/PLANEL_Pot_Trim!DR20,0)</f>
        <v>0.2824899000340485</v>
      </c>
      <c r="DS47" s="52">
        <f>IF(PLANEL_Pot_Trim!DS20&lt;&gt;0,DS21/PLANEL_Pot_Trim!DS20,0)</f>
        <v>0.28439795996088746</v>
      </c>
      <c r="DT47" s="52">
        <f>IF(PLANEL_Pot_Trim!DT20&lt;&gt;0,DT21/PLANEL_Pot_Trim!DT20,0)</f>
        <v>0.28248989996314228</v>
      </c>
      <c r="DU47" s="52">
        <f>IF(PLANEL_Pot_Trim!DU20&lt;&gt;0,DU21/PLANEL_Pot_Trim!DU20,0)</f>
        <v>0.27592487994628961</v>
      </c>
      <c r="DV47" s="52">
        <f>IF(PLANEL_Pot_Trim!DV20&lt;&gt;0,DV21/PLANEL_Pot_Trim!DV20,0)</f>
        <v>0.28248989996314228</v>
      </c>
      <c r="DW47" s="52">
        <f>IF(PLANEL_Pot_Trim!DW20&lt;&gt;0,DW21/PLANEL_Pot_Trim!DW20,0)</f>
        <v>0.28439795999057477</v>
      </c>
      <c r="DX47" s="52">
        <f>IF(PLANEL_Pot_Trim!DX20&lt;&gt;0,DX21/PLANEL_Pot_Trim!DX20,0)</f>
        <v>0.28248989999770863</v>
      </c>
      <c r="DY47" s="52">
        <f>IF(PLANEL_Pot_Trim!DY20&lt;&gt;0,DY21/PLANEL_Pot_Trim!DY20,0)</f>
        <v>0.27592487999005605</v>
      </c>
      <c r="DZ47" s="52">
        <f>IF(PLANEL_Pot_Trim!DZ20&lt;&gt;0,DZ21/PLANEL_Pot_Trim!DZ20,0)</f>
        <v>0.28248989999770863</v>
      </c>
      <c r="EA47" s="52">
        <f>IF(PLANEL_Pot_Trim!EA20&lt;&gt;0,EA21/PLANEL_Pot_Trim!EA20,0)</f>
        <v>0.28439795999195161</v>
      </c>
      <c r="EB47" s="52">
        <f>IF(PLANEL_Pot_Trim!EB20&lt;&gt;0,EB21/PLANEL_Pot_Trim!EB20,0)</f>
        <v>0.28248989999455071</v>
      </c>
      <c r="EC47" s="52">
        <f>IF(PLANEL_Pot_Trim!EC20&lt;&gt;0,EC21/PLANEL_Pot_Trim!EC20,0)</f>
        <v>0.27592487999877291</v>
      </c>
      <c r="ED47" s="52">
        <f>IF(PLANEL_Pot_Trim!ED20&lt;&gt;0,ED21/PLANEL_Pot_Trim!ED20,0)</f>
        <v>0.28248989999455071</v>
      </c>
      <c r="EE47" s="52">
        <f>IF(PLANEL_Pot_Trim!EE20&lt;&gt;0,EE21/PLANEL_Pot_Trim!EE20,0)</f>
        <v>0.2843979600328716</v>
      </c>
      <c r="EF47" s="52">
        <f>IF(PLANEL_Pot_Trim!EF20&lt;&gt;0,EF21/PLANEL_Pot_Trim!EF20,0)</f>
        <v>0.28248990001815322</v>
      </c>
      <c r="EG47" s="52">
        <f>IF(PLANEL_Pot_Trim!EG20&lt;&gt;0,EG21/PLANEL_Pot_Trim!EG20,0)</f>
        <v>0.27592488002619503</v>
      </c>
      <c r="EH47" s="52">
        <f>IF(PLANEL_Pot_Trim!EH20&lt;&gt;0,EH21/PLANEL_Pot_Trim!EH20,0)</f>
        <v>0.28248990001815322</v>
      </c>
      <c r="EI47" s="52">
        <f>IF(PLANEL_Pot_Trim!EI20&lt;&gt;0,EI21/PLANEL_Pot_Trim!EI20,0)</f>
        <v>0.28439795997754125</v>
      </c>
      <c r="EJ47" s="52">
        <f>IF(PLANEL_Pot_Trim!EJ20&lt;&gt;0,EJ21/PLANEL_Pot_Trim!EJ20,0)</f>
        <v>0.28248989993340418</v>
      </c>
      <c r="EK47" s="52">
        <f>IF(PLANEL_Pot_Trim!EK20&lt;&gt;0,EK21/PLANEL_Pot_Trim!EK20,0)</f>
        <v>0.27592487997065385</v>
      </c>
      <c r="EL47" s="52">
        <f>IF(PLANEL_Pot_Trim!EL20&lt;&gt;0,EL21/PLANEL_Pot_Trim!EL20,0)</f>
        <v>0.28248989993340418</v>
      </c>
      <c r="EM47" s="52">
        <f>IF(PLANEL_Pot_Trim!EM20&lt;&gt;0,EM21/PLANEL_Pot_Trim!EM20,0)</f>
        <v>0.28439796006901552</v>
      </c>
      <c r="EN47" s="52">
        <f>IF(PLANEL_Pot_Trim!EN20&lt;&gt;0,EN21/PLANEL_Pot_Trim!EN20,0)</f>
        <v>0.28248990007450486</v>
      </c>
      <c r="EO47" s="52">
        <f>IF(PLANEL_Pot_Trim!EO20&lt;&gt;0,EO21/PLANEL_Pot_Trim!EO20,0)</f>
        <v>0.27592487991537601</v>
      </c>
      <c r="EP47" s="52">
        <f>IF(PLANEL_Pot_Trim!EP20&lt;&gt;0,EP21/PLANEL_Pot_Trim!EP20,0)</f>
        <v>0.28248990007450486</v>
      </c>
    </row>
    <row r="48" spans="2:146" x14ac:dyDescent="0.3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3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3">
      <c r="D51" s="1"/>
      <c r="DL51" s="1"/>
    </row>
    <row r="52" spans="2:146" x14ac:dyDescent="0.3">
      <c r="DL52" s="18"/>
    </row>
    <row r="53" spans="2:146" x14ac:dyDescent="0.3">
      <c r="DL53" s="18"/>
    </row>
    <row r="54" spans="2:146" x14ac:dyDescent="0.3">
      <c r="DL54" s="1"/>
    </row>
    <row r="55" spans="2:146" x14ac:dyDescent="0.3">
      <c r="DL55" s="20"/>
    </row>
    <row r="56" spans="2:146" x14ac:dyDescent="0.3">
      <c r="DL56" s="20"/>
    </row>
    <row r="57" spans="2:146" x14ac:dyDescent="0.3">
      <c r="DL57" s="1"/>
    </row>
    <row r="58" spans="2:146" x14ac:dyDescent="0.3">
      <c r="DL58" s="1"/>
    </row>
    <row r="59" spans="2:146" x14ac:dyDescent="0.3">
      <c r="DL59" s="1"/>
    </row>
    <row r="60" spans="2:146" x14ac:dyDescent="0.3">
      <c r="DL60" s="22"/>
    </row>
    <row r="61" spans="2:146" x14ac:dyDescent="0.3">
      <c r="DL61" s="22"/>
    </row>
    <row r="62" spans="2:146" x14ac:dyDescent="0.3">
      <c r="DL62" s="1"/>
    </row>
    <row r="63" spans="2:146" x14ac:dyDescent="0.3">
      <c r="DL63" s="30"/>
    </row>
    <row r="64" spans="2:146" x14ac:dyDescent="0.3">
      <c r="DL64" s="30"/>
    </row>
    <row r="65" spans="116:116" x14ac:dyDescent="0.3">
      <c r="DL65" s="1"/>
    </row>
    <row r="66" spans="116:116" x14ac:dyDescent="0.3">
      <c r="DL66" s="24"/>
    </row>
    <row r="67" spans="116:116" x14ac:dyDescent="0.3">
      <c r="DL67" s="24"/>
    </row>
    <row r="68" spans="116:116" x14ac:dyDescent="0.3">
      <c r="DL68" s="26"/>
    </row>
    <row r="69" spans="116:116" x14ac:dyDescent="0.3">
      <c r="DL69" s="32"/>
    </row>
    <row r="70" spans="116:116" x14ac:dyDescent="0.3">
      <c r="DL70" s="28"/>
    </row>
    <row r="73" spans="116:116" x14ac:dyDescent="0.3">
      <c r="DL73" s="13"/>
    </row>
    <row r="74" spans="116:116" x14ac:dyDescent="0.3">
      <c r="DL74" s="15"/>
    </row>
    <row r="75" spans="116:116" x14ac:dyDescent="0.3">
      <c r="DL75" s="47"/>
    </row>
    <row r="76" spans="116:116" x14ac:dyDescent="0.3">
      <c r="DL76" s="47"/>
    </row>
    <row r="77" spans="116:116" x14ac:dyDescent="0.3">
      <c r="DL77" s="47"/>
    </row>
    <row r="78" spans="116:116" x14ac:dyDescent="0.3">
      <c r="DL78" s="48"/>
    </row>
    <row r="79" spans="116:116" x14ac:dyDescent="0.3">
      <c r="DL79" s="48"/>
    </row>
    <row r="80" spans="116:116" x14ac:dyDescent="0.3">
      <c r="DL80" s="47"/>
    </row>
    <row r="81" spans="116:116" x14ac:dyDescent="0.3">
      <c r="DL81" s="49"/>
    </row>
    <row r="82" spans="116:116" x14ac:dyDescent="0.3">
      <c r="DL82" s="49"/>
    </row>
    <row r="83" spans="116:116" x14ac:dyDescent="0.3">
      <c r="DL83" s="47"/>
    </row>
    <row r="84" spans="116:116" x14ac:dyDescent="0.3">
      <c r="DL84" s="47"/>
    </row>
    <row r="85" spans="116:116" x14ac:dyDescent="0.3">
      <c r="DL85" s="47"/>
    </row>
    <row r="86" spans="116:116" x14ac:dyDescent="0.3">
      <c r="DL86" s="50"/>
    </row>
    <row r="87" spans="116:116" x14ac:dyDescent="0.3">
      <c r="DL87" s="50"/>
    </row>
    <row r="88" spans="116:116" x14ac:dyDescent="0.3">
      <c r="DL88" s="47"/>
    </row>
    <row r="89" spans="116:116" x14ac:dyDescent="0.3">
      <c r="DL89" s="51"/>
    </row>
    <row r="90" spans="116:116" x14ac:dyDescent="0.3">
      <c r="DL90" s="51"/>
    </row>
    <row r="91" spans="116:116" x14ac:dyDescent="0.3">
      <c r="DL91" s="47"/>
    </row>
    <row r="92" spans="116:116" x14ac:dyDescent="0.3">
      <c r="DL92" s="52"/>
    </row>
    <row r="93" spans="116:116" x14ac:dyDescent="0.3">
      <c r="DL93" s="52"/>
    </row>
    <row r="94" spans="116:116" x14ac:dyDescent="0.3">
      <c r="DL94" s="53"/>
    </row>
    <row r="95" spans="116:116" x14ac:dyDescent="0.3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09375" defaultRowHeight="11.4" x14ac:dyDescent="0.2"/>
  <cols>
    <col min="1" max="1" width="9.109375" style="65"/>
    <col min="2" max="2" width="23.5546875" style="65" bestFit="1" customWidth="1"/>
    <col min="3" max="3" width="10" style="65" bestFit="1" customWidth="1"/>
    <col min="4" max="16384" width="9.109375" style="65"/>
  </cols>
  <sheetData>
    <row r="1" spans="1:159" s="63" customFormat="1" ht="12" x14ac:dyDescent="0.25">
      <c r="A1" s="62" t="s">
        <v>228</v>
      </c>
    </row>
    <row r="3" spans="1:159" s="64" customFormat="1" ht="12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ht="12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ht="12" x14ac:dyDescent="0.2">
      <c r="B5" s="65" t="s">
        <v>12</v>
      </c>
      <c r="C5" s="65" t="s">
        <v>13</v>
      </c>
    </row>
    <row r="6" spans="1:159" ht="12" x14ac:dyDescent="0.2">
      <c r="B6" s="65" t="s">
        <v>14</v>
      </c>
      <c r="C6" s="65" t="s">
        <v>37</v>
      </c>
      <c r="D6" s="65">
        <v>5188.1540709999999</v>
      </c>
      <c r="E6" s="65">
        <v>5242.1830810000001</v>
      </c>
      <c r="F6" s="65">
        <v>4479.5201040000002</v>
      </c>
      <c r="G6" s="65">
        <v>5739.3218129999996</v>
      </c>
      <c r="H6" s="65">
        <v>5522.1175350000003</v>
      </c>
      <c r="I6" s="65">
        <v>5406.297525</v>
      </c>
      <c r="J6" s="65">
        <v>4590.2564970000003</v>
      </c>
      <c r="K6" s="65">
        <v>5690.8886050000001</v>
      </c>
      <c r="L6" s="65">
        <v>6169.0605910000004</v>
      </c>
      <c r="M6" s="65">
        <v>6093.9714299999996</v>
      </c>
      <c r="N6" s="65">
        <v>5047.413211</v>
      </c>
      <c r="O6" s="65">
        <v>6636.4136660000004</v>
      </c>
      <c r="P6" s="65">
        <v>6237.7005909999998</v>
      </c>
      <c r="Q6" s="65">
        <v>5793.501784</v>
      </c>
      <c r="R6" s="65">
        <v>5103.5732109999999</v>
      </c>
      <c r="S6" s="65">
        <v>6710.2536659999996</v>
      </c>
      <c r="T6" s="65">
        <v>6529.1928909999997</v>
      </c>
      <c r="U6" s="65">
        <v>5881.9832319999996</v>
      </c>
      <c r="V6" s="65">
        <v>5163.2181730000002</v>
      </c>
      <c r="W6" s="65">
        <v>6937.3964809999998</v>
      </c>
      <c r="X6" s="65">
        <v>6590.8368909999999</v>
      </c>
      <c r="Y6" s="65">
        <v>6590.8368909999999</v>
      </c>
      <c r="Z6" s="65">
        <v>5306.6170140000004</v>
      </c>
      <c r="AA6" s="65">
        <v>7090.1427160000003</v>
      </c>
      <c r="AB6" s="65">
        <v>6630.7170800000004</v>
      </c>
      <c r="AC6" s="65">
        <v>6630.7170800000004</v>
      </c>
      <c r="AD6" s="65">
        <v>4074.8692590000001</v>
      </c>
      <c r="AE6" s="65">
        <v>7133.0441309999997</v>
      </c>
      <c r="AF6" s="65">
        <v>5922.7497359999998</v>
      </c>
      <c r="AG6" s="65">
        <v>6630.7170800000004</v>
      </c>
      <c r="AH6" s="65">
        <v>5425.1321559999997</v>
      </c>
      <c r="AI6" s="65">
        <v>7133.0441309999997</v>
      </c>
      <c r="AJ6" s="65">
        <v>6630.7170800000004</v>
      </c>
      <c r="AK6" s="65">
        <v>6388.5486570000003</v>
      </c>
      <c r="AL6" s="65">
        <v>5242.8020699999997</v>
      </c>
      <c r="AM6" s="65">
        <v>7133.0441309999997</v>
      </c>
      <c r="AN6" s="65">
        <v>6630.7170800000004</v>
      </c>
      <c r="AO6" s="65">
        <v>4687.9978119999996</v>
      </c>
      <c r="AP6" s="65">
        <v>5425.1321559999997</v>
      </c>
      <c r="AQ6" s="65">
        <v>7133.0441309999997</v>
      </c>
      <c r="AR6" s="65">
        <v>7621.329076</v>
      </c>
      <c r="AS6" s="65">
        <v>6355.0210500000003</v>
      </c>
      <c r="AT6" s="65">
        <v>6042.8528800000004</v>
      </c>
      <c r="AU6" s="65">
        <v>8018.4141310000005</v>
      </c>
      <c r="AV6" s="65">
        <v>7033.9290760000004</v>
      </c>
      <c r="AW6" s="65">
        <v>7621.329076</v>
      </c>
      <c r="AX6" s="65">
        <v>6235.6328800000001</v>
      </c>
      <c r="AY6" s="65">
        <v>8198.7024899999997</v>
      </c>
      <c r="AZ6" s="65">
        <v>3434.7941420000002</v>
      </c>
      <c r="BA6" s="65">
        <v>3031.5821470000001</v>
      </c>
      <c r="BB6" s="65">
        <v>2810.2861170000001</v>
      </c>
      <c r="BC6" s="65">
        <v>3695.0058199999999</v>
      </c>
      <c r="BD6" s="65">
        <v>7252.1184499999999</v>
      </c>
      <c r="BE6" s="65">
        <v>7252.1184499999999</v>
      </c>
      <c r="BF6" s="65">
        <v>5933.5514590000002</v>
      </c>
      <c r="BG6" s="65">
        <v>7801.5213629999998</v>
      </c>
      <c r="BH6" s="65">
        <v>9362.9621470000002</v>
      </c>
      <c r="BI6" s="65">
        <v>9362.9621470000002</v>
      </c>
      <c r="BJ6" s="65">
        <v>7660.6053929999998</v>
      </c>
      <c r="BK6" s="65">
        <v>10072.277459999999</v>
      </c>
      <c r="BL6" s="65">
        <v>9625.6421470000005</v>
      </c>
      <c r="BM6" s="65">
        <v>4601.7221470000004</v>
      </c>
      <c r="BN6" s="65">
        <v>7875.5253929999999</v>
      </c>
      <c r="BO6" s="65">
        <v>10354.857459999999</v>
      </c>
      <c r="BP6" s="65">
        <v>9897.5621470000006</v>
      </c>
      <c r="BQ6" s="65">
        <v>9897.5621470000006</v>
      </c>
      <c r="BR6" s="65">
        <v>8098.0053930000004</v>
      </c>
      <c r="BS6" s="65">
        <v>10647.37746</v>
      </c>
      <c r="BT6" s="65">
        <v>10166.84215</v>
      </c>
      <c r="BU6" s="65">
        <v>9643.4621470000002</v>
      </c>
      <c r="BV6" s="65">
        <v>8318.3253929999992</v>
      </c>
      <c r="BW6" s="65">
        <v>10937.05746</v>
      </c>
      <c r="BX6" s="65">
        <v>10432.16215</v>
      </c>
      <c r="BY6" s="65">
        <v>10432.16215</v>
      </c>
      <c r="BZ6" s="65">
        <v>8535.4053929999991</v>
      </c>
      <c r="CA6" s="65">
        <v>11222.47746</v>
      </c>
      <c r="CB6" s="65">
        <v>8701.0574529999994</v>
      </c>
      <c r="CC6" s="65">
        <v>8447.6174530000008</v>
      </c>
      <c r="CD6" s="65">
        <v>7119.0470070000001</v>
      </c>
      <c r="CE6" s="65">
        <v>9360.2284720000007</v>
      </c>
      <c r="CF6" s="65">
        <v>8913.5774529999999</v>
      </c>
      <c r="CG6" s="65">
        <v>8757.8174529999997</v>
      </c>
      <c r="CH6" s="65">
        <v>7292.9270070000002</v>
      </c>
      <c r="CI6" s="65">
        <v>9588.8484719999997</v>
      </c>
      <c r="CJ6" s="65">
        <v>9098.3774529999992</v>
      </c>
      <c r="CK6" s="65">
        <v>9098.3774529999992</v>
      </c>
      <c r="CL6" s="65">
        <v>7444.127007</v>
      </c>
      <c r="CM6" s="65">
        <v>9787.6484720000008</v>
      </c>
      <c r="CN6" s="65">
        <v>9302.3174529999997</v>
      </c>
      <c r="CO6" s="65">
        <v>9302.3174529999997</v>
      </c>
      <c r="CP6" s="65">
        <v>7610.9870069999997</v>
      </c>
      <c r="CQ6" s="65">
        <v>10007.03847</v>
      </c>
      <c r="CR6" s="65">
        <v>9481.1774530000002</v>
      </c>
      <c r="CS6" s="65">
        <v>9481.1774530000002</v>
      </c>
      <c r="CT6" s="65">
        <v>7757.3270069999999</v>
      </c>
      <c r="CU6" s="65">
        <v>10199.448469999999</v>
      </c>
      <c r="CV6" s="65">
        <v>9026.16</v>
      </c>
      <c r="CW6" s="65">
        <v>9026.16</v>
      </c>
      <c r="CX6" s="65">
        <v>7385.04</v>
      </c>
      <c r="CY6" s="65">
        <v>9709.9599999999991</v>
      </c>
      <c r="CZ6" s="65">
        <v>9083.58</v>
      </c>
      <c r="DA6" s="65">
        <v>9083.58</v>
      </c>
      <c r="DB6" s="65">
        <v>7432.02</v>
      </c>
      <c r="DC6" s="65">
        <v>9771.73</v>
      </c>
      <c r="DD6" s="65">
        <v>9160.7999999999993</v>
      </c>
      <c r="DE6" s="65">
        <v>9160.7999999999993</v>
      </c>
      <c r="DF6" s="65">
        <v>7495.2</v>
      </c>
      <c r="DG6" s="65">
        <v>9854.7999999999993</v>
      </c>
      <c r="DH6" s="65">
        <v>9224.82</v>
      </c>
      <c r="DI6" s="65">
        <v>9224.82</v>
      </c>
      <c r="DJ6" s="65">
        <v>7547.58</v>
      </c>
      <c r="DK6" s="65">
        <v>9923.67</v>
      </c>
      <c r="DL6" s="65">
        <v>9322.5</v>
      </c>
      <c r="DM6" s="65">
        <v>9322.5</v>
      </c>
      <c r="DN6" s="65">
        <v>7627.5</v>
      </c>
      <c r="DO6" s="65">
        <v>10028.75</v>
      </c>
      <c r="DP6" s="65">
        <v>9385.86</v>
      </c>
      <c r="DQ6" s="65">
        <v>9385.86</v>
      </c>
      <c r="DR6" s="65">
        <v>7679.34</v>
      </c>
      <c r="DS6" s="65">
        <v>10096.91</v>
      </c>
      <c r="DT6" s="65">
        <v>9474.2999999999993</v>
      </c>
      <c r="DU6" s="65">
        <v>9474.2999999999993</v>
      </c>
      <c r="DV6" s="65">
        <v>7751.7</v>
      </c>
      <c r="DW6" s="65">
        <v>10192.049999999999</v>
      </c>
      <c r="DX6" s="65">
        <v>9548.2199999999993</v>
      </c>
      <c r="DY6" s="65">
        <v>9548.2199999999993</v>
      </c>
      <c r="DZ6" s="65">
        <v>7665.84</v>
      </c>
      <c r="EA6" s="65">
        <v>10271.57</v>
      </c>
      <c r="EB6" s="65">
        <v>9632.7000000000007</v>
      </c>
      <c r="EC6" s="65">
        <v>9632.7000000000007</v>
      </c>
      <c r="ED6" s="65">
        <v>7881.3</v>
      </c>
      <c r="EE6" s="65">
        <v>10362.450000000001</v>
      </c>
      <c r="EF6" s="65">
        <v>9672.2999999999993</v>
      </c>
      <c r="EG6" s="65">
        <v>9672.2999999999993</v>
      </c>
      <c r="EH6" s="65">
        <v>7913.7</v>
      </c>
      <c r="EI6" s="65">
        <v>10405.049999999999</v>
      </c>
      <c r="EJ6" s="65">
        <v>9734.34</v>
      </c>
      <c r="EK6" s="65">
        <v>9734.34</v>
      </c>
      <c r="EL6" s="65">
        <v>7964.46</v>
      </c>
      <c r="EM6" s="65">
        <v>10471.790000000001</v>
      </c>
      <c r="EN6" s="65">
        <v>9783.84</v>
      </c>
      <c r="EO6" s="65">
        <v>9783.84</v>
      </c>
      <c r="EP6" s="65">
        <v>8004.96</v>
      </c>
      <c r="EQ6" s="65">
        <v>10525.04</v>
      </c>
      <c r="ER6" s="65">
        <v>9840.6</v>
      </c>
      <c r="ES6" s="65">
        <v>9840.6</v>
      </c>
      <c r="ET6" s="65">
        <v>8051.4</v>
      </c>
      <c r="EU6" s="65">
        <v>10586.1</v>
      </c>
      <c r="EV6" s="65">
        <v>9928.3799999999992</v>
      </c>
      <c r="EW6" s="65">
        <v>9928.3799999999992</v>
      </c>
      <c r="EX6" s="65">
        <v>8123.22</v>
      </c>
      <c r="EY6" s="65">
        <v>10481.73</v>
      </c>
      <c r="EZ6" s="65">
        <v>9999.66</v>
      </c>
      <c r="FA6" s="65">
        <v>9999.66</v>
      </c>
      <c r="FB6" s="65">
        <v>8181.54</v>
      </c>
      <c r="FC6" s="65">
        <v>10757.21</v>
      </c>
    </row>
    <row r="7" spans="1:159" ht="12" x14ac:dyDescent="0.2">
      <c r="B7" s="65" t="s">
        <v>14</v>
      </c>
      <c r="C7" s="65" t="s">
        <v>38</v>
      </c>
      <c r="D7" s="65">
        <v>286.26510000000002</v>
      </c>
      <c r="E7" s="65">
        <v>459.84114</v>
      </c>
      <c r="F7" s="65">
        <v>325.21445999999997</v>
      </c>
      <c r="G7" s="65">
        <v>494.67759000000001</v>
      </c>
      <c r="H7" s="65">
        <v>320.69570920000001</v>
      </c>
      <c r="I7" s="65">
        <v>493.54404</v>
      </c>
      <c r="J7" s="65">
        <v>354.93876</v>
      </c>
      <c r="K7" s="65">
        <v>530.93373999999994</v>
      </c>
      <c r="L7" s="65">
        <v>563.50404000000003</v>
      </c>
      <c r="M7" s="65">
        <v>563.50404000000003</v>
      </c>
      <c r="N7" s="65">
        <v>426.48876000000001</v>
      </c>
      <c r="O7" s="65">
        <v>606.19374000000005</v>
      </c>
      <c r="P7" s="65">
        <v>592.25099999999998</v>
      </c>
      <c r="Q7" s="65">
        <v>550.01099999999997</v>
      </c>
      <c r="R7" s="65">
        <v>441.09899999999999</v>
      </c>
      <c r="S7" s="65">
        <v>591.67849999999999</v>
      </c>
      <c r="T7" s="65">
        <v>605.77044000000001</v>
      </c>
      <c r="U7" s="65">
        <v>771.42647999999997</v>
      </c>
      <c r="V7" s="65">
        <v>628.85699999999997</v>
      </c>
      <c r="W7" s="65">
        <v>829.86788000000001</v>
      </c>
      <c r="X7" s="65">
        <v>613.65084000000002</v>
      </c>
      <c r="Y7" s="65">
        <v>779.30687999999998</v>
      </c>
      <c r="Z7" s="65">
        <v>637.61472000000003</v>
      </c>
      <c r="AA7" s="65">
        <v>838.34528</v>
      </c>
      <c r="AB7" s="65">
        <v>821.54687999999999</v>
      </c>
      <c r="AC7" s="65">
        <v>779.30687999999998</v>
      </c>
      <c r="AD7" s="65">
        <v>637.61472000000003</v>
      </c>
      <c r="AE7" s="65">
        <v>883.78527999999994</v>
      </c>
      <c r="AF7" s="65">
        <v>821.54687999999999</v>
      </c>
      <c r="AG7" s="65">
        <v>779.30687999999998</v>
      </c>
      <c r="AH7" s="65">
        <v>637.61472000000003</v>
      </c>
      <c r="AI7" s="65">
        <v>838.34528</v>
      </c>
      <c r="AJ7" s="65">
        <v>779.30687999999998</v>
      </c>
      <c r="AK7" s="65">
        <v>821.54687999999999</v>
      </c>
      <c r="AL7" s="65">
        <v>672.17471999999998</v>
      </c>
      <c r="AM7" s="65">
        <v>838.34528</v>
      </c>
      <c r="AN7" s="65">
        <v>821.54687999999999</v>
      </c>
      <c r="AO7" s="65">
        <v>821.54687999999999</v>
      </c>
      <c r="AP7" s="65">
        <v>672.17471999999998</v>
      </c>
      <c r="AQ7" s="65">
        <v>883.78527999999994</v>
      </c>
      <c r="AR7" s="65">
        <v>821.54687999999999</v>
      </c>
      <c r="AS7" s="65">
        <v>779.30687999999998</v>
      </c>
      <c r="AT7" s="65">
        <v>672.17471999999998</v>
      </c>
      <c r="AU7" s="65">
        <v>883.78527999999994</v>
      </c>
      <c r="AV7" s="65">
        <v>821.54687999999999</v>
      </c>
      <c r="AW7" s="65">
        <v>821.54687999999999</v>
      </c>
      <c r="AX7" s="65">
        <v>637.61472000000003</v>
      </c>
      <c r="AY7" s="65">
        <v>883.78527999999994</v>
      </c>
      <c r="AZ7" s="65">
        <v>416.90483999999998</v>
      </c>
      <c r="BA7" s="65">
        <v>416.90483999999998</v>
      </c>
      <c r="BB7" s="65">
        <v>341.10395999999997</v>
      </c>
      <c r="BC7" s="65">
        <v>448.48854</v>
      </c>
      <c r="BD7" s="65">
        <v>416.90483999999998</v>
      </c>
      <c r="BE7" s="65">
        <v>416.90483999999998</v>
      </c>
      <c r="BF7" s="65">
        <v>341.10395999999997</v>
      </c>
      <c r="BG7" s="65">
        <v>448.48854</v>
      </c>
      <c r="BH7" s="65">
        <v>416.90483999999998</v>
      </c>
      <c r="BI7" s="65">
        <v>416.90483999999998</v>
      </c>
      <c r="BJ7" s="65">
        <v>341.10395999999997</v>
      </c>
      <c r="BK7" s="65">
        <v>448.48854</v>
      </c>
      <c r="BL7" s="65">
        <v>416.90483999999998</v>
      </c>
      <c r="BM7" s="65">
        <v>416.90483999999998</v>
      </c>
      <c r="BN7" s="65">
        <v>341.10395999999997</v>
      </c>
      <c r="BO7" s="65">
        <v>448.48854</v>
      </c>
      <c r="BP7" s="65">
        <v>416.90483999999998</v>
      </c>
      <c r="BQ7" s="65">
        <v>416.90483999999998</v>
      </c>
      <c r="BR7" s="65">
        <v>341.10395999999997</v>
      </c>
      <c r="BS7" s="65">
        <v>448.48854</v>
      </c>
      <c r="BT7" s="65">
        <v>416.90483999999998</v>
      </c>
      <c r="BU7" s="65">
        <v>416.90483999999998</v>
      </c>
      <c r="BV7" s="65">
        <v>341.10395999999997</v>
      </c>
      <c r="BW7" s="65">
        <v>448.48854</v>
      </c>
      <c r="BX7" s="65">
        <v>416.90483999999998</v>
      </c>
      <c r="BY7" s="65">
        <v>416.90483999999998</v>
      </c>
      <c r="BZ7" s="65">
        <v>341.10395999999997</v>
      </c>
      <c r="CA7" s="65">
        <v>448.48854</v>
      </c>
      <c r="CB7" s="65">
        <v>229.29588000000001</v>
      </c>
      <c r="CC7" s="65">
        <v>229.29588000000001</v>
      </c>
      <c r="CD7" s="65">
        <v>187.60571999999999</v>
      </c>
      <c r="CE7" s="65">
        <v>246.66677999999999</v>
      </c>
      <c r="CF7" s="65">
        <v>229.29588000000001</v>
      </c>
      <c r="CG7" s="65">
        <v>229.29588000000001</v>
      </c>
      <c r="CH7" s="65">
        <v>187.60571999999999</v>
      </c>
      <c r="CI7" s="65">
        <v>246.66677999999999</v>
      </c>
      <c r="CJ7" s="65">
        <v>229.29588000000001</v>
      </c>
      <c r="CK7" s="65">
        <v>229.29588000000001</v>
      </c>
      <c r="CL7" s="65">
        <v>187.60571999999999</v>
      </c>
      <c r="CM7" s="65">
        <v>246.66677999999999</v>
      </c>
      <c r="CN7" s="65">
        <v>229.29588000000001</v>
      </c>
      <c r="CO7" s="65">
        <v>229.29588000000001</v>
      </c>
      <c r="CP7" s="65">
        <v>187.60571999999999</v>
      </c>
      <c r="CQ7" s="65">
        <v>246.66677999999999</v>
      </c>
      <c r="CR7" s="65">
        <v>229.29588000000001</v>
      </c>
      <c r="CS7" s="65">
        <v>229.29588000000001</v>
      </c>
      <c r="CT7" s="65">
        <v>187.60571999999999</v>
      </c>
      <c r="CU7" s="65">
        <v>246.66677999999999</v>
      </c>
    </row>
    <row r="8" spans="1:159" ht="12" x14ac:dyDescent="0.2">
      <c r="B8" s="65" t="s">
        <v>14</v>
      </c>
      <c r="C8" s="65" t="s">
        <v>39</v>
      </c>
      <c r="D8" s="65">
        <v>580.82490480000001</v>
      </c>
      <c r="E8" s="65">
        <v>292.71917969999998</v>
      </c>
      <c r="F8" s="65">
        <v>422.63841669999999</v>
      </c>
      <c r="G8" s="65">
        <v>631.86999149999997</v>
      </c>
      <c r="H8" s="65">
        <v>477.56154479999998</v>
      </c>
      <c r="I8" s="65">
        <v>620.65338480000003</v>
      </c>
      <c r="J8" s="65">
        <v>367.03913299999999</v>
      </c>
      <c r="K8" s="65">
        <v>511.39460969999999</v>
      </c>
      <c r="L8" s="65">
        <v>428.58138480000002</v>
      </c>
      <c r="M8" s="65">
        <v>528.79590480000002</v>
      </c>
      <c r="N8" s="65">
        <v>425.35481299999998</v>
      </c>
      <c r="O8" s="65">
        <v>391.81060059999999</v>
      </c>
      <c r="P8" s="65">
        <v>642.49938480000003</v>
      </c>
      <c r="Q8" s="65">
        <v>384.83159999999998</v>
      </c>
      <c r="R8" s="65">
        <v>437.42042179999999</v>
      </c>
      <c r="S8" s="65">
        <v>619.77740059999996</v>
      </c>
      <c r="T8" s="65">
        <v>695.5197048</v>
      </c>
      <c r="U8" s="65">
        <v>411.36216000000002</v>
      </c>
      <c r="V8" s="65">
        <v>477.53697670000003</v>
      </c>
      <c r="W8" s="65">
        <v>347.02960969999998</v>
      </c>
      <c r="X8" s="65">
        <v>452.79444000000001</v>
      </c>
      <c r="Y8" s="65">
        <v>770.85090479999997</v>
      </c>
      <c r="Z8" s="65">
        <v>635.09547029999999</v>
      </c>
      <c r="AA8" s="65">
        <v>492.52706970000003</v>
      </c>
      <c r="AB8" s="65">
        <v>778.77090480000004</v>
      </c>
      <c r="AC8" s="65">
        <v>405.57132000000001</v>
      </c>
      <c r="AD8" s="65">
        <v>307.35597669999999</v>
      </c>
      <c r="AE8" s="65">
        <v>552.13570059999995</v>
      </c>
      <c r="AF8" s="65">
        <v>778.77090480000004</v>
      </c>
      <c r="AG8" s="65">
        <v>288.39090479999999</v>
      </c>
      <c r="AH8" s="65">
        <v>231.43104</v>
      </c>
      <c r="AI8" s="65">
        <v>584.82286910000005</v>
      </c>
      <c r="AJ8" s="65">
        <v>431.43150480000003</v>
      </c>
      <c r="AK8" s="65">
        <v>468.26610479999999</v>
      </c>
      <c r="AL8" s="65">
        <v>249.30081820000001</v>
      </c>
      <c r="AM8" s="65">
        <v>673.41067150000003</v>
      </c>
      <c r="AN8" s="65">
        <v>311.73779999999999</v>
      </c>
      <c r="AO8" s="65">
        <v>778.77090480000004</v>
      </c>
      <c r="AP8" s="65">
        <v>599.82223480000005</v>
      </c>
      <c r="AQ8" s="65">
        <v>792.32870060000005</v>
      </c>
      <c r="AR8" s="65">
        <v>583.67496000000006</v>
      </c>
      <c r="AS8" s="65">
        <v>759.63090480000005</v>
      </c>
      <c r="AT8" s="65">
        <v>551.02135480000004</v>
      </c>
      <c r="AU8" s="65">
        <v>521.62563999999998</v>
      </c>
      <c r="AV8" s="65">
        <v>778.77090480000004</v>
      </c>
      <c r="AW8" s="65">
        <v>438.14490480000001</v>
      </c>
      <c r="AX8" s="65">
        <v>637.17619479999996</v>
      </c>
      <c r="AY8" s="65">
        <v>744.62960969999995</v>
      </c>
      <c r="AZ8" s="65">
        <v>264.57030479999997</v>
      </c>
      <c r="BA8" s="65">
        <v>223.21344909999999</v>
      </c>
      <c r="BB8" s="65">
        <v>216.466613</v>
      </c>
      <c r="BC8" s="65">
        <v>284.61350970000001</v>
      </c>
      <c r="BD8" s="65">
        <v>264.57030479999997</v>
      </c>
      <c r="BE8" s="65">
        <v>264.57030479999997</v>
      </c>
      <c r="BF8" s="65">
        <v>216.466613</v>
      </c>
      <c r="BG8" s="65">
        <v>284.61350970000001</v>
      </c>
      <c r="BH8" s="65">
        <v>264.57030479999997</v>
      </c>
      <c r="BI8" s="65">
        <v>254.6703048</v>
      </c>
      <c r="BJ8" s="65">
        <v>216.466613</v>
      </c>
      <c r="BK8" s="65">
        <v>284.61350970000001</v>
      </c>
      <c r="BL8" s="65">
        <v>264.57030479999997</v>
      </c>
      <c r="BM8" s="65">
        <v>264.57030479999997</v>
      </c>
      <c r="BN8" s="65">
        <v>216.466613</v>
      </c>
      <c r="BO8" s="65">
        <v>284.61350970000001</v>
      </c>
      <c r="BP8" s="65">
        <v>264.57030479999997</v>
      </c>
      <c r="BQ8" s="65">
        <v>264.57030479999997</v>
      </c>
      <c r="BR8" s="65">
        <v>216.466613</v>
      </c>
      <c r="BS8" s="65">
        <v>284.61350970000001</v>
      </c>
      <c r="BT8" s="65">
        <v>264.57030479999997</v>
      </c>
      <c r="BU8" s="65">
        <v>264.57030479999997</v>
      </c>
      <c r="BV8" s="65">
        <v>216.466613</v>
      </c>
      <c r="BW8" s="65">
        <v>284.61350970000001</v>
      </c>
      <c r="BX8" s="65">
        <v>264.57030479999997</v>
      </c>
      <c r="BY8" s="65">
        <v>264.57030479999997</v>
      </c>
      <c r="BZ8" s="65">
        <v>216.466613</v>
      </c>
      <c r="CA8" s="65">
        <v>284.61350970000001</v>
      </c>
      <c r="CB8" s="65">
        <v>22.44</v>
      </c>
      <c r="CC8" s="65">
        <v>22.44</v>
      </c>
      <c r="CD8" s="65">
        <v>18.36</v>
      </c>
      <c r="CE8" s="65">
        <v>24.14</v>
      </c>
      <c r="CF8" s="65">
        <v>22.44</v>
      </c>
      <c r="CG8" s="65">
        <v>22.44</v>
      </c>
      <c r="CH8" s="65">
        <v>18.36</v>
      </c>
      <c r="CI8" s="65">
        <v>24.14</v>
      </c>
      <c r="CJ8" s="65">
        <v>22.44</v>
      </c>
      <c r="CK8" s="65">
        <v>22.44</v>
      </c>
      <c r="CL8" s="65">
        <v>18.36</v>
      </c>
      <c r="CM8" s="65">
        <v>24.14</v>
      </c>
      <c r="CN8" s="65">
        <v>22.44</v>
      </c>
      <c r="CO8" s="65">
        <v>22.44</v>
      </c>
      <c r="CP8" s="65">
        <v>18.36</v>
      </c>
      <c r="CQ8" s="65">
        <v>24.14</v>
      </c>
      <c r="CR8" s="65">
        <v>22.44</v>
      </c>
      <c r="CS8" s="65">
        <v>22.44</v>
      </c>
      <c r="CT8" s="65">
        <v>18.36</v>
      </c>
      <c r="CU8" s="65">
        <v>24.14</v>
      </c>
    </row>
    <row r="9" spans="1:159" ht="12" x14ac:dyDescent="0.2">
      <c r="B9" s="65" t="s">
        <v>14</v>
      </c>
      <c r="C9" s="65" t="s">
        <v>40</v>
      </c>
      <c r="D9" s="65">
        <v>62.765999999999998</v>
      </c>
      <c r="E9" s="65">
        <v>62.765999999999998</v>
      </c>
      <c r="F9" s="65">
        <v>51.353999999999999</v>
      </c>
      <c r="G9" s="65">
        <v>67.521000000000001</v>
      </c>
      <c r="H9" s="65">
        <v>115.566</v>
      </c>
      <c r="I9" s="65">
        <v>115.566</v>
      </c>
      <c r="J9" s="65">
        <v>94.554000000000002</v>
      </c>
      <c r="K9" s="65">
        <v>124.321</v>
      </c>
      <c r="L9" s="65">
        <v>115.566</v>
      </c>
      <c r="M9" s="65">
        <v>115.566</v>
      </c>
      <c r="N9" s="65">
        <v>94.554000000000002</v>
      </c>
      <c r="O9" s="65">
        <v>124.321</v>
      </c>
      <c r="P9" s="65">
        <v>115.566</v>
      </c>
      <c r="Q9" s="65">
        <v>115.566</v>
      </c>
      <c r="R9" s="65">
        <v>94.554000000000002</v>
      </c>
      <c r="S9" s="65">
        <v>124.321</v>
      </c>
      <c r="T9" s="65">
        <v>115.566</v>
      </c>
      <c r="U9" s="65">
        <v>115.566</v>
      </c>
      <c r="V9" s="65">
        <v>94.554000000000002</v>
      </c>
      <c r="W9" s="65">
        <v>124.321</v>
      </c>
      <c r="X9" s="65">
        <v>115.566</v>
      </c>
      <c r="Y9" s="65">
        <v>115.566</v>
      </c>
      <c r="Z9" s="65">
        <v>94.554000000000002</v>
      </c>
      <c r="AA9" s="65">
        <v>124.321</v>
      </c>
      <c r="AB9" s="65">
        <v>115.566</v>
      </c>
      <c r="AC9" s="65">
        <v>115.566</v>
      </c>
      <c r="AD9" s="65">
        <v>94.554000000000002</v>
      </c>
      <c r="AE9" s="65">
        <v>124.321</v>
      </c>
      <c r="AF9" s="65">
        <v>115.566</v>
      </c>
      <c r="AG9" s="65">
        <v>115.566</v>
      </c>
      <c r="AH9" s="65">
        <v>94.554000000000002</v>
      </c>
      <c r="AI9" s="65">
        <v>124.321</v>
      </c>
      <c r="AJ9" s="65">
        <v>115.566</v>
      </c>
      <c r="AK9" s="65">
        <v>115.566</v>
      </c>
      <c r="AL9" s="65">
        <v>94.554000000000002</v>
      </c>
      <c r="AM9" s="65">
        <v>124.321</v>
      </c>
      <c r="AN9" s="65">
        <v>115.566</v>
      </c>
      <c r="AO9" s="65">
        <v>115.566</v>
      </c>
      <c r="AQ9" s="65">
        <v>124.321</v>
      </c>
      <c r="AR9" s="65">
        <v>115.566</v>
      </c>
      <c r="AS9" s="65">
        <v>115.566</v>
      </c>
      <c r="AT9" s="65">
        <v>94.554000000000002</v>
      </c>
      <c r="AU9" s="65">
        <v>124.321</v>
      </c>
      <c r="AV9" s="65">
        <v>115.566</v>
      </c>
      <c r="AW9" s="65">
        <v>115.566</v>
      </c>
      <c r="AX9" s="65">
        <v>94.554000000000002</v>
      </c>
      <c r="AY9" s="65">
        <v>124.321</v>
      </c>
      <c r="AZ9" s="65">
        <v>56.033999999999999</v>
      </c>
      <c r="BA9" s="65">
        <v>56.033999999999999</v>
      </c>
      <c r="BB9" s="65">
        <v>45.845999999999997</v>
      </c>
      <c r="BC9" s="65">
        <v>60.279000000000003</v>
      </c>
      <c r="BD9" s="65">
        <v>56.033999999999999</v>
      </c>
      <c r="BE9" s="65">
        <v>56.033999999999999</v>
      </c>
      <c r="BF9" s="65">
        <v>45.845999999999997</v>
      </c>
      <c r="BG9" s="65">
        <v>60.279000000000003</v>
      </c>
      <c r="BH9" s="65">
        <v>56.033999999999999</v>
      </c>
      <c r="BI9" s="65">
        <v>56.033999999999999</v>
      </c>
      <c r="BJ9" s="65">
        <v>45.845999999999997</v>
      </c>
      <c r="BK9" s="65">
        <v>60.279000000000003</v>
      </c>
      <c r="BL9" s="65">
        <v>56.033999999999999</v>
      </c>
      <c r="BM9" s="65">
        <v>56.033999999999999</v>
      </c>
      <c r="BN9" s="65">
        <v>45.845999999999997</v>
      </c>
      <c r="BO9" s="65">
        <v>60.279000000000003</v>
      </c>
      <c r="BP9" s="65">
        <v>56.033999999999999</v>
      </c>
      <c r="BQ9" s="65">
        <v>56.033999999999999</v>
      </c>
      <c r="BR9" s="65">
        <v>45.845999999999997</v>
      </c>
      <c r="BS9" s="65">
        <v>60.279000000000003</v>
      </c>
      <c r="BT9" s="65">
        <v>56.033999999999999</v>
      </c>
      <c r="BU9" s="65">
        <v>56.033999999999999</v>
      </c>
      <c r="BV9" s="65">
        <v>45.845999999999997</v>
      </c>
      <c r="BW9" s="65">
        <v>60.279000000000003</v>
      </c>
      <c r="BX9" s="65">
        <v>56.033999999999999</v>
      </c>
      <c r="BY9" s="65">
        <v>56.033999999999999</v>
      </c>
      <c r="BZ9" s="65">
        <v>45.845999999999997</v>
      </c>
      <c r="CA9" s="65">
        <v>60.279000000000003</v>
      </c>
    </row>
    <row r="10" spans="1:159" ht="12" x14ac:dyDescent="0.2">
      <c r="B10" s="65" t="s">
        <v>14</v>
      </c>
      <c r="C10" s="65" t="s">
        <v>41</v>
      </c>
    </row>
    <row r="11" spans="1:159" ht="12" x14ac:dyDescent="0.2">
      <c r="B11" s="65" t="s">
        <v>14</v>
      </c>
      <c r="C11" s="65" t="s">
        <v>42</v>
      </c>
      <c r="Y11" s="65">
        <v>15.84</v>
      </c>
      <c r="AA11" s="65">
        <v>17.04</v>
      </c>
      <c r="AC11" s="65">
        <v>15.84</v>
      </c>
      <c r="AD11" s="65">
        <v>12.96</v>
      </c>
      <c r="AE11" s="65">
        <v>17.04</v>
      </c>
      <c r="AG11" s="65">
        <v>15.84</v>
      </c>
      <c r="AH11" s="65">
        <v>12.96</v>
      </c>
      <c r="AI11" s="65">
        <v>17.04</v>
      </c>
      <c r="AK11" s="65">
        <v>15.84</v>
      </c>
      <c r="AL11" s="65">
        <v>12.96</v>
      </c>
      <c r="AM11" s="65">
        <v>17.04</v>
      </c>
      <c r="AO11" s="65">
        <v>15.84</v>
      </c>
      <c r="AP11" s="65">
        <v>12.96</v>
      </c>
      <c r="AQ11" s="65">
        <v>17.04</v>
      </c>
      <c r="AS11" s="65">
        <v>15.84</v>
      </c>
      <c r="AT11" s="65">
        <v>12.96</v>
      </c>
      <c r="AU11" s="65">
        <v>17.04</v>
      </c>
      <c r="AW11" s="65">
        <v>15.84</v>
      </c>
      <c r="AX11" s="65">
        <v>12.96</v>
      </c>
      <c r="AY11" s="65">
        <v>17.04</v>
      </c>
      <c r="AZ11" s="65">
        <v>15.84</v>
      </c>
      <c r="BA11" s="65">
        <v>15.84</v>
      </c>
      <c r="BB11" s="65">
        <v>12.96</v>
      </c>
      <c r="BC11" s="65">
        <v>17.04</v>
      </c>
      <c r="BE11" s="65">
        <v>15.84</v>
      </c>
      <c r="BG11" s="65">
        <v>17.04</v>
      </c>
      <c r="BI11" s="65">
        <v>15.84</v>
      </c>
      <c r="BJ11" s="65">
        <v>12.96</v>
      </c>
      <c r="BK11" s="65">
        <v>17.04</v>
      </c>
      <c r="BL11" s="65">
        <v>15.84</v>
      </c>
      <c r="BM11" s="65">
        <v>15.84</v>
      </c>
      <c r="BN11" s="65">
        <v>12.96</v>
      </c>
      <c r="BO11" s="65">
        <v>17.04</v>
      </c>
      <c r="BP11" s="65">
        <v>15.84</v>
      </c>
      <c r="BQ11" s="65">
        <v>15.84</v>
      </c>
      <c r="BR11" s="65">
        <v>12.96</v>
      </c>
      <c r="BS11" s="65">
        <v>17.04</v>
      </c>
      <c r="BT11" s="65">
        <v>15.84</v>
      </c>
      <c r="BU11" s="65">
        <v>15.84</v>
      </c>
      <c r="BV11" s="65">
        <v>12.96</v>
      </c>
      <c r="BW11" s="65">
        <v>17.04</v>
      </c>
      <c r="BX11" s="65">
        <v>15.84</v>
      </c>
      <c r="BY11" s="65">
        <v>15.84</v>
      </c>
      <c r="BZ11" s="65">
        <v>12.96</v>
      </c>
      <c r="CA11" s="65">
        <v>17.04</v>
      </c>
      <c r="CB11" s="65">
        <v>15.84</v>
      </c>
      <c r="CD11" s="65">
        <v>12.96</v>
      </c>
      <c r="CE11" s="65">
        <v>17.04</v>
      </c>
      <c r="CF11" s="65">
        <v>15.84</v>
      </c>
      <c r="CG11" s="65">
        <v>15.84</v>
      </c>
      <c r="CH11" s="65">
        <v>12.96</v>
      </c>
      <c r="CI11" s="65">
        <v>17.04</v>
      </c>
      <c r="CJ11" s="65">
        <v>15.84</v>
      </c>
      <c r="CK11" s="65">
        <v>15.84</v>
      </c>
      <c r="CM11" s="65">
        <v>17.04</v>
      </c>
      <c r="CN11" s="65">
        <v>15.84</v>
      </c>
      <c r="CO11" s="65">
        <v>15.84</v>
      </c>
      <c r="CP11" s="65">
        <v>12.96</v>
      </c>
      <c r="CQ11" s="65">
        <v>17.04</v>
      </c>
      <c r="CR11" s="65">
        <v>15.84</v>
      </c>
      <c r="CS11" s="65">
        <v>15.84</v>
      </c>
      <c r="CT11" s="65">
        <v>12.96</v>
      </c>
      <c r="CU11" s="65">
        <v>17.04</v>
      </c>
    </row>
    <row r="12" spans="1:159" ht="12" x14ac:dyDescent="0.2">
      <c r="B12" s="65" t="s">
        <v>14</v>
      </c>
      <c r="C12" s="65" t="s">
        <v>43</v>
      </c>
    </row>
    <row r="13" spans="1:159" ht="12" x14ac:dyDescent="0.2">
      <c r="B13" s="65" t="s">
        <v>14</v>
      </c>
      <c r="C13" s="65" t="s">
        <v>44</v>
      </c>
    </row>
    <row r="14" spans="1:159" ht="12" x14ac:dyDescent="0.2">
      <c r="B14" s="65" t="s">
        <v>14</v>
      </c>
      <c r="C14" s="65" t="s">
        <v>45</v>
      </c>
    </row>
    <row r="15" spans="1:159" ht="12" x14ac:dyDescent="0.2">
      <c r="B15" s="65" t="s">
        <v>14</v>
      </c>
      <c r="C15" s="65" t="s">
        <v>46</v>
      </c>
    </row>
    <row r="16" spans="1:159" ht="12" x14ac:dyDescent="0.2">
      <c r="B16" s="65" t="s">
        <v>14</v>
      </c>
      <c r="C16" s="65" t="s">
        <v>47</v>
      </c>
    </row>
    <row r="17" spans="2:159" ht="12" x14ac:dyDescent="0.2">
      <c r="B17" s="65" t="s">
        <v>14</v>
      </c>
      <c r="C17" s="65" t="s">
        <v>15</v>
      </c>
      <c r="D17" s="65">
        <v>6118.0100759999996</v>
      </c>
      <c r="E17" s="65">
        <v>6057.5094010000003</v>
      </c>
      <c r="F17" s="65">
        <v>5278.7269809999998</v>
      </c>
      <c r="G17" s="65">
        <v>6933.390394</v>
      </c>
      <c r="H17" s="65">
        <v>6435.9407890000002</v>
      </c>
      <c r="I17" s="65">
        <v>6636.06095</v>
      </c>
      <c r="J17" s="65">
        <v>5406.7883899999997</v>
      </c>
      <c r="K17" s="65">
        <v>6857.5379549999998</v>
      </c>
      <c r="L17" s="65">
        <v>7276.7120160000004</v>
      </c>
      <c r="M17" s="65">
        <v>7301.8373750000001</v>
      </c>
      <c r="N17" s="65">
        <v>5993.8107840000002</v>
      </c>
      <c r="O17" s="65">
        <v>7758.7390070000001</v>
      </c>
      <c r="P17" s="65">
        <v>7588.0169759999999</v>
      </c>
      <c r="Q17" s="65">
        <v>6843.9103839999998</v>
      </c>
      <c r="R17" s="65">
        <v>6076.6466330000003</v>
      </c>
      <c r="S17" s="65">
        <v>8046.0305669999998</v>
      </c>
      <c r="T17" s="65">
        <v>7946.0490360000003</v>
      </c>
      <c r="U17" s="65">
        <v>7180.3378720000001</v>
      </c>
      <c r="V17" s="65">
        <v>6364.16615</v>
      </c>
      <c r="W17" s="65">
        <v>8238.6149710000009</v>
      </c>
      <c r="X17" s="65">
        <v>7772.8481709999996</v>
      </c>
      <c r="Y17" s="65">
        <v>8272.4006759999993</v>
      </c>
      <c r="Z17" s="65">
        <v>6673.8812040000003</v>
      </c>
      <c r="AA17" s="65">
        <v>8562.3760660000007</v>
      </c>
      <c r="AB17" s="65">
        <v>8346.6008650000003</v>
      </c>
      <c r="AC17" s="65">
        <v>7947.0012800000004</v>
      </c>
      <c r="AD17" s="65">
        <v>5127.3539559999999</v>
      </c>
      <c r="AE17" s="65">
        <v>8710.3261120000006</v>
      </c>
      <c r="AF17" s="65">
        <v>7638.6335209999997</v>
      </c>
      <c r="AG17" s="65">
        <v>7829.8208649999997</v>
      </c>
      <c r="AH17" s="65">
        <v>6401.6919159999998</v>
      </c>
      <c r="AI17" s="65">
        <v>8697.5732800000005</v>
      </c>
      <c r="AJ17" s="65">
        <v>7957.0214649999998</v>
      </c>
      <c r="AK17" s="65">
        <v>7809.7676419999998</v>
      </c>
      <c r="AL17" s="65">
        <v>6271.7916080000005</v>
      </c>
      <c r="AM17" s="65">
        <v>8786.1610830000009</v>
      </c>
      <c r="AN17" s="65">
        <v>7879.5677599999999</v>
      </c>
      <c r="AO17" s="65">
        <v>6419.7215969999997</v>
      </c>
      <c r="AP17" s="65">
        <v>6710.0891110000002</v>
      </c>
      <c r="AQ17" s="65">
        <v>8950.519112</v>
      </c>
      <c r="AR17" s="65">
        <v>9142.1169160000009</v>
      </c>
      <c r="AS17" s="65">
        <v>8025.3648350000003</v>
      </c>
      <c r="AT17" s="65">
        <v>7373.5629550000003</v>
      </c>
      <c r="AU17" s="65">
        <v>9565.1860510000006</v>
      </c>
      <c r="AV17" s="65">
        <v>8749.81286</v>
      </c>
      <c r="AW17" s="65">
        <v>9012.4268599999996</v>
      </c>
      <c r="AX17" s="65">
        <v>7617.9377949999998</v>
      </c>
      <c r="AY17" s="65">
        <v>9968.4783800000005</v>
      </c>
      <c r="AZ17" s="65">
        <v>4188.1432869999999</v>
      </c>
      <c r="BA17" s="65">
        <v>3743.5744359999999</v>
      </c>
      <c r="BB17" s="65">
        <v>3426.6626900000001</v>
      </c>
      <c r="BC17" s="65">
        <v>4505.4268700000002</v>
      </c>
      <c r="BD17" s="65">
        <v>7989.6275949999999</v>
      </c>
      <c r="BE17" s="65">
        <v>8005.4675950000001</v>
      </c>
      <c r="BF17" s="65">
        <v>6536.9680319999998</v>
      </c>
      <c r="BG17" s="65">
        <v>8611.9424130000007</v>
      </c>
      <c r="BH17" s="65">
        <v>10100.471289999999</v>
      </c>
      <c r="BI17" s="65">
        <v>10106.41129</v>
      </c>
      <c r="BJ17" s="65">
        <v>8276.9819659999994</v>
      </c>
      <c r="BK17" s="65">
        <v>10882.69851</v>
      </c>
      <c r="BL17" s="65">
        <v>10378.99129</v>
      </c>
      <c r="BM17" s="65">
        <v>5355.0712919999996</v>
      </c>
      <c r="BN17" s="65">
        <v>8491.9019659999994</v>
      </c>
      <c r="BO17" s="65">
        <v>11165.27851</v>
      </c>
      <c r="BP17" s="65">
        <v>10650.91129</v>
      </c>
      <c r="BQ17" s="65">
        <v>10650.91129</v>
      </c>
      <c r="BR17" s="65">
        <v>8714.3819660000008</v>
      </c>
      <c r="BS17" s="65">
        <v>11457.798510000001</v>
      </c>
      <c r="BT17" s="65">
        <v>10920.191290000001</v>
      </c>
      <c r="BU17" s="65">
        <v>10396.81129</v>
      </c>
      <c r="BV17" s="65">
        <v>8934.7019660000005</v>
      </c>
      <c r="BW17" s="65">
        <v>11747.478510000001</v>
      </c>
      <c r="BX17" s="65">
        <v>11185.51129</v>
      </c>
      <c r="BY17" s="65">
        <v>11185.51129</v>
      </c>
      <c r="BZ17" s="65">
        <v>9151.7819660000005</v>
      </c>
      <c r="CA17" s="65">
        <v>12032.898510000001</v>
      </c>
      <c r="CB17" s="65">
        <v>8968.6333329999998</v>
      </c>
      <c r="CC17" s="65">
        <v>8699.3533329999991</v>
      </c>
      <c r="CD17" s="65">
        <v>7337.9727270000003</v>
      </c>
      <c r="CE17" s="65">
        <v>9648.0752520000005</v>
      </c>
      <c r="CF17" s="65">
        <v>9181.1533330000002</v>
      </c>
      <c r="CG17" s="65">
        <v>9025.393333</v>
      </c>
      <c r="CH17" s="65">
        <v>7511.8527270000004</v>
      </c>
      <c r="CI17" s="65">
        <v>9876.6952519999995</v>
      </c>
      <c r="CJ17" s="65">
        <v>9365.9533329999995</v>
      </c>
      <c r="CK17" s="65">
        <v>9365.9533329999995</v>
      </c>
      <c r="CL17" s="65">
        <v>7650.0927270000002</v>
      </c>
      <c r="CM17" s="65">
        <v>10075.49525</v>
      </c>
      <c r="CN17" s="65">
        <v>9569.893333</v>
      </c>
      <c r="CO17" s="65">
        <v>9569.893333</v>
      </c>
      <c r="CP17" s="65">
        <v>7829.9127269999999</v>
      </c>
      <c r="CQ17" s="65">
        <v>10294.885249999999</v>
      </c>
      <c r="CR17" s="65">
        <v>9748.7533330000006</v>
      </c>
      <c r="CS17" s="65">
        <v>9748.7533330000006</v>
      </c>
      <c r="CT17" s="65">
        <v>7976.252727</v>
      </c>
      <c r="CU17" s="65">
        <v>10487.295249999999</v>
      </c>
      <c r="CV17" s="65">
        <v>9026.16</v>
      </c>
      <c r="CW17" s="65">
        <v>9026.16</v>
      </c>
      <c r="CX17" s="65">
        <v>7385.04</v>
      </c>
      <c r="CY17" s="65">
        <v>9709.9599999999991</v>
      </c>
      <c r="CZ17" s="65">
        <v>9083.58</v>
      </c>
      <c r="DA17" s="65">
        <v>9083.58</v>
      </c>
      <c r="DB17" s="65">
        <v>7432.02</v>
      </c>
      <c r="DC17" s="65">
        <v>9771.73</v>
      </c>
      <c r="DD17" s="65">
        <v>9160.7999999999993</v>
      </c>
      <c r="DE17" s="65">
        <v>9160.7999999999993</v>
      </c>
      <c r="DF17" s="65">
        <v>7495.2</v>
      </c>
      <c r="DG17" s="65">
        <v>9854.7999999999993</v>
      </c>
      <c r="DH17" s="65">
        <v>9224.82</v>
      </c>
      <c r="DI17" s="65">
        <v>9224.82</v>
      </c>
      <c r="DJ17" s="65">
        <v>7547.58</v>
      </c>
      <c r="DK17" s="65">
        <v>9923.67</v>
      </c>
      <c r="DL17" s="65">
        <v>9322.5</v>
      </c>
      <c r="DM17" s="65">
        <v>9322.5</v>
      </c>
      <c r="DN17" s="65">
        <v>7627.5</v>
      </c>
      <c r="DO17" s="65">
        <v>10028.75</v>
      </c>
      <c r="DP17" s="65">
        <v>9385.86</v>
      </c>
      <c r="DQ17" s="65">
        <v>9385.86</v>
      </c>
      <c r="DR17" s="65">
        <v>7679.34</v>
      </c>
      <c r="DS17" s="65">
        <v>10096.91</v>
      </c>
      <c r="DT17" s="65">
        <v>9474.2999999999993</v>
      </c>
      <c r="DU17" s="65">
        <v>9474.2999999999993</v>
      </c>
      <c r="DV17" s="65">
        <v>7751.7</v>
      </c>
      <c r="DW17" s="65">
        <v>10192.049999999999</v>
      </c>
      <c r="DX17" s="65">
        <v>9548.2199999999993</v>
      </c>
      <c r="DY17" s="65">
        <v>9548.2199999999993</v>
      </c>
      <c r="DZ17" s="65">
        <v>7665.84</v>
      </c>
      <c r="EA17" s="65">
        <v>10271.57</v>
      </c>
      <c r="EB17" s="65">
        <v>9632.7000000000007</v>
      </c>
      <c r="EC17" s="65">
        <v>9632.7000000000007</v>
      </c>
      <c r="ED17" s="65">
        <v>7881.3</v>
      </c>
      <c r="EE17" s="65">
        <v>10362.450000000001</v>
      </c>
      <c r="EF17" s="65">
        <v>9672.2999999999993</v>
      </c>
      <c r="EG17" s="65">
        <v>9672.2999999999993</v>
      </c>
      <c r="EH17" s="65">
        <v>7913.7</v>
      </c>
      <c r="EI17" s="65">
        <v>10405.049999999999</v>
      </c>
      <c r="EJ17" s="65">
        <v>9734.34</v>
      </c>
      <c r="EK17" s="65">
        <v>9734.34</v>
      </c>
      <c r="EL17" s="65">
        <v>7964.46</v>
      </c>
      <c r="EM17" s="65">
        <v>10471.790000000001</v>
      </c>
      <c r="EN17" s="65">
        <v>9783.84</v>
      </c>
      <c r="EO17" s="65">
        <v>9783.84</v>
      </c>
      <c r="EP17" s="65">
        <v>8004.96</v>
      </c>
      <c r="EQ17" s="65">
        <v>10525.04</v>
      </c>
      <c r="ER17" s="65">
        <v>9840.6</v>
      </c>
      <c r="ES17" s="65">
        <v>9840.6</v>
      </c>
      <c r="ET17" s="65">
        <v>8051.4</v>
      </c>
      <c r="EU17" s="65">
        <v>10586.1</v>
      </c>
      <c r="EV17" s="65">
        <v>9928.3799999999992</v>
      </c>
      <c r="EW17" s="65">
        <v>9928.3799999999992</v>
      </c>
      <c r="EX17" s="65">
        <v>8123.22</v>
      </c>
      <c r="EY17" s="65">
        <v>10481.73</v>
      </c>
      <c r="EZ17" s="65">
        <v>9999.66</v>
      </c>
      <c r="FA17" s="65">
        <v>9999.66</v>
      </c>
      <c r="FB17" s="65">
        <v>8181.54</v>
      </c>
      <c r="FC17" s="65">
        <v>10757.21</v>
      </c>
    </row>
    <row r="18" spans="2:159" ht="12" x14ac:dyDescent="0.2">
      <c r="B18" s="65" t="s">
        <v>16</v>
      </c>
      <c r="C18" s="65" t="s">
        <v>37</v>
      </c>
    </row>
    <row r="19" spans="2:159" ht="12" x14ac:dyDescent="0.2">
      <c r="B19" s="65" t="s">
        <v>16</v>
      </c>
      <c r="C19" s="65" t="s">
        <v>38</v>
      </c>
    </row>
    <row r="20" spans="2:159" ht="12" x14ac:dyDescent="0.2">
      <c r="B20" s="65" t="s">
        <v>16</v>
      </c>
      <c r="C20" s="65" t="s">
        <v>39</v>
      </c>
    </row>
    <row r="21" spans="2:159" ht="12" x14ac:dyDescent="0.2">
      <c r="B21" s="65" t="s">
        <v>16</v>
      </c>
      <c r="C21" s="65" t="s">
        <v>40</v>
      </c>
    </row>
    <row r="22" spans="2:159" ht="12" x14ac:dyDescent="0.2">
      <c r="B22" s="65" t="s">
        <v>16</v>
      </c>
      <c r="C22" s="65" t="s">
        <v>41</v>
      </c>
    </row>
    <row r="23" spans="2:159" ht="12" x14ac:dyDescent="0.2">
      <c r="B23" s="65" t="s">
        <v>16</v>
      </c>
      <c r="C23" s="65" t="s">
        <v>42</v>
      </c>
    </row>
    <row r="24" spans="2:159" ht="12" x14ac:dyDescent="0.2">
      <c r="B24" s="65" t="s">
        <v>16</v>
      </c>
      <c r="C24" s="65" t="s">
        <v>43</v>
      </c>
    </row>
    <row r="25" spans="2:159" ht="12" x14ac:dyDescent="0.2">
      <c r="B25" s="65" t="s">
        <v>16</v>
      </c>
      <c r="C25" s="65" t="s">
        <v>44</v>
      </c>
    </row>
    <row r="26" spans="2:159" ht="12" x14ac:dyDescent="0.2">
      <c r="B26" s="65" t="s">
        <v>16</v>
      </c>
      <c r="C26" s="65" t="s">
        <v>45</v>
      </c>
    </row>
    <row r="27" spans="2:159" ht="12" x14ac:dyDescent="0.2">
      <c r="B27" s="65" t="s">
        <v>16</v>
      </c>
      <c r="C27" s="65" t="s">
        <v>46</v>
      </c>
    </row>
    <row r="28" spans="2:159" ht="12" x14ac:dyDescent="0.2">
      <c r="B28" s="65" t="s">
        <v>16</v>
      </c>
      <c r="C28" s="65" t="s">
        <v>47</v>
      </c>
    </row>
    <row r="29" spans="2:159" ht="12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ht="12" x14ac:dyDescent="0.2">
      <c r="B30" s="65" t="s">
        <v>17</v>
      </c>
      <c r="C30" s="65" t="s">
        <v>37</v>
      </c>
    </row>
    <row r="31" spans="2:159" ht="12" x14ac:dyDescent="0.2">
      <c r="B31" s="65" t="s">
        <v>17</v>
      </c>
      <c r="C31" s="65" t="s">
        <v>38</v>
      </c>
    </row>
    <row r="32" spans="2:159" ht="12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8.1704730120000004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273.75</v>
      </c>
      <c r="V32" s="65">
        <v>813.97500000000002</v>
      </c>
      <c r="W32" s="65">
        <v>273.75</v>
      </c>
      <c r="Y32" s="65">
        <v>813.97500000000002</v>
      </c>
      <c r="Z32" s="65">
        <v>813.97500000000002</v>
      </c>
      <c r="AA32" s="65">
        <v>273.75</v>
      </c>
      <c r="AB32" s="65">
        <v>813.97500000000002</v>
      </c>
      <c r="AC32" s="65">
        <v>540.22500000000002</v>
      </c>
      <c r="AD32" s="65">
        <v>540.22500000000002</v>
      </c>
      <c r="AE32" s="65">
        <v>813.97500000000002</v>
      </c>
      <c r="AF32" s="65">
        <v>813.97500000000002</v>
      </c>
      <c r="AG32" s="65">
        <v>540.22500000000002</v>
      </c>
      <c r="AH32" s="65">
        <v>813.97500000000002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P32" s="65">
        <v>540.22500000000002</v>
      </c>
      <c r="AQ32" s="65">
        <v>813.97500000000002</v>
      </c>
      <c r="AS32" s="65">
        <v>273.75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273.75</v>
      </c>
      <c r="AZ32" s="65">
        <v>813.97500000000002</v>
      </c>
      <c r="BA32" s="65">
        <v>540.22500000000002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ht="12" x14ac:dyDescent="0.2">
      <c r="B33" s="65" t="s">
        <v>17</v>
      </c>
      <c r="C33" s="65" t="s">
        <v>40</v>
      </c>
      <c r="F33" s="65">
        <v>270.07499999999999</v>
      </c>
      <c r="H33" s="65">
        <v>270.07499999999999</v>
      </c>
      <c r="I33" s="65">
        <v>95.115068260000001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AA33" s="65">
        <v>270.07499999999999</v>
      </c>
      <c r="AD33" s="65">
        <v>270.07499999999999</v>
      </c>
      <c r="AE33" s="65">
        <v>101.2381172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29.82469987</v>
      </c>
      <c r="AO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91.051641790000005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ht="12" x14ac:dyDescent="0.2">
      <c r="B34" s="65" t="s">
        <v>17</v>
      </c>
      <c r="C34" s="65" t="s">
        <v>41</v>
      </c>
    </row>
    <row r="35" spans="2:159" ht="12" x14ac:dyDescent="0.2">
      <c r="B35" s="65" t="s">
        <v>17</v>
      </c>
      <c r="C35" s="65" t="s">
        <v>42</v>
      </c>
    </row>
    <row r="36" spans="2:159" ht="12" x14ac:dyDescent="0.2">
      <c r="B36" s="65" t="s">
        <v>17</v>
      </c>
      <c r="C36" s="65" t="s">
        <v>43</v>
      </c>
    </row>
    <row r="37" spans="2:159" ht="12" x14ac:dyDescent="0.2">
      <c r="B37" s="65" t="s">
        <v>17</v>
      </c>
      <c r="C37" s="65" t="s">
        <v>44</v>
      </c>
    </row>
    <row r="38" spans="2:159" ht="12" x14ac:dyDescent="0.2">
      <c r="B38" s="65" t="s">
        <v>17</v>
      </c>
      <c r="C38" s="65" t="s">
        <v>45</v>
      </c>
    </row>
    <row r="39" spans="2:159" ht="12" x14ac:dyDescent="0.2">
      <c r="B39" s="65" t="s">
        <v>17</v>
      </c>
      <c r="C39" s="65" t="s">
        <v>46</v>
      </c>
    </row>
    <row r="40" spans="2:159" ht="12" x14ac:dyDescent="0.2">
      <c r="B40" s="65" t="s">
        <v>17</v>
      </c>
      <c r="C40" s="65" t="s">
        <v>47</v>
      </c>
    </row>
    <row r="41" spans="2:159" ht="12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543.82500000000005</v>
      </c>
      <c r="G41" s="65">
        <v>813.97500000000002</v>
      </c>
      <c r="H41" s="65">
        <v>278.245473</v>
      </c>
      <c r="I41" s="65">
        <v>909.09006829999998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1084.05</v>
      </c>
      <c r="Q41" s="65">
        <v>273.75</v>
      </c>
      <c r="R41" s="65">
        <v>543.82500000000005</v>
      </c>
      <c r="S41" s="65">
        <v>810.3</v>
      </c>
      <c r="T41" s="65">
        <v>810.3</v>
      </c>
      <c r="U41" s="65">
        <v>273.75</v>
      </c>
      <c r="V41" s="65">
        <v>1084.05</v>
      </c>
      <c r="W41" s="65">
        <v>543.82500000000005</v>
      </c>
      <c r="X41" s="65">
        <v>0</v>
      </c>
      <c r="Y41" s="65">
        <v>813.97500000000002</v>
      </c>
      <c r="Z41" s="65">
        <v>813.97500000000002</v>
      </c>
      <c r="AA41" s="65">
        <v>543.82500000000005</v>
      </c>
      <c r="AB41" s="65">
        <v>813.97500000000002</v>
      </c>
      <c r="AC41" s="65">
        <v>540.22500000000002</v>
      </c>
      <c r="AD41" s="65">
        <v>810.3</v>
      </c>
      <c r="AE41" s="65">
        <v>915.21311720000006</v>
      </c>
      <c r="AF41" s="65">
        <v>813.97500000000002</v>
      </c>
      <c r="AG41" s="65">
        <v>810.3</v>
      </c>
      <c r="AH41" s="65">
        <v>1084.05</v>
      </c>
      <c r="AI41" s="65">
        <v>1084.05</v>
      </c>
      <c r="AJ41" s="65">
        <v>810.3</v>
      </c>
      <c r="AK41" s="65">
        <v>1084.05</v>
      </c>
      <c r="AL41" s="65">
        <v>303.57469989999998</v>
      </c>
      <c r="AM41" s="65">
        <v>273.75</v>
      </c>
      <c r="AN41" s="65">
        <v>0</v>
      </c>
      <c r="AO41" s="65">
        <v>1084.05</v>
      </c>
      <c r="AP41" s="65">
        <v>540.22500000000002</v>
      </c>
      <c r="AQ41" s="65">
        <v>1084.05</v>
      </c>
      <c r="AR41" s="65">
        <v>270.07499999999999</v>
      </c>
      <c r="AS41" s="65">
        <v>273.75</v>
      </c>
      <c r="AT41" s="65">
        <v>543.82500000000005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543.82500000000005</v>
      </c>
      <c r="AZ41" s="65">
        <v>905.02664179999999</v>
      </c>
      <c r="BA41" s="65">
        <v>810.3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ht="12" x14ac:dyDescent="0.2">
      <c r="B42" s="65" t="s">
        <v>18</v>
      </c>
      <c r="C42" s="65" t="s">
        <v>37</v>
      </c>
    </row>
    <row r="43" spans="2:159" ht="12" x14ac:dyDescent="0.2">
      <c r="B43" s="65" t="s">
        <v>18</v>
      </c>
      <c r="C43" s="65" t="s">
        <v>38</v>
      </c>
    </row>
    <row r="44" spans="2:159" ht="12" x14ac:dyDescent="0.2">
      <c r="B44" s="65" t="s">
        <v>18</v>
      </c>
      <c r="C44" s="65" t="s">
        <v>39</v>
      </c>
    </row>
    <row r="45" spans="2:159" ht="12" x14ac:dyDescent="0.2">
      <c r="B45" s="65" t="s">
        <v>18</v>
      </c>
      <c r="C45" s="65" t="s">
        <v>40</v>
      </c>
    </row>
    <row r="46" spans="2:159" ht="12" x14ac:dyDescent="0.2">
      <c r="B46" s="65" t="s">
        <v>18</v>
      </c>
      <c r="C46" s="65" t="s">
        <v>41</v>
      </c>
    </row>
    <row r="47" spans="2:159" ht="12" x14ac:dyDescent="0.2">
      <c r="B47" s="65" t="s">
        <v>18</v>
      </c>
      <c r="C47" s="65" t="s">
        <v>42</v>
      </c>
    </row>
    <row r="48" spans="2:159" ht="12" x14ac:dyDescent="0.2">
      <c r="B48" s="65" t="s">
        <v>18</v>
      </c>
      <c r="C48" s="65" t="s">
        <v>43</v>
      </c>
    </row>
    <row r="49" spans="2:159" ht="12" x14ac:dyDescent="0.2">
      <c r="B49" s="65" t="s">
        <v>18</v>
      </c>
      <c r="C49" s="65" t="s">
        <v>44</v>
      </c>
    </row>
    <row r="50" spans="2:159" ht="12" x14ac:dyDescent="0.2">
      <c r="B50" s="65" t="s">
        <v>18</v>
      </c>
      <c r="C50" s="65" t="s">
        <v>45</v>
      </c>
    </row>
    <row r="51" spans="2:159" ht="12" x14ac:dyDescent="0.2">
      <c r="B51" s="65" t="s">
        <v>18</v>
      </c>
      <c r="C51" s="65" t="s">
        <v>46</v>
      </c>
    </row>
    <row r="52" spans="2:159" ht="12" x14ac:dyDescent="0.2">
      <c r="B52" s="65" t="s">
        <v>18</v>
      </c>
      <c r="C52" s="65" t="s">
        <v>47</v>
      </c>
    </row>
    <row r="53" spans="2:159" ht="12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ht="12" x14ac:dyDescent="0.2">
      <c r="B54" s="65" t="s">
        <v>697</v>
      </c>
      <c r="C54" s="65" t="s">
        <v>37</v>
      </c>
    </row>
    <row r="55" spans="2:159" ht="12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668.25</v>
      </c>
      <c r="AD55" s="65">
        <v>1296.27</v>
      </c>
      <c r="AE55" s="65">
        <v>1296.27</v>
      </c>
      <c r="AF55" s="65">
        <v>1551.27</v>
      </c>
      <c r="AG55" s="65">
        <v>923.25</v>
      </c>
      <c r="AH55" s="65">
        <v>1000.790312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1262.25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ht="12" x14ac:dyDescent="0.2">
      <c r="B56" s="65" t="s">
        <v>697</v>
      </c>
      <c r="C56" s="65" t="s">
        <v>39</v>
      </c>
    </row>
    <row r="57" spans="2:159" ht="12" x14ac:dyDescent="0.2">
      <c r="B57" s="65" t="s">
        <v>697</v>
      </c>
      <c r="C57" s="65" t="s">
        <v>40</v>
      </c>
    </row>
    <row r="58" spans="2:159" ht="12" x14ac:dyDescent="0.2">
      <c r="B58" s="65" t="s">
        <v>697</v>
      </c>
      <c r="C58" s="65" t="s">
        <v>41</v>
      </c>
    </row>
    <row r="59" spans="2:159" ht="12" x14ac:dyDescent="0.2">
      <c r="B59" s="65" t="s">
        <v>697</v>
      </c>
      <c r="C59" s="65" t="s">
        <v>42</v>
      </c>
    </row>
    <row r="60" spans="2:159" ht="12" x14ac:dyDescent="0.2">
      <c r="B60" s="65" t="s">
        <v>697</v>
      </c>
      <c r="C60" s="65" t="s">
        <v>43</v>
      </c>
    </row>
    <row r="61" spans="2:159" ht="12" x14ac:dyDescent="0.2">
      <c r="B61" s="65" t="s">
        <v>697</v>
      </c>
      <c r="C61" s="65" t="s">
        <v>44</v>
      </c>
    </row>
    <row r="62" spans="2:159" ht="12" x14ac:dyDescent="0.2">
      <c r="B62" s="65" t="s">
        <v>697</v>
      </c>
      <c r="C62" s="65" t="s">
        <v>45</v>
      </c>
    </row>
    <row r="63" spans="2:159" ht="12" x14ac:dyDescent="0.2">
      <c r="B63" s="65" t="s">
        <v>697</v>
      </c>
      <c r="C63" s="65" t="s">
        <v>46</v>
      </c>
    </row>
    <row r="64" spans="2:159" ht="12" x14ac:dyDescent="0.2">
      <c r="B64" s="65" t="s">
        <v>697</v>
      </c>
      <c r="C64" s="65" t="s">
        <v>47</v>
      </c>
    </row>
    <row r="65" spans="2:159" ht="12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668.25</v>
      </c>
      <c r="AD65" s="65">
        <v>1296.27</v>
      </c>
      <c r="AE65" s="65">
        <v>1296.27</v>
      </c>
      <c r="AF65" s="65">
        <v>1551.27</v>
      </c>
      <c r="AG65" s="65">
        <v>923.25</v>
      </c>
      <c r="AH65" s="65">
        <v>1000.790312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1262.25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ht="12" x14ac:dyDescent="0.2">
      <c r="B66" s="65" t="s">
        <v>19</v>
      </c>
      <c r="C66" s="65" t="s">
        <v>37</v>
      </c>
    </row>
    <row r="67" spans="2:159" ht="12" x14ac:dyDescent="0.2">
      <c r="B67" s="65" t="s">
        <v>19</v>
      </c>
      <c r="C67" s="65" t="s">
        <v>38</v>
      </c>
    </row>
    <row r="68" spans="2:159" ht="12" x14ac:dyDescent="0.2">
      <c r="B68" s="65" t="s">
        <v>19</v>
      </c>
      <c r="C68" s="65" t="s">
        <v>39</v>
      </c>
    </row>
    <row r="69" spans="2:159" ht="12" x14ac:dyDescent="0.2">
      <c r="B69" s="65" t="s">
        <v>19</v>
      </c>
      <c r="C69" s="65" t="s">
        <v>40</v>
      </c>
    </row>
    <row r="70" spans="2:159" ht="12" x14ac:dyDescent="0.2">
      <c r="B70" s="65" t="s">
        <v>19</v>
      </c>
      <c r="C70" s="65" t="s">
        <v>41</v>
      </c>
    </row>
    <row r="71" spans="2:159" ht="12" x14ac:dyDescent="0.2">
      <c r="B71" s="65" t="s">
        <v>19</v>
      </c>
      <c r="C71" s="65" t="s">
        <v>42</v>
      </c>
    </row>
    <row r="72" spans="2:159" ht="12" x14ac:dyDescent="0.2">
      <c r="B72" s="65" t="s">
        <v>19</v>
      </c>
      <c r="C72" s="65" t="s">
        <v>43</v>
      </c>
    </row>
    <row r="73" spans="2:159" ht="12" x14ac:dyDescent="0.2">
      <c r="B73" s="65" t="s">
        <v>19</v>
      </c>
      <c r="C73" s="65" t="s">
        <v>44</v>
      </c>
    </row>
    <row r="74" spans="2:159" ht="12" x14ac:dyDescent="0.2">
      <c r="B74" s="65" t="s">
        <v>19</v>
      </c>
      <c r="C74" s="65" t="s">
        <v>45</v>
      </c>
    </row>
    <row r="75" spans="2:159" ht="12" x14ac:dyDescent="0.2">
      <c r="B75" s="65" t="s">
        <v>19</v>
      </c>
      <c r="C75" s="65" t="s">
        <v>46</v>
      </c>
    </row>
    <row r="76" spans="2:159" ht="12" x14ac:dyDescent="0.2">
      <c r="B76" s="65" t="s">
        <v>19</v>
      </c>
      <c r="C76" s="65" t="s">
        <v>47</v>
      </c>
    </row>
    <row r="77" spans="2:159" ht="12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ht="12" x14ac:dyDescent="0.2">
      <c r="B78" s="65" t="s">
        <v>20</v>
      </c>
      <c r="C78" s="65" t="s">
        <v>37</v>
      </c>
    </row>
    <row r="79" spans="2:159" ht="12" x14ac:dyDescent="0.2">
      <c r="B79" s="65" t="s">
        <v>20</v>
      </c>
      <c r="C79" s="65" t="s">
        <v>38</v>
      </c>
    </row>
    <row r="80" spans="2:159" ht="12" x14ac:dyDescent="0.2">
      <c r="B80" s="65" t="s">
        <v>20</v>
      </c>
      <c r="C80" s="65" t="s">
        <v>39</v>
      </c>
    </row>
    <row r="81" spans="2:159" ht="12" x14ac:dyDescent="0.2">
      <c r="B81" s="65" t="s">
        <v>20</v>
      </c>
      <c r="C81" s="65" t="s">
        <v>40</v>
      </c>
    </row>
    <row r="82" spans="2:159" ht="12" x14ac:dyDescent="0.2">
      <c r="B82" s="65" t="s">
        <v>20</v>
      </c>
      <c r="C82" s="65" t="s">
        <v>41</v>
      </c>
    </row>
    <row r="83" spans="2:159" ht="12" x14ac:dyDescent="0.2">
      <c r="B83" s="65" t="s">
        <v>20</v>
      </c>
      <c r="C83" s="65" t="s">
        <v>42</v>
      </c>
    </row>
    <row r="84" spans="2:159" ht="12" x14ac:dyDescent="0.2">
      <c r="B84" s="65" t="s">
        <v>20</v>
      </c>
      <c r="C84" s="65" t="s">
        <v>43</v>
      </c>
    </row>
    <row r="85" spans="2:159" ht="12" x14ac:dyDescent="0.2">
      <c r="B85" s="65" t="s">
        <v>20</v>
      </c>
      <c r="C85" s="65" t="s">
        <v>44</v>
      </c>
    </row>
    <row r="86" spans="2:159" ht="12" x14ac:dyDescent="0.2">
      <c r="B86" s="65" t="s">
        <v>20</v>
      </c>
      <c r="C86" s="65" t="s">
        <v>45</v>
      </c>
    </row>
    <row r="87" spans="2:159" ht="12" x14ac:dyDescent="0.2">
      <c r="B87" s="65" t="s">
        <v>20</v>
      </c>
      <c r="C87" s="65" t="s">
        <v>46</v>
      </c>
    </row>
    <row r="88" spans="2:159" ht="12" x14ac:dyDescent="0.2">
      <c r="B88" s="65" t="s">
        <v>20</v>
      </c>
      <c r="C88" s="65" t="s">
        <v>47</v>
      </c>
    </row>
    <row r="89" spans="2:159" ht="12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ht="12" x14ac:dyDescent="0.2">
      <c r="B90" s="65" t="s">
        <v>675</v>
      </c>
      <c r="C90" s="65" t="s">
        <v>37</v>
      </c>
      <c r="BL90" s="65">
        <v>1166.267237</v>
      </c>
      <c r="BM90" s="65">
        <v>1166.267237</v>
      </c>
      <c r="BN90" s="65">
        <v>1166.267237</v>
      </c>
      <c r="BO90" s="65">
        <v>1166.267237</v>
      </c>
      <c r="BP90" s="65">
        <v>2399.0236150000001</v>
      </c>
      <c r="BQ90" s="65">
        <v>2399.0236150000001</v>
      </c>
      <c r="BR90" s="65">
        <v>2399.0236150000001</v>
      </c>
      <c r="BS90" s="65">
        <v>2399.0236150000001</v>
      </c>
      <c r="BT90" s="65">
        <v>3525.0312640000002</v>
      </c>
      <c r="BU90" s="65">
        <v>3525.0312640000002</v>
      </c>
      <c r="BV90" s="65">
        <v>3525.0312640000002</v>
      </c>
      <c r="BW90" s="65">
        <v>3525.0312640000002</v>
      </c>
      <c r="BX90" s="65">
        <v>3525.0312640000002</v>
      </c>
      <c r="BY90" s="65">
        <v>3525.0312640000002</v>
      </c>
      <c r="BZ90" s="65">
        <v>3525.0312640000002</v>
      </c>
      <c r="CA90" s="65">
        <v>3525.0312640000002</v>
      </c>
      <c r="CB90" s="65">
        <v>3525.0312640000002</v>
      </c>
      <c r="CC90" s="65">
        <v>3525.0312640000002</v>
      </c>
      <c r="CD90" s="65">
        <v>3525.0312640000002</v>
      </c>
      <c r="CE90" s="65">
        <v>3525.0312640000002</v>
      </c>
      <c r="CF90" s="65">
        <v>3525.0312640000002</v>
      </c>
      <c r="CG90" s="65">
        <v>3525.0312640000002</v>
      </c>
      <c r="CH90" s="65">
        <v>3525.0312640000002</v>
      </c>
      <c r="CI90" s="65">
        <v>3525.0312640000002</v>
      </c>
      <c r="CJ90" s="65">
        <v>3525.0312640000002</v>
      </c>
      <c r="CK90" s="65">
        <v>3525.0312640000002</v>
      </c>
      <c r="CL90" s="65">
        <v>3525.0312640000002</v>
      </c>
      <c r="CM90" s="65">
        <v>3525.0312640000002</v>
      </c>
      <c r="CN90" s="65">
        <v>3525.0312640000002</v>
      </c>
      <c r="CO90" s="65">
        <v>3525.0312640000002</v>
      </c>
      <c r="CP90" s="65">
        <v>3525.0312640000002</v>
      </c>
      <c r="CQ90" s="65">
        <v>3525.0312640000002</v>
      </c>
      <c r="CR90" s="65">
        <v>3525.0312640000002</v>
      </c>
      <c r="CS90" s="65">
        <v>3525.0312640000002</v>
      </c>
      <c r="CT90" s="65">
        <v>3525.0312640000002</v>
      </c>
      <c r="CU90" s="65">
        <v>3525.0312640000002</v>
      </c>
      <c r="CV90" s="65">
        <v>3525.0312640000002</v>
      </c>
      <c r="CW90" s="65">
        <v>3525.0312640000002</v>
      </c>
      <c r="CX90" s="65">
        <v>3525.0312640000002</v>
      </c>
      <c r="CY90" s="65">
        <v>3525.0312640000002</v>
      </c>
      <c r="CZ90" s="65">
        <v>3525.0312640000002</v>
      </c>
      <c r="DA90" s="65">
        <v>3525.0312640000002</v>
      </c>
      <c r="DB90" s="65">
        <v>3525.0312640000002</v>
      </c>
      <c r="DC90" s="65">
        <v>3525.0312640000002</v>
      </c>
      <c r="DD90" s="65">
        <v>3525.0312640000002</v>
      </c>
      <c r="DE90" s="65">
        <v>3525.0312640000002</v>
      </c>
      <c r="DF90" s="65">
        <v>3525.0312640000002</v>
      </c>
      <c r="DG90" s="65">
        <v>3525.0312640000002</v>
      </c>
      <c r="DH90" s="65">
        <v>3525.0312640000002</v>
      </c>
      <c r="DI90" s="65">
        <v>3525.0312640000002</v>
      </c>
      <c r="DJ90" s="65">
        <v>3525.0312640000002</v>
      </c>
      <c r="DK90" s="65">
        <v>3525.0312640000002</v>
      </c>
      <c r="DL90" s="65">
        <v>3525.0312640000002</v>
      </c>
      <c r="DM90" s="65">
        <v>3525.0312640000002</v>
      </c>
      <c r="DN90" s="65">
        <v>3525.0312640000002</v>
      </c>
      <c r="DO90" s="65">
        <v>3525.0312640000002</v>
      </c>
      <c r="DP90" s="65">
        <v>3525.0312640000002</v>
      </c>
      <c r="DQ90" s="65">
        <v>3525.0312640000002</v>
      </c>
      <c r="DR90" s="65">
        <v>3525.0312640000002</v>
      </c>
      <c r="DS90" s="65">
        <v>3525.0312640000002</v>
      </c>
      <c r="DT90" s="65">
        <v>3525.0312640000002</v>
      </c>
      <c r="DU90" s="65">
        <v>3525.0312640000002</v>
      </c>
      <c r="DV90" s="65">
        <v>3525.0312640000002</v>
      </c>
      <c r="DW90" s="65">
        <v>3525.0312640000002</v>
      </c>
      <c r="DX90" s="65">
        <v>3525.0312640000002</v>
      </c>
      <c r="DY90" s="65">
        <v>3525.0312640000002</v>
      </c>
      <c r="DZ90" s="65">
        <v>3525.0312640000002</v>
      </c>
      <c r="EA90" s="65">
        <v>3525.0312640000002</v>
      </c>
      <c r="EB90" s="65">
        <v>3525.0312640000002</v>
      </c>
      <c r="EC90" s="65">
        <v>3525.0312640000002</v>
      </c>
      <c r="ED90" s="65">
        <v>3525.0312640000002</v>
      </c>
      <c r="EE90" s="65">
        <v>3525.0312640000002</v>
      </c>
      <c r="EF90" s="65">
        <v>3525.0312640000002</v>
      </c>
      <c r="EG90" s="65">
        <v>3525.0312640000002</v>
      </c>
      <c r="EH90" s="65">
        <v>3525.0312640000002</v>
      </c>
      <c r="EI90" s="65">
        <v>3525.0312640000002</v>
      </c>
      <c r="EJ90" s="65">
        <v>3525.0312640000002</v>
      </c>
      <c r="EK90" s="65">
        <v>3525.0312640000002</v>
      </c>
      <c r="EL90" s="65">
        <v>3525.0312640000002</v>
      </c>
      <c r="EM90" s="65">
        <v>3525.0312640000002</v>
      </c>
      <c r="EN90" s="65">
        <v>3525.0312640000002</v>
      </c>
      <c r="EO90" s="65">
        <v>3525.0312640000002</v>
      </c>
      <c r="EP90" s="65">
        <v>3525.0312640000002</v>
      </c>
      <c r="EQ90" s="65">
        <v>3525.0312640000002</v>
      </c>
      <c r="ER90" s="65">
        <v>3525.0312640000002</v>
      </c>
      <c r="ES90" s="65">
        <v>3525.0312640000002</v>
      </c>
      <c r="ET90" s="65">
        <v>3525.0312640000002</v>
      </c>
      <c r="EU90" s="65">
        <v>3525.0312640000002</v>
      </c>
      <c r="EV90" s="65">
        <v>3525.0312640000002</v>
      </c>
      <c r="EW90" s="65">
        <v>3525.0312640000002</v>
      </c>
      <c r="EX90" s="65">
        <v>3525.0312640000002</v>
      </c>
      <c r="EY90" s="65">
        <v>3525.0312640000002</v>
      </c>
      <c r="EZ90" s="65">
        <v>3525.0312640000002</v>
      </c>
      <c r="FA90" s="65">
        <v>3525.0312640000002</v>
      </c>
      <c r="FB90" s="65">
        <v>3525.0312640000002</v>
      </c>
      <c r="FC90" s="65">
        <v>3525.0312640000002</v>
      </c>
    </row>
    <row r="91" spans="2:159" ht="12" x14ac:dyDescent="0.2">
      <c r="B91" s="65" t="s">
        <v>675</v>
      </c>
      <c r="C91" s="65" t="s">
        <v>38</v>
      </c>
      <c r="BL91" s="65">
        <v>1216.0107439999999</v>
      </c>
      <c r="BM91" s="65">
        <v>1216.0107439999999</v>
      </c>
      <c r="BN91" s="65">
        <v>1216.0107439999999</v>
      </c>
      <c r="BO91" s="65">
        <v>1216.0107439999999</v>
      </c>
      <c r="BP91" s="65">
        <v>1587.9980069999999</v>
      </c>
      <c r="BQ91" s="65">
        <v>1587.9980069999999</v>
      </c>
      <c r="BR91" s="65">
        <v>1587.9980069999999</v>
      </c>
      <c r="BS91" s="65">
        <v>1587.9980069999999</v>
      </c>
      <c r="BT91" s="65">
        <v>1879.3798400000001</v>
      </c>
      <c r="BV91" s="65">
        <v>1879.3798400000001</v>
      </c>
      <c r="BW91" s="65">
        <v>1879.3798400000001</v>
      </c>
      <c r="BX91" s="65">
        <v>1879.3798400000001</v>
      </c>
      <c r="BY91" s="65">
        <v>1879.3798400000001</v>
      </c>
      <c r="BZ91" s="65">
        <v>1879.3798400000001</v>
      </c>
      <c r="CA91" s="65">
        <v>1879.3798400000001</v>
      </c>
      <c r="CB91" s="65">
        <v>1879.3798400000001</v>
      </c>
      <c r="CC91" s="65">
        <v>1879.3798400000001</v>
      </c>
      <c r="CD91" s="65">
        <v>1879.3798400000001</v>
      </c>
      <c r="CE91" s="65">
        <v>1879.3798400000001</v>
      </c>
      <c r="CF91" s="65">
        <v>1879.3798400000001</v>
      </c>
      <c r="CG91" s="65">
        <v>1879.3798400000001</v>
      </c>
      <c r="CH91" s="65">
        <v>1879.3798400000001</v>
      </c>
      <c r="CI91" s="65">
        <v>1879.3798400000001</v>
      </c>
      <c r="CJ91" s="65">
        <v>1879.3798400000001</v>
      </c>
      <c r="CK91" s="65">
        <v>1879.3798400000001</v>
      </c>
      <c r="CL91" s="65">
        <v>1879.3798400000001</v>
      </c>
      <c r="CM91" s="65">
        <v>1879.3798400000001</v>
      </c>
      <c r="CN91" s="65">
        <v>1879.3798400000001</v>
      </c>
      <c r="CO91" s="65">
        <v>1879.3798400000001</v>
      </c>
      <c r="CP91" s="65">
        <v>1879.3798400000001</v>
      </c>
      <c r="CQ91" s="65">
        <v>1879.3798400000001</v>
      </c>
      <c r="CR91" s="65">
        <v>1879.3798400000001</v>
      </c>
      <c r="CS91" s="65">
        <v>1879.3798400000001</v>
      </c>
      <c r="CT91" s="65">
        <v>1879.3798400000001</v>
      </c>
      <c r="CU91" s="65">
        <v>1879.3798400000001</v>
      </c>
      <c r="CV91" s="65">
        <v>1879.3798400000001</v>
      </c>
      <c r="CW91" s="65">
        <v>1879.3798400000001</v>
      </c>
      <c r="CX91" s="65">
        <v>1879.3798400000001</v>
      </c>
      <c r="CY91" s="65">
        <v>1879.3798400000001</v>
      </c>
      <c r="CZ91" s="65">
        <v>1879.3798400000001</v>
      </c>
      <c r="DA91" s="65">
        <v>1879.3798400000001</v>
      </c>
      <c r="DB91" s="65">
        <v>1879.3798400000001</v>
      </c>
      <c r="DC91" s="65">
        <v>1879.3798400000001</v>
      </c>
      <c r="DD91" s="65">
        <v>1879.3798400000001</v>
      </c>
      <c r="DE91" s="65">
        <v>1879.3798400000001</v>
      </c>
      <c r="DF91" s="65">
        <v>1879.3798400000001</v>
      </c>
      <c r="DG91" s="65">
        <v>1879.3798400000001</v>
      </c>
      <c r="DH91" s="65">
        <v>1879.3798400000001</v>
      </c>
      <c r="DI91" s="65">
        <v>1879.3798400000001</v>
      </c>
      <c r="DJ91" s="65">
        <v>1879.3798400000001</v>
      </c>
      <c r="DK91" s="65">
        <v>1879.3798400000001</v>
      </c>
      <c r="DL91" s="65">
        <v>1879.3798400000001</v>
      </c>
      <c r="DM91" s="65">
        <v>1879.3798400000001</v>
      </c>
      <c r="DN91" s="65">
        <v>1879.3798400000001</v>
      </c>
      <c r="DO91" s="65">
        <v>1879.3798400000001</v>
      </c>
      <c r="DP91" s="65">
        <v>1879.3798400000001</v>
      </c>
      <c r="DQ91" s="65">
        <v>1879.3798400000001</v>
      </c>
      <c r="DS91" s="65">
        <v>1879.3798400000001</v>
      </c>
      <c r="DT91" s="65">
        <v>1879.3798400000001</v>
      </c>
      <c r="DU91" s="65">
        <v>1879.3798400000001</v>
      </c>
      <c r="DV91" s="65">
        <v>1879.3798400000001</v>
      </c>
      <c r="DW91" s="65">
        <v>1879.3798400000001</v>
      </c>
      <c r="DX91" s="65">
        <v>1879.3798400000001</v>
      </c>
      <c r="DY91" s="65">
        <v>1879.3798400000001</v>
      </c>
      <c r="DZ91" s="65">
        <v>1879.3798400000001</v>
      </c>
      <c r="EA91" s="65">
        <v>1879.3798400000001</v>
      </c>
      <c r="EB91" s="65">
        <v>1879.3798400000001</v>
      </c>
      <c r="EC91" s="65">
        <v>1879.3798400000001</v>
      </c>
      <c r="ED91" s="65">
        <v>1879.3798400000001</v>
      </c>
      <c r="EE91" s="65">
        <v>1879.3798400000001</v>
      </c>
      <c r="EF91" s="65">
        <v>1879.3798400000001</v>
      </c>
      <c r="EG91" s="65">
        <v>1879.3798400000001</v>
      </c>
      <c r="EH91" s="65">
        <v>1879.3798400000001</v>
      </c>
      <c r="EI91" s="65">
        <v>1879.3798400000001</v>
      </c>
      <c r="EJ91" s="65">
        <v>1879.3798400000001</v>
      </c>
      <c r="EK91" s="65">
        <v>1879.3798400000001</v>
      </c>
      <c r="EL91" s="65">
        <v>1879.3798400000001</v>
      </c>
      <c r="EM91" s="65">
        <v>1879.3798400000001</v>
      </c>
      <c r="EN91" s="65">
        <v>1879.3798400000001</v>
      </c>
      <c r="EO91" s="65">
        <v>1879.3798400000001</v>
      </c>
      <c r="EP91" s="65">
        <v>1879.3798400000001</v>
      </c>
      <c r="EQ91" s="65">
        <v>1879.3798400000001</v>
      </c>
      <c r="ER91" s="65">
        <v>1879.3798400000001</v>
      </c>
      <c r="ES91" s="65">
        <v>1879.3798400000001</v>
      </c>
      <c r="ET91" s="65">
        <v>1879.3798400000001</v>
      </c>
      <c r="EU91" s="65">
        <v>1879.3798400000001</v>
      </c>
      <c r="EV91" s="65">
        <v>1879.3798400000001</v>
      </c>
      <c r="EW91" s="65">
        <v>1879.3798400000001</v>
      </c>
      <c r="EX91" s="65">
        <v>1879.3798400000001</v>
      </c>
      <c r="EY91" s="65">
        <v>1879.3798400000001</v>
      </c>
      <c r="EZ91" s="65">
        <v>1879.3798400000001</v>
      </c>
      <c r="FA91" s="65">
        <v>1879.3798400000001</v>
      </c>
      <c r="FB91" s="65">
        <v>1879.3798400000001</v>
      </c>
      <c r="FC91" s="65">
        <v>1879.3798400000001</v>
      </c>
    </row>
    <row r="92" spans="2:159" ht="12" x14ac:dyDescent="0.2">
      <c r="B92" s="65" t="s">
        <v>675</v>
      </c>
      <c r="C92" s="65" t="s">
        <v>39</v>
      </c>
    </row>
    <row r="93" spans="2:159" ht="12" x14ac:dyDescent="0.2">
      <c r="B93" s="65" t="s">
        <v>675</v>
      </c>
      <c r="C93" s="65" t="s">
        <v>40</v>
      </c>
      <c r="BL93" s="65">
        <v>1078.9292579999999</v>
      </c>
      <c r="BM93" s="65">
        <v>1078.9292579999999</v>
      </c>
      <c r="BN93" s="65">
        <v>1078.9292579999999</v>
      </c>
      <c r="BO93" s="65">
        <v>1078.9292579999999</v>
      </c>
      <c r="BP93" s="65">
        <v>934.52773720000005</v>
      </c>
      <c r="BQ93" s="65">
        <v>1295.2560989999999</v>
      </c>
      <c r="BR93" s="65">
        <v>1295.2560989999999</v>
      </c>
      <c r="BS93" s="65">
        <v>1295.2560989999999</v>
      </c>
      <c r="BT93" s="65">
        <v>1304.3489830000001</v>
      </c>
      <c r="BU93" s="65">
        <v>1304.3489830000001</v>
      </c>
      <c r="BV93" s="65">
        <v>1304.3489830000001</v>
      </c>
      <c r="BW93" s="65">
        <v>1304.3489830000001</v>
      </c>
      <c r="BX93" s="65">
        <v>1304.3489830000001</v>
      </c>
      <c r="BY93" s="65">
        <v>1304.3489830000001</v>
      </c>
      <c r="BZ93" s="65">
        <v>1304.3489830000001</v>
      </c>
      <c r="CA93" s="65">
        <v>1304.3489830000001</v>
      </c>
      <c r="CB93" s="65">
        <v>1304.3489830000001</v>
      </c>
      <c r="CC93" s="65">
        <v>1304.3489830000001</v>
      </c>
      <c r="CD93" s="65">
        <v>1304.3489830000001</v>
      </c>
      <c r="CE93" s="65">
        <v>1304.3489830000001</v>
      </c>
      <c r="CF93" s="65">
        <v>1304.3489830000001</v>
      </c>
      <c r="CG93" s="65">
        <v>1304.3489830000001</v>
      </c>
      <c r="CH93" s="65">
        <v>1304.3489830000001</v>
      </c>
      <c r="CI93" s="65">
        <v>1304.3489830000001</v>
      </c>
      <c r="CJ93" s="65">
        <v>1304.3489830000001</v>
      </c>
      <c r="CK93" s="65">
        <v>1304.3489830000001</v>
      </c>
      <c r="CL93" s="65">
        <v>1304.3489830000001</v>
      </c>
      <c r="CM93" s="65">
        <v>1304.3489830000001</v>
      </c>
      <c r="CN93" s="65">
        <v>1304.3489830000001</v>
      </c>
      <c r="CO93" s="65">
        <v>1304.3489830000001</v>
      </c>
      <c r="CP93" s="65">
        <v>1304.3489830000001</v>
      </c>
      <c r="CQ93" s="65">
        <v>1304.3489830000001</v>
      </c>
      <c r="CR93" s="65">
        <v>1304.3489830000001</v>
      </c>
      <c r="CT93" s="65">
        <v>1304.3489830000001</v>
      </c>
      <c r="CU93" s="65">
        <v>1304.3489830000001</v>
      </c>
      <c r="CV93" s="65">
        <v>1304.3489830000001</v>
      </c>
      <c r="CW93" s="65">
        <v>1304.3489830000001</v>
      </c>
      <c r="CX93" s="65">
        <v>1304.3489830000001</v>
      </c>
      <c r="CY93" s="65">
        <v>1304.3489830000001</v>
      </c>
      <c r="CZ93" s="65">
        <v>1304.3489830000001</v>
      </c>
      <c r="DA93" s="65">
        <v>1304.3489830000001</v>
      </c>
      <c r="DB93" s="65">
        <v>248.51824880000001</v>
      </c>
      <c r="DC93" s="65">
        <v>1304.3489830000001</v>
      </c>
      <c r="DD93" s="65">
        <v>1304.3489830000001</v>
      </c>
      <c r="DE93" s="65">
        <v>1304.3489830000001</v>
      </c>
      <c r="DF93" s="65">
        <v>1304.3489830000001</v>
      </c>
      <c r="DG93" s="65">
        <v>1304.3489830000001</v>
      </c>
      <c r="DH93" s="65">
        <v>1304.3489830000001</v>
      </c>
      <c r="DI93" s="65">
        <v>1304.3489830000001</v>
      </c>
      <c r="DJ93" s="65">
        <v>1304.3489830000001</v>
      </c>
      <c r="DK93" s="65">
        <v>1304.3489830000001</v>
      </c>
      <c r="DL93" s="65">
        <v>1304.3489830000001</v>
      </c>
      <c r="DM93" s="65">
        <v>1304.3489830000001</v>
      </c>
      <c r="DN93" s="65">
        <v>1304.3489830000001</v>
      </c>
      <c r="DO93" s="65">
        <v>1304.3489830000001</v>
      </c>
      <c r="DP93" s="65">
        <v>1304.3489830000001</v>
      </c>
      <c r="DQ93" s="65">
        <v>1304.3489830000001</v>
      </c>
      <c r="DR93" s="65">
        <v>1304.3489830000001</v>
      </c>
      <c r="DS93" s="65">
        <v>1304.3489830000001</v>
      </c>
      <c r="DT93" s="65">
        <v>1304.3489830000001</v>
      </c>
      <c r="DU93" s="65">
        <v>1304.3489830000001</v>
      </c>
      <c r="DV93" s="65">
        <v>1304.3489830000001</v>
      </c>
      <c r="DW93" s="65">
        <v>1304.3489830000001</v>
      </c>
      <c r="DX93" s="65">
        <v>1304.3489830000001</v>
      </c>
      <c r="DY93" s="65">
        <v>1304.3489830000001</v>
      </c>
      <c r="DZ93" s="65">
        <v>1304.3489830000001</v>
      </c>
      <c r="EA93" s="65">
        <v>1304.3489830000001</v>
      </c>
      <c r="EB93" s="65">
        <v>1304.3489830000001</v>
      </c>
      <c r="EC93" s="65">
        <v>1304.3489830000001</v>
      </c>
      <c r="ED93" s="65">
        <v>1304.3489830000001</v>
      </c>
      <c r="EE93" s="65">
        <v>1304.3489830000001</v>
      </c>
      <c r="EF93" s="65">
        <v>1304.3489830000001</v>
      </c>
      <c r="EG93" s="65">
        <v>1050.5058570000001</v>
      </c>
      <c r="EH93" s="65">
        <v>1304.3489830000001</v>
      </c>
      <c r="EI93" s="65">
        <v>1304.3489830000001</v>
      </c>
      <c r="EJ93" s="65">
        <v>1304.3489830000001</v>
      </c>
      <c r="EK93" s="65">
        <v>1304.3489830000001</v>
      </c>
      <c r="EL93" s="65">
        <v>1304.3489830000001</v>
      </c>
      <c r="EM93" s="65">
        <v>1304.3489830000001</v>
      </c>
      <c r="EN93" s="65">
        <v>1304.3489830000001</v>
      </c>
      <c r="EO93" s="65">
        <v>1304.3489830000001</v>
      </c>
      <c r="EP93" s="65">
        <v>1304.3489830000001</v>
      </c>
      <c r="EQ93" s="65">
        <v>1304.3489830000001</v>
      </c>
      <c r="ES93" s="65">
        <v>1304.3489830000001</v>
      </c>
      <c r="ET93" s="65">
        <v>1304.3489830000001</v>
      </c>
      <c r="EU93" s="65">
        <v>1304.3489830000001</v>
      </c>
      <c r="EV93" s="65">
        <v>1304.3489830000001</v>
      </c>
      <c r="EW93" s="65">
        <v>1304.3489830000001</v>
      </c>
      <c r="EX93" s="65">
        <v>1304.3489830000001</v>
      </c>
      <c r="EY93" s="65">
        <v>1304.3489830000001</v>
      </c>
      <c r="FA93" s="65">
        <v>1304.3489830000001</v>
      </c>
      <c r="FB93" s="65">
        <v>1304.3489830000001</v>
      </c>
      <c r="FC93" s="65">
        <v>1304.3489830000001</v>
      </c>
    </row>
    <row r="94" spans="2:159" ht="12" x14ac:dyDescent="0.2">
      <c r="B94" s="65" t="s">
        <v>675</v>
      </c>
      <c r="C94" s="65" t="s">
        <v>41</v>
      </c>
    </row>
    <row r="95" spans="2:159" ht="12" x14ac:dyDescent="0.2">
      <c r="B95" s="65" t="s">
        <v>675</v>
      </c>
      <c r="C95" s="65" t="s">
        <v>42</v>
      </c>
      <c r="BP95" s="65">
        <v>21.366068689999999</v>
      </c>
      <c r="BS95" s="65">
        <v>21.366068689999999</v>
      </c>
      <c r="BT95" s="65">
        <v>67.117190199999996</v>
      </c>
      <c r="BU95" s="65">
        <v>67.117190199999996</v>
      </c>
      <c r="BV95" s="65">
        <v>67.117190199999996</v>
      </c>
      <c r="BW95" s="65">
        <v>67.117190199999996</v>
      </c>
      <c r="BX95" s="65">
        <v>67.117190199999996</v>
      </c>
      <c r="BY95" s="65">
        <v>67.117190199999996</v>
      </c>
      <c r="BZ95" s="65">
        <v>67.117190199999996</v>
      </c>
      <c r="CA95" s="65">
        <v>67.117190199999996</v>
      </c>
      <c r="CB95" s="65">
        <v>67.117190199999996</v>
      </c>
      <c r="CD95" s="65">
        <v>67.117190199999996</v>
      </c>
      <c r="CE95" s="65">
        <v>67.117190199999996</v>
      </c>
      <c r="CF95" s="65">
        <v>67.117190199999996</v>
      </c>
      <c r="CG95" s="65">
        <v>67.117190199999996</v>
      </c>
      <c r="CH95" s="65">
        <v>67.117190199999996</v>
      </c>
      <c r="CI95" s="65">
        <v>67.117190199999996</v>
      </c>
      <c r="CJ95" s="65">
        <v>67.117190199999996</v>
      </c>
      <c r="CK95" s="65">
        <v>67.117190199999996</v>
      </c>
      <c r="CL95" s="65">
        <v>67.117190199999996</v>
      </c>
      <c r="CM95" s="65">
        <v>67.117190199999996</v>
      </c>
      <c r="CN95" s="65">
        <v>67.117190199999996</v>
      </c>
      <c r="CO95" s="65">
        <v>67.117190199999996</v>
      </c>
      <c r="CP95" s="65">
        <v>67.117190199999996</v>
      </c>
      <c r="CQ95" s="65">
        <v>67.117190199999996</v>
      </c>
      <c r="CR95" s="65">
        <v>67.117190199999996</v>
      </c>
      <c r="CS95" s="65">
        <v>67.117190199999996</v>
      </c>
      <c r="CT95" s="65">
        <v>67.117190199999996</v>
      </c>
      <c r="CU95" s="65">
        <v>67.117190199999996</v>
      </c>
      <c r="CV95" s="65">
        <v>67.117190199999996</v>
      </c>
      <c r="CW95" s="65">
        <v>67.117190199999996</v>
      </c>
      <c r="CX95" s="65">
        <v>67.117190199999996</v>
      </c>
      <c r="CY95" s="65">
        <v>67.117190199999996</v>
      </c>
      <c r="CZ95" s="65">
        <v>67.117190199999996</v>
      </c>
      <c r="DA95" s="65">
        <v>67.117190199999996</v>
      </c>
      <c r="DB95" s="65">
        <v>67.117190199999996</v>
      </c>
      <c r="DC95" s="65">
        <v>67.117190199999996</v>
      </c>
      <c r="DD95" s="65">
        <v>67.117190199999996</v>
      </c>
      <c r="DE95" s="65">
        <v>67.117190199999996</v>
      </c>
      <c r="DF95" s="65">
        <v>67.117190199999996</v>
      </c>
      <c r="DG95" s="65">
        <v>67.117190199999996</v>
      </c>
      <c r="DH95" s="65">
        <v>67.117190199999996</v>
      </c>
      <c r="DI95" s="65">
        <v>67.117190199999996</v>
      </c>
      <c r="DJ95" s="65">
        <v>67.117190199999996</v>
      </c>
      <c r="DK95" s="65">
        <v>67.117190199999996</v>
      </c>
      <c r="DL95" s="65">
        <v>67.117190199999996</v>
      </c>
      <c r="DM95" s="65">
        <v>67.117190199999996</v>
      </c>
      <c r="DN95" s="65">
        <v>67.117190199999996</v>
      </c>
      <c r="DO95" s="65">
        <v>67.117190199999996</v>
      </c>
      <c r="DP95" s="65">
        <v>67.117190199999996</v>
      </c>
      <c r="DQ95" s="65">
        <v>67.117190199999996</v>
      </c>
      <c r="DS95" s="65">
        <v>67.117190199999996</v>
      </c>
      <c r="DT95" s="65">
        <v>67.117190199999996</v>
      </c>
      <c r="DU95" s="65">
        <v>67.117190199999996</v>
      </c>
      <c r="DV95" s="65">
        <v>67.117190199999996</v>
      </c>
      <c r="DW95" s="65">
        <v>67.117190199999996</v>
      </c>
      <c r="DX95" s="65">
        <v>67.117190199999996</v>
      </c>
      <c r="DZ95" s="65">
        <v>67.117190199999996</v>
      </c>
      <c r="EA95" s="65">
        <v>67.117190199999996</v>
      </c>
      <c r="EB95" s="65">
        <v>67.117190199999996</v>
      </c>
      <c r="EC95" s="65">
        <v>67.117190199999996</v>
      </c>
      <c r="ED95" s="65">
        <v>67.117190199999996</v>
      </c>
      <c r="EE95" s="65">
        <v>67.117190199999996</v>
      </c>
      <c r="EF95" s="65">
        <v>67.117190199999996</v>
      </c>
      <c r="EG95" s="65">
        <v>67.117190199999996</v>
      </c>
      <c r="EI95" s="65">
        <v>67.117190199999996</v>
      </c>
      <c r="EJ95" s="65">
        <v>67.117190199999996</v>
      </c>
      <c r="EK95" s="65">
        <v>67.117190199999996</v>
      </c>
      <c r="EL95" s="65">
        <v>67.117190199999996</v>
      </c>
      <c r="EM95" s="65">
        <v>67.117190199999996</v>
      </c>
      <c r="EN95" s="65">
        <v>67.117190199999996</v>
      </c>
      <c r="EO95" s="65">
        <v>67.117190199999996</v>
      </c>
      <c r="EP95" s="65">
        <v>67.117190199999996</v>
      </c>
      <c r="EQ95" s="65">
        <v>67.117190199999996</v>
      </c>
      <c r="ER95" s="65">
        <v>67.117190199999996</v>
      </c>
      <c r="ES95" s="65">
        <v>67.117190199999996</v>
      </c>
      <c r="ET95" s="65">
        <v>67.117190199999996</v>
      </c>
      <c r="EU95" s="65">
        <v>67.117190199999996</v>
      </c>
      <c r="EV95" s="65">
        <v>67.117190199999996</v>
      </c>
      <c r="EW95" s="65">
        <v>67.117190199999996</v>
      </c>
      <c r="EY95" s="65">
        <v>67.117190199999996</v>
      </c>
      <c r="EZ95" s="65">
        <v>67.117190199999996</v>
      </c>
      <c r="FA95" s="65">
        <v>67.117190199999996</v>
      </c>
      <c r="FB95" s="65">
        <v>67.117190199999996</v>
      </c>
      <c r="FC95" s="65">
        <v>67.117190199999996</v>
      </c>
    </row>
    <row r="96" spans="2:159" ht="12" x14ac:dyDescent="0.2">
      <c r="B96" s="65" t="s">
        <v>675</v>
      </c>
      <c r="C96" s="65" t="s">
        <v>43</v>
      </c>
    </row>
    <row r="97" spans="2:159" ht="12" x14ac:dyDescent="0.2">
      <c r="B97" s="65" t="s">
        <v>675</v>
      </c>
      <c r="C97" s="65" t="s">
        <v>44</v>
      </c>
    </row>
    <row r="98" spans="2:159" ht="12" x14ac:dyDescent="0.2">
      <c r="B98" s="65" t="s">
        <v>675</v>
      </c>
      <c r="C98" s="65" t="s">
        <v>45</v>
      </c>
    </row>
    <row r="99" spans="2:159" ht="12" x14ac:dyDescent="0.2">
      <c r="B99" s="65" t="s">
        <v>675</v>
      </c>
      <c r="C99" s="65" t="s">
        <v>46</v>
      </c>
    </row>
    <row r="100" spans="2:159" ht="12" x14ac:dyDescent="0.2">
      <c r="B100" s="65" t="s">
        <v>675</v>
      </c>
      <c r="C100" s="65" t="s">
        <v>47</v>
      </c>
    </row>
    <row r="101" spans="2:159" ht="12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3461.2072400000002</v>
      </c>
      <c r="BM101" s="65">
        <v>3461.2072400000002</v>
      </c>
      <c r="BN101" s="65">
        <v>3461.2072400000002</v>
      </c>
      <c r="BO101" s="65">
        <v>3461.2072400000002</v>
      </c>
      <c r="BP101" s="65">
        <v>4942.9154280000002</v>
      </c>
      <c r="BQ101" s="65">
        <v>5282.2777210000004</v>
      </c>
      <c r="BR101" s="65">
        <v>5282.2777210000004</v>
      </c>
      <c r="BS101" s="65">
        <v>5303.6437900000001</v>
      </c>
      <c r="BT101" s="65">
        <v>6775.8772769999996</v>
      </c>
      <c r="BU101" s="65">
        <v>4896.497437</v>
      </c>
      <c r="BV101" s="65">
        <v>6775.8772769999996</v>
      </c>
      <c r="BW101" s="65">
        <v>6775.8772769999996</v>
      </c>
      <c r="BX101" s="65">
        <v>6775.8772769999996</v>
      </c>
      <c r="BY101" s="65">
        <v>6775.8772769999996</v>
      </c>
      <c r="BZ101" s="65">
        <v>6775.8772769999996</v>
      </c>
      <c r="CA101" s="65">
        <v>6775.8772769999996</v>
      </c>
      <c r="CB101" s="65">
        <v>6775.8772769999996</v>
      </c>
      <c r="CC101" s="65">
        <v>6708.7600869999997</v>
      </c>
      <c r="CD101" s="65">
        <v>6775.8772769999996</v>
      </c>
      <c r="CE101" s="65">
        <v>6775.8772769999996</v>
      </c>
      <c r="CF101" s="65">
        <v>6775.8772769999996</v>
      </c>
      <c r="CG101" s="65">
        <v>6775.8772769999996</v>
      </c>
      <c r="CH101" s="65">
        <v>6775.8772769999996</v>
      </c>
      <c r="CI101" s="65">
        <v>6775.8772769999996</v>
      </c>
      <c r="CJ101" s="65">
        <v>6775.8772769999996</v>
      </c>
      <c r="CK101" s="65">
        <v>6775.8772769999996</v>
      </c>
      <c r="CL101" s="65">
        <v>6775.8772769999996</v>
      </c>
      <c r="CM101" s="65">
        <v>6775.8772769999996</v>
      </c>
      <c r="CN101" s="65">
        <v>6775.8772769999996</v>
      </c>
      <c r="CO101" s="65">
        <v>6775.8772769999996</v>
      </c>
      <c r="CP101" s="65">
        <v>6775.8772769999996</v>
      </c>
      <c r="CQ101" s="65">
        <v>6775.8772769999996</v>
      </c>
      <c r="CR101" s="65">
        <v>6775.8772769999996</v>
      </c>
      <c r="CS101" s="65">
        <v>5471.5282939999997</v>
      </c>
      <c r="CT101" s="65">
        <v>6775.8772769999996</v>
      </c>
      <c r="CU101" s="65">
        <v>6775.8772769999996</v>
      </c>
      <c r="CV101" s="65">
        <v>6775.8772769999996</v>
      </c>
      <c r="CW101" s="65">
        <v>6775.8772769999996</v>
      </c>
      <c r="CX101" s="65">
        <v>6775.8772769999996</v>
      </c>
      <c r="CY101" s="65">
        <v>6775.8772769999996</v>
      </c>
      <c r="CZ101" s="65">
        <v>6775.8772769999996</v>
      </c>
      <c r="DA101" s="65">
        <v>6775.8772769999996</v>
      </c>
      <c r="DB101" s="65">
        <v>5720.0465430000004</v>
      </c>
      <c r="DC101" s="65">
        <v>6775.8772769999996</v>
      </c>
      <c r="DD101" s="65">
        <v>6775.8772769999996</v>
      </c>
      <c r="DE101" s="65">
        <v>6775.8772769999996</v>
      </c>
      <c r="DF101" s="65">
        <v>6775.8772769999996</v>
      </c>
      <c r="DG101" s="65">
        <v>6775.8772769999996</v>
      </c>
      <c r="DH101" s="65">
        <v>6775.8772769999996</v>
      </c>
      <c r="DI101" s="65">
        <v>6775.8772769999996</v>
      </c>
      <c r="DJ101" s="65">
        <v>6775.8772769999996</v>
      </c>
      <c r="DK101" s="65">
        <v>6775.8772769999996</v>
      </c>
      <c r="DL101" s="65">
        <v>6775.8772769999996</v>
      </c>
      <c r="DM101" s="65">
        <v>6775.8772769999996</v>
      </c>
      <c r="DN101" s="65">
        <v>6775.8772769999996</v>
      </c>
      <c r="DO101" s="65">
        <v>6775.8772769999996</v>
      </c>
      <c r="DP101" s="65">
        <v>6775.8772769999996</v>
      </c>
      <c r="DQ101" s="65">
        <v>6775.8772769999996</v>
      </c>
      <c r="DR101" s="65">
        <v>4829.3802470000001</v>
      </c>
      <c r="DS101" s="65">
        <v>6775.8772769999996</v>
      </c>
      <c r="DT101" s="65">
        <v>6775.8772769999996</v>
      </c>
      <c r="DU101" s="65">
        <v>6775.8772769999996</v>
      </c>
      <c r="DV101" s="65">
        <v>6775.8772769999996</v>
      </c>
      <c r="DW101" s="65">
        <v>6775.8772769999996</v>
      </c>
      <c r="DX101" s="65">
        <v>6775.8772769999996</v>
      </c>
      <c r="DY101" s="65">
        <v>6708.7600869999997</v>
      </c>
      <c r="DZ101" s="65">
        <v>6775.8772769999996</v>
      </c>
      <c r="EA101" s="65">
        <v>6775.8772769999996</v>
      </c>
      <c r="EB101" s="65">
        <v>6775.8772769999996</v>
      </c>
      <c r="EC101" s="65">
        <v>6775.8772769999996</v>
      </c>
      <c r="ED101" s="65">
        <v>6775.8772769999996</v>
      </c>
      <c r="EE101" s="65">
        <v>6775.8772769999996</v>
      </c>
      <c r="EF101" s="65">
        <v>6775.8772769999996</v>
      </c>
      <c r="EG101" s="65">
        <v>6522.0341509999998</v>
      </c>
      <c r="EH101" s="65">
        <v>6708.7600869999997</v>
      </c>
      <c r="EI101" s="65">
        <v>6775.8772769999996</v>
      </c>
      <c r="EJ101" s="65">
        <v>6775.8772769999996</v>
      </c>
      <c r="EK101" s="65">
        <v>6775.8772769999996</v>
      </c>
      <c r="EL101" s="65">
        <v>6775.8772769999996</v>
      </c>
      <c r="EM101" s="65">
        <v>6775.8772769999996</v>
      </c>
      <c r="EN101" s="65">
        <v>6775.8772769999996</v>
      </c>
      <c r="EO101" s="65">
        <v>6775.8772769999996</v>
      </c>
      <c r="EP101" s="65">
        <v>6775.8772769999996</v>
      </c>
      <c r="EQ101" s="65">
        <v>6775.8772769999996</v>
      </c>
      <c r="ER101" s="65">
        <v>5471.5282939999997</v>
      </c>
      <c r="ES101" s="65">
        <v>6775.8772769999996</v>
      </c>
      <c r="ET101" s="65">
        <v>6775.8772769999996</v>
      </c>
      <c r="EU101" s="65">
        <v>6775.8772769999996</v>
      </c>
      <c r="EV101" s="65">
        <v>6775.8772769999996</v>
      </c>
      <c r="EW101" s="65">
        <v>6775.8772769999996</v>
      </c>
      <c r="EX101" s="65">
        <v>6708.7600869999997</v>
      </c>
      <c r="EY101" s="65">
        <v>6775.8772769999996</v>
      </c>
      <c r="EZ101" s="65">
        <v>5471.5282939999997</v>
      </c>
      <c r="FA101" s="65">
        <v>6775.8772769999996</v>
      </c>
      <c r="FB101" s="65">
        <v>6775.8772769999996</v>
      </c>
      <c r="FC101" s="65">
        <v>6775.8772769999996</v>
      </c>
    </row>
    <row r="102" spans="2:159" ht="12" x14ac:dyDescent="0.2">
      <c r="B102" s="65" t="s">
        <v>699</v>
      </c>
      <c r="C102" s="65" t="s">
        <v>37</v>
      </c>
      <c r="D102" s="65">
        <v>3412.4135700000002</v>
      </c>
      <c r="E102" s="65">
        <v>2180.700542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3348.1185919999998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3080.7985239999998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3014.4755150000001</v>
      </c>
      <c r="AD102" s="65">
        <v>3412.4135700000002</v>
      </c>
      <c r="AE102" s="65">
        <v>3412.4135700000002</v>
      </c>
      <c r="AF102" s="65">
        <v>527.17317600000001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1679.298593</v>
      </c>
      <c r="AL102" s="65">
        <v>2578.638598</v>
      </c>
      <c r="AM102" s="65">
        <v>3412.4135700000002</v>
      </c>
      <c r="AN102" s="65">
        <v>3412.4135700000002</v>
      </c>
      <c r="AO102" s="65">
        <v>820.13138230000004</v>
      </c>
      <c r="AP102" s="65">
        <v>3412.4135700000002</v>
      </c>
      <c r="AQ102" s="65">
        <v>3412.4135700000002</v>
      </c>
      <c r="AR102" s="65">
        <v>2262.9116410000001</v>
      </c>
      <c r="AS102" s="65">
        <v>2578.638598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ht="12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176.69287869999999</v>
      </c>
      <c r="AE103" s="65">
        <v>235.5414298</v>
      </c>
      <c r="AF103" s="65">
        <v>235.5414298</v>
      </c>
      <c r="AI103" s="65">
        <v>235.5414298</v>
      </c>
      <c r="AM103" s="65">
        <v>235.5414298</v>
      </c>
      <c r="AN103" s="65">
        <v>235.5414298</v>
      </c>
      <c r="AO103" s="65">
        <v>167.20084460000001</v>
      </c>
      <c r="AP103" s="65">
        <v>235.5414298</v>
      </c>
      <c r="AQ103" s="65">
        <v>235.5414298</v>
      </c>
    </row>
    <row r="104" spans="2:159" ht="12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1429.1981470000001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1160.273672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1338.966809</v>
      </c>
      <c r="Y104" s="65">
        <v>1469.7178839999999</v>
      </c>
      <c r="Z104" s="65">
        <v>1469.7178839999999</v>
      </c>
      <c r="AA104" s="65">
        <v>1160.273672</v>
      </c>
      <c r="AB104" s="65">
        <v>842.8864347</v>
      </c>
      <c r="AC104" s="65">
        <v>1160.273672</v>
      </c>
      <c r="AD104" s="65">
        <v>964.90503669999998</v>
      </c>
      <c r="AE104" s="65">
        <v>991.43424040000002</v>
      </c>
      <c r="AF104" s="65">
        <v>681.99002889999997</v>
      </c>
      <c r="AG104" s="65">
        <v>681.99002889999997</v>
      </c>
      <c r="AH104" s="65">
        <v>681.99002889999997</v>
      </c>
      <c r="AI104" s="65">
        <v>681.99002889999997</v>
      </c>
      <c r="AJ104" s="65">
        <v>1478.1503809999999</v>
      </c>
      <c r="AK104" s="65">
        <v>681.99002889999997</v>
      </c>
      <c r="AL104" s="65">
        <v>1826.7251679999999</v>
      </c>
      <c r="AM104" s="65">
        <v>1826.7251679999999</v>
      </c>
      <c r="AN104" s="65">
        <v>1478.1503809999999</v>
      </c>
      <c r="AO104" s="65">
        <v>2640.9822260000001</v>
      </c>
      <c r="AP104" s="65">
        <v>333.41524199999998</v>
      </c>
      <c r="AQ104" s="65">
        <v>1478.1503809999999</v>
      </c>
      <c r="AR104" s="65">
        <v>466.7244905</v>
      </c>
      <c r="AS104" s="65">
        <v>466.7244905</v>
      </c>
      <c r="AT104" s="65">
        <v>1302.015418</v>
      </c>
      <c r="AU104" s="65">
        <v>1302.015418</v>
      </c>
      <c r="AV104" s="65">
        <v>2116.2724760000001</v>
      </c>
      <c r="AW104" s="65">
        <v>1302.015418</v>
      </c>
      <c r="AX104" s="65">
        <v>2116.2724760000001</v>
      </c>
      <c r="AY104" s="65">
        <v>1806.8282650000001</v>
      </c>
      <c r="AZ104" s="65">
        <v>531.34205080000004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26.529203679999998</v>
      </c>
      <c r="BF104" s="65">
        <v>1171.2643419999999</v>
      </c>
      <c r="BG104" s="65">
        <v>1171.2643419999999</v>
      </c>
      <c r="BH104" s="65">
        <v>1171.2643419999999</v>
      </c>
      <c r="BI104" s="65">
        <v>26.529203679999998</v>
      </c>
      <c r="BJ104" s="65">
        <v>485.6046546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O104" s="65">
        <v>1144.7351389999999</v>
      </c>
    </row>
    <row r="105" spans="2:159" ht="12" x14ac:dyDescent="0.2">
      <c r="B105" s="65" t="s">
        <v>699</v>
      </c>
      <c r="C105" s="65" t="s">
        <v>40</v>
      </c>
      <c r="D105" s="65">
        <v>861.91487810000001</v>
      </c>
      <c r="E105" s="65">
        <v>36.615119739999997</v>
      </c>
      <c r="F105" s="65">
        <v>861.91487810000001</v>
      </c>
      <c r="G105" s="65">
        <v>745.90792669999996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668.25712399999998</v>
      </c>
      <c r="R105" s="65">
        <v>861.91487810000001</v>
      </c>
      <c r="S105" s="65">
        <v>861.91487810000001</v>
      </c>
      <c r="T105" s="65">
        <v>1353.463123</v>
      </c>
      <c r="U105" s="65">
        <v>395.27865589999999</v>
      </c>
      <c r="V105" s="65">
        <v>1353.463123</v>
      </c>
      <c r="W105" s="65">
        <v>1353.463123</v>
      </c>
      <c r="AA105" s="65">
        <v>1353.463123</v>
      </c>
      <c r="AC105" s="65">
        <v>491.54824530000002</v>
      </c>
      <c r="AD105" s="65">
        <v>1353.463123</v>
      </c>
      <c r="AE105" s="65">
        <v>1353.463123</v>
      </c>
      <c r="AF105" s="65">
        <v>1184.623691</v>
      </c>
      <c r="AG105" s="65">
        <v>1353.463123</v>
      </c>
      <c r="AH105" s="65">
        <v>1353.463123</v>
      </c>
      <c r="AI105" s="65">
        <v>1282.183307</v>
      </c>
      <c r="AJ105" s="65">
        <v>1358.674217</v>
      </c>
      <c r="AK105" s="65">
        <v>1358.674217</v>
      </c>
      <c r="AL105" s="65">
        <v>1358.674217</v>
      </c>
      <c r="AM105" s="65">
        <v>1184.623691</v>
      </c>
      <c r="AN105" s="65">
        <v>1358.674217</v>
      </c>
      <c r="AO105" s="65">
        <v>1358.674217</v>
      </c>
      <c r="AP105" s="65">
        <v>1225.4876429999999</v>
      </c>
      <c r="AQ105" s="65">
        <v>1358.674217</v>
      </c>
      <c r="AR105" s="65">
        <v>1358.674217</v>
      </c>
      <c r="AS105" s="65">
        <v>660.38767729999995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1042.4082100000001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5.21109358</v>
      </c>
      <c r="BF105" s="65">
        <v>1702.7958880000001</v>
      </c>
      <c r="BG105" s="65">
        <v>1702.7958880000001</v>
      </c>
      <c r="BH105" s="65">
        <v>1702.7958880000001</v>
      </c>
      <c r="BI105" s="65">
        <v>1004.509348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784.57164339999997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ht="12" x14ac:dyDescent="0.2">
      <c r="B106" s="65" t="s">
        <v>699</v>
      </c>
      <c r="C106" s="65" t="s">
        <v>41</v>
      </c>
    </row>
    <row r="107" spans="2:159" ht="12" x14ac:dyDescent="0.2">
      <c r="B107" s="65" t="s">
        <v>699</v>
      </c>
      <c r="C107" s="65" t="s">
        <v>42</v>
      </c>
    </row>
    <row r="108" spans="2:159" ht="12" x14ac:dyDescent="0.2">
      <c r="B108" s="65" t="s">
        <v>699</v>
      </c>
      <c r="C108" s="65" t="s">
        <v>43</v>
      </c>
      <c r="F108" s="65">
        <v>264.57330039999999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215.73927420000001</v>
      </c>
      <c r="Q108" s="65">
        <v>167.13543759999999</v>
      </c>
      <c r="R108" s="65">
        <v>366.3872523</v>
      </c>
      <c r="S108" s="65">
        <v>366.3872523</v>
      </c>
      <c r="T108" s="65">
        <v>301.67514519999997</v>
      </c>
      <c r="U108" s="65">
        <v>926.15344990000006</v>
      </c>
      <c r="V108" s="65">
        <v>926.15344990000006</v>
      </c>
      <c r="W108" s="65">
        <v>302.87512450000003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560.4195264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453.19286269999998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635.7062588</v>
      </c>
      <c r="AR108" s="65">
        <v>926.15344990000006</v>
      </c>
      <c r="AS108" s="65">
        <v>926.15344990000006</v>
      </c>
      <c r="AT108" s="65">
        <v>725.75507449999998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986.68557450000003</v>
      </c>
      <c r="BM108" s="65">
        <v>986.68557450000003</v>
      </c>
      <c r="BN108" s="65">
        <v>986.68557450000003</v>
      </c>
      <c r="BO108" s="65">
        <v>986.68557450000003</v>
      </c>
      <c r="BP108" s="65">
        <v>1105.493199</v>
      </c>
      <c r="BQ108" s="65">
        <v>1105.493199</v>
      </c>
      <c r="BR108" s="65">
        <v>1105.493199</v>
      </c>
      <c r="BS108" s="65">
        <v>1105.493199</v>
      </c>
      <c r="BT108" s="65">
        <v>1470.4465070000001</v>
      </c>
      <c r="BU108" s="65">
        <v>1470.4465070000001</v>
      </c>
      <c r="BV108" s="65">
        <v>1470.4465070000001</v>
      </c>
      <c r="BW108" s="65">
        <v>1470.4465070000001</v>
      </c>
      <c r="BX108" s="65">
        <v>1470.4465070000001</v>
      </c>
      <c r="BY108" s="65">
        <v>1470.4465070000001</v>
      </c>
      <c r="BZ108" s="65">
        <v>1470.4465070000001</v>
      </c>
      <c r="CA108" s="65">
        <v>1470.4465070000001</v>
      </c>
      <c r="CB108" s="65">
        <v>1104.0592549999999</v>
      </c>
      <c r="CC108" s="65">
        <v>1104.0592549999999</v>
      </c>
      <c r="CD108" s="65">
        <v>1104.0592549999999</v>
      </c>
      <c r="CE108" s="65">
        <v>1104.0592549999999</v>
      </c>
      <c r="CF108" s="65">
        <v>1104.0592549999999</v>
      </c>
      <c r="CG108" s="65">
        <v>1104.0592549999999</v>
      </c>
      <c r="CH108" s="65">
        <v>1104.0592549999999</v>
      </c>
      <c r="CI108" s="65">
        <v>1104.0592549999999</v>
      </c>
      <c r="CJ108" s="65">
        <v>1104.0592549999999</v>
      </c>
      <c r="CK108" s="65">
        <v>1104.0592549999999</v>
      </c>
      <c r="CL108" s="65">
        <v>1104.0592549999999</v>
      </c>
      <c r="CM108" s="65">
        <v>1104.0592549999999</v>
      </c>
      <c r="CN108" s="65">
        <v>1104.0592549999999</v>
      </c>
      <c r="CO108" s="65">
        <v>1104.0592549999999</v>
      </c>
      <c r="CP108" s="65">
        <v>1104.0592549999999</v>
      </c>
      <c r="CQ108" s="65">
        <v>1104.0592549999999</v>
      </c>
      <c r="CR108" s="65">
        <v>1104.0592549999999</v>
      </c>
      <c r="CS108" s="65">
        <v>1104.0592549999999</v>
      </c>
      <c r="CT108" s="65">
        <v>1104.0592549999999</v>
      </c>
      <c r="CU108" s="65">
        <v>1104.0592549999999</v>
      </c>
      <c r="CV108" s="65">
        <v>1104.0592549999999</v>
      </c>
      <c r="CW108" s="65">
        <v>1104.0592549999999</v>
      </c>
      <c r="CX108" s="65">
        <v>1104.0592549999999</v>
      </c>
      <c r="CY108" s="65">
        <v>1104.0592549999999</v>
      </c>
      <c r="CZ108" s="65">
        <v>544.29305729999999</v>
      </c>
      <c r="DA108" s="65">
        <v>544.29305729999999</v>
      </c>
      <c r="DB108" s="65">
        <v>544.29305729999999</v>
      </c>
      <c r="DC108" s="65">
        <v>544.29305729999999</v>
      </c>
      <c r="DD108" s="65">
        <v>544.29305729999999</v>
      </c>
      <c r="DE108" s="65">
        <v>544.29305729999999</v>
      </c>
      <c r="DF108" s="65">
        <v>544.29305729999999</v>
      </c>
      <c r="DG108" s="65">
        <v>544.29305729999999</v>
      </c>
      <c r="DH108" s="65">
        <v>544.29305729999999</v>
      </c>
      <c r="DI108" s="65">
        <v>544.29305729999999</v>
      </c>
      <c r="DJ108" s="65">
        <v>544.29305729999999</v>
      </c>
      <c r="DK108" s="65">
        <v>544.29305729999999</v>
      </c>
      <c r="DL108" s="65">
        <v>544.29305729999999</v>
      </c>
      <c r="DM108" s="65">
        <v>544.29305729999999</v>
      </c>
      <c r="DN108" s="65">
        <v>544.29305729999999</v>
      </c>
      <c r="DO108" s="65">
        <v>544.29305729999999</v>
      </c>
      <c r="DP108" s="65">
        <v>544.29305729999999</v>
      </c>
      <c r="DQ108" s="65">
        <v>544.29305729999999</v>
      </c>
      <c r="DR108" s="65">
        <v>544.29305729999999</v>
      </c>
      <c r="DS108" s="65">
        <v>544.29305729999999</v>
      </c>
      <c r="DT108" s="65">
        <v>544.29305729999999</v>
      </c>
      <c r="DU108" s="65">
        <v>544.29305729999999</v>
      </c>
      <c r="DV108" s="65">
        <v>544.29305729999999</v>
      </c>
      <c r="DW108" s="65">
        <v>544.29305729999999</v>
      </c>
      <c r="DX108" s="65">
        <v>544.29305729999999</v>
      </c>
      <c r="DY108" s="65">
        <v>544.29305729999999</v>
      </c>
      <c r="DZ108" s="65">
        <v>544.29305729999999</v>
      </c>
      <c r="EA108" s="65">
        <v>544.29305729999999</v>
      </c>
      <c r="EB108" s="65">
        <v>544.29305729999999</v>
      </c>
      <c r="EC108" s="65">
        <v>544.29305729999999</v>
      </c>
      <c r="ED108" s="65">
        <v>544.29305729999999</v>
      </c>
      <c r="EE108" s="65">
        <v>544.29305729999999</v>
      </c>
      <c r="EF108" s="65">
        <v>544.29305729999999</v>
      </c>
      <c r="EG108" s="65">
        <v>544.29305729999999</v>
      </c>
      <c r="EH108" s="65">
        <v>544.29305729999999</v>
      </c>
      <c r="EI108" s="65">
        <v>544.29305729999999</v>
      </c>
      <c r="EJ108" s="65">
        <v>544.29305729999999</v>
      </c>
      <c r="EK108" s="65">
        <v>544.29305729999999</v>
      </c>
      <c r="EL108" s="65">
        <v>544.29305729999999</v>
      </c>
      <c r="EM108" s="65">
        <v>544.29305729999999</v>
      </c>
      <c r="EN108" s="65">
        <v>544.29305729999999</v>
      </c>
      <c r="EO108" s="65">
        <v>544.29305729999999</v>
      </c>
      <c r="EP108" s="65">
        <v>544.29305729999999</v>
      </c>
      <c r="EQ108" s="65">
        <v>544.29305729999999</v>
      </c>
      <c r="ER108" s="65">
        <v>544.29305729999999</v>
      </c>
      <c r="ES108" s="65">
        <v>544.29305729999999</v>
      </c>
      <c r="ET108" s="65">
        <v>544.29305729999999</v>
      </c>
      <c r="EU108" s="65">
        <v>544.29305729999999</v>
      </c>
      <c r="EV108" s="65">
        <v>544.29305729999999</v>
      </c>
      <c r="EW108" s="65">
        <v>544.29305729999999</v>
      </c>
      <c r="EX108" s="65">
        <v>544.29305729999999</v>
      </c>
      <c r="EY108" s="65">
        <v>544.29305729999999</v>
      </c>
      <c r="EZ108" s="65">
        <v>544.29305729999999</v>
      </c>
      <c r="FA108" s="65">
        <v>544.29305729999999</v>
      </c>
      <c r="FB108" s="65">
        <v>544.29305729999999</v>
      </c>
      <c r="FC108" s="65">
        <v>544.29305729999999</v>
      </c>
    </row>
    <row r="109" spans="2:159" ht="12" x14ac:dyDescent="0.2">
      <c r="B109" s="65" t="s">
        <v>699</v>
      </c>
      <c r="C109" s="65" t="s">
        <v>44</v>
      </c>
    </row>
    <row r="110" spans="2:159" ht="12" x14ac:dyDescent="0.2">
      <c r="B110" s="65" t="s">
        <v>699</v>
      </c>
      <c r="C110" s="65" t="s">
        <v>45</v>
      </c>
    </row>
    <row r="111" spans="2:159" ht="12" x14ac:dyDescent="0.2">
      <c r="B111" s="65" t="s">
        <v>699</v>
      </c>
      <c r="C111" s="65" t="s">
        <v>46</v>
      </c>
    </row>
    <row r="112" spans="2:159" ht="12" x14ac:dyDescent="0.2">
      <c r="B112" s="65" t="s">
        <v>699</v>
      </c>
      <c r="C112" s="65" t="s">
        <v>47</v>
      </c>
    </row>
    <row r="113" spans="2:159" ht="12" x14ac:dyDescent="0.2">
      <c r="B113" s="65" t="s">
        <v>699</v>
      </c>
      <c r="C113" s="65" t="s">
        <v>15</v>
      </c>
      <c r="D113" s="65">
        <v>5126.2001280000004</v>
      </c>
      <c r="E113" s="65">
        <v>3922.5749759999999</v>
      </c>
      <c r="F113" s="65">
        <v>5534.6943590000001</v>
      </c>
      <c r="G113" s="65">
        <v>5881.3932759999998</v>
      </c>
      <c r="H113" s="65">
        <v>6039.088976</v>
      </c>
      <c r="I113" s="65">
        <v>6002.3591260000003</v>
      </c>
      <c r="J113" s="65">
        <v>6036.5308029999997</v>
      </c>
      <c r="K113" s="65">
        <v>6150.9289609999996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6195.327037</v>
      </c>
      <c r="Q113" s="65">
        <v>5646.1794069999996</v>
      </c>
      <c r="R113" s="65">
        <v>5355.582993</v>
      </c>
      <c r="S113" s="65">
        <v>6036.5308029999997</v>
      </c>
      <c r="T113" s="65">
        <v>6772.8111529999996</v>
      </c>
      <c r="U113" s="65">
        <v>6107.4899439999999</v>
      </c>
      <c r="V113" s="65">
        <v>6687.8227530000004</v>
      </c>
      <c r="W113" s="65">
        <v>6774.0111319999996</v>
      </c>
      <c r="X113" s="65">
        <v>5913.0752590000002</v>
      </c>
      <c r="Y113" s="65">
        <v>6043.8263340000003</v>
      </c>
      <c r="Z113" s="65">
        <v>5839.1724770000001</v>
      </c>
      <c r="AA113" s="65">
        <v>7087.8452459999999</v>
      </c>
      <c r="AB113" s="65">
        <v>5358.146334</v>
      </c>
      <c r="AC113" s="65">
        <v>5226.7169590000003</v>
      </c>
      <c r="AD113" s="65">
        <v>6656.9351809999998</v>
      </c>
      <c r="AE113" s="65">
        <v>6919.0058140000001</v>
      </c>
      <c r="AF113" s="65">
        <v>3555.4817760000001</v>
      </c>
      <c r="AG113" s="65">
        <v>6374.0201729999999</v>
      </c>
      <c r="AH113" s="65">
        <v>5901.0595860000003</v>
      </c>
      <c r="AI113" s="65">
        <v>6538.2817859999996</v>
      </c>
      <c r="AJ113" s="65">
        <v>7175.3916179999997</v>
      </c>
      <c r="AK113" s="65">
        <v>4646.1162889999996</v>
      </c>
      <c r="AL113" s="65">
        <v>6690.1914319999996</v>
      </c>
      <c r="AM113" s="65">
        <v>7585.4573090000004</v>
      </c>
      <c r="AN113" s="65">
        <v>7410.9330479999999</v>
      </c>
      <c r="AO113" s="65">
        <v>5913.1421200000004</v>
      </c>
      <c r="AP113" s="65">
        <v>6133.0113350000001</v>
      </c>
      <c r="AQ113" s="65">
        <v>7120.4858569999997</v>
      </c>
      <c r="AR113" s="65">
        <v>5014.4637990000001</v>
      </c>
      <c r="AS113" s="65">
        <v>4631.9042149999996</v>
      </c>
      <c r="AT113" s="65">
        <v>6798.8582800000004</v>
      </c>
      <c r="AU113" s="65">
        <v>6999.2566550000001</v>
      </c>
      <c r="AV113" s="65">
        <v>7730.9889409999996</v>
      </c>
      <c r="AW113" s="65">
        <v>6916.731882</v>
      </c>
      <c r="AX113" s="65">
        <v>7730.9889409999996</v>
      </c>
      <c r="AY113" s="65">
        <v>7421.5447290000002</v>
      </c>
      <c r="AZ113" s="65">
        <v>5498.177463</v>
      </c>
      <c r="BA113" s="65">
        <v>6158.5651399999997</v>
      </c>
      <c r="BB113" s="65">
        <v>7303.300279</v>
      </c>
      <c r="BC113" s="65">
        <v>7303.300279</v>
      </c>
      <c r="BD113" s="65">
        <v>4691.2159350000002</v>
      </c>
      <c r="BE113" s="65">
        <v>1848.896002</v>
      </c>
      <c r="BF113" s="65">
        <v>4691.2159350000002</v>
      </c>
      <c r="BG113" s="65">
        <v>4691.2159350000002</v>
      </c>
      <c r="BH113" s="65">
        <v>4497.9317369999999</v>
      </c>
      <c r="BI113" s="65">
        <v>2654.9100579999999</v>
      </c>
      <c r="BJ113" s="65">
        <v>3812.2720490000002</v>
      </c>
      <c r="BK113" s="65">
        <v>4497.9317369999999</v>
      </c>
      <c r="BL113" s="65">
        <v>4558.4638610000002</v>
      </c>
      <c r="BM113" s="65">
        <v>4558.4638610000002</v>
      </c>
      <c r="BN113" s="65">
        <v>4558.4638610000002</v>
      </c>
      <c r="BO113" s="65">
        <v>4558.4638610000002</v>
      </c>
      <c r="BP113" s="65">
        <v>4508.4320530000005</v>
      </c>
      <c r="BQ113" s="65">
        <v>4508.4320530000005</v>
      </c>
      <c r="BR113" s="65">
        <v>4508.4320530000005</v>
      </c>
      <c r="BS113" s="65">
        <v>4508.4320530000005</v>
      </c>
      <c r="BT113" s="65">
        <v>4873.385362</v>
      </c>
      <c r="BU113" s="65">
        <v>4873.385362</v>
      </c>
      <c r="BV113" s="65">
        <v>4873.385362</v>
      </c>
      <c r="BW113" s="65">
        <v>4873.385362</v>
      </c>
      <c r="BX113" s="65">
        <v>4873.385362</v>
      </c>
      <c r="BY113" s="65">
        <v>4873.385362</v>
      </c>
      <c r="BZ113" s="65">
        <v>4873.385362</v>
      </c>
      <c r="CA113" s="65">
        <v>4873.385362</v>
      </c>
      <c r="CB113" s="65">
        <v>3618.3645339999998</v>
      </c>
      <c r="CC113" s="65">
        <v>3618.3645339999998</v>
      </c>
      <c r="CD113" s="65">
        <v>3618.3645339999998</v>
      </c>
      <c r="CE113" s="65">
        <v>3618.3645339999998</v>
      </c>
      <c r="CF113" s="65">
        <v>3618.3645339999998</v>
      </c>
      <c r="CG113" s="65">
        <v>3562.0551679999999</v>
      </c>
      <c r="CH113" s="65">
        <v>3618.3645339999998</v>
      </c>
      <c r="CI113" s="65">
        <v>3618.3645339999998</v>
      </c>
      <c r="CJ113" s="65">
        <v>3618.3645339999998</v>
      </c>
      <c r="CK113" s="65">
        <v>3618.3645339999998</v>
      </c>
      <c r="CL113" s="65">
        <v>3618.3645339999998</v>
      </c>
      <c r="CM113" s="65">
        <v>3618.3645339999998</v>
      </c>
      <c r="CN113" s="65">
        <v>2624.6563620000002</v>
      </c>
      <c r="CO113" s="65">
        <v>2624.6563620000002</v>
      </c>
      <c r="CP113" s="65">
        <v>2624.6563620000002</v>
      </c>
      <c r="CQ113" s="65">
        <v>2624.6563620000002</v>
      </c>
      <c r="CR113" s="65">
        <v>2624.6563620000002</v>
      </c>
      <c r="CS113" s="65">
        <v>2624.6563620000002</v>
      </c>
      <c r="CT113" s="65">
        <v>2624.6563620000002</v>
      </c>
      <c r="CU113" s="65">
        <v>2624.6563620000002</v>
      </c>
      <c r="CV113" s="65">
        <v>2624.6563620000002</v>
      </c>
      <c r="CW113" s="65">
        <v>2624.6563620000002</v>
      </c>
      <c r="CX113" s="65">
        <v>2624.6563620000002</v>
      </c>
      <c r="CY113" s="65">
        <v>2624.6563620000002</v>
      </c>
      <c r="CZ113" s="65">
        <v>2064.8901639999999</v>
      </c>
      <c r="DA113" s="65">
        <v>2064.8901639999999</v>
      </c>
      <c r="DB113" s="65">
        <v>2064.8901639999999</v>
      </c>
      <c r="DC113" s="65">
        <v>2064.8901639999999</v>
      </c>
      <c r="DD113" s="65">
        <v>2064.8901639999999</v>
      </c>
      <c r="DE113" s="65">
        <v>2064.8901639999999</v>
      </c>
      <c r="DF113" s="65">
        <v>2064.8901639999999</v>
      </c>
      <c r="DG113" s="65">
        <v>2064.8901639999999</v>
      </c>
      <c r="DH113" s="65">
        <v>2038.36096</v>
      </c>
      <c r="DI113" s="65">
        <v>2038.36096</v>
      </c>
      <c r="DJ113" s="65">
        <v>2038.36096</v>
      </c>
      <c r="DK113" s="65">
        <v>2038.36096</v>
      </c>
      <c r="DL113" s="65">
        <v>2038.36096</v>
      </c>
      <c r="DM113" s="65">
        <v>2038.36096</v>
      </c>
      <c r="DN113" s="65">
        <v>893.62582150000003</v>
      </c>
      <c r="DO113" s="65">
        <v>2038.36096</v>
      </c>
      <c r="DP113" s="65">
        <v>888.4147279</v>
      </c>
      <c r="DQ113" s="65">
        <v>888.4147279</v>
      </c>
      <c r="DR113" s="65">
        <v>888.4147279</v>
      </c>
      <c r="DS113" s="65">
        <v>888.4147279</v>
      </c>
      <c r="DT113" s="65">
        <v>888.4147279</v>
      </c>
      <c r="DU113" s="65">
        <v>888.4147279</v>
      </c>
      <c r="DV113" s="65">
        <v>888.4147279</v>
      </c>
      <c r="DW113" s="65">
        <v>888.4147279</v>
      </c>
      <c r="DX113" s="65">
        <v>888.4147279</v>
      </c>
      <c r="DY113" s="65">
        <v>888.4147279</v>
      </c>
      <c r="DZ113" s="65">
        <v>888.4147279</v>
      </c>
      <c r="EA113" s="65">
        <v>888.4147279</v>
      </c>
      <c r="EB113" s="65">
        <v>888.4147279</v>
      </c>
      <c r="EC113" s="65">
        <v>888.4147279</v>
      </c>
      <c r="ED113" s="65">
        <v>888.4147279</v>
      </c>
      <c r="EE113" s="65">
        <v>888.4147279</v>
      </c>
      <c r="EF113" s="65">
        <v>544.29305729999999</v>
      </c>
      <c r="EG113" s="65">
        <v>544.29305729999999</v>
      </c>
      <c r="EH113" s="65">
        <v>544.29305729999999</v>
      </c>
      <c r="EI113" s="65">
        <v>544.29305729999999</v>
      </c>
      <c r="EJ113" s="65">
        <v>544.29305729999999</v>
      </c>
      <c r="EK113" s="65">
        <v>544.29305729999999</v>
      </c>
      <c r="EL113" s="65">
        <v>544.29305729999999</v>
      </c>
      <c r="EM113" s="65">
        <v>544.29305729999999</v>
      </c>
      <c r="EN113" s="65">
        <v>544.29305729999999</v>
      </c>
      <c r="EO113" s="65">
        <v>544.29305729999999</v>
      </c>
      <c r="EP113" s="65">
        <v>544.29305729999999</v>
      </c>
      <c r="EQ113" s="65">
        <v>544.29305729999999</v>
      </c>
      <c r="ER113" s="65">
        <v>544.29305729999999</v>
      </c>
      <c r="ES113" s="65">
        <v>544.29305729999999</v>
      </c>
      <c r="ET113" s="65">
        <v>544.29305729999999</v>
      </c>
      <c r="EU113" s="65">
        <v>544.29305729999999</v>
      </c>
      <c r="EV113" s="65">
        <v>544.29305729999999</v>
      </c>
      <c r="EW113" s="65">
        <v>544.29305729999999</v>
      </c>
      <c r="EX113" s="65">
        <v>544.29305729999999</v>
      </c>
      <c r="EY113" s="65">
        <v>544.29305729999999</v>
      </c>
      <c r="EZ113" s="65">
        <v>544.29305729999999</v>
      </c>
      <c r="FA113" s="65">
        <v>544.29305729999999</v>
      </c>
      <c r="FB113" s="65">
        <v>544.29305729999999</v>
      </c>
      <c r="FC113" s="65">
        <v>544.29305729999999</v>
      </c>
    </row>
    <row r="114" spans="2:159" ht="12" x14ac:dyDescent="0.2">
      <c r="B114" s="65" t="s">
        <v>704</v>
      </c>
      <c r="C114" s="65" t="s">
        <v>37</v>
      </c>
      <c r="EN114" s="65">
        <v>814.58683050000002</v>
      </c>
      <c r="EO114" s="65">
        <v>814.58683050000002</v>
      </c>
      <c r="EP114" s="65">
        <v>814.58683050000002</v>
      </c>
      <c r="EQ114" s="65">
        <v>814.58683050000002</v>
      </c>
      <c r="ER114" s="65">
        <v>1801.0702759999999</v>
      </c>
      <c r="ES114" s="65">
        <v>1801.0702759999999</v>
      </c>
      <c r="ET114" s="65">
        <v>1801.0702759999999</v>
      </c>
      <c r="EU114" s="65">
        <v>1801.0702759999999</v>
      </c>
      <c r="EV114" s="65">
        <v>2437.069892</v>
      </c>
      <c r="EW114" s="65">
        <v>2437.069892</v>
      </c>
      <c r="EX114" s="65">
        <v>2437.069892</v>
      </c>
      <c r="EY114" s="65">
        <v>2437.069892</v>
      </c>
      <c r="EZ114" s="65">
        <v>2492.9890260000002</v>
      </c>
      <c r="FA114" s="65">
        <v>2492.9890260000002</v>
      </c>
      <c r="FB114" s="65">
        <v>2492.9890260000002</v>
      </c>
      <c r="FC114" s="65">
        <v>1986.091741</v>
      </c>
    </row>
    <row r="115" spans="2:159" ht="12" x14ac:dyDescent="0.2">
      <c r="B115" s="65" t="s">
        <v>704</v>
      </c>
      <c r="C115" s="65" t="s">
        <v>38</v>
      </c>
    </row>
    <row r="116" spans="2:159" ht="12" x14ac:dyDescent="0.2">
      <c r="B116" s="65" t="s">
        <v>704</v>
      </c>
      <c r="C116" s="65" t="s">
        <v>39</v>
      </c>
    </row>
    <row r="117" spans="2:159" ht="12" x14ac:dyDescent="0.2">
      <c r="B117" s="65" t="s">
        <v>704</v>
      </c>
      <c r="C117" s="65" t="s">
        <v>40</v>
      </c>
    </row>
    <row r="118" spans="2:159" ht="12" x14ac:dyDescent="0.2">
      <c r="B118" s="65" t="s">
        <v>704</v>
      </c>
      <c r="C118" s="65" t="s">
        <v>41</v>
      </c>
    </row>
    <row r="119" spans="2:159" ht="12" x14ac:dyDescent="0.2">
      <c r="B119" s="65" t="s">
        <v>704</v>
      </c>
      <c r="C119" s="65" t="s">
        <v>42</v>
      </c>
    </row>
    <row r="120" spans="2:159" ht="12" x14ac:dyDescent="0.2">
      <c r="B120" s="65" t="s">
        <v>704</v>
      </c>
      <c r="C120" s="65" t="s">
        <v>43</v>
      </c>
    </row>
    <row r="121" spans="2:159" ht="12" x14ac:dyDescent="0.2">
      <c r="B121" s="65" t="s">
        <v>704</v>
      </c>
      <c r="C121" s="65" t="s">
        <v>44</v>
      </c>
    </row>
    <row r="122" spans="2:159" ht="12" x14ac:dyDescent="0.2">
      <c r="B122" s="65" t="s">
        <v>704</v>
      </c>
      <c r="C122" s="65" t="s">
        <v>45</v>
      </c>
    </row>
    <row r="123" spans="2:159" ht="12" x14ac:dyDescent="0.2">
      <c r="B123" s="65" t="s">
        <v>704</v>
      </c>
      <c r="C123" s="65" t="s">
        <v>46</v>
      </c>
    </row>
    <row r="124" spans="2:159" ht="12" x14ac:dyDescent="0.2">
      <c r="B124" s="65" t="s">
        <v>704</v>
      </c>
      <c r="C124" s="65" t="s">
        <v>47</v>
      </c>
    </row>
    <row r="125" spans="2:159" ht="12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814.58683050000002</v>
      </c>
      <c r="EO125" s="65">
        <v>814.58683050000002</v>
      </c>
      <c r="EP125" s="65">
        <v>814.58683050000002</v>
      </c>
      <c r="EQ125" s="65">
        <v>814.58683050000002</v>
      </c>
      <c r="ER125" s="65">
        <v>1801.0702759999999</v>
      </c>
      <c r="ES125" s="65">
        <v>1801.0702759999999</v>
      </c>
      <c r="ET125" s="65">
        <v>1801.0702759999999</v>
      </c>
      <c r="EU125" s="65">
        <v>1801.0702759999999</v>
      </c>
      <c r="EV125" s="65">
        <v>2437.069892</v>
      </c>
      <c r="EW125" s="65">
        <v>2437.069892</v>
      </c>
      <c r="EX125" s="65">
        <v>2437.069892</v>
      </c>
      <c r="EY125" s="65">
        <v>2437.069892</v>
      </c>
      <c r="EZ125" s="65">
        <v>2492.9890260000002</v>
      </c>
      <c r="FA125" s="65">
        <v>2492.9890260000002</v>
      </c>
      <c r="FB125" s="65">
        <v>2492.9890260000002</v>
      </c>
      <c r="FC125" s="65">
        <v>1986.091741</v>
      </c>
    </row>
    <row r="126" spans="2:159" ht="12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3041.3837079999998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ht="12" x14ac:dyDescent="0.2">
      <c r="B127" s="65" t="s">
        <v>705</v>
      </c>
      <c r="C127" s="65" t="s">
        <v>38</v>
      </c>
    </row>
    <row r="128" spans="2:159" ht="12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900.097982</v>
      </c>
      <c r="DB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1260.1371750000001</v>
      </c>
      <c r="DG128" s="65">
        <v>1440.1567709999999</v>
      </c>
      <c r="DH128" s="65">
        <v>1620.1763679999999</v>
      </c>
      <c r="DI128" s="65">
        <v>1260.1371750000001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1260.1371750000001</v>
      </c>
      <c r="DS128" s="65">
        <v>1440.1567709999999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1440.1567709999999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1080.1175780000001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ht="12" x14ac:dyDescent="0.2">
      <c r="B129" s="65" t="s">
        <v>705</v>
      </c>
      <c r="C129" s="65" t="s">
        <v>40</v>
      </c>
    </row>
    <row r="130" spans="2:159" ht="12" x14ac:dyDescent="0.2">
      <c r="B130" s="65" t="s">
        <v>705</v>
      </c>
      <c r="C130" s="65" t="s">
        <v>41</v>
      </c>
    </row>
    <row r="131" spans="2:159" ht="12" x14ac:dyDescent="0.2">
      <c r="B131" s="65" t="s">
        <v>705</v>
      </c>
      <c r="C131" s="65" t="s">
        <v>42</v>
      </c>
    </row>
    <row r="132" spans="2:159" ht="12" x14ac:dyDescent="0.2">
      <c r="B132" s="65" t="s">
        <v>705</v>
      </c>
      <c r="C132" s="65" t="s">
        <v>43</v>
      </c>
    </row>
    <row r="133" spans="2:159" ht="12" x14ac:dyDescent="0.2">
      <c r="B133" s="65" t="s">
        <v>705</v>
      </c>
      <c r="C133" s="65" t="s">
        <v>44</v>
      </c>
    </row>
    <row r="134" spans="2:159" ht="12" x14ac:dyDescent="0.2">
      <c r="B134" s="65" t="s">
        <v>705</v>
      </c>
      <c r="C134" s="65" t="s">
        <v>45</v>
      </c>
    </row>
    <row r="135" spans="2:159" ht="12" x14ac:dyDescent="0.2">
      <c r="B135" s="65" t="s">
        <v>705</v>
      </c>
      <c r="C135" s="65" t="s">
        <v>46</v>
      </c>
    </row>
    <row r="136" spans="2:159" ht="12" x14ac:dyDescent="0.2">
      <c r="B136" s="65" t="s">
        <v>705</v>
      </c>
      <c r="C136" s="65" t="s">
        <v>47</v>
      </c>
    </row>
    <row r="137" spans="2:159" ht="12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4448.3789740000002</v>
      </c>
      <c r="DB137" s="65">
        <v>4301.5208819999998</v>
      </c>
      <c r="DC137" s="65">
        <v>4808.4181669999998</v>
      </c>
      <c r="DD137" s="65">
        <v>5495.3350479999999</v>
      </c>
      <c r="DE137" s="65">
        <v>5315.3154519999998</v>
      </c>
      <c r="DF137" s="65">
        <v>5315.3154519999998</v>
      </c>
      <c r="DG137" s="65">
        <v>5495.3350479999999</v>
      </c>
      <c r="DH137" s="65">
        <v>6182.251929</v>
      </c>
      <c r="DI137" s="65">
        <v>5822.2127360000004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5822.2127360000004</v>
      </c>
      <c r="DS137" s="65">
        <v>6002.2323329999999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6002.2323329999999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5642.1931400000003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6182.251929</v>
      </c>
      <c r="FC137" s="65">
        <v>6182.251929</v>
      </c>
    </row>
    <row r="138" spans="2:159" ht="12" x14ac:dyDescent="0.2">
      <c r="B138" s="65" t="s">
        <v>21</v>
      </c>
      <c r="C138" s="65" t="s">
        <v>37</v>
      </c>
      <c r="D138" s="65">
        <v>3028.498094</v>
      </c>
      <c r="E138" s="65">
        <v>2527.2856390000002</v>
      </c>
      <c r="F138" s="65">
        <v>3028.498094</v>
      </c>
      <c r="G138" s="65">
        <v>3028.498094</v>
      </c>
      <c r="H138" s="65">
        <v>3028.498094</v>
      </c>
      <c r="I138" s="65">
        <v>2527.2856390000002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2927.1048000000001</v>
      </c>
      <c r="AD138" s="65">
        <v>3028.498094</v>
      </c>
      <c r="AE138" s="65">
        <v>3028.498094</v>
      </c>
      <c r="AF138" s="65">
        <v>690.70676719999994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715.34102780000001</v>
      </c>
      <c r="AL138" s="65">
        <v>1593.45767</v>
      </c>
      <c r="AM138" s="65">
        <v>3028.498094</v>
      </c>
      <c r="AN138" s="65">
        <v>3028.498094</v>
      </c>
      <c r="AO138" s="65">
        <v>1189.076808</v>
      </c>
      <c r="AP138" s="65">
        <v>3028.498094</v>
      </c>
      <c r="AQ138" s="65">
        <v>3028.498094</v>
      </c>
      <c r="AR138" s="65">
        <v>1189.076808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ht="12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621.91709230000004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D139" s="65">
        <v>459.52370660000003</v>
      </c>
      <c r="AF139" s="65">
        <v>214.7574851</v>
      </c>
      <c r="AI139" s="65">
        <v>1065.9055049999999</v>
      </c>
      <c r="AL139" s="65">
        <v>793.81977949999998</v>
      </c>
      <c r="AN139" s="65">
        <v>1065.9055049999999</v>
      </c>
      <c r="AP139" s="65">
        <v>1065.9055049999999</v>
      </c>
      <c r="AQ139" s="65">
        <v>1065.9055049999999</v>
      </c>
      <c r="AR139" s="65">
        <v>603.07351849999998</v>
      </c>
      <c r="AT139" s="65">
        <v>39.084970830000003</v>
      </c>
      <c r="AU139" s="65">
        <v>1065.9055049999999</v>
      </c>
      <c r="AV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A139" s="65">
        <v>621.18815280000001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ht="12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ht="12" x14ac:dyDescent="0.2">
      <c r="B141" s="65" t="s">
        <v>21</v>
      </c>
      <c r="C141" s="65" t="s">
        <v>40</v>
      </c>
    </row>
    <row r="142" spans="2:159" ht="12" x14ac:dyDescent="0.2">
      <c r="B142" s="65" t="s">
        <v>21</v>
      </c>
      <c r="C142" s="65" t="s">
        <v>41</v>
      </c>
    </row>
    <row r="143" spans="2:159" ht="12" x14ac:dyDescent="0.2">
      <c r="B143" s="65" t="s">
        <v>21</v>
      </c>
      <c r="C143" s="65" t="s">
        <v>42</v>
      </c>
    </row>
    <row r="144" spans="2:159" ht="12" x14ac:dyDescent="0.2">
      <c r="B144" s="65" t="s">
        <v>21</v>
      </c>
      <c r="C144" s="65" t="s">
        <v>43</v>
      </c>
    </row>
    <row r="145" spans="2:159" ht="12" x14ac:dyDescent="0.2">
      <c r="B145" s="65" t="s">
        <v>21</v>
      </c>
      <c r="C145" s="65" t="s">
        <v>44</v>
      </c>
    </row>
    <row r="146" spans="2:159" ht="12" x14ac:dyDescent="0.2">
      <c r="B146" s="65" t="s">
        <v>21</v>
      </c>
      <c r="C146" s="65" t="s">
        <v>45</v>
      </c>
    </row>
    <row r="147" spans="2:159" ht="12" x14ac:dyDescent="0.2">
      <c r="B147" s="65" t="s">
        <v>21</v>
      </c>
      <c r="C147" s="65" t="s">
        <v>46</v>
      </c>
    </row>
    <row r="148" spans="2:159" ht="12" x14ac:dyDescent="0.2">
      <c r="B148" s="65" t="s">
        <v>21</v>
      </c>
      <c r="C148" s="65" t="s">
        <v>47</v>
      </c>
    </row>
    <row r="149" spans="2:159" ht="12" x14ac:dyDescent="0.2">
      <c r="B149" s="65" t="s">
        <v>21</v>
      </c>
      <c r="C149" s="65" t="s">
        <v>15</v>
      </c>
      <c r="D149" s="65">
        <v>4305.6897570000001</v>
      </c>
      <c r="E149" s="65">
        <v>3344.953595</v>
      </c>
      <c r="F149" s="65">
        <v>4305.6897570000001</v>
      </c>
      <c r="G149" s="65">
        <v>3846.1660510000002</v>
      </c>
      <c r="H149" s="65">
        <v>4305.6897570000001</v>
      </c>
      <c r="I149" s="65">
        <v>3344.953595</v>
      </c>
      <c r="J149" s="65">
        <v>3904.9092869999999</v>
      </c>
      <c r="K149" s="65">
        <v>4305.6897570000001</v>
      </c>
      <c r="L149" s="65">
        <v>4305.6897570000001</v>
      </c>
      <c r="M149" s="65">
        <v>3861.7013449999999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3239.7842519999999</v>
      </c>
      <c r="AC149" s="65">
        <v>3138.390958</v>
      </c>
      <c r="AD149" s="65">
        <v>3699.3079590000002</v>
      </c>
      <c r="AE149" s="65">
        <v>3239.7842519999999</v>
      </c>
      <c r="AF149" s="65">
        <v>1116.7504100000001</v>
      </c>
      <c r="AG149" s="65">
        <v>3239.7842519999999</v>
      </c>
      <c r="AH149" s="65">
        <v>3239.7842519999999</v>
      </c>
      <c r="AI149" s="65">
        <v>4305.6897570000001</v>
      </c>
      <c r="AJ149" s="65">
        <v>3239.7842519999999</v>
      </c>
      <c r="AK149" s="65">
        <v>926.62718570000004</v>
      </c>
      <c r="AL149" s="65">
        <v>2598.563607</v>
      </c>
      <c r="AM149" s="65">
        <v>3239.7842519999999</v>
      </c>
      <c r="AN149" s="65">
        <v>4305.6897570000001</v>
      </c>
      <c r="AO149" s="65">
        <v>1400.3629659999999</v>
      </c>
      <c r="AP149" s="65">
        <v>4094.4035990000002</v>
      </c>
      <c r="AQ149" s="65">
        <v>4305.6897570000001</v>
      </c>
      <c r="AR149" s="65">
        <v>2003.4364840000001</v>
      </c>
      <c r="AS149" s="65">
        <v>3239.7842519999999</v>
      </c>
      <c r="AT149" s="65">
        <v>3278.8692230000001</v>
      </c>
      <c r="AU149" s="65">
        <v>4094.4035990000002</v>
      </c>
      <c r="AV149" s="65">
        <v>4091.561185</v>
      </c>
      <c r="AW149" s="65">
        <v>4091.561185</v>
      </c>
      <c r="AX149" s="65">
        <v>3025.6556799999998</v>
      </c>
      <c r="AY149" s="65">
        <v>4091.561185</v>
      </c>
      <c r="AZ149" s="65">
        <v>3725.9319099999998</v>
      </c>
      <c r="BA149" s="65">
        <v>3281.2145580000001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ht="12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ht="12" x14ac:dyDescent="0.2">
      <c r="B151" s="65" t="s">
        <v>22</v>
      </c>
      <c r="C151" s="65" t="s">
        <v>38</v>
      </c>
    </row>
    <row r="152" spans="2:159" ht="12" x14ac:dyDescent="0.2">
      <c r="B152" s="65" t="s">
        <v>22</v>
      </c>
      <c r="C152" s="65" t="s">
        <v>39</v>
      </c>
    </row>
    <row r="153" spans="2:159" ht="12" x14ac:dyDescent="0.2">
      <c r="B153" s="65" t="s">
        <v>22</v>
      </c>
      <c r="C153" s="65" t="s">
        <v>40</v>
      </c>
    </row>
    <row r="154" spans="2:159" ht="12" x14ac:dyDescent="0.2">
      <c r="B154" s="65" t="s">
        <v>22</v>
      </c>
      <c r="C154" s="65" t="s">
        <v>41</v>
      </c>
    </row>
    <row r="155" spans="2:159" ht="12" x14ac:dyDescent="0.2">
      <c r="B155" s="65" t="s">
        <v>22</v>
      </c>
      <c r="C155" s="65" t="s">
        <v>42</v>
      </c>
    </row>
    <row r="156" spans="2:159" ht="12" x14ac:dyDescent="0.2">
      <c r="B156" s="65" t="s">
        <v>22</v>
      </c>
      <c r="C156" s="65" t="s">
        <v>43</v>
      </c>
    </row>
    <row r="157" spans="2:159" ht="12" x14ac:dyDescent="0.2">
      <c r="B157" s="65" t="s">
        <v>22</v>
      </c>
      <c r="C157" s="65" t="s">
        <v>44</v>
      </c>
    </row>
    <row r="158" spans="2:159" ht="12" x14ac:dyDescent="0.2">
      <c r="B158" s="65" t="s">
        <v>22</v>
      </c>
      <c r="C158" s="65" t="s">
        <v>45</v>
      </c>
    </row>
    <row r="159" spans="2:159" ht="12" x14ac:dyDescent="0.2">
      <c r="B159" s="65" t="s">
        <v>22</v>
      </c>
      <c r="C159" s="65" t="s">
        <v>46</v>
      </c>
    </row>
    <row r="160" spans="2:159" ht="12" x14ac:dyDescent="0.2">
      <c r="B160" s="65" t="s">
        <v>22</v>
      </c>
      <c r="C160" s="65" t="s">
        <v>47</v>
      </c>
    </row>
    <row r="161" spans="2:159" ht="12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ht="12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646.35895849999997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323.6562849</v>
      </c>
      <c r="AP162" s="65">
        <v>736.75388510000005</v>
      </c>
      <c r="AQ162" s="65">
        <v>736.75388510000005</v>
      </c>
      <c r="AR162" s="65">
        <v>736.75388510000005</v>
      </c>
      <c r="AS162" s="65">
        <v>323.6562849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ht="12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ht="12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1523.6621250000001</v>
      </c>
      <c r="Q164" s="65">
        <v>1469.623137</v>
      </c>
      <c r="R164" s="65">
        <v>1165.8271400000001</v>
      </c>
      <c r="S164" s="65">
        <v>838.60707779999996</v>
      </c>
      <c r="T164" s="65">
        <v>1643.484168</v>
      </c>
      <c r="U164" s="65">
        <v>1489.4252919999999</v>
      </c>
      <c r="V164" s="65">
        <v>1960.1872960000001</v>
      </c>
      <c r="W164" s="65">
        <v>1506.7640220000001</v>
      </c>
      <c r="X164" s="65">
        <v>1112.531328</v>
      </c>
      <c r="Y164" s="65">
        <v>1960.1872960000001</v>
      </c>
      <c r="Z164" s="65">
        <v>1960.1872960000001</v>
      </c>
      <c r="AA164" s="65">
        <v>1168.8009159999999</v>
      </c>
      <c r="AB164" s="65">
        <v>1962.697559</v>
      </c>
      <c r="AC164" s="65">
        <v>1616.196987</v>
      </c>
      <c r="AD164" s="65">
        <v>889.5810477</v>
      </c>
      <c r="AE164" s="65">
        <v>1769.935007</v>
      </c>
      <c r="AF164" s="65">
        <v>1962.697559</v>
      </c>
      <c r="AG164" s="65">
        <v>1164.6901740000001</v>
      </c>
      <c r="AH164" s="65">
        <v>1819.203528</v>
      </c>
      <c r="AI164" s="65">
        <v>1960.1872960000001</v>
      </c>
      <c r="AJ164" s="65">
        <v>1180.275545</v>
      </c>
      <c r="AK164" s="65">
        <v>1798.264406</v>
      </c>
      <c r="AL164" s="65">
        <v>789.20719480000002</v>
      </c>
      <c r="AM164" s="65">
        <v>1461.0958929999999</v>
      </c>
      <c r="AN164" s="65">
        <v>945.76611119999995</v>
      </c>
      <c r="AO164" s="65">
        <v>1960.1872960000001</v>
      </c>
      <c r="AP164" s="65">
        <v>1309.653323</v>
      </c>
      <c r="AQ164" s="65">
        <v>1818.066562</v>
      </c>
      <c r="AR164" s="65">
        <v>1440.1567709999999</v>
      </c>
      <c r="AS164" s="65">
        <v>1818.066562</v>
      </c>
      <c r="AT164" s="65">
        <v>1386.114278</v>
      </c>
      <c r="AU164" s="65">
        <v>1527.0980460000001</v>
      </c>
      <c r="AV164" s="65">
        <v>1962.697559</v>
      </c>
      <c r="AW164" s="65">
        <v>1280.660693</v>
      </c>
      <c r="AX164" s="65">
        <v>1960.1872960000001</v>
      </c>
      <c r="AY164" s="65">
        <v>1408.569354</v>
      </c>
      <c r="AZ164" s="65">
        <v>1552.0633849999999</v>
      </c>
      <c r="BA164" s="65">
        <v>1359.3008319999999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ht="12" x14ac:dyDescent="0.2">
      <c r="B165" s="65" t="s">
        <v>23</v>
      </c>
      <c r="C165" s="65" t="s">
        <v>40</v>
      </c>
      <c r="D165" s="65">
        <v>191.47433609999999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261.70640500000002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AA165" s="65">
        <v>314.37106360000001</v>
      </c>
      <c r="AD165" s="65">
        <v>314.37106360000001</v>
      </c>
      <c r="AE165" s="65">
        <v>157.18553180000001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O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157.18553180000001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ht="12" x14ac:dyDescent="0.2">
      <c r="B166" s="65" t="s">
        <v>23</v>
      </c>
      <c r="C166" s="65" t="s">
        <v>41</v>
      </c>
    </row>
    <row r="167" spans="2:159" ht="12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U167" s="65">
        <v>238.36548289999999</v>
      </c>
      <c r="W167" s="65">
        <v>78.934329840000004</v>
      </c>
      <c r="Y167" s="65">
        <v>279.46737450000001</v>
      </c>
      <c r="AA167" s="65">
        <v>116.93110900000001</v>
      </c>
      <c r="AD167" s="65">
        <v>322.14033039999998</v>
      </c>
      <c r="AI167" s="65">
        <v>322.14033039999998</v>
      </c>
      <c r="AM167" s="65">
        <v>322.14033039999998</v>
      </c>
      <c r="AO167" s="65">
        <v>29.084186339999999</v>
      </c>
      <c r="AP167" s="65">
        <v>322.14033039999998</v>
      </c>
      <c r="AT167" s="65">
        <v>322.14033039999998</v>
      </c>
      <c r="AU167" s="65">
        <v>322.14033039999998</v>
      </c>
      <c r="AW167" s="65">
        <v>118.163186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E167" s="65">
        <v>209.6189474</v>
      </c>
      <c r="BG167" s="65">
        <v>322.14033039999998</v>
      </c>
      <c r="BI167" s="65">
        <v>255.7977113</v>
      </c>
      <c r="BJ167" s="65">
        <v>322.14033039999998</v>
      </c>
      <c r="BK167" s="65">
        <v>322.14033039999998</v>
      </c>
    </row>
    <row r="168" spans="2:159" ht="12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102.8423523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ht="12" x14ac:dyDescent="0.2">
      <c r="B169" s="65" t="s">
        <v>23</v>
      </c>
      <c r="C169" s="65" t="s">
        <v>44</v>
      </c>
    </row>
    <row r="170" spans="2:159" ht="12" x14ac:dyDescent="0.2">
      <c r="B170" s="65" t="s">
        <v>23</v>
      </c>
      <c r="C170" s="65" t="s">
        <v>45</v>
      </c>
    </row>
    <row r="171" spans="2:159" ht="12" x14ac:dyDescent="0.2">
      <c r="B171" s="65" t="s">
        <v>23</v>
      </c>
      <c r="C171" s="65" t="s">
        <v>46</v>
      </c>
    </row>
    <row r="172" spans="2:159" ht="12" x14ac:dyDescent="0.2">
      <c r="B172" s="65" t="s">
        <v>23</v>
      </c>
      <c r="C172" s="65" t="s">
        <v>47</v>
      </c>
    </row>
    <row r="173" spans="2:159" ht="12" x14ac:dyDescent="0.2">
      <c r="B173" s="65" t="s">
        <v>23</v>
      </c>
      <c r="C173" s="65" t="s">
        <v>15</v>
      </c>
      <c r="D173" s="65">
        <v>2633.2135159999998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2824.660363</v>
      </c>
      <c r="N173" s="65">
        <v>3184.7094499999998</v>
      </c>
      <c r="O173" s="65">
        <v>2799.0631170000001</v>
      </c>
      <c r="P173" s="65">
        <v>2700.3687439999999</v>
      </c>
      <c r="Q173" s="65">
        <v>2635.0435400000001</v>
      </c>
      <c r="R173" s="65">
        <v>2588.0974489999999</v>
      </c>
      <c r="S173" s="65">
        <v>2182.1264080000001</v>
      </c>
      <c r="T173" s="65">
        <v>2859.4691680000001</v>
      </c>
      <c r="U173" s="65">
        <v>2786.5902430000001</v>
      </c>
      <c r="V173" s="65">
        <v>3085.7773689999999</v>
      </c>
      <c r="W173" s="65">
        <v>2801.683352</v>
      </c>
      <c r="X173" s="65">
        <v>2014.1452650000001</v>
      </c>
      <c r="Y173" s="65">
        <v>3141.268607</v>
      </c>
      <c r="Z173" s="65">
        <v>2861.8012319999998</v>
      </c>
      <c r="AA173" s="65">
        <v>2501.7170249999999</v>
      </c>
      <c r="AB173" s="65">
        <v>2864.3114959999998</v>
      </c>
      <c r="AC173" s="65">
        <v>2495.071606</v>
      </c>
      <c r="AD173" s="65">
        <v>2262.2778440000002</v>
      </c>
      <c r="AE173" s="65">
        <v>2828.7344750000002</v>
      </c>
      <c r="AF173" s="65">
        <v>2864.3114959999998</v>
      </c>
      <c r="AG173" s="65">
        <v>2357.9358569999999</v>
      </c>
      <c r="AH173" s="65">
        <v>3035.1885280000001</v>
      </c>
      <c r="AI173" s="65">
        <v>3498.3126259999999</v>
      </c>
      <c r="AJ173" s="65">
        <v>2396.2605450000001</v>
      </c>
      <c r="AK173" s="65">
        <v>3014.2494059999999</v>
      </c>
      <c r="AL173" s="65">
        <v>1690.8211309999999</v>
      </c>
      <c r="AM173" s="65">
        <v>2684.85016</v>
      </c>
      <c r="AN173" s="65">
        <v>1847.380048</v>
      </c>
      <c r="AO173" s="65">
        <v>2792.1588820000002</v>
      </c>
      <c r="AP173" s="65">
        <v>2533.4075899999998</v>
      </c>
      <c r="AQ173" s="65">
        <v>3034.0515620000001</v>
      </c>
      <c r="AR173" s="65">
        <v>2656.1417710000001</v>
      </c>
      <c r="AS173" s="65">
        <v>2283.8435810000001</v>
      </c>
      <c r="AT173" s="65">
        <v>2924.2396079999999</v>
      </c>
      <c r="AU173" s="65">
        <v>3065.2233759999999</v>
      </c>
      <c r="AV173" s="65">
        <v>3178.6825589999999</v>
      </c>
      <c r="AW173" s="65">
        <v>2614.8088790000002</v>
      </c>
      <c r="AX173" s="65">
        <v>3498.3126259999999</v>
      </c>
      <c r="AY173" s="65">
        <v>2946.6946840000001</v>
      </c>
      <c r="AZ173" s="65">
        <v>2933.0031840000001</v>
      </c>
      <c r="BA173" s="65">
        <v>2897.4261630000001</v>
      </c>
      <c r="BB173" s="65">
        <v>3087.6784520000001</v>
      </c>
      <c r="BC173" s="65">
        <v>3087.6784520000001</v>
      </c>
      <c r="BD173" s="65">
        <v>1315.9534719999999</v>
      </c>
      <c r="BE173" s="65">
        <v>1523.062156</v>
      </c>
      <c r="BF173" s="65">
        <v>1313.443209</v>
      </c>
      <c r="BG173" s="65">
        <v>1635.583539</v>
      </c>
      <c r="BH173" s="65">
        <v>1287.7085970000001</v>
      </c>
      <c r="BI173" s="65">
        <v>1543.5063090000001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ht="12" x14ac:dyDescent="0.2">
      <c r="B174" s="65" t="s">
        <v>24</v>
      </c>
      <c r="C174" s="65" t="s">
        <v>37</v>
      </c>
      <c r="D174" s="65">
        <v>390.35973589999998</v>
      </c>
      <c r="E174" s="65">
        <v>348.2919986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215.6459802</v>
      </c>
      <c r="AE174" s="65">
        <v>390.35973589999998</v>
      </c>
      <c r="AF174" s="65">
        <v>366.6729469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ht="12" x14ac:dyDescent="0.2">
      <c r="B175" s="65" t="s">
        <v>24</v>
      </c>
      <c r="C175" s="65" t="s">
        <v>38</v>
      </c>
    </row>
    <row r="176" spans="2:159" ht="12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714.31339179999998</v>
      </c>
      <c r="J176" s="65">
        <v>426.66102619999998</v>
      </c>
      <c r="K176" s="65">
        <v>502.07976239999999</v>
      </c>
      <c r="L176" s="65">
        <v>562.91659440000001</v>
      </c>
      <c r="M176" s="65">
        <v>767.75078780000001</v>
      </c>
      <c r="N176" s="65">
        <v>717.25055369999995</v>
      </c>
      <c r="O176" s="65">
        <v>325.37631649999997</v>
      </c>
      <c r="P176" s="65">
        <v>385.54076049999998</v>
      </c>
      <c r="Q176" s="65">
        <v>701.9015144</v>
      </c>
      <c r="R176" s="65">
        <v>661.44447879999996</v>
      </c>
      <c r="S176" s="65">
        <v>638.69057859999998</v>
      </c>
      <c r="T176" s="65">
        <v>803.47046560000001</v>
      </c>
      <c r="U176" s="65">
        <v>644.67423220000001</v>
      </c>
      <c r="V176" s="65">
        <v>553.70237970000005</v>
      </c>
      <c r="W176" s="65">
        <v>728.33597090000001</v>
      </c>
      <c r="X176" s="65">
        <v>519.03950329999998</v>
      </c>
      <c r="Y176" s="65">
        <v>803.47046560000001</v>
      </c>
      <c r="Z176" s="65">
        <v>803.47046560000001</v>
      </c>
      <c r="AA176" s="65">
        <v>310.29693589999999</v>
      </c>
      <c r="AB176" s="65">
        <v>803.47046560000001</v>
      </c>
      <c r="AC176" s="65">
        <v>202.66416670000001</v>
      </c>
      <c r="AD176" s="65">
        <v>565.64052130000005</v>
      </c>
      <c r="AE176" s="65">
        <v>765.93600909999998</v>
      </c>
      <c r="AF176" s="65">
        <v>803.47046560000001</v>
      </c>
      <c r="AG176" s="65">
        <v>728.14647660000003</v>
      </c>
      <c r="AH176" s="65">
        <v>480.08383950000001</v>
      </c>
      <c r="AI176" s="65">
        <v>618.23977560000003</v>
      </c>
      <c r="AJ176" s="65">
        <v>727.08967510000002</v>
      </c>
      <c r="AK176" s="65">
        <v>424.57658880000002</v>
      </c>
      <c r="AL176" s="65">
        <v>345.27321920000003</v>
      </c>
      <c r="AM176" s="65">
        <v>371.5181814</v>
      </c>
      <c r="AN176" s="65">
        <v>614.0709008</v>
      </c>
      <c r="AO176" s="65">
        <v>803.47046560000001</v>
      </c>
      <c r="AP176" s="65">
        <v>700.10131839999997</v>
      </c>
      <c r="AQ176" s="65">
        <v>764.62413170000002</v>
      </c>
      <c r="AR176" s="65">
        <v>643.30511630000001</v>
      </c>
      <c r="AS176" s="65">
        <v>765.95010130000003</v>
      </c>
      <c r="AT176" s="65">
        <v>676.98301240000001</v>
      </c>
      <c r="AU176" s="65">
        <v>438.31492639999999</v>
      </c>
      <c r="AV176" s="65">
        <v>666.45149530000003</v>
      </c>
      <c r="AW176" s="65">
        <v>310.06966160000002</v>
      </c>
      <c r="AX176" s="65">
        <v>666.45149530000003</v>
      </c>
      <c r="AY176" s="65">
        <v>417.7402108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ht="12" x14ac:dyDescent="0.2">
      <c r="B177" s="65" t="s">
        <v>24</v>
      </c>
      <c r="C177" s="65" t="s">
        <v>40</v>
      </c>
    </row>
    <row r="178" spans="2:159" ht="12" x14ac:dyDescent="0.2">
      <c r="B178" s="65" t="s">
        <v>24</v>
      </c>
      <c r="C178" s="65" t="s">
        <v>41</v>
      </c>
    </row>
    <row r="179" spans="2:159" ht="12" x14ac:dyDescent="0.2">
      <c r="B179" s="65" t="s">
        <v>24</v>
      </c>
      <c r="C179" s="65" t="s">
        <v>42</v>
      </c>
    </row>
    <row r="180" spans="2:159" ht="12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156.4058206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130.7510753</v>
      </c>
      <c r="Q180" s="65">
        <v>56.848293599999998</v>
      </c>
      <c r="R180" s="65">
        <v>178.12465330000001</v>
      </c>
      <c r="S180" s="65">
        <v>178.12465330000001</v>
      </c>
      <c r="T180" s="65">
        <v>111.8016441</v>
      </c>
      <c r="U180" s="65">
        <v>178.12465330000001</v>
      </c>
      <c r="V180" s="65">
        <v>178.12465330000001</v>
      </c>
      <c r="W180" s="65">
        <v>130.7510753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ht="12" x14ac:dyDescent="0.2">
      <c r="B181" s="65" t="s">
        <v>24</v>
      </c>
      <c r="C181" s="65" t="s">
        <v>44</v>
      </c>
    </row>
    <row r="182" spans="2:159" ht="12" x14ac:dyDescent="0.2">
      <c r="B182" s="65" t="s">
        <v>24</v>
      </c>
      <c r="C182" s="65" t="s">
        <v>45</v>
      </c>
    </row>
    <row r="183" spans="2:159" ht="12" x14ac:dyDescent="0.2">
      <c r="B183" s="65" t="s">
        <v>24</v>
      </c>
      <c r="C183" s="65" t="s">
        <v>46</v>
      </c>
    </row>
    <row r="184" spans="2:159" ht="12" x14ac:dyDescent="0.2">
      <c r="B184" s="65" t="s">
        <v>24</v>
      </c>
      <c r="C184" s="65" t="s">
        <v>47</v>
      </c>
    </row>
    <row r="185" spans="2:159" ht="12" x14ac:dyDescent="0.2">
      <c r="B185" s="65" t="s">
        <v>24</v>
      </c>
      <c r="C185" s="65" t="s">
        <v>15</v>
      </c>
      <c r="D185" s="65">
        <v>994.94133829999998</v>
      </c>
      <c r="E185" s="65">
        <v>966.32769719999999</v>
      </c>
      <c r="F185" s="65">
        <v>1095.1197199999999</v>
      </c>
      <c r="G185" s="65">
        <v>1268.775202</v>
      </c>
      <c r="H185" s="65">
        <v>709.16218179999998</v>
      </c>
      <c r="I185" s="65">
        <v>1104.6731279999999</v>
      </c>
      <c r="J185" s="65">
        <v>995.14541540000005</v>
      </c>
      <c r="K185" s="65">
        <v>1070.5641519999999</v>
      </c>
      <c r="L185" s="65">
        <v>1131.4009840000001</v>
      </c>
      <c r="M185" s="65">
        <v>1214.958817</v>
      </c>
      <c r="N185" s="65">
        <v>1285.7349429999999</v>
      </c>
      <c r="O185" s="65">
        <v>893.86070559999996</v>
      </c>
      <c r="P185" s="65">
        <v>906.65157169999998</v>
      </c>
      <c r="Q185" s="65">
        <v>1149.1095439999999</v>
      </c>
      <c r="R185" s="65">
        <v>1229.928868</v>
      </c>
      <c r="S185" s="65">
        <v>1207.174968</v>
      </c>
      <c r="T185" s="65">
        <v>1305.631846</v>
      </c>
      <c r="U185" s="65">
        <v>1213.158621</v>
      </c>
      <c r="V185" s="65">
        <v>1122.1867689999999</v>
      </c>
      <c r="W185" s="65">
        <v>1249.446782</v>
      </c>
      <c r="X185" s="65">
        <v>1087.5238919999999</v>
      </c>
      <c r="Y185" s="65">
        <v>1371.954855</v>
      </c>
      <c r="Z185" s="65">
        <v>1371.954855</v>
      </c>
      <c r="AA185" s="65">
        <v>878.7813251</v>
      </c>
      <c r="AB185" s="65">
        <v>1371.954855</v>
      </c>
      <c r="AC185" s="65">
        <v>771.14855580000005</v>
      </c>
      <c r="AD185" s="65">
        <v>959.41115479999996</v>
      </c>
      <c r="AE185" s="65">
        <v>1334.420398</v>
      </c>
      <c r="AF185" s="65">
        <v>1348.2680660000001</v>
      </c>
      <c r="AG185" s="65">
        <v>1296.630866</v>
      </c>
      <c r="AH185" s="65">
        <v>1048.568229</v>
      </c>
      <c r="AI185" s="65">
        <v>1186.7241650000001</v>
      </c>
      <c r="AJ185" s="65">
        <v>1295.5740639999999</v>
      </c>
      <c r="AK185" s="65">
        <v>860.41495950000001</v>
      </c>
      <c r="AL185" s="65">
        <v>913.75760839999998</v>
      </c>
      <c r="AM185" s="65">
        <v>940.00257060000001</v>
      </c>
      <c r="AN185" s="65">
        <v>1182.55529</v>
      </c>
      <c r="AO185" s="65">
        <v>1371.954855</v>
      </c>
      <c r="AP185" s="65">
        <v>1268.5857080000001</v>
      </c>
      <c r="AQ185" s="65">
        <v>1333.1085210000001</v>
      </c>
      <c r="AR185" s="65">
        <v>1211.7895060000001</v>
      </c>
      <c r="AS185" s="65">
        <v>1334.4344900000001</v>
      </c>
      <c r="AT185" s="65">
        <v>1245.467402</v>
      </c>
      <c r="AU185" s="65">
        <v>1006.799316</v>
      </c>
      <c r="AV185" s="65">
        <v>1192.8681469999999</v>
      </c>
      <c r="AW185" s="65">
        <v>836.48631350000005</v>
      </c>
      <c r="AX185" s="65">
        <v>1192.8681469999999</v>
      </c>
      <c r="AY185" s="65">
        <v>944.15686270000003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ht="12" x14ac:dyDescent="0.2">
      <c r="B186" s="65" t="s">
        <v>693</v>
      </c>
      <c r="C186" s="65" t="s">
        <v>37</v>
      </c>
    </row>
    <row r="187" spans="2:159" ht="12" x14ac:dyDescent="0.2">
      <c r="B187" s="65" t="s">
        <v>693</v>
      </c>
      <c r="C187" s="65" t="s">
        <v>38</v>
      </c>
    </row>
    <row r="188" spans="2:159" ht="12" x14ac:dyDescent="0.2">
      <c r="B188" s="65" t="s">
        <v>693</v>
      </c>
      <c r="C188" s="65" t="s">
        <v>39</v>
      </c>
    </row>
    <row r="189" spans="2:159" ht="12" x14ac:dyDescent="0.2">
      <c r="B189" s="65" t="s">
        <v>693</v>
      </c>
      <c r="C189" s="65" t="s">
        <v>40</v>
      </c>
    </row>
    <row r="190" spans="2:159" ht="12" x14ac:dyDescent="0.2">
      <c r="B190" s="65" t="s">
        <v>693</v>
      </c>
      <c r="C190" s="65" t="s">
        <v>41</v>
      </c>
    </row>
    <row r="191" spans="2:159" ht="12" x14ac:dyDescent="0.2">
      <c r="B191" s="65" t="s">
        <v>693</v>
      </c>
      <c r="C191" s="65" t="s">
        <v>42</v>
      </c>
    </row>
    <row r="192" spans="2:159" ht="12" x14ac:dyDescent="0.2">
      <c r="B192" s="65" t="s">
        <v>693</v>
      </c>
      <c r="C192" s="65" t="s">
        <v>43</v>
      </c>
    </row>
    <row r="193" spans="2:159" ht="12" x14ac:dyDescent="0.2">
      <c r="B193" s="65" t="s">
        <v>693</v>
      </c>
      <c r="C193" s="65" t="s">
        <v>44</v>
      </c>
    </row>
    <row r="194" spans="2:159" ht="12" x14ac:dyDescent="0.2">
      <c r="B194" s="65" t="s">
        <v>693</v>
      </c>
      <c r="C194" s="65" t="s">
        <v>45</v>
      </c>
    </row>
    <row r="195" spans="2:159" ht="12" x14ac:dyDescent="0.2">
      <c r="B195" s="65" t="s">
        <v>693</v>
      </c>
      <c r="C195" s="65" t="s">
        <v>46</v>
      </c>
    </row>
    <row r="196" spans="2:159" ht="12" x14ac:dyDescent="0.2">
      <c r="B196" s="65" t="s">
        <v>693</v>
      </c>
      <c r="C196" s="65" t="s">
        <v>47</v>
      </c>
    </row>
    <row r="197" spans="2:159" ht="12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ht="12" x14ac:dyDescent="0.2">
      <c r="B198" s="65" t="s">
        <v>694</v>
      </c>
      <c r="C198" s="65" t="s">
        <v>37</v>
      </c>
    </row>
    <row r="199" spans="2:159" ht="12" x14ac:dyDescent="0.2">
      <c r="B199" s="65" t="s">
        <v>694</v>
      </c>
      <c r="C199" s="65" t="s">
        <v>38</v>
      </c>
    </row>
    <row r="200" spans="2:159" ht="12" x14ac:dyDescent="0.2">
      <c r="B200" s="65" t="s">
        <v>694</v>
      </c>
      <c r="C200" s="65" t="s">
        <v>39</v>
      </c>
    </row>
    <row r="201" spans="2:159" ht="12" x14ac:dyDescent="0.2">
      <c r="B201" s="65" t="s">
        <v>694</v>
      </c>
      <c r="C201" s="65" t="s">
        <v>40</v>
      </c>
    </row>
    <row r="202" spans="2:159" ht="12" x14ac:dyDescent="0.2">
      <c r="B202" s="65" t="s">
        <v>694</v>
      </c>
      <c r="C202" s="65" t="s">
        <v>41</v>
      </c>
    </row>
    <row r="203" spans="2:159" ht="12" x14ac:dyDescent="0.2">
      <c r="B203" s="65" t="s">
        <v>694</v>
      </c>
      <c r="C203" s="65" t="s">
        <v>42</v>
      </c>
    </row>
    <row r="204" spans="2:159" ht="12" x14ac:dyDescent="0.2">
      <c r="B204" s="65" t="s">
        <v>694</v>
      </c>
      <c r="C204" s="65" t="s">
        <v>43</v>
      </c>
    </row>
    <row r="205" spans="2:159" ht="12" x14ac:dyDescent="0.2">
      <c r="B205" s="65" t="s">
        <v>694</v>
      </c>
      <c r="C205" s="65" t="s">
        <v>44</v>
      </c>
    </row>
    <row r="206" spans="2:159" ht="12" x14ac:dyDescent="0.2">
      <c r="B206" s="65" t="s">
        <v>694</v>
      </c>
      <c r="C206" s="65" t="s">
        <v>45</v>
      </c>
    </row>
    <row r="207" spans="2:159" ht="12" x14ac:dyDescent="0.2">
      <c r="B207" s="65" t="s">
        <v>694</v>
      </c>
      <c r="C207" s="65" t="s">
        <v>46</v>
      </c>
    </row>
    <row r="208" spans="2:159" ht="12" x14ac:dyDescent="0.2">
      <c r="B208" s="65" t="s">
        <v>694</v>
      </c>
      <c r="C208" s="65" t="s">
        <v>47</v>
      </c>
    </row>
    <row r="209" spans="2:159" ht="12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ht="12" x14ac:dyDescent="0.2">
      <c r="B210" s="65" t="s">
        <v>695</v>
      </c>
      <c r="C210" s="65" t="s">
        <v>37</v>
      </c>
    </row>
    <row r="211" spans="2:159" ht="12" x14ac:dyDescent="0.2">
      <c r="B211" s="65" t="s">
        <v>695</v>
      </c>
      <c r="C211" s="65" t="s">
        <v>38</v>
      </c>
    </row>
    <row r="212" spans="2:159" ht="12" x14ac:dyDescent="0.2">
      <c r="B212" s="65" t="s">
        <v>695</v>
      </c>
      <c r="C212" s="65" t="s">
        <v>39</v>
      </c>
    </row>
    <row r="213" spans="2:159" ht="12" x14ac:dyDescent="0.2">
      <c r="B213" s="65" t="s">
        <v>695</v>
      </c>
      <c r="C213" s="65" t="s">
        <v>40</v>
      </c>
    </row>
    <row r="214" spans="2:159" ht="12" x14ac:dyDescent="0.2">
      <c r="B214" s="65" t="s">
        <v>695</v>
      </c>
      <c r="C214" s="65" t="s">
        <v>41</v>
      </c>
    </row>
    <row r="215" spans="2:159" ht="12" x14ac:dyDescent="0.2">
      <c r="B215" s="65" t="s">
        <v>695</v>
      </c>
      <c r="C215" s="65" t="s">
        <v>42</v>
      </c>
    </row>
    <row r="216" spans="2:159" ht="12" x14ac:dyDescent="0.2">
      <c r="B216" s="65" t="s">
        <v>695</v>
      </c>
      <c r="C216" s="65" t="s">
        <v>43</v>
      </c>
    </row>
    <row r="217" spans="2:159" ht="12" x14ac:dyDescent="0.2">
      <c r="B217" s="65" t="s">
        <v>695</v>
      </c>
      <c r="C217" s="65" t="s">
        <v>44</v>
      </c>
    </row>
    <row r="218" spans="2:159" ht="12" x14ac:dyDescent="0.2">
      <c r="B218" s="65" t="s">
        <v>695</v>
      </c>
      <c r="C218" s="65" t="s">
        <v>45</v>
      </c>
    </row>
    <row r="219" spans="2:159" ht="12" x14ac:dyDescent="0.2">
      <c r="B219" s="65" t="s">
        <v>695</v>
      </c>
      <c r="C219" s="65" t="s">
        <v>46</v>
      </c>
    </row>
    <row r="220" spans="2:159" ht="12" x14ac:dyDescent="0.2">
      <c r="B220" s="65" t="s">
        <v>695</v>
      </c>
      <c r="C220" s="65" t="s">
        <v>47</v>
      </c>
    </row>
    <row r="221" spans="2:159" ht="12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ht="12" x14ac:dyDescent="0.2">
      <c r="B222" s="65" t="s">
        <v>25</v>
      </c>
      <c r="C222" s="65" t="s">
        <v>37</v>
      </c>
    </row>
    <row r="223" spans="2:159" ht="12" x14ac:dyDescent="0.2">
      <c r="B223" s="65" t="s">
        <v>25</v>
      </c>
      <c r="C223" s="65" t="s">
        <v>38</v>
      </c>
    </row>
    <row r="224" spans="2:159" ht="12" x14ac:dyDescent="0.2">
      <c r="B224" s="65" t="s">
        <v>25</v>
      </c>
      <c r="C224" s="65" t="s">
        <v>39</v>
      </c>
    </row>
    <row r="225" spans="2:159" ht="12" x14ac:dyDescent="0.2">
      <c r="B225" s="65" t="s">
        <v>25</v>
      </c>
      <c r="C225" s="65" t="s">
        <v>40</v>
      </c>
    </row>
    <row r="226" spans="2:159" ht="12" x14ac:dyDescent="0.2">
      <c r="B226" s="65" t="s">
        <v>25</v>
      </c>
      <c r="C226" s="65" t="s">
        <v>41</v>
      </c>
    </row>
    <row r="227" spans="2:159" ht="12" x14ac:dyDescent="0.2">
      <c r="B227" s="65" t="s">
        <v>25</v>
      </c>
      <c r="C227" s="65" t="s">
        <v>42</v>
      </c>
    </row>
    <row r="228" spans="2:159" ht="12" x14ac:dyDescent="0.2">
      <c r="B228" s="65" t="s">
        <v>25</v>
      </c>
      <c r="C228" s="65" t="s">
        <v>43</v>
      </c>
    </row>
    <row r="229" spans="2:159" ht="12" x14ac:dyDescent="0.2">
      <c r="B229" s="65" t="s">
        <v>25</v>
      </c>
      <c r="C229" s="65" t="s">
        <v>44</v>
      </c>
    </row>
    <row r="230" spans="2:159" ht="12" x14ac:dyDescent="0.2">
      <c r="B230" s="65" t="s">
        <v>25</v>
      </c>
      <c r="C230" s="65" t="s">
        <v>45</v>
      </c>
    </row>
    <row r="231" spans="2:159" ht="12" x14ac:dyDescent="0.2">
      <c r="B231" s="65" t="s">
        <v>25</v>
      </c>
      <c r="C231" s="65" t="s">
        <v>46</v>
      </c>
    </row>
    <row r="232" spans="2:159" ht="12" x14ac:dyDescent="0.2">
      <c r="B232" s="65" t="s">
        <v>25</v>
      </c>
      <c r="C232" s="65" t="s">
        <v>47</v>
      </c>
    </row>
    <row r="233" spans="2:159" ht="12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ht="12" x14ac:dyDescent="0.2">
      <c r="B234" s="65" t="s">
        <v>1</v>
      </c>
      <c r="C234" s="65" t="s">
        <v>37</v>
      </c>
      <c r="D234" s="65">
        <v>29603.93908</v>
      </c>
      <c r="E234" s="65">
        <v>30043.892210000002</v>
      </c>
      <c r="F234" s="65">
        <v>28586.01554</v>
      </c>
      <c r="G234" s="65">
        <v>29004.901129999998</v>
      </c>
      <c r="H234" s="65">
        <v>29588.923999999999</v>
      </c>
      <c r="I234" s="65">
        <v>31310.191340000001</v>
      </c>
      <c r="J234" s="65">
        <v>29365.763040000002</v>
      </c>
      <c r="K234" s="65">
        <v>29431.471079999999</v>
      </c>
      <c r="L234" s="65">
        <v>30103.822319999999</v>
      </c>
      <c r="M234" s="65">
        <v>29977.561180000001</v>
      </c>
      <c r="N234" s="65">
        <v>30524.854800000001</v>
      </c>
      <c r="O234" s="65">
        <v>30068.736280000001</v>
      </c>
      <c r="P234" s="65">
        <v>30103.822319999999</v>
      </c>
      <c r="Q234" s="65">
        <v>29947.74538</v>
      </c>
      <c r="R234" s="65">
        <v>30524.854800000001</v>
      </c>
      <c r="S234" s="65">
        <v>30068.736280000001</v>
      </c>
      <c r="T234" s="65">
        <v>30103.822319999999</v>
      </c>
      <c r="U234" s="65">
        <v>29268.233660000002</v>
      </c>
      <c r="V234" s="65">
        <v>30403.054800000002</v>
      </c>
      <c r="W234" s="65">
        <v>29331.57357</v>
      </c>
      <c r="X234" s="65">
        <v>30103.822319999999</v>
      </c>
      <c r="Y234" s="65">
        <v>31612.52204</v>
      </c>
      <c r="Z234" s="65">
        <v>30369.498899999999</v>
      </c>
      <c r="AA234" s="65">
        <v>30068.736280000001</v>
      </c>
      <c r="AB234" s="65">
        <v>30554.27232</v>
      </c>
      <c r="AC234" s="65">
        <v>32085.547040000001</v>
      </c>
      <c r="AD234" s="65">
        <v>25433.699550000001</v>
      </c>
      <c r="AE234" s="65">
        <v>30518.66128</v>
      </c>
      <c r="AF234" s="65">
        <v>30074.650320000001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32001.805339999999</v>
      </c>
      <c r="AL234" s="65">
        <v>29076.525890000001</v>
      </c>
      <c r="AM234" s="65">
        <v>30647.21128</v>
      </c>
      <c r="AN234" s="65">
        <v>30682.972320000001</v>
      </c>
      <c r="AO234" s="65">
        <v>25260.693609999998</v>
      </c>
      <c r="AP234" s="65">
        <v>31112.104800000001</v>
      </c>
      <c r="AQ234" s="65">
        <v>30647.21128</v>
      </c>
      <c r="AR234" s="65">
        <v>30682.972320000001</v>
      </c>
      <c r="AS234" s="65">
        <v>32165.916239999999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32293.678039999999</v>
      </c>
      <c r="BJ234" s="65">
        <v>31182.574799999999</v>
      </c>
      <c r="BK234" s="65">
        <v>30716.628280000001</v>
      </c>
      <c r="BL234" s="65">
        <v>30752.47032</v>
      </c>
      <c r="BM234" s="65">
        <v>32293.678039999999</v>
      </c>
      <c r="BN234" s="65">
        <v>31182.574799999999</v>
      </c>
      <c r="BO234" s="65">
        <v>30716.628280000001</v>
      </c>
      <c r="BP234" s="65">
        <v>31319.522519999999</v>
      </c>
      <c r="BQ234" s="65">
        <v>32889.148939999999</v>
      </c>
      <c r="BR234" s="65">
        <v>31757.557799999999</v>
      </c>
      <c r="BS234" s="65">
        <v>31283.01958</v>
      </c>
      <c r="BT234" s="65">
        <v>32234.648160000001</v>
      </c>
      <c r="BU234" s="65">
        <v>33866.806020000004</v>
      </c>
      <c r="BV234" s="65">
        <v>32962.142399999997</v>
      </c>
      <c r="BW234" s="65">
        <v>32469.604640000001</v>
      </c>
      <c r="BX234" s="65">
        <v>32507.492160000002</v>
      </c>
      <c r="BY234" s="65">
        <v>33722.195520000001</v>
      </c>
      <c r="BZ234" s="65">
        <v>32962.142399999997</v>
      </c>
      <c r="CA234" s="65">
        <v>32469.604640000001</v>
      </c>
      <c r="CB234" s="65">
        <v>32507.492160000002</v>
      </c>
      <c r="CC234" s="65">
        <v>32548.300640000001</v>
      </c>
      <c r="CD234" s="65">
        <v>32867.225400000003</v>
      </c>
      <c r="CE234" s="65">
        <v>32469.604640000001</v>
      </c>
      <c r="CF234" s="65">
        <v>32455.154159999998</v>
      </c>
      <c r="CG234" s="65">
        <v>34076.288520000002</v>
      </c>
      <c r="CH234" s="65">
        <v>32860.526400000002</v>
      </c>
      <c r="CI234" s="65">
        <v>32469.604640000001</v>
      </c>
      <c r="CJ234" s="65">
        <v>32507.492160000002</v>
      </c>
      <c r="CK234" s="65">
        <v>34093.85802</v>
      </c>
      <c r="CL234" s="65">
        <v>32962.142399999997</v>
      </c>
      <c r="CM234" s="65">
        <v>32469.604640000001</v>
      </c>
      <c r="CN234" s="65">
        <v>32507.492160000002</v>
      </c>
      <c r="CO234" s="65">
        <v>34136.65552</v>
      </c>
      <c r="CP234" s="65">
        <v>32755.082399999999</v>
      </c>
      <c r="CQ234" s="65">
        <v>32469.604640000001</v>
      </c>
      <c r="CR234" s="65">
        <v>32507.492160000002</v>
      </c>
      <c r="CS234" s="65">
        <v>34104.129419999997</v>
      </c>
      <c r="CT234" s="65">
        <v>32962.142399999997</v>
      </c>
      <c r="CU234" s="65">
        <v>32469.604640000001</v>
      </c>
      <c r="CV234" s="65">
        <v>32507.492160000002</v>
      </c>
      <c r="CW234" s="65">
        <v>34136.65552</v>
      </c>
      <c r="CX234" s="65">
        <v>32962.142399999997</v>
      </c>
      <c r="CY234" s="65">
        <v>32469.604640000001</v>
      </c>
      <c r="CZ234" s="65">
        <v>32507.492160000002</v>
      </c>
      <c r="DA234" s="65">
        <v>33943.963049999998</v>
      </c>
      <c r="DB234" s="65">
        <v>32930.735399999998</v>
      </c>
      <c r="DC234" s="65">
        <v>32469.604640000001</v>
      </c>
      <c r="DD234" s="65">
        <v>32507.492160000002</v>
      </c>
      <c r="DE234" s="65">
        <v>33794.275520000003</v>
      </c>
      <c r="DF234" s="65">
        <v>32962.142399999997</v>
      </c>
      <c r="DG234" s="65">
        <v>32469.604640000001</v>
      </c>
      <c r="DH234" s="65">
        <v>32814.570359999998</v>
      </c>
      <c r="DI234" s="65">
        <v>34376.231419999996</v>
      </c>
      <c r="DJ234" s="65">
        <v>33273.515399999997</v>
      </c>
      <c r="DK234" s="65">
        <v>32776.324939999999</v>
      </c>
      <c r="DL234" s="65">
        <v>32814.570359999998</v>
      </c>
      <c r="DM234" s="65">
        <v>34382.898820000002</v>
      </c>
      <c r="DN234" s="65">
        <v>33273.515399999997</v>
      </c>
      <c r="DO234" s="65">
        <v>32776.324939999999</v>
      </c>
      <c r="DP234" s="65">
        <v>32814.570359999998</v>
      </c>
      <c r="DQ234" s="65">
        <v>34459.123420000004</v>
      </c>
      <c r="DR234" s="65">
        <v>33273.515399999997</v>
      </c>
      <c r="DS234" s="65">
        <v>32776.324939999999</v>
      </c>
      <c r="DT234" s="65">
        <v>32814.570359999998</v>
      </c>
      <c r="DU234" s="65">
        <v>34459.123420000004</v>
      </c>
      <c r="DV234" s="65">
        <v>33273.515399999997</v>
      </c>
      <c r="DW234" s="65">
        <v>32776.324939999999</v>
      </c>
      <c r="DX234" s="65">
        <v>32814.570359999998</v>
      </c>
      <c r="DY234" s="65">
        <v>34459.123420000004</v>
      </c>
      <c r="DZ234" s="65">
        <v>33273.515399999997</v>
      </c>
      <c r="EA234" s="65">
        <v>32776.324939999999</v>
      </c>
      <c r="EB234" s="65">
        <v>32814.570359999998</v>
      </c>
      <c r="EC234" s="65">
        <v>34459.123420000004</v>
      </c>
      <c r="ED234" s="65">
        <v>33273.515399999997</v>
      </c>
      <c r="EE234" s="65">
        <v>32776.324939999999</v>
      </c>
      <c r="EF234" s="65">
        <v>32814.570359999998</v>
      </c>
      <c r="EG234" s="65">
        <v>34459.123420000004</v>
      </c>
      <c r="EH234" s="65">
        <v>33273.515399999997</v>
      </c>
      <c r="EI234" s="65">
        <v>32776.324939999999</v>
      </c>
      <c r="EJ234" s="65">
        <v>32814.570359999998</v>
      </c>
      <c r="EK234" s="65">
        <v>34459.123420000004</v>
      </c>
      <c r="EL234" s="65">
        <v>33273.515399999997</v>
      </c>
      <c r="EM234" s="65">
        <v>32776.324939999999</v>
      </c>
      <c r="EN234" s="65">
        <v>32814.570359999998</v>
      </c>
      <c r="EO234" s="65">
        <v>34459.123420000004</v>
      </c>
      <c r="EP234" s="65">
        <v>33273.515399999997</v>
      </c>
      <c r="EQ234" s="65">
        <v>32776.324939999999</v>
      </c>
      <c r="ER234" s="65">
        <v>32814.570359999998</v>
      </c>
      <c r="ES234" s="65">
        <v>34459.123420000004</v>
      </c>
      <c r="ET234" s="65">
        <v>33203.915399999998</v>
      </c>
      <c r="EU234" s="65">
        <v>32735.617440000002</v>
      </c>
      <c r="EV234" s="65">
        <v>32284.326359999999</v>
      </c>
      <c r="EW234" s="65">
        <v>34459.123420000004</v>
      </c>
      <c r="EX234" s="65">
        <v>33140.053030000003</v>
      </c>
      <c r="EY234" s="65">
        <v>32776.324939999999</v>
      </c>
      <c r="EZ234" s="65">
        <v>32842.712760000002</v>
      </c>
      <c r="FA234" s="65">
        <v>34488.676220000001</v>
      </c>
      <c r="FB234" s="65">
        <v>33302.051399999997</v>
      </c>
      <c r="FC234" s="65">
        <v>32804.434540000002</v>
      </c>
    </row>
    <row r="235" spans="2:159" ht="12" x14ac:dyDescent="0.2">
      <c r="B235" s="65" t="s">
        <v>1</v>
      </c>
      <c r="C235" s="65" t="s">
        <v>38</v>
      </c>
      <c r="D235" s="65">
        <v>11215.946889999999</v>
      </c>
      <c r="E235" s="65">
        <v>9978.6799790000005</v>
      </c>
      <c r="F235" s="65">
        <v>9272.4210600000006</v>
      </c>
      <c r="G235" s="65">
        <v>11395.89482</v>
      </c>
      <c r="H235" s="65">
        <v>11564.999540000001</v>
      </c>
      <c r="I235" s="65">
        <v>10293.88826</v>
      </c>
      <c r="J235" s="65">
        <v>9580.7732329999999</v>
      </c>
      <c r="K235" s="65">
        <v>11281.512580000001</v>
      </c>
      <c r="L235" s="65">
        <v>13314.749659999999</v>
      </c>
      <c r="M235" s="65">
        <v>12074.779850000001</v>
      </c>
      <c r="N235" s="65">
        <v>11342.87844</v>
      </c>
      <c r="O235" s="65">
        <v>13242.16934</v>
      </c>
      <c r="P235" s="65">
        <v>13314.749659999999</v>
      </c>
      <c r="Q235" s="65">
        <v>11248.34181</v>
      </c>
      <c r="R235" s="65">
        <v>10665.66646</v>
      </c>
      <c r="S235" s="65">
        <v>12728.066639999999</v>
      </c>
      <c r="T235" s="65">
        <v>11691.790859999999</v>
      </c>
      <c r="U235" s="65">
        <v>10379.960230000001</v>
      </c>
      <c r="V235" s="65">
        <v>9752.8524600000001</v>
      </c>
      <c r="W235" s="65">
        <v>11372.0972</v>
      </c>
      <c r="X235" s="65">
        <v>12838.810289999999</v>
      </c>
      <c r="Y235" s="65">
        <v>10948.33776</v>
      </c>
      <c r="Z235" s="65">
        <v>10650.20858</v>
      </c>
      <c r="AA235" s="65">
        <v>12513.67886</v>
      </c>
      <c r="AB235" s="65">
        <v>13314.749659999999</v>
      </c>
      <c r="AC235" s="65">
        <v>4044.3365560000002</v>
      </c>
      <c r="AD235" s="65">
        <v>11104.93202</v>
      </c>
      <c r="AE235" s="65">
        <v>13305.249</v>
      </c>
      <c r="AF235" s="65">
        <v>13679.13357</v>
      </c>
      <c r="AG235" s="65">
        <v>5774.3352480000003</v>
      </c>
      <c r="AH235" s="65">
        <v>6595.1604779999998</v>
      </c>
      <c r="AI235" s="65">
        <v>10297.281800000001</v>
      </c>
      <c r="AJ235" s="65">
        <v>9916.1958140000006</v>
      </c>
      <c r="AK235" s="65">
        <v>13545.802159999999</v>
      </c>
      <c r="AL235" s="65">
        <v>13833.874900000001</v>
      </c>
      <c r="AM235" s="65">
        <v>11857.01268</v>
      </c>
      <c r="AN235" s="65">
        <v>13679.13357</v>
      </c>
      <c r="AO235" s="65">
        <v>13632.71117</v>
      </c>
      <c r="AP235" s="65">
        <v>13833.874900000001</v>
      </c>
      <c r="AQ235" s="65">
        <v>13880.2973</v>
      </c>
      <c r="AR235" s="65">
        <v>13804.57317</v>
      </c>
      <c r="AS235" s="65">
        <v>12980.713669999999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11686.418890000001</v>
      </c>
      <c r="AY235" s="65">
        <v>14113.427600000001</v>
      </c>
      <c r="AZ235" s="65">
        <v>13908.88517</v>
      </c>
      <c r="BA235" s="65">
        <v>13861.683069999999</v>
      </c>
      <c r="BB235" s="65">
        <v>13960.7335</v>
      </c>
      <c r="BC235" s="65">
        <v>14113.427600000001</v>
      </c>
      <c r="BD235" s="65">
        <v>13908.88517</v>
      </c>
      <c r="BE235" s="65">
        <v>13861.683069999999</v>
      </c>
      <c r="BF235" s="65">
        <v>14066.2255</v>
      </c>
      <c r="BG235" s="65">
        <v>14113.427600000001</v>
      </c>
      <c r="BH235" s="65">
        <v>14114.14997</v>
      </c>
      <c r="BI235" s="65">
        <v>14066.251270000001</v>
      </c>
      <c r="BJ235" s="65">
        <v>14273.8123</v>
      </c>
      <c r="BK235" s="65">
        <v>14321.710999999999</v>
      </c>
      <c r="BL235" s="65">
        <v>13804.57317</v>
      </c>
      <c r="BM235" s="65">
        <v>14066.251270000001</v>
      </c>
      <c r="BN235" s="65">
        <v>14273.8123</v>
      </c>
      <c r="BO235" s="65">
        <v>14321.710999999999</v>
      </c>
      <c r="BP235" s="65">
        <v>14640.35097</v>
      </c>
      <c r="BQ235" s="65">
        <v>14590.666520000001</v>
      </c>
      <c r="BR235" s="65">
        <v>14078.1157</v>
      </c>
      <c r="BS235" s="65">
        <v>14855.650250000001</v>
      </c>
      <c r="BT235" s="65">
        <v>16391.784810000001</v>
      </c>
      <c r="BU235" s="65">
        <v>16191.064689999999</v>
      </c>
      <c r="BV235" s="65">
        <v>15462.80156</v>
      </c>
      <c r="BW235" s="65">
        <v>16632.840469999999</v>
      </c>
      <c r="BX235" s="65">
        <v>16391.784810000001</v>
      </c>
      <c r="BY235" s="65">
        <v>14538.48489</v>
      </c>
      <c r="BZ235" s="65">
        <v>15414.11824</v>
      </c>
      <c r="CA235" s="65">
        <v>16632.840469999999</v>
      </c>
      <c r="CB235" s="65">
        <v>16391.784810000001</v>
      </c>
      <c r="CC235" s="65">
        <v>15239.20586</v>
      </c>
      <c r="CD235" s="65">
        <v>14693.68432</v>
      </c>
      <c r="CE235" s="65">
        <v>16632.840469999999</v>
      </c>
      <c r="CF235" s="65">
        <v>16391.784810000001</v>
      </c>
      <c r="CG235" s="65">
        <v>15477.09348</v>
      </c>
      <c r="CH235" s="65">
        <v>16577.212240000001</v>
      </c>
      <c r="CI235" s="65">
        <v>16632.840469999999</v>
      </c>
      <c r="CJ235" s="65">
        <v>16391.784810000001</v>
      </c>
      <c r="CK235" s="65">
        <v>16250.391229999999</v>
      </c>
      <c r="CL235" s="65">
        <v>15722.54824</v>
      </c>
      <c r="CM235" s="65">
        <v>16632.840469999999</v>
      </c>
      <c r="CN235" s="65">
        <v>16391.784810000001</v>
      </c>
      <c r="CO235" s="65">
        <v>15763.41813</v>
      </c>
      <c r="CP235" s="65">
        <v>15587.554239999999</v>
      </c>
      <c r="CQ235" s="65">
        <v>16632.840469999999</v>
      </c>
      <c r="CR235" s="65">
        <v>16391.784810000001</v>
      </c>
      <c r="CS235" s="65">
        <v>15851.82683</v>
      </c>
      <c r="CT235" s="65">
        <v>16471.720239999999</v>
      </c>
      <c r="CU235" s="65">
        <v>16627.05589</v>
      </c>
      <c r="CV235" s="65">
        <v>16391.784810000001</v>
      </c>
      <c r="CW235" s="65">
        <v>15828.700580000001</v>
      </c>
      <c r="CX235" s="65">
        <v>16316.16424</v>
      </c>
      <c r="CY235" s="65">
        <v>16632.840469999999</v>
      </c>
      <c r="CZ235" s="65">
        <v>16391.784810000001</v>
      </c>
      <c r="DA235" s="65">
        <v>16220.65748</v>
      </c>
      <c r="DB235" s="65">
        <v>16347.454239999999</v>
      </c>
      <c r="DC235" s="65">
        <v>16632.840469999999</v>
      </c>
      <c r="DD235" s="65">
        <v>16391.784810000001</v>
      </c>
      <c r="DE235" s="65">
        <v>15535.43389</v>
      </c>
      <c r="DF235" s="65">
        <v>16535.194240000001</v>
      </c>
      <c r="DG235" s="65">
        <v>16632.840469999999</v>
      </c>
      <c r="DH235" s="65">
        <v>16391.784810000001</v>
      </c>
      <c r="DI235" s="65">
        <v>16181.364879999999</v>
      </c>
      <c r="DJ235" s="65">
        <v>16501.848040000001</v>
      </c>
      <c r="DK235" s="65">
        <v>16632.840469999999</v>
      </c>
      <c r="DL235" s="65">
        <v>16391.784810000001</v>
      </c>
      <c r="DM235" s="65">
        <v>16336.156580000001</v>
      </c>
      <c r="DN235" s="65">
        <v>14929.918900000001</v>
      </c>
      <c r="DO235" s="65">
        <v>16577.76467</v>
      </c>
      <c r="DP235" s="65">
        <v>16391.784810000001</v>
      </c>
      <c r="DQ235" s="65">
        <v>14564.27052</v>
      </c>
      <c r="DR235" s="65">
        <v>14330.52766</v>
      </c>
      <c r="DS235" s="65">
        <v>16632.840469999999</v>
      </c>
      <c r="DT235" s="65">
        <v>16391.784810000001</v>
      </c>
      <c r="DU235" s="65">
        <v>15697.43158</v>
      </c>
      <c r="DV235" s="65">
        <v>16577.212240000001</v>
      </c>
      <c r="DW235" s="65">
        <v>16632.840469999999</v>
      </c>
      <c r="DX235" s="65">
        <v>16391.784810000001</v>
      </c>
      <c r="DY235" s="65">
        <v>16139.43809</v>
      </c>
      <c r="DZ235" s="65">
        <v>15292.57</v>
      </c>
      <c r="EA235" s="65">
        <v>15996.553519999999</v>
      </c>
      <c r="EB235" s="65">
        <v>16391.784810000001</v>
      </c>
      <c r="EC235" s="65">
        <v>16336.156580000001</v>
      </c>
      <c r="ED235" s="65">
        <v>14002.572700000001</v>
      </c>
      <c r="EE235" s="65">
        <v>16632.840469999999</v>
      </c>
      <c r="EF235" s="65">
        <v>16391.784810000001</v>
      </c>
      <c r="EG235" s="65">
        <v>16142.443579999999</v>
      </c>
      <c r="EH235" s="65">
        <v>15432.08764</v>
      </c>
      <c r="EI235" s="65">
        <v>16632.840469999999</v>
      </c>
      <c r="EJ235" s="65">
        <v>16391.784810000001</v>
      </c>
      <c r="EK235" s="65">
        <v>16336.156580000001</v>
      </c>
      <c r="EL235" s="65">
        <v>14997.48991</v>
      </c>
      <c r="EM235" s="65">
        <v>16549.24007</v>
      </c>
      <c r="EN235" s="65">
        <v>16391.784810000001</v>
      </c>
      <c r="EO235" s="65">
        <v>16336.156580000001</v>
      </c>
      <c r="EP235" s="65">
        <v>16577.212240000001</v>
      </c>
      <c r="EQ235" s="65">
        <v>16632.840469999999</v>
      </c>
      <c r="ER235" s="65">
        <v>16391.784810000001</v>
      </c>
      <c r="ES235" s="65">
        <v>16336.156580000001</v>
      </c>
      <c r="ET235" s="65">
        <v>16239.796200000001</v>
      </c>
      <c r="EU235" s="65">
        <v>16116.168470000001</v>
      </c>
      <c r="EV235" s="65">
        <v>16051.13831</v>
      </c>
      <c r="EW235" s="65">
        <v>16336.156580000001</v>
      </c>
      <c r="EX235" s="65">
        <v>16450.26424</v>
      </c>
      <c r="EY235" s="65">
        <v>16632.840469999999</v>
      </c>
      <c r="EZ235" s="65">
        <v>16391.784810000001</v>
      </c>
      <c r="FA235" s="65">
        <v>16336.156580000001</v>
      </c>
      <c r="FB235" s="65">
        <v>16577.212240000001</v>
      </c>
      <c r="FC235" s="65">
        <v>16589.945930000002</v>
      </c>
    </row>
    <row r="236" spans="2:159" ht="12" x14ac:dyDescent="0.2">
      <c r="B236" s="65" t="s">
        <v>1</v>
      </c>
      <c r="C236" s="65" t="s">
        <v>39</v>
      </c>
      <c r="D236" s="65">
        <v>6869.3027419999999</v>
      </c>
      <c r="E236" s="65">
        <v>6772.8095999999996</v>
      </c>
      <c r="F236" s="65">
        <v>7726.8641399999997</v>
      </c>
      <c r="G236" s="65">
        <v>5797.2633699999997</v>
      </c>
      <c r="H236" s="65">
        <v>8345.5844799999995</v>
      </c>
      <c r="I236" s="65">
        <v>5732.2667520000005</v>
      </c>
      <c r="J236" s="65">
        <v>6286.3673410000001</v>
      </c>
      <c r="K236" s="65">
        <v>6678.5038039999999</v>
      </c>
      <c r="L236" s="65">
        <v>7881.7770200000004</v>
      </c>
      <c r="M236" s="65">
        <v>5793.6851349999997</v>
      </c>
      <c r="N236" s="65">
        <v>6393.6963580000001</v>
      </c>
      <c r="O236" s="65">
        <v>7167.4026629999998</v>
      </c>
      <c r="P236" s="65">
        <v>6666.8644800000002</v>
      </c>
      <c r="Q236" s="65">
        <v>8163.3527160000003</v>
      </c>
      <c r="R236" s="65">
        <v>8426.3089720000007</v>
      </c>
      <c r="S236" s="65">
        <v>7896.9993780000004</v>
      </c>
      <c r="T236" s="65">
        <v>5785.6020120000003</v>
      </c>
      <c r="U236" s="65">
        <v>6298.6956479999999</v>
      </c>
      <c r="V236" s="65">
        <v>5553.2746260000004</v>
      </c>
      <c r="W236" s="65">
        <v>6974.3182850000003</v>
      </c>
      <c r="X236" s="65">
        <v>7907.2758999999996</v>
      </c>
      <c r="Y236" s="65">
        <v>4455.1663749999998</v>
      </c>
      <c r="Z236" s="65">
        <v>9331.6136399999996</v>
      </c>
      <c r="AA236" s="65">
        <v>7812.2743499999997</v>
      </c>
      <c r="AB236" s="65">
        <v>9386.1844799999999</v>
      </c>
      <c r="AC236" s="65">
        <v>6269.015703</v>
      </c>
      <c r="AD236" s="65">
        <v>6639.8888310000002</v>
      </c>
      <c r="AE236" s="65">
        <v>6136.8206120000004</v>
      </c>
      <c r="AF236" s="65">
        <v>8887.4088609999999</v>
      </c>
      <c r="AG236" s="65">
        <v>3902.6016</v>
      </c>
      <c r="AH236" s="65">
        <v>8066.5556399999996</v>
      </c>
      <c r="AI236" s="65">
        <v>7432.9816259999998</v>
      </c>
      <c r="AJ236" s="65">
        <v>9177.5943060000009</v>
      </c>
      <c r="AK236" s="65">
        <v>2176.4094020000002</v>
      </c>
      <c r="AL236" s="65">
        <v>7880.1860219999999</v>
      </c>
      <c r="AM236" s="65">
        <v>6566.3113290000001</v>
      </c>
      <c r="AN236" s="65">
        <v>9386.1844799999999</v>
      </c>
      <c r="AO236" s="65">
        <v>9429.8411520000009</v>
      </c>
      <c r="AP236" s="65">
        <v>9239.7702549999995</v>
      </c>
      <c r="AQ236" s="65">
        <v>7062.3155319999996</v>
      </c>
      <c r="AR236" s="65">
        <v>9182.1064800000004</v>
      </c>
      <c r="AS236" s="65">
        <v>8079.1871039999996</v>
      </c>
      <c r="AT236" s="65">
        <v>7995.8735919999999</v>
      </c>
      <c r="AU236" s="65">
        <v>7769.360576</v>
      </c>
      <c r="AV236" s="65">
        <v>9386.1844799999999</v>
      </c>
      <c r="AW236" s="65">
        <v>4096.7519039999997</v>
      </c>
      <c r="AX236" s="65">
        <v>9331.6136399999996</v>
      </c>
      <c r="AY236" s="65">
        <v>8260.933927</v>
      </c>
      <c r="AZ236" s="65">
        <v>9386.1844799999999</v>
      </c>
      <c r="BA236" s="65">
        <v>8079.1871039999996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8563.4702429999998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9386.1844799999999</v>
      </c>
      <c r="BQ236" s="65">
        <v>9534.0683059999992</v>
      </c>
      <c r="BR236" s="65">
        <v>9331.6136399999996</v>
      </c>
      <c r="BS236" s="65">
        <v>9415.5928000000004</v>
      </c>
      <c r="BT236" s="65">
        <v>9641.60448</v>
      </c>
      <c r="BU236" s="65">
        <v>9429.8411520000009</v>
      </c>
      <c r="BV236" s="65">
        <v>9677.8886399999992</v>
      </c>
      <c r="BW236" s="65">
        <v>9621.2927999999993</v>
      </c>
      <c r="BX236" s="65">
        <v>9467.02448</v>
      </c>
      <c r="BY236" s="65">
        <v>9429.8411520000009</v>
      </c>
      <c r="BZ236" s="65">
        <v>9677.8886399999992</v>
      </c>
      <c r="CA236" s="65">
        <v>9621.2927999999993</v>
      </c>
      <c r="CB236" s="65">
        <v>9734.4844799999992</v>
      </c>
      <c r="CC236" s="65">
        <v>9583.6331520000003</v>
      </c>
      <c r="CD236" s="65">
        <v>9369.2336400000004</v>
      </c>
      <c r="CE236" s="65">
        <v>9621.2927999999993</v>
      </c>
      <c r="CF236" s="65">
        <v>9734.4844799999992</v>
      </c>
      <c r="CG236" s="65">
        <v>9626.8331519999992</v>
      </c>
      <c r="CH236" s="65">
        <v>9623.1686399999999</v>
      </c>
      <c r="CI236" s="65">
        <v>9621.2927999999993</v>
      </c>
      <c r="CJ236" s="65">
        <v>9619.2444799999994</v>
      </c>
      <c r="CK236" s="65">
        <v>9736.5611520000002</v>
      </c>
      <c r="CL236" s="65">
        <v>9526.5536400000001</v>
      </c>
      <c r="CM236" s="65">
        <v>9621.2927999999993</v>
      </c>
      <c r="CN236" s="65">
        <v>9526.9211579999992</v>
      </c>
      <c r="CO236" s="65">
        <v>9779.7611519999991</v>
      </c>
      <c r="CP236" s="65">
        <v>9635.1386399999992</v>
      </c>
      <c r="CQ236" s="65">
        <v>9621.2927999999993</v>
      </c>
      <c r="CR236" s="65">
        <v>9734.4844799999992</v>
      </c>
      <c r="CS236" s="65">
        <v>9779.7611519999991</v>
      </c>
      <c r="CT236" s="65">
        <v>9677.8886399999992</v>
      </c>
      <c r="CU236" s="65">
        <v>9524.3927999999996</v>
      </c>
      <c r="CV236" s="65">
        <v>9734.4844799999992</v>
      </c>
      <c r="CW236" s="65">
        <v>9429.8411520000009</v>
      </c>
      <c r="CX236" s="65">
        <v>9677.8886399999992</v>
      </c>
      <c r="CY236" s="65">
        <v>9621.2927999999993</v>
      </c>
      <c r="CZ236" s="65">
        <v>9734.4844799999992</v>
      </c>
      <c r="DA236" s="65">
        <v>9429.8411520000009</v>
      </c>
      <c r="DB236" s="65">
        <v>9500.9036400000005</v>
      </c>
      <c r="DC236" s="65">
        <v>9621.2927999999993</v>
      </c>
      <c r="DD236" s="65">
        <v>9734.4844799999992</v>
      </c>
      <c r="DE236" s="65">
        <v>9736.5611520000002</v>
      </c>
      <c r="DF236" s="65">
        <v>9677.8886399999992</v>
      </c>
      <c r="DG236" s="65">
        <v>9621.2927999999993</v>
      </c>
      <c r="DH236" s="65">
        <v>9734.4844799999992</v>
      </c>
      <c r="DI236" s="65">
        <v>9681.2651519999999</v>
      </c>
      <c r="DJ236" s="65">
        <v>9677.8886399999992</v>
      </c>
      <c r="DK236" s="65">
        <v>9621.2927999999993</v>
      </c>
      <c r="DL236" s="65">
        <v>9734.4844799999992</v>
      </c>
      <c r="DM236" s="65">
        <v>9779.7611519999991</v>
      </c>
      <c r="DN236" s="65">
        <v>7452.2217609999998</v>
      </c>
      <c r="DO236" s="65">
        <v>9621.2927999999993</v>
      </c>
      <c r="DP236" s="65">
        <v>9734.4844799999992</v>
      </c>
      <c r="DQ236" s="65">
        <v>9485.1371519999993</v>
      </c>
      <c r="DR236" s="65">
        <v>9677.8886399999992</v>
      </c>
      <c r="DS236" s="65">
        <v>9608.7575469999992</v>
      </c>
      <c r="DT236" s="65">
        <v>9734.4844799999992</v>
      </c>
      <c r="DU236" s="65">
        <v>9663.9851519999993</v>
      </c>
      <c r="DV236" s="65">
        <v>9677.8886399999992</v>
      </c>
      <c r="DW236" s="65">
        <v>9621.2927999999993</v>
      </c>
      <c r="DX236" s="65">
        <v>9734.4844799999992</v>
      </c>
      <c r="DY236" s="65">
        <v>9608.6891520000008</v>
      </c>
      <c r="DZ236" s="65">
        <v>9466.7036399999997</v>
      </c>
      <c r="EA236" s="65">
        <v>9621.2927999999993</v>
      </c>
      <c r="EB236" s="65">
        <v>9734.4844799999992</v>
      </c>
      <c r="EC236" s="65">
        <v>9779.7611519999991</v>
      </c>
      <c r="ED236" s="65">
        <v>9331.6136399999996</v>
      </c>
      <c r="EE236" s="65">
        <v>9621.2927999999993</v>
      </c>
      <c r="EF236" s="65">
        <v>9734.4844799999992</v>
      </c>
      <c r="EG236" s="65">
        <v>9779.7611519999991</v>
      </c>
      <c r="EH236" s="65">
        <v>9631.2519030000003</v>
      </c>
      <c r="EI236" s="65">
        <v>9621.2927999999993</v>
      </c>
      <c r="EJ236" s="65">
        <v>9734.4844799999992</v>
      </c>
      <c r="EK236" s="65">
        <v>9779.7611519999991</v>
      </c>
      <c r="EL236" s="65">
        <v>9677.8886399999992</v>
      </c>
      <c r="EM236" s="65">
        <v>9566.8927999999996</v>
      </c>
      <c r="EN236" s="65">
        <v>9734.4844799999992</v>
      </c>
      <c r="EO236" s="65">
        <v>9779.7611519999991</v>
      </c>
      <c r="EP236" s="65">
        <v>9677.8886399999992</v>
      </c>
      <c r="EQ236" s="65">
        <v>9621.2927999999993</v>
      </c>
      <c r="ER236" s="65">
        <v>9564.2044800000003</v>
      </c>
      <c r="ES236" s="65">
        <v>9779.7611519999991</v>
      </c>
      <c r="ET236" s="65">
        <v>9677.8886399999992</v>
      </c>
      <c r="EU236" s="65">
        <v>9277.0427999999993</v>
      </c>
      <c r="EV236" s="65">
        <v>9734.4844799999992</v>
      </c>
      <c r="EW236" s="65">
        <v>9779.7611519999991</v>
      </c>
      <c r="EX236" s="65">
        <v>9466.7036399999997</v>
      </c>
      <c r="EY236" s="65">
        <v>9529.4928</v>
      </c>
      <c r="EZ236" s="65">
        <v>9734.4844799999992</v>
      </c>
      <c r="FA236" s="65">
        <v>9779.7611519999991</v>
      </c>
      <c r="FB236" s="65">
        <v>9563.3186399999995</v>
      </c>
      <c r="FC236" s="65">
        <v>9452.9928</v>
      </c>
    </row>
    <row r="237" spans="2:159" ht="12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958.42005870000003</v>
      </c>
      <c r="Y237" s="65">
        <v>1032.32752</v>
      </c>
      <c r="Z237" s="65">
        <v>1355.6238639999999</v>
      </c>
      <c r="AA237" s="65">
        <v>2639.1988470000001</v>
      </c>
      <c r="AB237" s="65">
        <v>1416.204039</v>
      </c>
      <c r="AC237" s="65">
        <v>5074.8844989999998</v>
      </c>
      <c r="AD237" s="65">
        <v>3157.2687580000002</v>
      </c>
      <c r="AE237" s="65">
        <v>3528.7226230000001</v>
      </c>
      <c r="AF237" s="65">
        <v>3963.1341320000001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9126.9052740000006</v>
      </c>
      <c r="AL237" s="65">
        <v>4628.2856039999997</v>
      </c>
      <c r="AM237" s="65">
        <v>4839.5536659999998</v>
      </c>
      <c r="AN237" s="65">
        <v>5430.1463759999997</v>
      </c>
      <c r="AO237" s="65">
        <v>9126.9052740000006</v>
      </c>
      <c r="AQ237" s="65">
        <v>5515.6896180000003</v>
      </c>
      <c r="AR237" s="65">
        <v>7252.3422170000003</v>
      </c>
      <c r="AS237" s="65">
        <v>6520.3522919999996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8145.0845719999998</v>
      </c>
      <c r="BF237" s="65">
        <v>4935.0760520000003</v>
      </c>
      <c r="BG237" s="65">
        <v>5515.6896180000003</v>
      </c>
      <c r="BH237" s="65">
        <v>7252.3422170000003</v>
      </c>
      <c r="BI237" s="65">
        <v>7427.1841130000003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2891.6549180000002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ht="12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1047</v>
      </c>
      <c r="H238" s="65">
        <v>1047</v>
      </c>
      <c r="I238" s="65">
        <v>1047</v>
      </c>
      <c r="J238" s="65">
        <v>1047</v>
      </c>
      <c r="K238" s="65">
        <v>1047</v>
      </c>
      <c r="L238" s="65">
        <v>2476.416545</v>
      </c>
      <c r="M238" s="65">
        <v>1047</v>
      </c>
      <c r="N238" s="65">
        <v>1047</v>
      </c>
      <c r="O238" s="65">
        <v>1047</v>
      </c>
      <c r="P238" s="65">
        <v>1669.826644</v>
      </c>
      <c r="Q238" s="65">
        <v>1047</v>
      </c>
      <c r="R238" s="65">
        <v>1047</v>
      </c>
      <c r="S238" s="65">
        <v>1047</v>
      </c>
      <c r="T238" s="65">
        <v>1047</v>
      </c>
      <c r="U238" s="65">
        <v>1047</v>
      </c>
      <c r="V238" s="65">
        <v>1047</v>
      </c>
      <c r="W238" s="65">
        <v>1047</v>
      </c>
      <c r="X238" s="65">
        <v>7347</v>
      </c>
      <c r="Y238" s="65">
        <v>3799.8288870000001</v>
      </c>
      <c r="Z238" s="65">
        <v>1047</v>
      </c>
      <c r="AA238" s="65">
        <v>2729.0663049999998</v>
      </c>
      <c r="AB238" s="65">
        <v>2982.1748750000002</v>
      </c>
      <c r="AC238" s="65">
        <v>10444</v>
      </c>
      <c r="AD238" s="65">
        <v>10402</v>
      </c>
      <c r="AE238" s="65">
        <v>1588</v>
      </c>
      <c r="AF238" s="65">
        <v>9716</v>
      </c>
      <c r="AG238" s="65">
        <v>10444</v>
      </c>
      <c r="AH238" s="65">
        <v>9486.135397</v>
      </c>
      <c r="AI238" s="65">
        <v>4110.0121349999999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8949.1579280000005</v>
      </c>
      <c r="AO238" s="65">
        <v>10444</v>
      </c>
      <c r="AP238" s="65">
        <v>10190</v>
      </c>
      <c r="AQ238" s="65">
        <v>7128.3328590000001</v>
      </c>
      <c r="AR238" s="65">
        <v>9716</v>
      </c>
      <c r="AS238" s="65">
        <v>10444</v>
      </c>
      <c r="AT238" s="65">
        <v>10402</v>
      </c>
      <c r="AU238" s="65">
        <v>8840.6229980000007</v>
      </c>
      <c r="AV238" s="65">
        <v>8680.7535289999996</v>
      </c>
      <c r="AW238" s="65">
        <v>7903.6279930000001</v>
      </c>
      <c r="AX238" s="65">
        <v>10402</v>
      </c>
      <c r="AY238" s="65">
        <v>10318</v>
      </c>
      <c r="AZ238" s="65">
        <v>9716</v>
      </c>
      <c r="BA238" s="65">
        <v>9754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10371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ht="12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781.02802110000005</v>
      </c>
      <c r="U239" s="65">
        <v>539.47799999999995</v>
      </c>
      <c r="V239" s="65">
        <v>464.91386</v>
      </c>
      <c r="W239" s="65">
        <v>694.18124999999998</v>
      </c>
      <c r="X239" s="65">
        <v>854.7335941</v>
      </c>
      <c r="Y239" s="65">
        <v>539.47799999999995</v>
      </c>
      <c r="Z239" s="65">
        <v>503.50895850000001</v>
      </c>
      <c r="AA239" s="65">
        <v>694.18124999999998</v>
      </c>
      <c r="AB239" s="65">
        <v>817.56024760000003</v>
      </c>
      <c r="AC239" s="65">
        <v>925.95137620000003</v>
      </c>
      <c r="AD239" s="65">
        <v>1107.6523500000001</v>
      </c>
      <c r="AE239" s="65">
        <v>896.7331428</v>
      </c>
      <c r="AF239" s="65">
        <v>863.84597710000003</v>
      </c>
      <c r="AG239" s="65">
        <v>972.75400990000003</v>
      </c>
      <c r="AH239" s="65">
        <v>976.83844309999995</v>
      </c>
      <c r="AI239" s="65">
        <v>1318.63375</v>
      </c>
      <c r="AJ239" s="65">
        <v>792.85886619999997</v>
      </c>
      <c r="AK239" s="65">
        <v>663.02593420000005</v>
      </c>
      <c r="AL239" s="65">
        <v>1004.5351910000001</v>
      </c>
      <c r="AM239" s="65">
        <v>1318.63375</v>
      </c>
      <c r="AN239" s="65">
        <v>844.1132212</v>
      </c>
      <c r="AO239" s="65">
        <v>1024.7668000000001</v>
      </c>
      <c r="AP239" s="65">
        <v>1107.6523500000001</v>
      </c>
      <c r="AQ239" s="65">
        <v>1018.553441</v>
      </c>
      <c r="AR239" s="65">
        <v>888.14381460000004</v>
      </c>
      <c r="AS239" s="65">
        <v>759.37499439999999</v>
      </c>
      <c r="AT239" s="65">
        <v>1107.6523500000001</v>
      </c>
      <c r="AU239" s="65">
        <v>1318.63375</v>
      </c>
      <c r="AV239" s="65">
        <v>932.20840199999998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2573.203661</v>
      </c>
      <c r="BE239" s="65">
        <v>1024.7668000000001</v>
      </c>
      <c r="BF239" s="65">
        <v>403.33576090000003</v>
      </c>
      <c r="BG239" s="65">
        <v>1318.63375</v>
      </c>
      <c r="BH239" s="65">
        <v>2755.0026939999998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429.11411470000002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458.64562669999998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1027.115323</v>
      </c>
      <c r="EU239" s="65">
        <v>1007.85018</v>
      </c>
      <c r="EV239" s="65">
        <v>5794.45345</v>
      </c>
      <c r="EW239" s="65">
        <v>1024.7668000000001</v>
      </c>
      <c r="EX239" s="65">
        <v>1107.6523500000001</v>
      </c>
      <c r="EY239" s="65">
        <v>1007.865964</v>
      </c>
      <c r="EZ239" s="65">
        <v>5794.45345</v>
      </c>
      <c r="FA239" s="65">
        <v>1024.7668000000001</v>
      </c>
      <c r="FB239" s="65">
        <v>1107.6523500000001</v>
      </c>
    </row>
    <row r="240" spans="2:159" ht="12" x14ac:dyDescent="0.2">
      <c r="B240" s="65" t="s">
        <v>1</v>
      </c>
      <c r="C240" s="65" t="s">
        <v>43</v>
      </c>
      <c r="F240" s="65">
        <v>293.18774999999999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619.96551699999998</v>
      </c>
      <c r="BE240" s="65">
        <v>651.30695379999997</v>
      </c>
      <c r="BF240" s="65">
        <v>661.06850480000003</v>
      </c>
      <c r="BG240" s="65">
        <v>649.11891249999996</v>
      </c>
      <c r="BH240" s="65">
        <v>725.161609</v>
      </c>
      <c r="BI240" s="65">
        <v>758.08156080000003</v>
      </c>
      <c r="BJ240" s="65">
        <v>767.77308649999998</v>
      </c>
      <c r="BK240" s="65">
        <v>755.53481420000003</v>
      </c>
      <c r="BL240" s="65">
        <v>1089.110447</v>
      </c>
      <c r="BM240" s="65">
        <v>1128.6149210000001</v>
      </c>
      <c r="BN240" s="65">
        <v>1137.3589039999999</v>
      </c>
      <c r="BO240" s="65">
        <v>1124.8233809999999</v>
      </c>
      <c r="BP240" s="65">
        <v>1087.7485959999999</v>
      </c>
      <c r="BQ240" s="65">
        <v>1123.4552470000001</v>
      </c>
      <c r="BR240" s="65">
        <v>1137.6812</v>
      </c>
      <c r="BS240" s="65">
        <v>1124.8233809999999</v>
      </c>
      <c r="BT240" s="65">
        <v>832.19442079999999</v>
      </c>
      <c r="BU240" s="65">
        <v>873.20651080000005</v>
      </c>
      <c r="BV240" s="65">
        <v>925.36675000000002</v>
      </c>
      <c r="BW240" s="65">
        <v>1124.8233809999999</v>
      </c>
      <c r="BX240" s="65">
        <v>957.25951989999999</v>
      </c>
      <c r="BY240" s="65">
        <v>1128.6149210000001</v>
      </c>
      <c r="BZ240" s="65">
        <v>1146.3087720000001</v>
      </c>
      <c r="CA240" s="65">
        <v>1124.8233809999999</v>
      </c>
      <c r="CB240" s="65">
        <v>1118.5041490000001</v>
      </c>
      <c r="CC240" s="65">
        <v>1128.6149210000001</v>
      </c>
      <c r="CD240" s="65">
        <v>1146.3087720000001</v>
      </c>
      <c r="CE240" s="65">
        <v>1124.8233809999999</v>
      </c>
      <c r="CF240" s="65">
        <v>1111.9885529999999</v>
      </c>
      <c r="CG240" s="65">
        <v>1123.2397309999999</v>
      </c>
      <c r="CH240" s="65">
        <v>1146.3087720000001</v>
      </c>
      <c r="CI240" s="65">
        <v>1124.8233809999999</v>
      </c>
      <c r="CJ240" s="65">
        <v>1118.5041490000001</v>
      </c>
      <c r="CK240" s="65">
        <v>1128.6149210000001</v>
      </c>
      <c r="CL240" s="65">
        <v>1146.3087720000001</v>
      </c>
      <c r="CM240" s="65">
        <v>1124.8233809999999</v>
      </c>
      <c r="CN240" s="65">
        <v>1166.036922</v>
      </c>
      <c r="CO240" s="65">
        <v>1176.5773690000001</v>
      </c>
      <c r="CP240" s="65">
        <v>1183.5468330000001</v>
      </c>
      <c r="CQ240" s="65">
        <v>1172.624701</v>
      </c>
      <c r="CR240" s="65">
        <v>1317.1975030000001</v>
      </c>
      <c r="CS240" s="65">
        <v>1329.1043729999999</v>
      </c>
      <c r="CT240" s="65">
        <v>1349.9413959999999</v>
      </c>
      <c r="CU240" s="65">
        <v>1324.6392969999999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1484.4923289999999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1484.2273640000001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1502.075572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1464.3255590000001</v>
      </c>
      <c r="FA240" s="65">
        <v>1491.53325</v>
      </c>
      <c r="FB240" s="65">
        <v>1514.9167500000001</v>
      </c>
      <c r="FC240" s="65">
        <v>1486.5225</v>
      </c>
    </row>
    <row r="241" spans="2:159" ht="12" x14ac:dyDescent="0.2">
      <c r="B241" s="65" t="s">
        <v>1</v>
      </c>
      <c r="C241" s="65" t="s">
        <v>44</v>
      </c>
      <c r="CV241" s="65">
        <v>490.10484700000001</v>
      </c>
      <c r="CX241" s="65">
        <v>44.306353360000003</v>
      </c>
      <c r="CY241" s="65">
        <v>256.5392559</v>
      </c>
      <c r="CZ241" s="65">
        <v>1927.478611</v>
      </c>
      <c r="DA241" s="65">
        <v>468.96242990000002</v>
      </c>
      <c r="DC241" s="65">
        <v>1008.914585</v>
      </c>
      <c r="DD241" s="65">
        <v>1993.754027</v>
      </c>
      <c r="DE241" s="65">
        <v>341.71205420000001</v>
      </c>
      <c r="DF241" s="65">
        <v>180.23892430000001</v>
      </c>
      <c r="DG241" s="65">
        <v>835.41443019999997</v>
      </c>
      <c r="DH241" s="65">
        <v>1993.754027</v>
      </c>
      <c r="DI241" s="65">
        <v>485.08747519999997</v>
      </c>
      <c r="DJ241" s="65">
        <v>180.23892430000001</v>
      </c>
      <c r="DK241" s="65">
        <v>857.26524759999995</v>
      </c>
      <c r="DL241" s="65">
        <v>1993.754027</v>
      </c>
      <c r="DM241" s="65">
        <v>485.08747519999997</v>
      </c>
      <c r="DN241" s="65">
        <v>78.558056500000006</v>
      </c>
      <c r="DP241" s="65">
        <v>1993.754027</v>
      </c>
      <c r="DS241" s="65">
        <v>14.49419046</v>
      </c>
      <c r="DT241" s="65">
        <v>1993.754027</v>
      </c>
      <c r="DU241" s="65">
        <v>485.08747519999997</v>
      </c>
      <c r="DV241" s="65">
        <v>180.23892430000001</v>
      </c>
      <c r="DX241" s="65">
        <v>1993.754027</v>
      </c>
      <c r="DZ241" s="65">
        <v>155.44193039999999</v>
      </c>
      <c r="EA241" s="65">
        <v>483.62676599999998</v>
      </c>
      <c r="EB241" s="65">
        <v>1993.754027</v>
      </c>
      <c r="EE241" s="65">
        <v>413.35874289999998</v>
      </c>
      <c r="EF241" s="65">
        <v>1993.754027</v>
      </c>
      <c r="EG241" s="65">
        <v>485.08747519999997</v>
      </c>
      <c r="EI241" s="65">
        <v>634.02426070000001</v>
      </c>
      <c r="EJ241" s="65">
        <v>1595.983792</v>
      </c>
      <c r="EK241" s="65">
        <v>485.08747519999997</v>
      </c>
      <c r="EL241" s="65">
        <v>180.23892430000001</v>
      </c>
      <c r="EN241" s="65">
        <v>1993.754027</v>
      </c>
      <c r="EO241" s="65">
        <v>485.08747519999997</v>
      </c>
      <c r="EP241" s="65">
        <v>180.23892430000001</v>
      </c>
      <c r="EQ241" s="65">
        <v>1043.6056229999999</v>
      </c>
      <c r="ER241" s="65">
        <v>1387.777317</v>
      </c>
      <c r="ES241" s="65">
        <v>509.68400000000003</v>
      </c>
      <c r="ET241" s="65">
        <v>189.37799999999999</v>
      </c>
      <c r="EW241" s="65">
        <v>509.68400000000003</v>
      </c>
      <c r="EY241" s="65">
        <v>485.11717850000002</v>
      </c>
      <c r="FA241" s="65">
        <v>509.68400000000003</v>
      </c>
      <c r="FC241" s="65">
        <v>827.65308319999997</v>
      </c>
    </row>
    <row r="242" spans="2:159" ht="12" x14ac:dyDescent="0.2">
      <c r="B242" s="65" t="s">
        <v>1</v>
      </c>
      <c r="C242" s="65" t="s">
        <v>45</v>
      </c>
      <c r="AL242" s="65">
        <v>265.18428</v>
      </c>
      <c r="AN242" s="65">
        <v>1785.749047</v>
      </c>
      <c r="AP242" s="65">
        <v>265.18428</v>
      </c>
      <c r="AR242" s="65">
        <v>2933.3964799999999</v>
      </c>
      <c r="AT242" s="65">
        <v>265.18428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2974.6124799999998</v>
      </c>
      <c r="BQ242" s="65">
        <v>723.73383999999999</v>
      </c>
      <c r="BR242" s="65">
        <v>268.91028</v>
      </c>
      <c r="BS242" s="65">
        <v>1557.0237199999999</v>
      </c>
      <c r="BT242" s="65">
        <v>3180.6924800000002</v>
      </c>
      <c r="BU242" s="65">
        <v>60.167999999999999</v>
      </c>
      <c r="BV242" s="65">
        <v>287.54028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713.70583999999997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3121.175115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268.91028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1557.0237199999999</v>
      </c>
      <c r="DP242" s="65">
        <v>3180.6924800000002</v>
      </c>
      <c r="DQ242" s="65">
        <v>773.87383999999997</v>
      </c>
      <c r="DR242" s="65">
        <v>18.63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325.01233189999999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1664.89372</v>
      </c>
      <c r="EV242" s="65">
        <v>3180.6924800000002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ht="12" x14ac:dyDescent="0.2">
      <c r="B243" s="65" t="s">
        <v>1</v>
      </c>
      <c r="C243" s="65" t="s">
        <v>46</v>
      </c>
    </row>
    <row r="244" spans="2:159" ht="12" x14ac:dyDescent="0.2">
      <c r="B244" s="65" t="s">
        <v>1</v>
      </c>
      <c r="C244" s="65" t="s">
        <v>47</v>
      </c>
    </row>
    <row r="245" spans="2:159" ht="12" x14ac:dyDescent="0.2">
      <c r="B245" s="65" t="s">
        <v>1</v>
      </c>
      <c r="C245" s="65" t="s">
        <v>15</v>
      </c>
      <c r="D245" s="65">
        <v>52885.24583</v>
      </c>
      <c r="E245" s="65">
        <v>52748.986940000003</v>
      </c>
      <c r="F245" s="65">
        <v>49869.982170000003</v>
      </c>
      <c r="G245" s="65">
        <v>50928.131240000002</v>
      </c>
      <c r="H245" s="65">
        <v>55076.857580000004</v>
      </c>
      <c r="I245" s="65">
        <v>53548.946830000001</v>
      </c>
      <c r="J245" s="65">
        <v>49588.331039999997</v>
      </c>
      <c r="K245" s="65">
        <v>52128.980060000002</v>
      </c>
      <c r="L245" s="65">
        <v>58310.65165</v>
      </c>
      <c r="M245" s="65">
        <v>54157.947560000001</v>
      </c>
      <c r="N245" s="65">
        <v>52584.994769999998</v>
      </c>
      <c r="O245" s="65">
        <v>55215.800880000003</v>
      </c>
      <c r="P245" s="65">
        <v>56376.522929999999</v>
      </c>
      <c r="Q245" s="65">
        <v>55671.361299999997</v>
      </c>
      <c r="R245" s="65">
        <v>53972.257660000003</v>
      </c>
      <c r="S245" s="65">
        <v>55393.363640000003</v>
      </c>
      <c r="T245" s="65">
        <v>53234.518120000001</v>
      </c>
      <c r="U245" s="65">
        <v>52258.810940000003</v>
      </c>
      <c r="V245" s="65">
        <v>49946.410920000002</v>
      </c>
      <c r="W245" s="65">
        <v>52415.481650000002</v>
      </c>
      <c r="X245" s="65">
        <v>60365.168409999998</v>
      </c>
      <c r="Y245" s="65">
        <v>52745.976840000003</v>
      </c>
      <c r="Z245" s="65">
        <v>53621.387699999999</v>
      </c>
      <c r="AA245" s="65">
        <v>56814.248390000001</v>
      </c>
      <c r="AB245" s="65">
        <v>58826.25187</v>
      </c>
      <c r="AC245" s="65">
        <v>59202.051420000003</v>
      </c>
      <c r="AD245" s="65">
        <v>58209.375249999997</v>
      </c>
      <c r="AE245" s="65">
        <v>56331.299160000002</v>
      </c>
      <c r="AF245" s="65">
        <v>67733.094110000005</v>
      </c>
      <c r="AG245" s="65">
        <v>61498.58395</v>
      </c>
      <c r="AH245" s="65">
        <v>60925.204039999997</v>
      </c>
      <c r="AI245" s="65">
        <v>58969.39256</v>
      </c>
      <c r="AJ245" s="65">
        <v>68086.884770000004</v>
      </c>
      <c r="AK245" s="65">
        <v>68511.831349999993</v>
      </c>
      <c r="AL245" s="65">
        <v>67653.158639999994</v>
      </c>
      <c r="AM245" s="65">
        <v>66098.745200000005</v>
      </c>
      <c r="AN245" s="65">
        <v>71306.378190000003</v>
      </c>
      <c r="AO245" s="65">
        <v>69472.801259999993</v>
      </c>
      <c r="AP245" s="65">
        <v>66311.153340000004</v>
      </c>
      <c r="AQ245" s="65">
        <v>65804.422529999996</v>
      </c>
      <c r="AR245" s="65">
        <v>75008.455730000001</v>
      </c>
      <c r="AS245" s="65">
        <v>71503.427549999993</v>
      </c>
      <c r="AT245" s="65">
        <v>70341.191330000001</v>
      </c>
      <c r="AU245" s="65">
        <v>68651.122319999995</v>
      </c>
      <c r="AV245" s="65">
        <v>71392.267370000001</v>
      </c>
      <c r="AW245" s="65">
        <v>69502.021170000007</v>
      </c>
      <c r="AX245" s="65">
        <v>69137.432490000007</v>
      </c>
      <c r="AY245" s="65">
        <v>72261.368400000007</v>
      </c>
      <c r="AZ245" s="65">
        <v>80223.155369999993</v>
      </c>
      <c r="BA245" s="65">
        <v>75334.828380000006</v>
      </c>
      <c r="BB245" s="65">
        <v>71676.931370000006</v>
      </c>
      <c r="BC245" s="65">
        <v>73277.477270000003</v>
      </c>
      <c r="BD245" s="65">
        <v>77072.949850000005</v>
      </c>
      <c r="BE245" s="65">
        <v>76491.085430000006</v>
      </c>
      <c r="BF245" s="65">
        <v>71176.608540000001</v>
      </c>
      <c r="BG245" s="65">
        <v>73374.573680000001</v>
      </c>
      <c r="BH245" s="65">
        <v>77634.707769999994</v>
      </c>
      <c r="BI245" s="65">
        <v>74577.432029999996</v>
      </c>
      <c r="BJ245" s="65">
        <v>72265.68651</v>
      </c>
      <c r="BK245" s="65">
        <v>73758.689979999996</v>
      </c>
      <c r="BL245" s="65">
        <v>80728.530570000003</v>
      </c>
      <c r="BM245" s="65">
        <v>78227.763300000006</v>
      </c>
      <c r="BN245" s="65">
        <v>72635.272330000007</v>
      </c>
      <c r="BO245" s="65">
        <v>74127.97855</v>
      </c>
      <c r="BP245" s="65">
        <v>82171.21471</v>
      </c>
      <c r="BQ245" s="65">
        <v>79456.744930000001</v>
      </c>
      <c r="BR245" s="65">
        <v>73018.607019999996</v>
      </c>
      <c r="BS245" s="65">
        <v>75388.433099999995</v>
      </c>
      <c r="BT245" s="65">
        <v>85043.720019999993</v>
      </c>
      <c r="BU245" s="65">
        <v>81016.758449999994</v>
      </c>
      <c r="BV245" s="65">
        <v>75760.468030000004</v>
      </c>
      <c r="BW245" s="65">
        <v>78665.778380000003</v>
      </c>
      <c r="BX245" s="65">
        <v>85267.049119999996</v>
      </c>
      <c r="BY245" s="65">
        <v>80188.682400000005</v>
      </c>
      <c r="BZ245" s="65">
        <v>75932.726739999998</v>
      </c>
      <c r="CA245" s="65">
        <v>78665.778380000003</v>
      </c>
      <c r="CB245" s="65">
        <v>85695.753750000003</v>
      </c>
      <c r="CC245" s="65">
        <v>79213.479800000001</v>
      </c>
      <c r="CD245" s="65">
        <v>74808.720820000002</v>
      </c>
      <c r="CE245" s="65">
        <v>78665.778380000003</v>
      </c>
      <c r="CF245" s="65">
        <v>85636.900150000001</v>
      </c>
      <c r="CG245" s="65">
        <v>81673.000799999994</v>
      </c>
      <c r="CH245" s="65">
        <v>76939.48474</v>
      </c>
      <c r="CI245" s="65">
        <v>78665.778380000003</v>
      </c>
      <c r="CJ245" s="65">
        <v>85520.996379999997</v>
      </c>
      <c r="CK245" s="65">
        <v>82578.971239999999</v>
      </c>
      <c r="CL245" s="65">
        <v>75440.815010000006</v>
      </c>
      <c r="CM245" s="65">
        <v>78665.778380000003</v>
      </c>
      <c r="CN245" s="65">
        <v>85535.723199999993</v>
      </c>
      <c r="CO245" s="65">
        <v>82225.95809</v>
      </c>
      <c r="CP245" s="65">
        <v>73850.16966</v>
      </c>
      <c r="CQ245" s="65">
        <v>78713.579700000002</v>
      </c>
      <c r="CR245" s="65">
        <v>85894.447100000005</v>
      </c>
      <c r="CS245" s="65">
        <v>82434.367689999999</v>
      </c>
      <c r="CT245" s="65">
        <v>77193.961360000001</v>
      </c>
      <c r="CU245" s="65">
        <v>78762.909710000007</v>
      </c>
      <c r="CV245" s="65">
        <v>86545.525699999998</v>
      </c>
      <c r="CW245" s="65">
        <v>82256.276419999995</v>
      </c>
      <c r="CX245" s="65">
        <v>77247.68707</v>
      </c>
      <c r="CY245" s="65">
        <v>79284.016749999995</v>
      </c>
      <c r="CZ245" s="65">
        <v>87982.899460000001</v>
      </c>
      <c r="DA245" s="65">
        <v>82924.503270000001</v>
      </c>
      <c r="DB245" s="65">
        <v>77007.648709999994</v>
      </c>
      <c r="DC245" s="65">
        <v>80036.392080000005</v>
      </c>
      <c r="DD245" s="65">
        <v>88049.174880000006</v>
      </c>
      <c r="DE245" s="65">
        <v>82269.061780000004</v>
      </c>
      <c r="DF245" s="65">
        <v>77602.649640000003</v>
      </c>
      <c r="DG245" s="65">
        <v>79862.891929999998</v>
      </c>
      <c r="DH245" s="65">
        <v>88356.253079999995</v>
      </c>
      <c r="DI245" s="65">
        <v>83577.987169999993</v>
      </c>
      <c r="DJ245" s="65">
        <v>77880.676439999996</v>
      </c>
      <c r="DK245" s="65">
        <v>80191.463050000006</v>
      </c>
      <c r="DL245" s="65">
        <v>88356.253079999995</v>
      </c>
      <c r="DM245" s="65">
        <v>83844.983189999999</v>
      </c>
      <c r="DN245" s="65">
        <v>73981.399550000002</v>
      </c>
      <c r="DO245" s="65">
        <v>79171.251999999993</v>
      </c>
      <c r="DP245" s="65">
        <v>88356.253079999995</v>
      </c>
      <c r="DQ245" s="65">
        <v>81369.610249999998</v>
      </c>
      <c r="DR245" s="65">
        <v>75260.206850000002</v>
      </c>
      <c r="DS245" s="65">
        <v>79336.156740000006</v>
      </c>
      <c r="DT245" s="65">
        <v>88356.253079999995</v>
      </c>
      <c r="DU245" s="65">
        <v>83166.706789999997</v>
      </c>
      <c r="DV245" s="65">
        <v>77956.040640000007</v>
      </c>
      <c r="DW245" s="65">
        <v>79334.197799999994</v>
      </c>
      <c r="DX245" s="65">
        <v>88356.253079999995</v>
      </c>
      <c r="DY245" s="65">
        <v>83061.023939999999</v>
      </c>
      <c r="DZ245" s="65">
        <v>76404.416400000002</v>
      </c>
      <c r="EA245" s="65">
        <v>79181.537620000003</v>
      </c>
      <c r="EB245" s="65">
        <v>88356.253079999995</v>
      </c>
      <c r="EC245" s="65">
        <v>83436.120320000002</v>
      </c>
      <c r="ED245" s="65">
        <v>74854.887170000002</v>
      </c>
      <c r="EE245" s="65">
        <v>78407.675149999995</v>
      </c>
      <c r="EF245" s="65">
        <v>88356.253079999995</v>
      </c>
      <c r="EG245" s="65">
        <v>83727.494789999997</v>
      </c>
      <c r="EH245" s="65">
        <v>76571.199200000003</v>
      </c>
      <c r="EI245" s="65">
        <v>79968.22206</v>
      </c>
      <c r="EJ245" s="65">
        <v>87958.482839999997</v>
      </c>
      <c r="EK245" s="65">
        <v>83921.20779</v>
      </c>
      <c r="EL245" s="65">
        <v>76376.318310000002</v>
      </c>
      <c r="EM245" s="65">
        <v>79196.197400000005</v>
      </c>
      <c r="EN245" s="65">
        <v>88356.253079999995</v>
      </c>
      <c r="EO245" s="65">
        <v>83921.20779</v>
      </c>
      <c r="EP245" s="65">
        <v>77956.040640000007</v>
      </c>
      <c r="EQ245" s="65">
        <v>80377.803419999997</v>
      </c>
      <c r="ER245" s="65">
        <v>87579.996369999993</v>
      </c>
      <c r="ES245" s="65">
        <v>83945.804319999996</v>
      </c>
      <c r="ET245" s="65">
        <v>77477.626650000006</v>
      </c>
      <c r="EU245" s="65">
        <v>78121.784729999999</v>
      </c>
      <c r="EV245" s="65">
        <v>85491.608550000004</v>
      </c>
      <c r="EW245" s="65">
        <v>83945.804319999996</v>
      </c>
      <c r="EX245" s="65">
        <v>77304.206349999993</v>
      </c>
      <c r="EY245" s="65">
        <v>79416.747189999995</v>
      </c>
      <c r="EZ245" s="65">
        <v>86376.795759999994</v>
      </c>
      <c r="FA245" s="65">
        <v>83975.357120000001</v>
      </c>
      <c r="FB245" s="65">
        <v>77689.76771</v>
      </c>
      <c r="FC245" s="65">
        <v>78660.132190000004</v>
      </c>
    </row>
    <row r="246" spans="2:159" ht="12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3388.4564730000002</v>
      </c>
      <c r="AL246" s="65">
        <v>3314.5895099999998</v>
      </c>
      <c r="AM246" s="65">
        <v>3265.0611610000001</v>
      </c>
      <c r="AN246" s="65">
        <v>5497.6000700000004</v>
      </c>
      <c r="AO246" s="65">
        <v>5763.0296189999999</v>
      </c>
      <c r="AP246" s="65">
        <v>5574.4895809999998</v>
      </c>
      <c r="AQ246" s="65">
        <v>5491.1926100000001</v>
      </c>
      <c r="AR246" s="65">
        <v>7188.6440339999999</v>
      </c>
      <c r="AS246" s="65">
        <v>7548.9140729999999</v>
      </c>
      <c r="AT246" s="65">
        <v>3314.5895099999998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5293.241927</v>
      </c>
      <c r="BC246" s="65">
        <v>7180.2656610000004</v>
      </c>
      <c r="BD246" s="65">
        <v>7188.6440339999999</v>
      </c>
      <c r="BE246" s="65">
        <v>6312.0651619999999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6551.3559439999999</v>
      </c>
      <c r="BM246" s="65">
        <v>7441.9107409999997</v>
      </c>
      <c r="BN246" s="65">
        <v>7086.391807</v>
      </c>
      <c r="BO246" s="65">
        <v>7180.2656610000004</v>
      </c>
      <c r="BP246" s="65">
        <v>7188.6440339999999</v>
      </c>
      <c r="BQ246" s="65">
        <v>4768.719846</v>
      </c>
      <c r="BR246" s="65">
        <v>7079.4408389999999</v>
      </c>
      <c r="BS246" s="65">
        <v>7180.2656610000004</v>
      </c>
      <c r="BT246" s="65">
        <v>5178.4364699999996</v>
      </c>
      <c r="BU246" s="65">
        <v>5729.59692</v>
      </c>
      <c r="BV246" s="65">
        <v>7289.18451</v>
      </c>
      <c r="BW246" s="65">
        <v>7180.2656610000004</v>
      </c>
      <c r="BX246" s="65">
        <v>6217.2879720000001</v>
      </c>
      <c r="BY246" s="65">
        <v>7548.9140729999999</v>
      </c>
      <c r="BZ246" s="65">
        <v>7289.18451</v>
      </c>
      <c r="CA246" s="65">
        <v>7180.2656610000004</v>
      </c>
      <c r="CB246" s="65">
        <v>5663.2607120000002</v>
      </c>
      <c r="CC246" s="65">
        <v>5785.6956309999996</v>
      </c>
      <c r="CD246" s="65">
        <v>7281.4593519999999</v>
      </c>
      <c r="CE246" s="65">
        <v>7180.2656610000004</v>
      </c>
      <c r="CF246" s="65">
        <v>6147.2982199999997</v>
      </c>
      <c r="CG246" s="65">
        <v>7548.9140729999999</v>
      </c>
      <c r="CH246" s="65">
        <v>4761.5200629999999</v>
      </c>
      <c r="CI246" s="65">
        <v>7180.2656610000004</v>
      </c>
      <c r="CJ246" s="65">
        <v>7188.6440339999999</v>
      </c>
      <c r="CK246" s="65">
        <v>3690.9588659999999</v>
      </c>
      <c r="CL246" s="65">
        <v>6079.9424600000002</v>
      </c>
      <c r="CM246" s="65">
        <v>7180.2656610000004</v>
      </c>
      <c r="CN246" s="65">
        <v>7188.6440339999999</v>
      </c>
      <c r="CO246" s="65">
        <v>7548.9140729999999</v>
      </c>
      <c r="CP246" s="65">
        <v>7289.18451</v>
      </c>
      <c r="CQ246" s="65">
        <v>7180.2656610000004</v>
      </c>
      <c r="CR246" s="65">
        <v>7188.6440339999999</v>
      </c>
      <c r="CS246" s="65">
        <v>6691.3953579999998</v>
      </c>
      <c r="CT246" s="65">
        <v>3896.6149300000002</v>
      </c>
      <c r="CU246" s="65">
        <v>7180.2656610000004</v>
      </c>
      <c r="CV246" s="65">
        <v>7188.6440339999999</v>
      </c>
      <c r="CW246" s="65">
        <v>7548.9140729999999</v>
      </c>
      <c r="CX246" s="65">
        <v>7067.3012099999996</v>
      </c>
      <c r="CY246" s="65">
        <v>7180.2656610000004</v>
      </c>
      <c r="CZ246" s="65">
        <v>7188.6440339999999</v>
      </c>
      <c r="DA246" s="65">
        <v>7548.9140729999999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3829.50407</v>
      </c>
      <c r="DG246" s="65">
        <v>7180.2656610000004</v>
      </c>
      <c r="DH246" s="65">
        <v>8997.7370339999998</v>
      </c>
      <c r="DI246" s="65">
        <v>9379.1175839999996</v>
      </c>
      <c r="DJ246" s="65">
        <v>5220.3637509999999</v>
      </c>
      <c r="DK246" s="65">
        <v>8987.2501609999999</v>
      </c>
      <c r="DL246" s="65">
        <v>8997.7370339999998</v>
      </c>
      <c r="DM246" s="65">
        <v>5392.7069959999999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4129.6767229999996</v>
      </c>
      <c r="DW246" s="65">
        <v>8269.0891460000003</v>
      </c>
      <c r="DX246" s="65">
        <v>8997.7370339999998</v>
      </c>
      <c r="DY246" s="65">
        <v>9448.6725729999998</v>
      </c>
      <c r="DZ246" s="65">
        <v>7767.9187670000001</v>
      </c>
      <c r="EA246" s="65">
        <v>8284.2599580000006</v>
      </c>
      <c r="EB246" s="65">
        <v>8997.7370339999998</v>
      </c>
      <c r="EC246" s="65">
        <v>9448.6725729999998</v>
      </c>
      <c r="ED246" s="65">
        <v>8765.9251480000003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7751.1581839999999</v>
      </c>
      <c r="EO246" s="65">
        <v>9448.6725729999998</v>
      </c>
      <c r="EP246" s="65">
        <v>7860.2832859999999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8935.4099900000001</v>
      </c>
      <c r="EV246" s="65">
        <v>8997.7370339999998</v>
      </c>
      <c r="EW246" s="65">
        <v>9448.6725729999998</v>
      </c>
      <c r="EX246" s="65">
        <v>5148.9845100000002</v>
      </c>
      <c r="EY246" s="65">
        <v>7807.1889950000004</v>
      </c>
      <c r="EZ246" s="65">
        <v>8997.7370339999998</v>
      </c>
      <c r="FA246" s="65">
        <v>9448.6725729999998</v>
      </c>
      <c r="FB246" s="65">
        <v>9123.5795099999996</v>
      </c>
      <c r="FC246" s="65">
        <v>5668.5814659999996</v>
      </c>
    </row>
    <row r="247" spans="2:159" ht="12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1342.7241710000001</v>
      </c>
      <c r="AD247" s="65">
        <v>1632.5253540000001</v>
      </c>
      <c r="AE247" s="65">
        <v>1638.0036270000001</v>
      </c>
      <c r="AF247" s="65">
        <v>1689.581244</v>
      </c>
      <c r="AG247" s="65">
        <v>1342.7241710000001</v>
      </c>
      <c r="AH247" s="65">
        <v>1439.600154</v>
      </c>
      <c r="AI247" s="65">
        <v>1714.4280269999999</v>
      </c>
      <c r="AJ247" s="65">
        <v>1347.2964440000001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1708.694154</v>
      </c>
      <c r="AY247" s="65">
        <v>1726.7169269999999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4240.5400440000003</v>
      </c>
      <c r="BE247" s="65">
        <v>4152.1466829999999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4302.9009269999997</v>
      </c>
      <c r="BL247" s="65">
        <v>2525.9984340000001</v>
      </c>
      <c r="BM247" s="65">
        <v>4226.1490709999998</v>
      </c>
      <c r="BN247" s="65">
        <v>3476.3094919999999</v>
      </c>
      <c r="BO247" s="65">
        <v>4302.9009269999997</v>
      </c>
      <c r="BP247" s="65">
        <v>2247.9469170000002</v>
      </c>
      <c r="BQ247" s="65">
        <v>4133.3276459999997</v>
      </c>
      <c r="BR247" s="65">
        <v>4097.638809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3474.7720199999999</v>
      </c>
      <c r="BZ247" s="65">
        <v>3455.4288139999999</v>
      </c>
      <c r="CA247" s="65">
        <v>4302.9009269999997</v>
      </c>
      <c r="CB247" s="65">
        <v>4240.5400440000003</v>
      </c>
      <c r="CC247" s="65">
        <v>4165.7114089999995</v>
      </c>
      <c r="CD247" s="65">
        <v>4288.5099540000001</v>
      </c>
      <c r="CE247" s="65">
        <v>4302.9009269999997</v>
      </c>
      <c r="CF247" s="65">
        <v>4240.5400440000003</v>
      </c>
      <c r="CG247" s="65">
        <v>3838.021577</v>
      </c>
      <c r="CH247" s="65">
        <v>4288.5099540000001</v>
      </c>
      <c r="CI247" s="65">
        <v>4302.9009269999997</v>
      </c>
      <c r="CJ247" s="65">
        <v>4240.5400440000003</v>
      </c>
      <c r="CK247" s="65">
        <v>2700.8376960000001</v>
      </c>
      <c r="CL247" s="65">
        <v>4288.5099540000001</v>
      </c>
      <c r="CM247" s="65">
        <v>4302.9009269999997</v>
      </c>
      <c r="CN247" s="65">
        <v>4240.5400440000003</v>
      </c>
      <c r="CO247" s="65">
        <v>1695.9170710000001</v>
      </c>
      <c r="CP247" s="65">
        <v>4288.5099540000001</v>
      </c>
      <c r="CQ247" s="65">
        <v>4302.9009269999997</v>
      </c>
      <c r="CR247" s="65">
        <v>4240.5400440000003</v>
      </c>
      <c r="CS247" s="65">
        <v>1695.9170710000001</v>
      </c>
      <c r="CT247" s="65">
        <v>4068.4577389999999</v>
      </c>
      <c r="CU247" s="65">
        <v>4302.9009269999997</v>
      </c>
      <c r="CV247" s="65">
        <v>4240.5400440000003</v>
      </c>
      <c r="CW247" s="65">
        <v>2365.734258</v>
      </c>
      <c r="CX247" s="65">
        <v>1720.9419539999999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1695.9170710000001</v>
      </c>
      <c r="DF247" s="65">
        <v>4288.5099540000001</v>
      </c>
      <c r="DG247" s="65">
        <v>4302.9009269999997</v>
      </c>
      <c r="DH247" s="65">
        <v>4240.5400440000003</v>
      </c>
      <c r="DI247" s="65">
        <v>2193.6409090000002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4288.5099540000001</v>
      </c>
      <c r="DO247" s="65">
        <v>4198.62835</v>
      </c>
      <c r="DP247" s="65">
        <v>4240.5400440000003</v>
      </c>
      <c r="DQ247" s="65">
        <v>4226.1490709999998</v>
      </c>
      <c r="DR247" s="65">
        <v>4149.140641</v>
      </c>
      <c r="DS247" s="65">
        <v>4302.9009269999997</v>
      </c>
      <c r="DT247" s="65">
        <v>4240.5400440000003</v>
      </c>
      <c r="DU247" s="65">
        <v>2260.1160559999998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3817.7245630000002</v>
      </c>
      <c r="EA247" s="65">
        <v>4302.9009269999997</v>
      </c>
      <c r="EB247" s="65">
        <v>4240.5400440000003</v>
      </c>
      <c r="EC247" s="65">
        <v>3503.868849</v>
      </c>
      <c r="ED247" s="65">
        <v>3435.6020840000001</v>
      </c>
      <c r="EE247" s="65">
        <v>4302.9009269999997</v>
      </c>
      <c r="EF247" s="65">
        <v>4240.5400440000003</v>
      </c>
      <c r="EG247" s="65">
        <v>4226.1490709999998</v>
      </c>
      <c r="EH247" s="65">
        <v>1720.9419539999999</v>
      </c>
      <c r="EI247" s="65">
        <v>2613.4894079999999</v>
      </c>
      <c r="EJ247" s="65">
        <v>4240.5400440000003</v>
      </c>
      <c r="EK247" s="65">
        <v>4226.1490709999998</v>
      </c>
      <c r="EL247" s="65">
        <v>4288.5099540000001</v>
      </c>
      <c r="EM247" s="65">
        <v>3067.2327380000002</v>
      </c>
      <c r="EN247" s="65">
        <v>4240.5400440000003</v>
      </c>
      <c r="EO247" s="65">
        <v>4226.1490709999998</v>
      </c>
      <c r="EP247" s="65">
        <v>1720.9419539999999</v>
      </c>
      <c r="EQ247" s="65">
        <v>2536.1188090000001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1726.7169269999999</v>
      </c>
      <c r="EZ247" s="65">
        <v>4124.1029520000002</v>
      </c>
      <c r="FA247" s="65">
        <v>4226.1490709999998</v>
      </c>
      <c r="FB247" s="65">
        <v>3359.409259</v>
      </c>
      <c r="FC247" s="65">
        <v>4302.9009269999997</v>
      </c>
    </row>
    <row r="248" spans="2:159" ht="12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U248" s="65">
        <v>150.24268799999999</v>
      </c>
      <c r="V248" s="65">
        <v>148.67766</v>
      </c>
      <c r="W248" s="65">
        <v>147.8082</v>
      </c>
      <c r="Y248" s="65">
        <v>150.24268799999999</v>
      </c>
      <c r="Z248" s="65">
        <v>148.67766</v>
      </c>
      <c r="AA248" s="65">
        <v>4.93</v>
      </c>
      <c r="AB248" s="65">
        <v>149.54712000000001</v>
      </c>
      <c r="AC248" s="65">
        <v>145.23148800000001</v>
      </c>
      <c r="AD248" s="65">
        <v>143.71866</v>
      </c>
      <c r="AE248" s="65">
        <v>4.93</v>
      </c>
      <c r="AF248" s="65">
        <v>149.54712000000001</v>
      </c>
      <c r="AG248" s="65">
        <v>150.24268799999999</v>
      </c>
      <c r="AH248" s="65">
        <v>4.9589999999999996</v>
      </c>
      <c r="AI248" s="65">
        <v>147.8082</v>
      </c>
      <c r="AJ248" s="65">
        <v>228.66712000000001</v>
      </c>
      <c r="AK248" s="65">
        <v>150.24268799999999</v>
      </c>
      <c r="AL248" s="65">
        <v>227.33766</v>
      </c>
      <c r="AM248" s="65">
        <v>221.07820000000001</v>
      </c>
      <c r="AN248" s="65">
        <v>223.67912000000001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224.71948800000001</v>
      </c>
      <c r="AT248" s="65">
        <v>227.33766</v>
      </c>
      <c r="AU248" s="65">
        <v>147.8082</v>
      </c>
      <c r="AV248" s="65">
        <v>228.66712000000001</v>
      </c>
      <c r="AW248" s="65">
        <v>145.23148800000001</v>
      </c>
      <c r="AX248" s="65">
        <v>227.33766</v>
      </c>
      <c r="AY248" s="65">
        <v>226.00819999999999</v>
      </c>
      <c r="AZ248" s="65">
        <v>228.66712000000001</v>
      </c>
      <c r="BA248" s="65">
        <v>84.499200000000002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83.619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ht="12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AA249" s="65">
        <v>42.587837630000003</v>
      </c>
      <c r="AD249" s="65">
        <v>38.104794169999998</v>
      </c>
      <c r="AE249" s="65">
        <v>42.587837630000003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O249" s="65">
        <v>70.470818109999996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ht="12" x14ac:dyDescent="0.2">
      <c r="B250" s="65" t="s">
        <v>26</v>
      </c>
      <c r="C250" s="65" t="s">
        <v>41</v>
      </c>
    </row>
    <row r="251" spans="2:159" ht="12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17.660959999999999</v>
      </c>
      <c r="V251" s="65">
        <v>1.0878000000000001</v>
      </c>
      <c r="W251" s="65">
        <v>22.7255</v>
      </c>
      <c r="X251" s="65">
        <v>137.95859999999999</v>
      </c>
      <c r="Y251" s="65">
        <v>24.398399999999999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44.373420000000003</v>
      </c>
      <c r="AE251" s="65">
        <v>52.825499999999998</v>
      </c>
      <c r="AF251" s="65">
        <v>137.95859999999999</v>
      </c>
      <c r="AG251" s="65">
        <v>24.398399999999999</v>
      </c>
      <c r="AH251" s="65">
        <v>26.3718</v>
      </c>
      <c r="AI251" s="65">
        <v>52.825499999999998</v>
      </c>
      <c r="AJ251" s="65">
        <v>259.0761</v>
      </c>
      <c r="AK251" s="65">
        <v>45.818399999999997</v>
      </c>
      <c r="AL251" s="65">
        <v>49.524299999999997</v>
      </c>
      <c r="AM251" s="65">
        <v>80.388000000000005</v>
      </c>
      <c r="AN251" s="65">
        <v>259.0761</v>
      </c>
      <c r="AO251" s="65">
        <v>45.818399999999997</v>
      </c>
      <c r="AP251" s="65">
        <v>67.525919999999999</v>
      </c>
      <c r="AQ251" s="65">
        <v>80.388000000000005</v>
      </c>
      <c r="AR251" s="65">
        <v>259.0761</v>
      </c>
      <c r="AS251" s="65">
        <v>45.818399999999997</v>
      </c>
      <c r="AT251" s="65">
        <v>67.525919999999999</v>
      </c>
      <c r="AU251" s="65">
        <v>80.388000000000005</v>
      </c>
      <c r="AV251" s="65">
        <v>259.0761</v>
      </c>
      <c r="AW251" s="65">
        <v>45.818399999999997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259.0761</v>
      </c>
      <c r="BE251" s="65">
        <v>45.818399999999997</v>
      </c>
      <c r="BF251" s="65">
        <v>49.524299999999997</v>
      </c>
      <c r="BG251" s="65">
        <v>80.388000000000005</v>
      </c>
      <c r="BH251" s="65">
        <v>259.0761</v>
      </c>
      <c r="BI251" s="65">
        <v>45.818399999999997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45.818399999999997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49.524299999999997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</row>
    <row r="252" spans="2:159" ht="12" x14ac:dyDescent="0.2">
      <c r="B252" s="65" t="s">
        <v>26</v>
      </c>
      <c r="C252" s="65" t="s">
        <v>43</v>
      </c>
    </row>
    <row r="253" spans="2:159" ht="12" x14ac:dyDescent="0.2">
      <c r="B253" s="65" t="s">
        <v>26</v>
      </c>
      <c r="C253" s="65" t="s">
        <v>44</v>
      </c>
      <c r="AP253" s="65">
        <v>0.27539999999999998</v>
      </c>
      <c r="AS253" s="65">
        <v>0.25386293850000002</v>
      </c>
      <c r="AX253" s="65">
        <v>0.27539999999999998</v>
      </c>
      <c r="BB253" s="65">
        <v>0.27539999999999998</v>
      </c>
      <c r="BC253" s="65">
        <v>1.5946</v>
      </c>
      <c r="BF253" s="65">
        <v>4.9949525770000003E-2</v>
      </c>
      <c r="BG253" s="65">
        <v>1.5946</v>
      </c>
      <c r="BJ253" s="65">
        <v>0.27539999999999998</v>
      </c>
      <c r="BK253" s="65">
        <v>1.5946</v>
      </c>
      <c r="BM253" s="65">
        <v>0.74119999999999997</v>
      </c>
      <c r="BN253" s="65">
        <v>0.27539999999999998</v>
      </c>
      <c r="BO253" s="65">
        <v>1.5946</v>
      </c>
      <c r="BP253" s="65">
        <v>1.5946</v>
      </c>
      <c r="BR253" s="65">
        <v>0.27539999999999998</v>
      </c>
      <c r="BS253" s="65">
        <v>1.5946</v>
      </c>
      <c r="BT253" s="65">
        <v>1.0165999999999999</v>
      </c>
      <c r="BU253" s="65">
        <v>0.74119999999999997</v>
      </c>
      <c r="BV253" s="65">
        <v>0.27539999999999998</v>
      </c>
      <c r="BW253" s="65">
        <v>1.5946</v>
      </c>
      <c r="BY253" s="65">
        <v>0.74119999999999997</v>
      </c>
      <c r="BZ253" s="65">
        <v>0.27539999999999998</v>
      </c>
      <c r="CA253" s="65">
        <v>1.5946</v>
      </c>
      <c r="CB253" s="65">
        <v>1.706231469</v>
      </c>
      <c r="CD253" s="65">
        <v>0.27539999999999998</v>
      </c>
      <c r="CE253" s="65">
        <v>1.5946</v>
      </c>
      <c r="CF253" s="65">
        <v>1.706231469</v>
      </c>
      <c r="CG253" s="65">
        <v>0.74119999999999997</v>
      </c>
      <c r="CH253" s="65">
        <v>0.27539999999999998</v>
      </c>
      <c r="CI253" s="65">
        <v>1.5946</v>
      </c>
      <c r="CJ253" s="65">
        <v>1.706231469</v>
      </c>
      <c r="CK253" s="65">
        <v>0.74119999999999997</v>
      </c>
      <c r="CL253" s="65">
        <v>0.27539999999999998</v>
      </c>
      <c r="CM253" s="65">
        <v>1.5946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N253" s="65">
        <v>0.27539999999999998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W253" s="65">
        <v>1.5946</v>
      </c>
      <c r="DX253" s="65">
        <v>3.0464000000000002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ht="12" x14ac:dyDescent="0.2">
      <c r="B254" s="65" t="s">
        <v>26</v>
      </c>
      <c r="C254" s="65" t="s">
        <v>45</v>
      </c>
      <c r="AL254" s="65">
        <v>0.24299999999999999</v>
      </c>
      <c r="AN254" s="65">
        <v>2.6880000000000002</v>
      </c>
      <c r="AP254" s="65">
        <v>0.24299999999999999</v>
      </c>
      <c r="AR254" s="65">
        <v>2.6880000000000002</v>
      </c>
      <c r="AT254" s="65">
        <v>0.24299999999999999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ht="12" x14ac:dyDescent="0.2">
      <c r="B255" s="65" t="s">
        <v>26</v>
      </c>
      <c r="C255" s="65" t="s">
        <v>46</v>
      </c>
    </row>
    <row r="256" spans="2:159" ht="12" x14ac:dyDescent="0.2">
      <c r="B256" s="65" t="s">
        <v>26</v>
      </c>
      <c r="C256" s="65" t="s">
        <v>47</v>
      </c>
    </row>
    <row r="257" spans="2:159" ht="12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1575.0810369999999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4667.7565880000002</v>
      </c>
      <c r="U257" s="65">
        <v>4997.6789099999996</v>
      </c>
      <c r="V257" s="65">
        <v>4751.2251180000003</v>
      </c>
      <c r="W257" s="65">
        <v>4836.8402260000003</v>
      </c>
      <c r="X257" s="65">
        <v>4796.5996779999996</v>
      </c>
      <c r="Y257" s="65">
        <v>4986.8533319999997</v>
      </c>
      <c r="Z257" s="65">
        <v>4894.8537239999996</v>
      </c>
      <c r="AA257" s="65">
        <v>4755.8241260000004</v>
      </c>
      <c r="AB257" s="65">
        <v>5137.0075980000001</v>
      </c>
      <c r="AC257" s="65">
        <v>4909.7304320000003</v>
      </c>
      <c r="AD257" s="65">
        <v>5139.2077380000001</v>
      </c>
      <c r="AE257" s="65">
        <v>4969.8137260000003</v>
      </c>
      <c r="AF257" s="65">
        <v>5244.8425980000002</v>
      </c>
      <c r="AG257" s="65">
        <v>5019.3603499999999</v>
      </c>
      <c r="AH257" s="65">
        <v>4822.4942579999997</v>
      </c>
      <c r="AI257" s="65">
        <v>5221.5966259999996</v>
      </c>
      <c r="AJ257" s="65">
        <v>5159.9076080000004</v>
      </c>
      <c r="AK257" s="65">
        <v>5350.9054500000002</v>
      </c>
      <c r="AL257" s="65">
        <v>5350.7412180000001</v>
      </c>
      <c r="AM257" s="65">
        <v>5293.2442879999999</v>
      </c>
      <c r="AN257" s="65">
        <v>7684.735334</v>
      </c>
      <c r="AO257" s="65">
        <v>7804.9665960000002</v>
      </c>
      <c r="AP257" s="65">
        <v>7512.153515</v>
      </c>
      <c r="AQ257" s="65">
        <v>7566.8935750000001</v>
      </c>
      <c r="AR257" s="65">
        <v>9436.7642080000005</v>
      </c>
      <c r="AS257" s="65">
        <v>9515.6228950000004</v>
      </c>
      <c r="AT257" s="65">
        <v>5368.7428380000001</v>
      </c>
      <c r="AU257" s="65">
        <v>9177.7666260000005</v>
      </c>
      <c r="AV257" s="65">
        <v>9434.0762080000004</v>
      </c>
      <c r="AW257" s="65">
        <v>9507.0058499999996</v>
      </c>
      <c r="AX257" s="65">
        <v>9331.1224380000003</v>
      </c>
      <c r="AY257" s="65">
        <v>9257.3736260000005</v>
      </c>
      <c r="AZ257" s="65">
        <v>9530.9359480000003</v>
      </c>
      <c r="BA257" s="65">
        <v>9462.9281219999993</v>
      </c>
      <c r="BB257" s="65">
        <v>7347.6706549999999</v>
      </c>
      <c r="BC257" s="65">
        <v>9258.9682260000009</v>
      </c>
      <c r="BD257" s="65">
        <v>11975.612209999999</v>
      </c>
      <c r="BE257" s="65">
        <v>10740.414930000001</v>
      </c>
      <c r="BF257" s="65">
        <v>11892.954170000001</v>
      </c>
      <c r="BG257" s="65">
        <v>11835.15223</v>
      </c>
      <c r="BH257" s="65">
        <v>11975.612209999999</v>
      </c>
      <c r="BI257" s="65">
        <v>12050.612230000001</v>
      </c>
      <c r="BJ257" s="65">
        <v>11911.18124</v>
      </c>
      <c r="BK257" s="65">
        <v>11835.15223</v>
      </c>
      <c r="BL257" s="65">
        <v>9717.954248</v>
      </c>
      <c r="BM257" s="65">
        <v>12032.12948</v>
      </c>
      <c r="BN257" s="65">
        <v>10896.18807</v>
      </c>
      <c r="BO257" s="65">
        <v>11835.15223</v>
      </c>
      <c r="BP257" s="65">
        <v>10078.78542</v>
      </c>
      <c r="BQ257" s="65">
        <v>9265.3759580000005</v>
      </c>
      <c r="BR257" s="65">
        <v>11510.566419999999</v>
      </c>
      <c r="BS257" s="65">
        <v>11835.15223</v>
      </c>
      <c r="BT257" s="65">
        <v>10060.592979999999</v>
      </c>
      <c r="BU257" s="65">
        <v>10319.16166</v>
      </c>
      <c r="BV257" s="65">
        <v>11911.18124</v>
      </c>
      <c r="BW257" s="65">
        <v>11835.15223</v>
      </c>
      <c r="BX257" s="65">
        <v>11098.427890000001</v>
      </c>
      <c r="BY257" s="65">
        <v>11387.75576</v>
      </c>
      <c r="BZ257" s="65">
        <v>11078.1001</v>
      </c>
      <c r="CA257" s="65">
        <v>11835.15223</v>
      </c>
      <c r="CB257" s="65">
        <v>10546.10686</v>
      </c>
      <c r="CC257" s="65">
        <v>10298.08095</v>
      </c>
      <c r="CD257" s="65">
        <v>11903.45608</v>
      </c>
      <c r="CE257" s="65">
        <v>11835.15223</v>
      </c>
      <c r="CF257" s="65">
        <v>11030.14436</v>
      </c>
      <c r="CG257" s="65">
        <v>11751.00532</v>
      </c>
      <c r="CH257" s="65">
        <v>9383.516791</v>
      </c>
      <c r="CI257" s="65">
        <v>11835.15223</v>
      </c>
      <c r="CJ257" s="65">
        <v>12071.490180000001</v>
      </c>
      <c r="CK257" s="65">
        <v>6755.8662290000002</v>
      </c>
      <c r="CL257" s="65">
        <v>10683.93757</v>
      </c>
      <c r="CM257" s="65">
        <v>11835.15223</v>
      </c>
      <c r="CN257" s="65">
        <v>12069.783949999999</v>
      </c>
      <c r="CO257" s="65">
        <v>9608.9008099999992</v>
      </c>
      <c r="CP257" s="65">
        <v>11873.076440000001</v>
      </c>
      <c r="CQ257" s="65">
        <v>11835.15223</v>
      </c>
      <c r="CR257" s="65">
        <v>12072.83035</v>
      </c>
      <c r="CS257" s="65">
        <v>8750.6408950000005</v>
      </c>
      <c r="CT257" s="65">
        <v>8298.284044</v>
      </c>
      <c r="CU257" s="65">
        <v>11835.15223</v>
      </c>
      <c r="CV257" s="65">
        <v>12072.83035</v>
      </c>
      <c r="CW257" s="65">
        <v>10278.718000000001</v>
      </c>
      <c r="CX257" s="65">
        <v>9121.7299380000004</v>
      </c>
      <c r="CY257" s="65">
        <v>11835.15223</v>
      </c>
      <c r="CZ257" s="65">
        <v>12072.83035</v>
      </c>
      <c r="DA257" s="65">
        <v>12139.132809999999</v>
      </c>
      <c r="DB257" s="65">
        <v>11911.18124</v>
      </c>
      <c r="DC257" s="65">
        <v>11835.15223</v>
      </c>
      <c r="DD257" s="65">
        <v>12072.83035</v>
      </c>
      <c r="DE257" s="65">
        <v>9608.9008099999992</v>
      </c>
      <c r="DF257" s="65">
        <v>8451.5007989999995</v>
      </c>
      <c r="DG257" s="65">
        <v>11835.15223</v>
      </c>
      <c r="DH257" s="65">
        <v>13881.923349999999</v>
      </c>
      <c r="DI257" s="65">
        <v>11936.828159999999</v>
      </c>
      <c r="DJ257" s="65">
        <v>9842.3604790000009</v>
      </c>
      <c r="DK257" s="65">
        <v>13642.13673</v>
      </c>
      <c r="DL257" s="65">
        <v>13881.923349999999</v>
      </c>
      <c r="DM257" s="65">
        <v>9982.1845329999996</v>
      </c>
      <c r="DN257" s="65">
        <v>13601.85758</v>
      </c>
      <c r="DO257" s="65">
        <v>13536.269550000001</v>
      </c>
      <c r="DP257" s="65">
        <v>13881.923349999999</v>
      </c>
      <c r="DQ257" s="65">
        <v>14038.891310000001</v>
      </c>
      <c r="DR257" s="65">
        <v>13605.96392</v>
      </c>
      <c r="DS257" s="65">
        <v>13642.13673</v>
      </c>
      <c r="DT257" s="65">
        <v>13881.923349999999</v>
      </c>
      <c r="DU257" s="65">
        <v>12072.8583</v>
      </c>
      <c r="DV257" s="65">
        <v>8751.3980510000001</v>
      </c>
      <c r="DW257" s="65">
        <v>12923.975710000001</v>
      </c>
      <c r="DX257" s="65">
        <v>13881.923349999999</v>
      </c>
      <c r="DY257" s="65">
        <v>14038.15011</v>
      </c>
      <c r="DZ257" s="65">
        <v>11919.1301</v>
      </c>
      <c r="EA257" s="65">
        <v>12939.14652</v>
      </c>
      <c r="EB257" s="65">
        <v>13881.923349999999</v>
      </c>
      <c r="EC257" s="65">
        <v>13316.61109</v>
      </c>
      <c r="ED257" s="65">
        <v>12535.014010000001</v>
      </c>
      <c r="EE257" s="65">
        <v>13642.13673</v>
      </c>
      <c r="EF257" s="65">
        <v>13881.923349999999</v>
      </c>
      <c r="EG257" s="65">
        <v>14038.891310000001</v>
      </c>
      <c r="EH257" s="65">
        <v>11178.008239999999</v>
      </c>
      <c r="EI257" s="65">
        <v>11952.725210000001</v>
      </c>
      <c r="EJ257" s="65">
        <v>13881.923349999999</v>
      </c>
      <c r="EK257" s="65">
        <v>14038.891310000001</v>
      </c>
      <c r="EL257" s="65">
        <v>13745.57624</v>
      </c>
      <c r="EM257" s="65">
        <v>12406.46854</v>
      </c>
      <c r="EN257" s="65">
        <v>12635.344499999999</v>
      </c>
      <c r="EO257" s="65">
        <v>14038.891310000001</v>
      </c>
      <c r="EP257" s="65">
        <v>9914.7120140000006</v>
      </c>
      <c r="EQ257" s="65">
        <v>11875.35461</v>
      </c>
      <c r="ER257" s="65">
        <v>13878.87695</v>
      </c>
      <c r="ES257" s="65">
        <v>14038.891310000001</v>
      </c>
      <c r="ET257" s="65">
        <v>11178.008239999999</v>
      </c>
      <c r="EU257" s="65">
        <v>13590.296549999999</v>
      </c>
      <c r="EV257" s="65">
        <v>13881.923349999999</v>
      </c>
      <c r="EW257" s="65">
        <v>14038.891310000001</v>
      </c>
      <c r="EX257" s="65">
        <v>9770.9812380000003</v>
      </c>
      <c r="EY257" s="65">
        <v>9885.8915589999997</v>
      </c>
      <c r="EZ257" s="65">
        <v>13762.43986</v>
      </c>
      <c r="FA257" s="65">
        <v>14038.891310000001</v>
      </c>
      <c r="FB257" s="65">
        <v>12816.475539999999</v>
      </c>
      <c r="FC257" s="65">
        <v>10243.080029999999</v>
      </c>
    </row>
    <row r="258" spans="2:159" ht="12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ht="12" x14ac:dyDescent="0.2">
      <c r="B259" s="65" t="s">
        <v>27</v>
      </c>
      <c r="C259" s="65" t="s">
        <v>38</v>
      </c>
    </row>
    <row r="260" spans="2:159" ht="12" x14ac:dyDescent="0.2">
      <c r="B260" s="65" t="s">
        <v>27</v>
      </c>
      <c r="C260" s="65" t="s">
        <v>39</v>
      </c>
    </row>
    <row r="261" spans="2:159" ht="12" x14ac:dyDescent="0.2">
      <c r="B261" s="65" t="s">
        <v>27</v>
      </c>
      <c r="C261" s="65" t="s">
        <v>40</v>
      </c>
    </row>
    <row r="262" spans="2:159" ht="12" x14ac:dyDescent="0.2">
      <c r="B262" s="65" t="s">
        <v>27</v>
      </c>
      <c r="C262" s="65" t="s">
        <v>41</v>
      </c>
    </row>
    <row r="263" spans="2:159" ht="12" x14ac:dyDescent="0.2">
      <c r="B263" s="65" t="s">
        <v>27</v>
      </c>
      <c r="C263" s="65" t="s">
        <v>42</v>
      </c>
    </row>
    <row r="264" spans="2:159" ht="12" x14ac:dyDescent="0.2">
      <c r="B264" s="65" t="s">
        <v>27</v>
      </c>
      <c r="C264" s="65" t="s">
        <v>43</v>
      </c>
    </row>
    <row r="265" spans="2:159" ht="12" x14ac:dyDescent="0.2">
      <c r="B265" s="65" t="s">
        <v>27</v>
      </c>
      <c r="C265" s="65" t="s">
        <v>44</v>
      </c>
    </row>
    <row r="266" spans="2:159" ht="12" x14ac:dyDescent="0.2">
      <c r="B266" s="65" t="s">
        <v>27</v>
      </c>
      <c r="C266" s="65" t="s">
        <v>45</v>
      </c>
    </row>
    <row r="267" spans="2:159" ht="12" x14ac:dyDescent="0.2">
      <c r="B267" s="65" t="s">
        <v>27</v>
      </c>
      <c r="C267" s="65" t="s">
        <v>46</v>
      </c>
    </row>
    <row r="268" spans="2:159" ht="12" x14ac:dyDescent="0.2">
      <c r="B268" s="65" t="s">
        <v>27</v>
      </c>
      <c r="C268" s="65" t="s">
        <v>47</v>
      </c>
    </row>
    <row r="269" spans="2:159" ht="12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ht="12" x14ac:dyDescent="0.2">
      <c r="B270" s="65" t="s">
        <v>61</v>
      </c>
      <c r="C270" s="65" t="s">
        <v>37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133.25051999999999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ht="12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ht="12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3.4067799999999999</v>
      </c>
      <c r="S272" s="65">
        <v>1.6406000000000001</v>
      </c>
      <c r="T272" s="65">
        <v>2.1067800000000001</v>
      </c>
      <c r="W272" s="65">
        <v>1.8406</v>
      </c>
      <c r="X272" s="65">
        <v>94.172780000000003</v>
      </c>
      <c r="AA272" s="65">
        <v>98.787599999999998</v>
      </c>
      <c r="AB272" s="65">
        <v>381.7697</v>
      </c>
      <c r="AE272" s="65">
        <v>230.702</v>
      </c>
      <c r="AF272" s="65">
        <v>405.55970000000002</v>
      </c>
      <c r="AI272" s="65">
        <v>272.34899999999999</v>
      </c>
      <c r="AJ272" s="65">
        <v>336.78840000000002</v>
      </c>
      <c r="AM272" s="65">
        <v>270.40199999999999</v>
      </c>
      <c r="AN272" s="65">
        <v>259.15552659999997</v>
      </c>
      <c r="AQ272" s="65">
        <v>306.56900000000002</v>
      </c>
      <c r="AR272" s="65">
        <v>389.9597</v>
      </c>
      <c r="AU272" s="65">
        <v>238.648</v>
      </c>
      <c r="AV272" s="65">
        <v>405.55970000000002</v>
      </c>
      <c r="AY272" s="65">
        <v>299.56900000000002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ht="12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ht="12" x14ac:dyDescent="0.2">
      <c r="B274" s="65" t="s">
        <v>61</v>
      </c>
      <c r="C274" s="65" t="s">
        <v>41</v>
      </c>
    </row>
    <row r="275" spans="2:159" ht="12" x14ac:dyDescent="0.2">
      <c r="B275" s="65" t="s">
        <v>61</v>
      </c>
      <c r="C275" s="65" t="s">
        <v>42</v>
      </c>
    </row>
    <row r="276" spans="2:159" ht="12" x14ac:dyDescent="0.2">
      <c r="B276" s="65" t="s">
        <v>61</v>
      </c>
      <c r="C276" s="65" t="s">
        <v>43</v>
      </c>
    </row>
    <row r="277" spans="2:159" ht="12" x14ac:dyDescent="0.2">
      <c r="B277" s="65" t="s">
        <v>61</v>
      </c>
      <c r="C277" s="65" t="s">
        <v>44</v>
      </c>
    </row>
    <row r="278" spans="2:159" ht="12" x14ac:dyDescent="0.2">
      <c r="B278" s="65" t="s">
        <v>61</v>
      </c>
      <c r="C278" s="65" t="s">
        <v>45</v>
      </c>
    </row>
    <row r="279" spans="2:159" ht="12" x14ac:dyDescent="0.2">
      <c r="B279" s="65" t="s">
        <v>61</v>
      </c>
      <c r="C279" s="65" t="s">
        <v>46</v>
      </c>
    </row>
    <row r="280" spans="2:159" ht="12" x14ac:dyDescent="0.2">
      <c r="B280" s="65" t="s">
        <v>61</v>
      </c>
      <c r="C280" s="65" t="s">
        <v>47</v>
      </c>
    </row>
    <row r="281" spans="2:159" ht="12" x14ac:dyDescent="0.2">
      <c r="B281" s="65" t="s">
        <v>61</v>
      </c>
      <c r="C281" s="65" t="s">
        <v>15</v>
      </c>
      <c r="D281" s="65">
        <v>0.26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5.0967799999999999</v>
      </c>
      <c r="Q281" s="65">
        <v>0</v>
      </c>
      <c r="R281" s="65">
        <v>0</v>
      </c>
      <c r="S281" s="65">
        <v>2.9405999999999999</v>
      </c>
      <c r="T281" s="65">
        <v>3.79678</v>
      </c>
      <c r="U281" s="65">
        <v>0</v>
      </c>
      <c r="V281" s="65">
        <v>0</v>
      </c>
      <c r="W281" s="65">
        <v>3.1406000000000001</v>
      </c>
      <c r="X281" s="65">
        <v>137.46278000000001</v>
      </c>
      <c r="Y281" s="65">
        <v>0</v>
      </c>
      <c r="Z281" s="65">
        <v>0</v>
      </c>
      <c r="AA281" s="65">
        <v>132.08760000000001</v>
      </c>
      <c r="AB281" s="65">
        <v>497.85969999999998</v>
      </c>
      <c r="AC281" s="65">
        <v>0</v>
      </c>
      <c r="AD281" s="65">
        <v>0</v>
      </c>
      <c r="AE281" s="65">
        <v>320.00200000000001</v>
      </c>
      <c r="AF281" s="65">
        <v>541.14970000000005</v>
      </c>
      <c r="AG281" s="65">
        <v>0</v>
      </c>
      <c r="AH281" s="65">
        <v>0</v>
      </c>
      <c r="AI281" s="65">
        <v>394.649</v>
      </c>
      <c r="AJ281" s="65">
        <v>495.77839999999998</v>
      </c>
      <c r="AK281" s="65">
        <v>0</v>
      </c>
      <c r="AL281" s="65">
        <v>0</v>
      </c>
      <c r="AM281" s="65">
        <v>392.702</v>
      </c>
      <c r="AN281" s="65">
        <v>418.14552659999998</v>
      </c>
      <c r="AO281" s="65">
        <v>0</v>
      </c>
      <c r="AP281" s="65">
        <v>0</v>
      </c>
      <c r="AQ281" s="65">
        <v>428.86900000000003</v>
      </c>
      <c r="AR281" s="65">
        <v>548.94970000000001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421.86900000000003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ht="12" x14ac:dyDescent="0.2">
      <c r="B282" s="65" t="s">
        <v>62</v>
      </c>
      <c r="C282" s="65" t="s">
        <v>37</v>
      </c>
    </row>
    <row r="283" spans="2:159" ht="12" x14ac:dyDescent="0.2">
      <c r="B283" s="65" t="s">
        <v>62</v>
      </c>
      <c r="C283" s="65" t="s">
        <v>38</v>
      </c>
    </row>
    <row r="284" spans="2:159" ht="12" x14ac:dyDescent="0.2">
      <c r="B284" s="65" t="s">
        <v>62</v>
      </c>
      <c r="C284" s="65" t="s">
        <v>39</v>
      </c>
    </row>
    <row r="285" spans="2:159" ht="12" x14ac:dyDescent="0.2">
      <c r="B285" s="65" t="s">
        <v>62</v>
      </c>
      <c r="C285" s="65" t="s">
        <v>40</v>
      </c>
    </row>
    <row r="286" spans="2:159" ht="12" x14ac:dyDescent="0.2">
      <c r="B286" s="65" t="s">
        <v>62</v>
      </c>
      <c r="C286" s="65" t="s">
        <v>41</v>
      </c>
    </row>
    <row r="287" spans="2:159" ht="12" x14ac:dyDescent="0.2">
      <c r="B287" s="65" t="s">
        <v>62</v>
      </c>
      <c r="C287" s="65" t="s">
        <v>42</v>
      </c>
    </row>
    <row r="288" spans="2:159" ht="12" x14ac:dyDescent="0.2">
      <c r="B288" s="65" t="s">
        <v>62</v>
      </c>
      <c r="C288" s="65" t="s">
        <v>43</v>
      </c>
    </row>
    <row r="289" spans="2:159" ht="12" x14ac:dyDescent="0.2">
      <c r="B289" s="65" t="s">
        <v>62</v>
      </c>
      <c r="C289" s="65" t="s">
        <v>44</v>
      </c>
    </row>
    <row r="290" spans="2:159" ht="12" x14ac:dyDescent="0.2">
      <c r="B290" s="65" t="s">
        <v>62</v>
      </c>
      <c r="C290" s="65" t="s">
        <v>45</v>
      </c>
    </row>
    <row r="291" spans="2:159" ht="12" x14ac:dyDescent="0.2">
      <c r="B291" s="65" t="s">
        <v>62</v>
      </c>
      <c r="C291" s="65" t="s">
        <v>46</v>
      </c>
    </row>
    <row r="292" spans="2:159" ht="12" x14ac:dyDescent="0.2">
      <c r="B292" s="65" t="s">
        <v>62</v>
      </c>
      <c r="C292" s="65" t="s">
        <v>47</v>
      </c>
    </row>
    <row r="293" spans="2:159" ht="12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ht="12" x14ac:dyDescent="0.2">
      <c r="B294" s="65" t="s">
        <v>63</v>
      </c>
      <c r="C294" s="65" t="s">
        <v>37</v>
      </c>
      <c r="CR294" s="65">
        <v>401.45078310000002</v>
      </c>
      <c r="CU294" s="65">
        <v>308.80829469999998</v>
      </c>
      <c r="CV294" s="65">
        <v>1392.5870130000001</v>
      </c>
      <c r="CY294" s="65">
        <v>1071.220779</v>
      </c>
      <c r="CZ294" s="65">
        <v>1392.5870130000001</v>
      </c>
      <c r="DC294" s="65">
        <v>1071.220779</v>
      </c>
      <c r="DD294" s="65">
        <v>1392.5870130000001</v>
      </c>
      <c r="DG294" s="65">
        <v>1071.220779</v>
      </c>
      <c r="DH294" s="65">
        <v>1392.5870130000001</v>
      </c>
      <c r="DK294" s="65">
        <v>1071.220779</v>
      </c>
      <c r="DL294" s="65">
        <v>1392.5870130000001</v>
      </c>
      <c r="DO294" s="65">
        <v>1071.220779</v>
      </c>
      <c r="DP294" s="65">
        <v>1392.5870130000001</v>
      </c>
      <c r="DS294" s="65">
        <v>1071.220779</v>
      </c>
      <c r="DT294" s="65">
        <v>1392.5870130000001</v>
      </c>
      <c r="DW294" s="65">
        <v>1071.220779</v>
      </c>
      <c r="DX294" s="65">
        <v>1392.5870130000001</v>
      </c>
      <c r="EA294" s="65">
        <v>1071.220779</v>
      </c>
      <c r="EB294" s="65">
        <v>1392.5870130000001</v>
      </c>
      <c r="EE294" s="65">
        <v>1071.220779</v>
      </c>
      <c r="EF294" s="65">
        <v>1392.5870130000001</v>
      </c>
      <c r="EI294" s="65">
        <v>1071.220779</v>
      </c>
      <c r="EJ294" s="65">
        <v>1392.5870130000001</v>
      </c>
      <c r="EM294" s="65">
        <v>1071.220779</v>
      </c>
      <c r="EN294" s="65">
        <v>1392.5870130000001</v>
      </c>
      <c r="EQ294" s="65">
        <v>1071.220779</v>
      </c>
      <c r="ER294" s="65">
        <v>1392.5870130000001</v>
      </c>
      <c r="EU294" s="65">
        <v>1071.220779</v>
      </c>
      <c r="EV294" s="65">
        <v>1392.5870130000001</v>
      </c>
      <c r="EY294" s="65">
        <v>1071.220779</v>
      </c>
      <c r="EZ294" s="65">
        <v>1392.5870130000001</v>
      </c>
      <c r="FC294" s="65">
        <v>1071.220779</v>
      </c>
    </row>
    <row r="295" spans="2:159" ht="12" x14ac:dyDescent="0.2">
      <c r="B295" s="65" t="s">
        <v>63</v>
      </c>
      <c r="C295" s="65" t="s">
        <v>38</v>
      </c>
    </row>
    <row r="296" spans="2:159" ht="12" x14ac:dyDescent="0.2">
      <c r="B296" s="65" t="s">
        <v>63</v>
      </c>
      <c r="C296" s="65" t="s">
        <v>39</v>
      </c>
    </row>
    <row r="297" spans="2:159" ht="12" x14ac:dyDescent="0.2">
      <c r="B297" s="65" t="s">
        <v>63</v>
      </c>
      <c r="C297" s="65" t="s">
        <v>40</v>
      </c>
    </row>
    <row r="298" spans="2:159" ht="12" x14ac:dyDescent="0.2">
      <c r="B298" s="65" t="s">
        <v>63</v>
      </c>
      <c r="C298" s="65" t="s">
        <v>41</v>
      </c>
    </row>
    <row r="299" spans="2:159" ht="12" x14ac:dyDescent="0.2">
      <c r="B299" s="65" t="s">
        <v>63</v>
      </c>
      <c r="C299" s="65" t="s">
        <v>42</v>
      </c>
    </row>
    <row r="300" spans="2:159" ht="12" x14ac:dyDescent="0.2">
      <c r="B300" s="65" t="s">
        <v>63</v>
      </c>
      <c r="C300" s="65" t="s">
        <v>43</v>
      </c>
    </row>
    <row r="301" spans="2:159" ht="12" x14ac:dyDescent="0.2">
      <c r="B301" s="65" t="s">
        <v>63</v>
      </c>
      <c r="C301" s="65" t="s">
        <v>44</v>
      </c>
    </row>
    <row r="302" spans="2:159" ht="12" x14ac:dyDescent="0.2">
      <c r="B302" s="65" t="s">
        <v>63</v>
      </c>
      <c r="C302" s="65" t="s">
        <v>45</v>
      </c>
    </row>
    <row r="303" spans="2:159" ht="12" x14ac:dyDescent="0.2">
      <c r="B303" s="65" t="s">
        <v>63</v>
      </c>
      <c r="C303" s="65" t="s">
        <v>46</v>
      </c>
    </row>
    <row r="304" spans="2:159" ht="12" x14ac:dyDescent="0.2">
      <c r="B304" s="65" t="s">
        <v>63</v>
      </c>
      <c r="C304" s="65" t="s">
        <v>47</v>
      </c>
    </row>
    <row r="305" spans="2:159" ht="12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401.45078310000002</v>
      </c>
      <c r="CS305" s="65">
        <v>0</v>
      </c>
      <c r="CT305" s="65">
        <v>0</v>
      </c>
      <c r="CU305" s="65">
        <v>308.80829469999998</v>
      </c>
      <c r="CV305" s="65">
        <v>1392.5870130000001</v>
      </c>
      <c r="CW305" s="65">
        <v>0</v>
      </c>
      <c r="CX305" s="65">
        <v>0</v>
      </c>
      <c r="CY305" s="65">
        <v>1071.220779</v>
      </c>
      <c r="CZ305" s="65">
        <v>1392.5870130000001</v>
      </c>
      <c r="DA305" s="65">
        <v>0</v>
      </c>
      <c r="DB305" s="65">
        <v>0</v>
      </c>
      <c r="DC305" s="65">
        <v>1071.220779</v>
      </c>
      <c r="DD305" s="65">
        <v>1392.5870130000001</v>
      </c>
      <c r="DE305" s="65">
        <v>0</v>
      </c>
      <c r="DF305" s="65">
        <v>0</v>
      </c>
      <c r="DG305" s="65">
        <v>1071.220779</v>
      </c>
      <c r="DH305" s="65">
        <v>1392.5870130000001</v>
      </c>
      <c r="DI305" s="65">
        <v>0</v>
      </c>
      <c r="DJ305" s="65">
        <v>0</v>
      </c>
      <c r="DK305" s="65">
        <v>1071.220779</v>
      </c>
      <c r="DL305" s="65">
        <v>1392.5870130000001</v>
      </c>
      <c r="DM305" s="65">
        <v>0</v>
      </c>
      <c r="DN305" s="65">
        <v>0</v>
      </c>
      <c r="DO305" s="65">
        <v>1071.220779</v>
      </c>
      <c r="DP305" s="65">
        <v>1392.5870130000001</v>
      </c>
      <c r="DQ305" s="65">
        <v>0</v>
      </c>
      <c r="DR305" s="65">
        <v>0</v>
      </c>
      <c r="DS305" s="65">
        <v>1071.220779</v>
      </c>
      <c r="DT305" s="65">
        <v>1392.5870130000001</v>
      </c>
      <c r="DU305" s="65">
        <v>0</v>
      </c>
      <c r="DV305" s="65">
        <v>0</v>
      </c>
      <c r="DW305" s="65">
        <v>1071.220779</v>
      </c>
      <c r="DX305" s="65">
        <v>1392.5870130000001</v>
      </c>
      <c r="DY305" s="65">
        <v>0</v>
      </c>
      <c r="DZ305" s="65">
        <v>0</v>
      </c>
      <c r="EA305" s="65">
        <v>1071.220779</v>
      </c>
      <c r="EB305" s="65">
        <v>1392.5870130000001</v>
      </c>
      <c r="EC305" s="65">
        <v>0</v>
      </c>
      <c r="ED305" s="65">
        <v>0</v>
      </c>
      <c r="EE305" s="65">
        <v>1071.220779</v>
      </c>
      <c r="EF305" s="65">
        <v>1392.5870130000001</v>
      </c>
      <c r="EG305" s="65">
        <v>0</v>
      </c>
      <c r="EH305" s="65">
        <v>0</v>
      </c>
      <c r="EI305" s="65">
        <v>1071.220779</v>
      </c>
      <c r="EJ305" s="65">
        <v>1392.5870130000001</v>
      </c>
      <c r="EK305" s="65">
        <v>0</v>
      </c>
      <c r="EL305" s="65">
        <v>0</v>
      </c>
      <c r="EM305" s="65">
        <v>1071.220779</v>
      </c>
      <c r="EN305" s="65">
        <v>1392.5870130000001</v>
      </c>
      <c r="EO305" s="65">
        <v>0</v>
      </c>
      <c r="EP305" s="65">
        <v>0</v>
      </c>
      <c r="EQ305" s="65">
        <v>1071.220779</v>
      </c>
      <c r="ER305" s="65">
        <v>1392.5870130000001</v>
      </c>
      <c r="ES305" s="65">
        <v>0</v>
      </c>
      <c r="ET305" s="65">
        <v>0</v>
      </c>
      <c r="EU305" s="65">
        <v>1071.220779</v>
      </c>
      <c r="EV305" s="65">
        <v>1392.5870130000001</v>
      </c>
      <c r="EW305" s="65">
        <v>0</v>
      </c>
      <c r="EX305" s="65">
        <v>0</v>
      </c>
      <c r="EY305" s="65">
        <v>1071.220779</v>
      </c>
      <c r="EZ305" s="65">
        <v>1392.5870130000001</v>
      </c>
      <c r="FA305" s="65">
        <v>0</v>
      </c>
      <c r="FB305" s="65">
        <v>0</v>
      </c>
      <c r="FC305" s="65">
        <v>1071.220779</v>
      </c>
    </row>
    <row r="306" spans="2:159" ht="12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ht="12" x14ac:dyDescent="0.2">
      <c r="B307" s="65" t="s">
        <v>64</v>
      </c>
      <c r="C307" s="65" t="s">
        <v>38</v>
      </c>
    </row>
    <row r="308" spans="2:159" ht="12" x14ac:dyDescent="0.2">
      <c r="B308" s="65" t="s">
        <v>64</v>
      </c>
      <c r="C308" s="65" t="s">
        <v>39</v>
      </c>
    </row>
    <row r="309" spans="2:159" ht="12" x14ac:dyDescent="0.2">
      <c r="B309" s="65" t="s">
        <v>64</v>
      </c>
      <c r="C309" s="65" t="s">
        <v>40</v>
      </c>
    </row>
    <row r="310" spans="2:159" ht="12" x14ac:dyDescent="0.2">
      <c r="B310" s="65" t="s">
        <v>64</v>
      </c>
      <c r="C310" s="65" t="s">
        <v>41</v>
      </c>
    </row>
    <row r="311" spans="2:159" ht="12" x14ac:dyDescent="0.2">
      <c r="B311" s="65" t="s">
        <v>64</v>
      </c>
      <c r="C311" s="65" t="s">
        <v>42</v>
      </c>
    </row>
    <row r="312" spans="2:159" ht="12" x14ac:dyDescent="0.2">
      <c r="B312" s="65" t="s">
        <v>64</v>
      </c>
      <c r="C312" s="65" t="s">
        <v>43</v>
      </c>
    </row>
    <row r="313" spans="2:159" ht="12" x14ac:dyDescent="0.2">
      <c r="B313" s="65" t="s">
        <v>64</v>
      </c>
      <c r="C313" s="65" t="s">
        <v>44</v>
      </c>
    </row>
    <row r="314" spans="2:159" ht="12" x14ac:dyDescent="0.2">
      <c r="B314" s="65" t="s">
        <v>64</v>
      </c>
      <c r="C314" s="65" t="s">
        <v>45</v>
      </c>
    </row>
    <row r="315" spans="2:159" ht="12" x14ac:dyDescent="0.2">
      <c r="B315" s="65" t="s">
        <v>64</v>
      </c>
      <c r="C315" s="65" t="s">
        <v>46</v>
      </c>
    </row>
    <row r="316" spans="2:159" ht="12" x14ac:dyDescent="0.2">
      <c r="B316" s="65" t="s">
        <v>64</v>
      </c>
      <c r="C316" s="65" t="s">
        <v>47</v>
      </c>
    </row>
    <row r="317" spans="2:159" ht="12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ht="12" x14ac:dyDescent="0.2">
      <c r="B318" s="65" t="s">
        <v>65</v>
      </c>
      <c r="C318" s="65" t="s">
        <v>37</v>
      </c>
    </row>
    <row r="319" spans="2:159" ht="12" x14ac:dyDescent="0.2">
      <c r="B319" s="65" t="s">
        <v>65</v>
      </c>
      <c r="C319" s="65" t="s">
        <v>38</v>
      </c>
    </row>
    <row r="320" spans="2:159" ht="12" x14ac:dyDescent="0.2">
      <c r="B320" s="65" t="s">
        <v>65</v>
      </c>
      <c r="C320" s="65" t="s">
        <v>39</v>
      </c>
    </row>
    <row r="321" spans="2:159" ht="12" x14ac:dyDescent="0.2">
      <c r="B321" s="65" t="s">
        <v>65</v>
      </c>
      <c r="C321" s="65" t="s">
        <v>40</v>
      </c>
    </row>
    <row r="322" spans="2:159" ht="12" x14ac:dyDescent="0.2">
      <c r="B322" s="65" t="s">
        <v>65</v>
      </c>
      <c r="C322" s="65" t="s">
        <v>41</v>
      </c>
    </row>
    <row r="323" spans="2:159" ht="12" x14ac:dyDescent="0.2">
      <c r="B323" s="65" t="s">
        <v>65</v>
      </c>
      <c r="C323" s="65" t="s">
        <v>42</v>
      </c>
    </row>
    <row r="324" spans="2:159" ht="12" x14ac:dyDescent="0.2">
      <c r="B324" s="65" t="s">
        <v>65</v>
      </c>
      <c r="C324" s="65" t="s">
        <v>43</v>
      </c>
    </row>
    <row r="325" spans="2:159" ht="12" x14ac:dyDescent="0.2">
      <c r="B325" s="65" t="s">
        <v>65</v>
      </c>
      <c r="C325" s="65" t="s">
        <v>44</v>
      </c>
    </row>
    <row r="326" spans="2:159" ht="12" x14ac:dyDescent="0.2">
      <c r="B326" s="65" t="s">
        <v>65</v>
      </c>
      <c r="C326" s="65" t="s">
        <v>45</v>
      </c>
    </row>
    <row r="327" spans="2:159" ht="12" x14ac:dyDescent="0.2">
      <c r="B327" s="65" t="s">
        <v>65</v>
      </c>
      <c r="C327" s="65" t="s">
        <v>46</v>
      </c>
    </row>
    <row r="328" spans="2:159" ht="12" x14ac:dyDescent="0.2">
      <c r="B328" s="65" t="s">
        <v>65</v>
      </c>
      <c r="C328" s="65" t="s">
        <v>47</v>
      </c>
    </row>
    <row r="329" spans="2:159" ht="12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ht="12" x14ac:dyDescent="0.2">
      <c r="B330" s="65" t="s">
        <v>66</v>
      </c>
      <c r="C330" s="65" t="s">
        <v>37</v>
      </c>
    </row>
    <row r="331" spans="2:159" ht="12" x14ac:dyDescent="0.2">
      <c r="B331" s="65" t="s">
        <v>66</v>
      </c>
      <c r="C331" s="65" t="s">
        <v>38</v>
      </c>
    </row>
    <row r="332" spans="2:159" ht="12" x14ac:dyDescent="0.2">
      <c r="B332" s="65" t="s">
        <v>66</v>
      </c>
      <c r="C332" s="65" t="s">
        <v>39</v>
      </c>
    </row>
    <row r="333" spans="2:159" ht="12" x14ac:dyDescent="0.2">
      <c r="B333" s="65" t="s">
        <v>66</v>
      </c>
      <c r="C333" s="65" t="s">
        <v>40</v>
      </c>
    </row>
    <row r="334" spans="2:159" ht="12" x14ac:dyDescent="0.2">
      <c r="B334" s="65" t="s">
        <v>66</v>
      </c>
      <c r="C334" s="65" t="s">
        <v>41</v>
      </c>
    </row>
    <row r="335" spans="2:159" ht="12" x14ac:dyDescent="0.2">
      <c r="B335" s="65" t="s">
        <v>66</v>
      </c>
      <c r="C335" s="65" t="s">
        <v>42</v>
      </c>
    </row>
    <row r="336" spans="2:159" ht="12" x14ac:dyDescent="0.2">
      <c r="B336" s="65" t="s">
        <v>66</v>
      </c>
      <c r="C336" s="65" t="s">
        <v>43</v>
      </c>
    </row>
    <row r="337" spans="2:159" ht="12" x14ac:dyDescent="0.2">
      <c r="B337" s="65" t="s">
        <v>66</v>
      </c>
      <c r="C337" s="65" t="s">
        <v>44</v>
      </c>
    </row>
    <row r="338" spans="2:159" ht="12" x14ac:dyDescent="0.2">
      <c r="B338" s="65" t="s">
        <v>66</v>
      </c>
      <c r="C338" s="65" t="s">
        <v>45</v>
      </c>
    </row>
    <row r="339" spans="2:159" ht="12" x14ac:dyDescent="0.2">
      <c r="B339" s="65" t="s">
        <v>66</v>
      </c>
      <c r="C339" s="65" t="s">
        <v>46</v>
      </c>
    </row>
    <row r="340" spans="2:159" ht="12" x14ac:dyDescent="0.2">
      <c r="B340" s="65" t="s">
        <v>66</v>
      </c>
      <c r="C340" s="65" t="s">
        <v>47</v>
      </c>
    </row>
    <row r="341" spans="2:159" ht="12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ht="12" x14ac:dyDescent="0.2">
      <c r="B342" s="65" t="s">
        <v>67</v>
      </c>
      <c r="C342" s="65" t="s">
        <v>37</v>
      </c>
    </row>
    <row r="343" spans="2:159" ht="12" x14ac:dyDescent="0.2">
      <c r="B343" s="65" t="s">
        <v>67</v>
      </c>
      <c r="C343" s="65" t="s">
        <v>38</v>
      </c>
    </row>
    <row r="344" spans="2:159" ht="12" x14ac:dyDescent="0.2">
      <c r="B344" s="65" t="s">
        <v>67</v>
      </c>
      <c r="C344" s="65" t="s">
        <v>39</v>
      </c>
    </row>
    <row r="345" spans="2:159" ht="12" x14ac:dyDescent="0.2">
      <c r="B345" s="65" t="s">
        <v>67</v>
      </c>
      <c r="C345" s="65" t="s">
        <v>40</v>
      </c>
    </row>
    <row r="346" spans="2:159" ht="12" x14ac:dyDescent="0.2">
      <c r="B346" s="65" t="s">
        <v>67</v>
      </c>
      <c r="C346" s="65" t="s">
        <v>41</v>
      </c>
    </row>
    <row r="347" spans="2:159" ht="12" x14ac:dyDescent="0.2">
      <c r="B347" s="65" t="s">
        <v>67</v>
      </c>
      <c r="C347" s="65" t="s">
        <v>42</v>
      </c>
    </row>
    <row r="348" spans="2:159" ht="12" x14ac:dyDescent="0.2">
      <c r="B348" s="65" t="s">
        <v>67</v>
      </c>
      <c r="C348" s="65" t="s">
        <v>43</v>
      </c>
    </row>
    <row r="349" spans="2:159" ht="12" x14ac:dyDescent="0.2">
      <c r="B349" s="65" t="s">
        <v>67</v>
      </c>
      <c r="C349" s="65" t="s">
        <v>44</v>
      </c>
    </row>
    <row r="350" spans="2:159" ht="12" x14ac:dyDescent="0.2">
      <c r="B350" s="65" t="s">
        <v>67</v>
      </c>
      <c r="C350" s="65" t="s">
        <v>45</v>
      </c>
    </row>
    <row r="351" spans="2:159" ht="12" x14ac:dyDescent="0.2">
      <c r="B351" s="65" t="s">
        <v>67</v>
      </c>
      <c r="C351" s="65" t="s">
        <v>46</v>
      </c>
    </row>
    <row r="352" spans="2:159" ht="12" x14ac:dyDescent="0.2">
      <c r="B352" s="65" t="s">
        <v>67</v>
      </c>
      <c r="C352" s="65" t="s">
        <v>47</v>
      </c>
    </row>
    <row r="353" spans="2:159" ht="12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ht="12" x14ac:dyDescent="0.2">
      <c r="B354" s="65" t="s">
        <v>68</v>
      </c>
      <c r="C354" s="65" t="s">
        <v>37</v>
      </c>
    </row>
    <row r="355" spans="2:159" ht="12" x14ac:dyDescent="0.2">
      <c r="B355" s="65" t="s">
        <v>68</v>
      </c>
      <c r="C355" s="65" t="s">
        <v>38</v>
      </c>
    </row>
    <row r="356" spans="2:159" ht="12" x14ac:dyDescent="0.2">
      <c r="B356" s="65" t="s">
        <v>68</v>
      </c>
      <c r="C356" s="65" t="s">
        <v>39</v>
      </c>
    </row>
    <row r="357" spans="2:159" ht="12" x14ac:dyDescent="0.2">
      <c r="B357" s="65" t="s">
        <v>68</v>
      </c>
      <c r="C357" s="65" t="s">
        <v>40</v>
      </c>
    </row>
    <row r="358" spans="2:159" ht="12" x14ac:dyDescent="0.2">
      <c r="B358" s="65" t="s">
        <v>68</v>
      </c>
      <c r="C358" s="65" t="s">
        <v>41</v>
      </c>
    </row>
    <row r="359" spans="2:159" ht="12" x14ac:dyDescent="0.2">
      <c r="B359" s="65" t="s">
        <v>68</v>
      </c>
      <c r="C359" s="65" t="s">
        <v>42</v>
      </c>
    </row>
    <row r="360" spans="2:159" ht="12" x14ac:dyDescent="0.2">
      <c r="B360" s="65" t="s">
        <v>68</v>
      </c>
      <c r="C360" s="65" t="s">
        <v>43</v>
      </c>
    </row>
    <row r="361" spans="2:159" ht="12" x14ac:dyDescent="0.2">
      <c r="B361" s="65" t="s">
        <v>68</v>
      </c>
      <c r="C361" s="65" t="s">
        <v>44</v>
      </c>
    </row>
    <row r="362" spans="2:159" ht="12" x14ac:dyDescent="0.2">
      <c r="B362" s="65" t="s">
        <v>68</v>
      </c>
      <c r="C362" s="65" t="s">
        <v>45</v>
      </c>
    </row>
    <row r="363" spans="2:159" ht="12" x14ac:dyDescent="0.2">
      <c r="B363" s="65" t="s">
        <v>68</v>
      </c>
      <c r="C363" s="65" t="s">
        <v>46</v>
      </c>
    </row>
    <row r="364" spans="2:159" ht="12" x14ac:dyDescent="0.2">
      <c r="B364" s="65" t="s">
        <v>68</v>
      </c>
      <c r="C364" s="65" t="s">
        <v>47</v>
      </c>
    </row>
    <row r="365" spans="2:159" ht="12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ht="12" x14ac:dyDescent="0.2">
      <c r="B366" s="65" t="s">
        <v>28</v>
      </c>
      <c r="C366" s="65" t="s">
        <v>37</v>
      </c>
      <c r="P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189.886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ht="12" x14ac:dyDescent="0.2">
      <c r="B367" s="65" t="s">
        <v>28</v>
      </c>
      <c r="C367" s="65" t="s">
        <v>38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U367" s="65">
        <v>3.61</v>
      </c>
      <c r="V367" s="65">
        <v>3.61</v>
      </c>
      <c r="W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7.22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ht="12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B368" s="65">
        <v>177.61199999999999</v>
      </c>
      <c r="AC368" s="65">
        <v>15.162000000000001</v>
      </c>
      <c r="AD368" s="65">
        <v>177.61199999999999</v>
      </c>
      <c r="AE368" s="65">
        <v>177.61199999999999</v>
      </c>
      <c r="AF368" s="65">
        <v>177.61199999999999</v>
      </c>
      <c r="AG368" s="65">
        <v>150.53700000000001</v>
      </c>
      <c r="AH368" s="65">
        <v>177.61199999999999</v>
      </c>
      <c r="AI368" s="65">
        <v>177.61199999999999</v>
      </c>
      <c r="AJ368" s="65">
        <v>162.44999999999999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162.44999999999999</v>
      </c>
      <c r="AX368" s="65">
        <v>177.61199999999999</v>
      </c>
      <c r="AY368" s="65">
        <v>177.61199999999999</v>
      </c>
      <c r="AZ368" s="65">
        <v>135.375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ht="12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ht="12" x14ac:dyDescent="0.2">
      <c r="B370" s="65" t="s">
        <v>28</v>
      </c>
      <c r="C370" s="65" t="s">
        <v>41</v>
      </c>
    </row>
    <row r="371" spans="2:159" ht="12" x14ac:dyDescent="0.2">
      <c r="B371" s="65" t="s">
        <v>28</v>
      </c>
      <c r="C371" s="65" t="s">
        <v>42</v>
      </c>
    </row>
    <row r="372" spans="2:159" ht="12" x14ac:dyDescent="0.2">
      <c r="B372" s="65" t="s">
        <v>28</v>
      </c>
      <c r="C372" s="65" t="s">
        <v>43</v>
      </c>
    </row>
    <row r="373" spans="2:159" ht="12" x14ac:dyDescent="0.2">
      <c r="B373" s="65" t="s">
        <v>28</v>
      </c>
      <c r="C373" s="65" t="s">
        <v>44</v>
      </c>
    </row>
    <row r="374" spans="2:159" ht="12" x14ac:dyDescent="0.2">
      <c r="B374" s="65" t="s">
        <v>28</v>
      </c>
      <c r="C374" s="65" t="s">
        <v>45</v>
      </c>
    </row>
    <row r="375" spans="2:159" ht="12" x14ac:dyDescent="0.2">
      <c r="B375" s="65" t="s">
        <v>28</v>
      </c>
      <c r="C375" s="65" t="s">
        <v>46</v>
      </c>
    </row>
    <row r="376" spans="2:159" ht="12" x14ac:dyDescent="0.2">
      <c r="B376" s="65" t="s">
        <v>28</v>
      </c>
      <c r="C376" s="65" t="s">
        <v>47</v>
      </c>
    </row>
    <row r="377" spans="2:159" ht="12" x14ac:dyDescent="0.2">
      <c r="B377" s="65" t="s">
        <v>28</v>
      </c>
      <c r="C377" s="65" t="s">
        <v>15</v>
      </c>
      <c r="D377" s="65">
        <v>0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233.56700000000001</v>
      </c>
      <c r="R377" s="65">
        <v>298.00549999999998</v>
      </c>
      <c r="S377" s="65">
        <v>270.93049999999999</v>
      </c>
      <c r="T377" s="65">
        <v>294.39550000000003</v>
      </c>
      <c r="U377" s="65">
        <v>270.93049999999999</v>
      </c>
      <c r="V377" s="65">
        <v>298.00549999999998</v>
      </c>
      <c r="W377" s="65">
        <v>298.00549999999998</v>
      </c>
      <c r="X377" s="65">
        <v>294.39550000000003</v>
      </c>
      <c r="Y377" s="65">
        <v>298.00549999999998</v>
      </c>
      <c r="Z377" s="65">
        <v>298.00549999999998</v>
      </c>
      <c r="AA377" s="65">
        <v>270.93049999999999</v>
      </c>
      <c r="AB377" s="65">
        <v>455.76249999999999</v>
      </c>
      <c r="AC377" s="65">
        <v>293.3125</v>
      </c>
      <c r="AD377" s="65">
        <v>418.399</v>
      </c>
      <c r="AE377" s="65">
        <v>455.76249999999999</v>
      </c>
      <c r="AF377" s="65">
        <v>603.77250000000004</v>
      </c>
      <c r="AG377" s="65">
        <v>576.69749999999999</v>
      </c>
      <c r="AH377" s="65">
        <v>603.77250000000004</v>
      </c>
      <c r="AI377" s="65">
        <v>603.77250000000004</v>
      </c>
      <c r="AJ377" s="65">
        <v>630.12549999999999</v>
      </c>
      <c r="AK377" s="65">
        <v>648.89750000000004</v>
      </c>
      <c r="AL377" s="65">
        <v>486.44749999999999</v>
      </c>
      <c r="AM377" s="65">
        <v>648.89750000000004</v>
      </c>
      <c r="AN377" s="65">
        <v>638.24800000000005</v>
      </c>
      <c r="AO377" s="65">
        <v>608.28499999999997</v>
      </c>
      <c r="AP377" s="65">
        <v>423.45299999999997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638.24800000000005</v>
      </c>
      <c r="AX377" s="65">
        <v>653.41</v>
      </c>
      <c r="AY377" s="65">
        <v>653.41</v>
      </c>
      <c r="AZ377" s="65">
        <v>611.173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ht="12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1.0885644000000001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ht="12" x14ac:dyDescent="0.2">
      <c r="B379" s="65" t="s">
        <v>29</v>
      </c>
      <c r="C379" s="65" t="s">
        <v>38</v>
      </c>
      <c r="D379" s="65">
        <v>16.67575879</v>
      </c>
      <c r="E379" s="65">
        <v>12.50681909</v>
      </c>
      <c r="F379" s="65">
        <v>16.67575879</v>
      </c>
      <c r="G379" s="65">
        <v>25.013638190000002</v>
      </c>
      <c r="H379" s="65">
        <v>22.57457479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85.40713289</v>
      </c>
      <c r="P379" s="65">
        <v>58.921177389999997</v>
      </c>
      <c r="Q379" s="65">
        <v>34.239541639999999</v>
      </c>
      <c r="R379" s="65">
        <v>44.814469389999999</v>
      </c>
      <c r="S379" s="65">
        <v>68.479083290000005</v>
      </c>
      <c r="T379" s="65">
        <v>54.72952531</v>
      </c>
      <c r="U379" s="65">
        <v>41.920323979999999</v>
      </c>
      <c r="V379" s="65">
        <v>54.990703150000002</v>
      </c>
      <c r="W379" s="65">
        <v>83.840647970000006</v>
      </c>
      <c r="X379" s="65">
        <v>53.56528531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47.726970979999997</v>
      </c>
      <c r="AD379" s="65">
        <v>62.588145310000002</v>
      </c>
      <c r="AE379" s="65">
        <v>114.65808079999999</v>
      </c>
      <c r="AF379" s="65">
        <v>80.769693309999994</v>
      </c>
      <c r="AG379" s="65">
        <v>48.250878980000003</v>
      </c>
      <c r="AH379" s="65">
        <v>64.334505309999997</v>
      </c>
      <c r="AI379" s="65">
        <v>96.50175797</v>
      </c>
      <c r="AJ379" s="65">
        <v>61.773177310000001</v>
      </c>
      <c r="AK379" s="65">
        <v>57.780183379999997</v>
      </c>
      <c r="AL379" s="65">
        <v>80.672673309999993</v>
      </c>
      <c r="AM379" s="65">
        <v>96.50175797</v>
      </c>
      <c r="AN379" s="65">
        <v>80.672673309999993</v>
      </c>
      <c r="AO379" s="65">
        <v>60.50450498</v>
      </c>
      <c r="AP379" s="65">
        <v>80.672673309999993</v>
      </c>
      <c r="AQ379" s="65">
        <v>121.00901</v>
      </c>
      <c r="AR379" s="65">
        <v>80.672673309999993</v>
      </c>
      <c r="AS379" s="65">
        <v>48.338196979999999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64.450929310000006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ht="12" x14ac:dyDescent="0.2">
      <c r="B380" s="65" t="s">
        <v>29</v>
      </c>
      <c r="C380" s="65" t="s">
        <v>39</v>
      </c>
    </row>
    <row r="381" spans="2:159" ht="12" x14ac:dyDescent="0.2">
      <c r="B381" s="65" t="s">
        <v>29</v>
      </c>
      <c r="C381" s="65" t="s">
        <v>40</v>
      </c>
    </row>
    <row r="382" spans="2:159" ht="12" x14ac:dyDescent="0.2">
      <c r="B382" s="65" t="s">
        <v>29</v>
      </c>
      <c r="C382" s="65" t="s">
        <v>41</v>
      </c>
    </row>
    <row r="383" spans="2:159" ht="12" x14ac:dyDescent="0.2">
      <c r="B383" s="65" t="s">
        <v>29</v>
      </c>
      <c r="C383" s="65" t="s">
        <v>42</v>
      </c>
    </row>
    <row r="384" spans="2:159" ht="12" x14ac:dyDescent="0.2">
      <c r="B384" s="65" t="s">
        <v>29</v>
      </c>
      <c r="C384" s="65" t="s">
        <v>43</v>
      </c>
    </row>
    <row r="385" spans="2:159" ht="12" x14ac:dyDescent="0.2">
      <c r="B385" s="65" t="s">
        <v>29</v>
      </c>
      <c r="C385" s="65" t="s">
        <v>44</v>
      </c>
    </row>
    <row r="386" spans="2:159" ht="12" x14ac:dyDescent="0.2">
      <c r="B386" s="65" t="s">
        <v>29</v>
      </c>
      <c r="C386" s="65" t="s">
        <v>45</v>
      </c>
    </row>
    <row r="387" spans="2:159" ht="12" x14ac:dyDescent="0.2">
      <c r="B387" s="65" t="s">
        <v>29</v>
      </c>
      <c r="C387" s="65" t="s">
        <v>46</v>
      </c>
    </row>
    <row r="388" spans="2:159" ht="12" x14ac:dyDescent="0.2">
      <c r="B388" s="65" t="s">
        <v>29</v>
      </c>
      <c r="C388" s="65" t="s">
        <v>47</v>
      </c>
    </row>
    <row r="389" spans="2:159" ht="12" x14ac:dyDescent="0.2">
      <c r="B389" s="65" t="s">
        <v>29</v>
      </c>
      <c r="C389" s="65" t="s">
        <v>15</v>
      </c>
      <c r="D389" s="65">
        <v>17.78062255</v>
      </c>
      <c r="E389" s="65">
        <v>13.335466909999999</v>
      </c>
      <c r="F389" s="65">
        <v>17.78062255</v>
      </c>
      <c r="G389" s="65">
        <v>26.670933829999999</v>
      </c>
      <c r="H389" s="65">
        <v>23.663139189999999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87.064428530000001</v>
      </c>
      <c r="P389" s="65">
        <v>60.026041149999998</v>
      </c>
      <c r="Q389" s="65">
        <v>35.068189459999999</v>
      </c>
      <c r="R389" s="65">
        <v>45.91933315</v>
      </c>
      <c r="S389" s="65">
        <v>70.136378930000006</v>
      </c>
      <c r="T389" s="65">
        <v>55.83438907</v>
      </c>
      <c r="U389" s="65">
        <v>42.7489718</v>
      </c>
      <c r="V389" s="65">
        <v>56.095566910000002</v>
      </c>
      <c r="W389" s="65">
        <v>85.497943609999993</v>
      </c>
      <c r="X389" s="65">
        <v>54.670149070000001</v>
      </c>
      <c r="Y389" s="65">
        <v>42.7489718</v>
      </c>
      <c r="Z389" s="65">
        <v>54.25878427</v>
      </c>
      <c r="AA389" s="65">
        <v>85.497943609999993</v>
      </c>
      <c r="AB389" s="65">
        <v>81.176013069999996</v>
      </c>
      <c r="AC389" s="65">
        <v>48.555618799999998</v>
      </c>
      <c r="AD389" s="65">
        <v>63.693009070000002</v>
      </c>
      <c r="AE389" s="65">
        <v>116.31537640000001</v>
      </c>
      <c r="AF389" s="65">
        <v>81.874557069999994</v>
      </c>
      <c r="AG389" s="65">
        <v>49.079526799999996</v>
      </c>
      <c r="AH389" s="65">
        <v>65.439369069999998</v>
      </c>
      <c r="AI389" s="65">
        <v>98.159053610000001</v>
      </c>
      <c r="AJ389" s="65">
        <v>62.878041070000002</v>
      </c>
      <c r="AK389" s="65">
        <v>58.608831199999997</v>
      </c>
      <c r="AL389" s="65">
        <v>81.777537069999994</v>
      </c>
      <c r="AM389" s="65">
        <v>98.159053610000001</v>
      </c>
      <c r="AN389" s="65">
        <v>81.777537069999994</v>
      </c>
      <c r="AO389" s="65">
        <v>61.333152800000001</v>
      </c>
      <c r="AP389" s="65">
        <v>81.777537069999994</v>
      </c>
      <c r="AQ389" s="65">
        <v>122.6663056</v>
      </c>
      <c r="AR389" s="65">
        <v>81.777537069999994</v>
      </c>
      <c r="AS389" s="65">
        <v>49.1668448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65.555793069999993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ht="12" x14ac:dyDescent="0.2">
      <c r="B390" s="65" t="s">
        <v>30</v>
      </c>
      <c r="C390" s="65" t="s">
        <v>37</v>
      </c>
    </row>
    <row r="391" spans="2:159" ht="12" x14ac:dyDescent="0.2">
      <c r="B391" s="65" t="s">
        <v>30</v>
      </c>
      <c r="C391" s="65" t="s">
        <v>38</v>
      </c>
    </row>
    <row r="392" spans="2:159" ht="12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816.77949999999998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932.74631999999997</v>
      </c>
      <c r="Q392" s="65">
        <v>648.90750000000003</v>
      </c>
      <c r="R392" s="65">
        <v>1159.9364</v>
      </c>
      <c r="S392" s="65">
        <v>1022.9298</v>
      </c>
      <c r="T392" s="65">
        <v>1528.53602</v>
      </c>
      <c r="U392" s="65">
        <v>1497.155589</v>
      </c>
      <c r="V392" s="65">
        <v>2183.7781</v>
      </c>
      <c r="W392" s="65">
        <v>1852.2800999999999</v>
      </c>
      <c r="X392" s="65">
        <v>980.75868000000003</v>
      </c>
      <c r="Y392" s="65">
        <v>1965.2362499999999</v>
      </c>
      <c r="Z392" s="65">
        <v>2846.66725</v>
      </c>
      <c r="AA392" s="65">
        <v>1371.6610880000001</v>
      </c>
      <c r="AB392" s="65">
        <v>2822.6957000000002</v>
      </c>
      <c r="AC392" s="65">
        <v>2096.5302499999998</v>
      </c>
      <c r="AD392" s="65">
        <v>2271.8451</v>
      </c>
      <c r="AE392" s="65">
        <v>3223.5374999999999</v>
      </c>
      <c r="AF392" s="65">
        <v>3065.1664999999998</v>
      </c>
      <c r="AG392" s="65">
        <v>2220.6171420000001</v>
      </c>
      <c r="AH392" s="65">
        <v>3620.2398830000002</v>
      </c>
      <c r="AI392" s="65">
        <v>3553.4868000000001</v>
      </c>
      <c r="AJ392" s="65">
        <v>2409.4598000000001</v>
      </c>
      <c r="AK392" s="65">
        <v>2664.0912499999999</v>
      </c>
      <c r="AL392" s="65">
        <v>3070.2930999999999</v>
      </c>
      <c r="AM392" s="65">
        <v>3200.3672999999999</v>
      </c>
      <c r="AN392" s="65">
        <v>2038.0503000000001</v>
      </c>
      <c r="AO392" s="65">
        <v>3537.6087499999999</v>
      </c>
      <c r="AP392" s="65">
        <v>4459.7489999999998</v>
      </c>
      <c r="AQ392" s="65">
        <v>3891.1502999999998</v>
      </c>
      <c r="AR392" s="65">
        <v>2838.3062399999999</v>
      </c>
      <c r="AS392" s="65">
        <v>3035.7725</v>
      </c>
      <c r="AT392" s="65">
        <v>4585.0245000000004</v>
      </c>
      <c r="AU392" s="65">
        <v>3235.1268</v>
      </c>
      <c r="AV392" s="65">
        <v>3113.0956999999999</v>
      </c>
      <c r="AW392" s="65">
        <v>2164.9877499999998</v>
      </c>
      <c r="AX392" s="65">
        <v>4952.6522500000001</v>
      </c>
      <c r="AY392" s="65">
        <v>3825.0363000000002</v>
      </c>
      <c r="AZ392" s="65">
        <v>3096.175659</v>
      </c>
      <c r="BA392" s="65">
        <v>2728.6165000000001</v>
      </c>
      <c r="BB392" s="65">
        <v>4952.6522500000001</v>
      </c>
      <c r="BC392" s="65">
        <v>4245.1305000000002</v>
      </c>
      <c r="BD392" s="65">
        <v>3113.0956999999999</v>
      </c>
      <c r="BE392" s="65">
        <v>3283.1343790000001</v>
      </c>
      <c r="BF392" s="65">
        <v>4952.6522500000001</v>
      </c>
      <c r="BG392" s="65">
        <v>4245.1305000000002</v>
      </c>
      <c r="BH392" s="65">
        <v>3113.0956999999999</v>
      </c>
      <c r="BI392" s="65">
        <v>3104.63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ht="12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ht="12" x14ac:dyDescent="0.2">
      <c r="B394" s="65" t="s">
        <v>30</v>
      </c>
      <c r="C394" s="65" t="s">
        <v>41</v>
      </c>
    </row>
    <row r="395" spans="2:159" ht="12" x14ac:dyDescent="0.2">
      <c r="B395" s="65" t="s">
        <v>30</v>
      </c>
      <c r="C395" s="65" t="s">
        <v>42</v>
      </c>
    </row>
    <row r="396" spans="2:159" ht="12" x14ac:dyDescent="0.2">
      <c r="B396" s="65" t="s">
        <v>30</v>
      </c>
      <c r="C396" s="65" t="s">
        <v>43</v>
      </c>
    </row>
    <row r="397" spans="2:159" ht="12" x14ac:dyDescent="0.2">
      <c r="B397" s="65" t="s">
        <v>30</v>
      </c>
      <c r="C397" s="65" t="s">
        <v>44</v>
      </c>
    </row>
    <row r="398" spans="2:159" ht="12" x14ac:dyDescent="0.2">
      <c r="B398" s="65" t="s">
        <v>30</v>
      </c>
      <c r="C398" s="65" t="s">
        <v>45</v>
      </c>
    </row>
    <row r="399" spans="2:159" ht="12" x14ac:dyDescent="0.2">
      <c r="B399" s="65" t="s">
        <v>30</v>
      </c>
      <c r="C399" s="65" t="s">
        <v>46</v>
      </c>
    </row>
    <row r="400" spans="2:159" ht="12" x14ac:dyDescent="0.2">
      <c r="B400" s="65" t="s">
        <v>30</v>
      </c>
      <c r="C400" s="65" t="s">
        <v>47</v>
      </c>
    </row>
    <row r="401" spans="2:159" ht="12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816.77949999999998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932.74631999999997</v>
      </c>
      <c r="Q401" s="65">
        <v>648.90750000000003</v>
      </c>
      <c r="R401" s="65">
        <v>1159.9364</v>
      </c>
      <c r="S401" s="65">
        <v>1022.9298</v>
      </c>
      <c r="T401" s="65">
        <v>1528.53602</v>
      </c>
      <c r="U401" s="65">
        <v>1497.155589</v>
      </c>
      <c r="V401" s="65">
        <v>2183.7781</v>
      </c>
      <c r="W401" s="65">
        <v>1852.2800999999999</v>
      </c>
      <c r="X401" s="65">
        <v>980.75868000000003</v>
      </c>
      <c r="Y401" s="65">
        <v>1965.2362499999999</v>
      </c>
      <c r="Z401" s="65">
        <v>2846.66725</v>
      </c>
      <c r="AA401" s="65">
        <v>1371.6610880000001</v>
      </c>
      <c r="AB401" s="65">
        <v>2875.4956999999999</v>
      </c>
      <c r="AC401" s="65">
        <v>2156.5302499999998</v>
      </c>
      <c r="AD401" s="65">
        <v>2355.8451</v>
      </c>
      <c r="AE401" s="65">
        <v>3295.5374999999999</v>
      </c>
      <c r="AF401" s="65">
        <v>3117.9665</v>
      </c>
      <c r="AG401" s="65">
        <v>2280.6171420000001</v>
      </c>
      <c r="AH401" s="65">
        <v>3704.2398830000002</v>
      </c>
      <c r="AI401" s="65">
        <v>3625.4868000000001</v>
      </c>
      <c r="AJ401" s="65">
        <v>2462.2597999999998</v>
      </c>
      <c r="AK401" s="65">
        <v>2724.0912499999999</v>
      </c>
      <c r="AL401" s="65">
        <v>3154.2930999999999</v>
      </c>
      <c r="AM401" s="65">
        <v>3272.3672999999999</v>
      </c>
      <c r="AN401" s="65">
        <v>2090.8503000000001</v>
      </c>
      <c r="AO401" s="65">
        <v>3597.6087499999999</v>
      </c>
      <c r="AP401" s="65">
        <v>4459.7489999999998</v>
      </c>
      <c r="AQ401" s="65">
        <v>3963.1502999999998</v>
      </c>
      <c r="AR401" s="65">
        <v>2891.1062400000001</v>
      </c>
      <c r="AS401" s="65">
        <v>3095.7725</v>
      </c>
      <c r="AT401" s="65">
        <v>4669.0245000000004</v>
      </c>
      <c r="AU401" s="65">
        <v>3307.1268</v>
      </c>
      <c r="AV401" s="65">
        <v>3165.8957</v>
      </c>
      <c r="AW401" s="65">
        <v>2224.9877499999998</v>
      </c>
      <c r="AX401" s="65">
        <v>5036.6522500000001</v>
      </c>
      <c r="AY401" s="65">
        <v>3897.0363000000002</v>
      </c>
      <c r="AZ401" s="65">
        <v>3148.9756590000002</v>
      </c>
      <c r="BA401" s="65">
        <v>2788.6165000000001</v>
      </c>
      <c r="BB401" s="65">
        <v>5036.6522500000001</v>
      </c>
      <c r="BC401" s="65">
        <v>4317.1305000000002</v>
      </c>
      <c r="BD401" s="65">
        <v>3165.8957</v>
      </c>
      <c r="BE401" s="65">
        <v>3343.1343790000001</v>
      </c>
      <c r="BF401" s="65">
        <v>5036.6522500000001</v>
      </c>
      <c r="BG401" s="65">
        <v>4317.1305000000002</v>
      </c>
      <c r="BH401" s="65">
        <v>3165.8957</v>
      </c>
      <c r="BI401" s="65">
        <v>3164.63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ht="12" x14ac:dyDescent="0.2">
      <c r="B402" s="65" t="s">
        <v>31</v>
      </c>
      <c r="C402" s="65" t="s">
        <v>37</v>
      </c>
    </row>
    <row r="403" spans="2:159" ht="12" x14ac:dyDescent="0.2">
      <c r="B403" s="65" t="s">
        <v>31</v>
      </c>
      <c r="C403" s="65" t="s">
        <v>38</v>
      </c>
    </row>
    <row r="404" spans="2:159" ht="12" x14ac:dyDescent="0.2">
      <c r="B404" s="65" t="s">
        <v>31</v>
      </c>
      <c r="C404" s="65" t="s">
        <v>39</v>
      </c>
    </row>
    <row r="405" spans="2:159" ht="12" x14ac:dyDescent="0.2">
      <c r="B405" s="65" t="s">
        <v>31</v>
      </c>
      <c r="C405" s="65" t="s">
        <v>40</v>
      </c>
    </row>
    <row r="406" spans="2:159" ht="12" x14ac:dyDescent="0.2">
      <c r="B406" s="65" t="s">
        <v>31</v>
      </c>
      <c r="C406" s="65" t="s">
        <v>41</v>
      </c>
    </row>
    <row r="407" spans="2:159" ht="12" x14ac:dyDescent="0.2">
      <c r="B407" s="65" t="s">
        <v>31</v>
      </c>
      <c r="C407" s="65" t="s">
        <v>42</v>
      </c>
    </row>
    <row r="408" spans="2:159" ht="12" x14ac:dyDescent="0.2">
      <c r="B408" s="65" t="s">
        <v>31</v>
      </c>
      <c r="C408" s="65" t="s">
        <v>43</v>
      </c>
    </row>
    <row r="409" spans="2:159" ht="12" x14ac:dyDescent="0.2">
      <c r="B409" s="65" t="s">
        <v>31</v>
      </c>
      <c r="C409" s="65" t="s">
        <v>44</v>
      </c>
    </row>
    <row r="410" spans="2:159" ht="12" x14ac:dyDescent="0.2">
      <c r="B410" s="65" t="s">
        <v>31</v>
      </c>
      <c r="C410" s="65" t="s">
        <v>45</v>
      </c>
    </row>
    <row r="411" spans="2:159" ht="12" x14ac:dyDescent="0.2">
      <c r="B411" s="65" t="s">
        <v>31</v>
      </c>
      <c r="C411" s="65" t="s">
        <v>46</v>
      </c>
    </row>
    <row r="412" spans="2:159" ht="12" x14ac:dyDescent="0.2">
      <c r="B412" s="65" t="s">
        <v>31</v>
      </c>
      <c r="C412" s="65" t="s">
        <v>47</v>
      </c>
    </row>
    <row r="413" spans="2:159" ht="12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ht="12" x14ac:dyDescent="0.2">
      <c r="B414" s="65" t="s">
        <v>32</v>
      </c>
      <c r="C414" s="65" t="s">
        <v>37</v>
      </c>
    </row>
    <row r="415" spans="2:159" ht="12" x14ac:dyDescent="0.2">
      <c r="B415" s="65" t="s">
        <v>32</v>
      </c>
      <c r="C415" s="65" t="s">
        <v>38</v>
      </c>
    </row>
    <row r="416" spans="2:159" ht="12" x14ac:dyDescent="0.2">
      <c r="B416" s="65" t="s">
        <v>32</v>
      </c>
      <c r="C416" s="65" t="s">
        <v>39</v>
      </c>
      <c r="AR416" s="65">
        <v>212.55905509999999</v>
      </c>
      <c r="AT416" s="65">
        <v>338.16213310000001</v>
      </c>
      <c r="AV416" s="65">
        <v>1740.07897</v>
      </c>
      <c r="AW416" s="65">
        <v>1977.362466</v>
      </c>
      <c r="BA416" s="65">
        <v>2693.3344229999998</v>
      </c>
      <c r="BB416" s="65">
        <v>3770.6681920000001</v>
      </c>
      <c r="BC416" s="65">
        <v>3232.001307</v>
      </c>
      <c r="BD416" s="65">
        <v>2370.1342920000002</v>
      </c>
      <c r="BE416" s="65">
        <v>2693.3344229999998</v>
      </c>
      <c r="BF416" s="65">
        <v>3770.6681920000001</v>
      </c>
      <c r="BG416" s="65">
        <v>3232.001307</v>
      </c>
      <c r="BH416" s="65">
        <v>2370.1342920000002</v>
      </c>
      <c r="BI416" s="65">
        <v>2693.3344229999998</v>
      </c>
      <c r="BJ416" s="65">
        <v>3770.6681920000001</v>
      </c>
      <c r="BK416" s="65">
        <v>3232.001307</v>
      </c>
      <c r="BL416" s="65">
        <v>2958.2547589999999</v>
      </c>
      <c r="BM416" s="65">
        <v>3825.6000819999999</v>
      </c>
      <c r="BN416" s="65">
        <v>5355.840115</v>
      </c>
      <c r="BO416" s="65">
        <v>4590.7200979999998</v>
      </c>
      <c r="BP416" s="65">
        <v>4129.0445950000003</v>
      </c>
      <c r="BQ416" s="65">
        <v>4692.0961310000002</v>
      </c>
      <c r="BR416" s="65">
        <v>6568.9345830000002</v>
      </c>
      <c r="BS416" s="65">
        <v>5630.5153570000002</v>
      </c>
      <c r="BT416" s="65">
        <v>4150.5691349999997</v>
      </c>
      <c r="BU416" s="65">
        <v>4482.9301210000003</v>
      </c>
      <c r="BV416" s="65">
        <v>6603.1781700000001</v>
      </c>
      <c r="BW416" s="65">
        <v>5659.8670030000003</v>
      </c>
      <c r="BX416" s="65">
        <v>4150.5691349999997</v>
      </c>
      <c r="BY416" s="65">
        <v>4716.5558350000001</v>
      </c>
      <c r="BZ416" s="65">
        <v>6603.1781700000001</v>
      </c>
      <c r="CA416" s="65">
        <v>5659.8670030000003</v>
      </c>
      <c r="CB416" s="65">
        <v>4150.5691349999997</v>
      </c>
      <c r="CC416" s="65">
        <v>4716.5558350000001</v>
      </c>
      <c r="CD416" s="65">
        <v>6603.1781700000001</v>
      </c>
      <c r="CE416" s="65">
        <v>5659.8670030000003</v>
      </c>
      <c r="CF416" s="65">
        <v>4150.5691349999997</v>
      </c>
      <c r="CG416" s="65">
        <v>4716.5558350000001</v>
      </c>
      <c r="CH416" s="65">
        <v>6603.1781700000001</v>
      </c>
      <c r="CI416" s="65">
        <v>5659.8670030000003</v>
      </c>
      <c r="CJ416" s="65">
        <v>4150.5691349999997</v>
      </c>
      <c r="CK416" s="65">
        <v>4716.5558350000001</v>
      </c>
      <c r="CL416" s="65">
        <v>6603.1781700000001</v>
      </c>
      <c r="CM416" s="65">
        <v>5659.8670030000003</v>
      </c>
      <c r="CN416" s="65">
        <v>4150.5691349999997</v>
      </c>
      <c r="CO416" s="65">
        <v>4716.5558350000001</v>
      </c>
      <c r="CP416" s="65">
        <v>6603.1781700000001</v>
      </c>
      <c r="CQ416" s="65">
        <v>5659.8670030000003</v>
      </c>
      <c r="CR416" s="65">
        <v>4150.5691349999997</v>
      </c>
      <c r="CS416" s="65">
        <v>4716.5558350000001</v>
      </c>
      <c r="CT416" s="65">
        <v>6603.1781700000001</v>
      </c>
      <c r="CU416" s="65">
        <v>5659.8670030000003</v>
      </c>
      <c r="CV416" s="65">
        <v>4150.5691349999997</v>
      </c>
      <c r="CW416" s="65">
        <v>4716.5558350000001</v>
      </c>
      <c r="CX416" s="65">
        <v>6603.1781700000001</v>
      </c>
      <c r="CY416" s="65">
        <v>5659.8670030000003</v>
      </c>
      <c r="CZ416" s="65">
        <v>4150.5691349999997</v>
      </c>
      <c r="DA416" s="65">
        <v>4716.5558350000001</v>
      </c>
      <c r="DB416" s="65">
        <v>6603.1781700000001</v>
      </c>
      <c r="DC416" s="65">
        <v>5659.8670030000003</v>
      </c>
      <c r="DD416" s="65">
        <v>4150.5691349999997</v>
      </c>
      <c r="DE416" s="65">
        <v>4716.5558350000001</v>
      </c>
      <c r="DF416" s="65">
        <v>6603.1781700000001</v>
      </c>
      <c r="DG416" s="65">
        <v>5659.8670030000003</v>
      </c>
      <c r="DH416" s="65">
        <v>4150.5691349999997</v>
      </c>
      <c r="DI416" s="65">
        <v>4716.5558350000001</v>
      </c>
      <c r="DJ416" s="65">
        <v>6603.1781700000001</v>
      </c>
      <c r="DK416" s="65">
        <v>5659.8670030000003</v>
      </c>
      <c r="DL416" s="65">
        <v>4150.5691349999997</v>
      </c>
      <c r="DM416" s="65">
        <v>4716.5558350000001</v>
      </c>
      <c r="DN416" s="65">
        <v>6603.1781700000001</v>
      </c>
      <c r="DO416" s="65">
        <v>5659.8670030000003</v>
      </c>
      <c r="DP416" s="65">
        <v>4150.5691349999997</v>
      </c>
      <c r="DQ416" s="65">
        <v>4716.5558350000001</v>
      </c>
      <c r="DR416" s="65">
        <v>6603.1781700000001</v>
      </c>
      <c r="DS416" s="65">
        <v>5659.8670030000003</v>
      </c>
      <c r="DT416" s="65">
        <v>4150.5691349999997</v>
      </c>
      <c r="DU416" s="65">
        <v>4716.5558350000001</v>
      </c>
      <c r="DV416" s="65">
        <v>6603.1781700000001</v>
      </c>
      <c r="DW416" s="65">
        <v>5659.8670030000003</v>
      </c>
      <c r="DX416" s="65">
        <v>4150.5691349999997</v>
      </c>
      <c r="DY416" s="65">
        <v>4716.5558350000001</v>
      </c>
      <c r="DZ416" s="65">
        <v>6603.1781700000001</v>
      </c>
      <c r="EA416" s="65">
        <v>5659.8670030000003</v>
      </c>
      <c r="EB416" s="65">
        <v>4150.5691349999997</v>
      </c>
      <c r="EC416" s="65">
        <v>4716.5558350000001</v>
      </c>
      <c r="ED416" s="65">
        <v>6603.1781700000001</v>
      </c>
      <c r="EE416" s="65">
        <v>5659.8670030000003</v>
      </c>
      <c r="EF416" s="65">
        <v>4150.5691349999997</v>
      </c>
      <c r="EG416" s="65">
        <v>4716.5558350000001</v>
      </c>
      <c r="EH416" s="65">
        <v>6603.1781700000001</v>
      </c>
      <c r="EI416" s="65">
        <v>5659.8670030000003</v>
      </c>
      <c r="EJ416" s="65">
        <v>4150.5691349999997</v>
      </c>
      <c r="EK416" s="65">
        <v>4716.5558350000001</v>
      </c>
      <c r="EL416" s="65">
        <v>6603.1781700000001</v>
      </c>
      <c r="EM416" s="65">
        <v>5659.8670030000003</v>
      </c>
      <c r="EN416" s="65">
        <v>4150.5691349999997</v>
      </c>
      <c r="EO416" s="65">
        <v>4716.5558350000001</v>
      </c>
      <c r="EP416" s="65">
        <v>6603.1781700000001</v>
      </c>
      <c r="EQ416" s="65">
        <v>5659.8670030000003</v>
      </c>
      <c r="ER416" s="65">
        <v>4150.5691349999997</v>
      </c>
      <c r="ES416" s="65">
        <v>4716.5558350000001</v>
      </c>
      <c r="ET416" s="65">
        <v>6603.1781700000001</v>
      </c>
      <c r="EU416" s="65">
        <v>5659.8670030000003</v>
      </c>
      <c r="EV416" s="65">
        <v>4150.5691349999997</v>
      </c>
      <c r="EW416" s="65">
        <v>4716.5558350000001</v>
      </c>
      <c r="EX416" s="65">
        <v>6603.1781700000001</v>
      </c>
      <c r="EY416" s="65">
        <v>5659.8670030000003</v>
      </c>
      <c r="EZ416" s="65">
        <v>4150.5691349999997</v>
      </c>
      <c r="FA416" s="65">
        <v>4716.5558350000001</v>
      </c>
      <c r="FB416" s="65">
        <v>2587.777525</v>
      </c>
      <c r="FC416" s="65">
        <v>5659.8670030000003</v>
      </c>
    </row>
    <row r="417" spans="2:159" ht="12" x14ac:dyDescent="0.2">
      <c r="B417" s="65" t="s">
        <v>32</v>
      </c>
      <c r="C417" s="65" t="s">
        <v>40</v>
      </c>
    </row>
    <row r="418" spans="2:159" ht="12" x14ac:dyDescent="0.2">
      <c r="B418" s="65" t="s">
        <v>32</v>
      </c>
      <c r="C418" s="65" t="s">
        <v>41</v>
      </c>
    </row>
    <row r="419" spans="2:159" ht="12" x14ac:dyDescent="0.2">
      <c r="B419" s="65" t="s">
        <v>32</v>
      </c>
      <c r="C419" s="65" t="s">
        <v>42</v>
      </c>
    </row>
    <row r="420" spans="2:159" ht="12" x14ac:dyDescent="0.2">
      <c r="B420" s="65" t="s">
        <v>32</v>
      </c>
      <c r="C420" s="65" t="s">
        <v>43</v>
      </c>
    </row>
    <row r="421" spans="2:159" ht="12" x14ac:dyDescent="0.2">
      <c r="B421" s="65" t="s">
        <v>32</v>
      </c>
      <c r="C421" s="65" t="s">
        <v>44</v>
      </c>
    </row>
    <row r="422" spans="2:159" ht="12" x14ac:dyDescent="0.2">
      <c r="B422" s="65" t="s">
        <v>32</v>
      </c>
      <c r="C422" s="65" t="s">
        <v>45</v>
      </c>
    </row>
    <row r="423" spans="2:159" ht="12" x14ac:dyDescent="0.2">
      <c r="B423" s="65" t="s">
        <v>32</v>
      </c>
      <c r="C423" s="65" t="s">
        <v>46</v>
      </c>
    </row>
    <row r="424" spans="2:159" ht="12" x14ac:dyDescent="0.2">
      <c r="B424" s="65" t="s">
        <v>32</v>
      </c>
      <c r="C424" s="65" t="s">
        <v>47</v>
      </c>
    </row>
    <row r="425" spans="2:159" ht="12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212.55905509999999</v>
      </c>
      <c r="AS425" s="65">
        <v>0</v>
      </c>
      <c r="AT425" s="65">
        <v>338.16213310000001</v>
      </c>
      <c r="AU425" s="65">
        <v>0</v>
      </c>
      <c r="AV425" s="65">
        <v>1740.07897</v>
      </c>
      <c r="AW425" s="65">
        <v>1977.362466</v>
      </c>
      <c r="AX425" s="65">
        <v>0</v>
      </c>
      <c r="AY425" s="65">
        <v>0</v>
      </c>
      <c r="AZ425" s="65">
        <v>0</v>
      </c>
      <c r="BA425" s="65">
        <v>2693.3344229999998</v>
      </c>
      <c r="BB425" s="65">
        <v>3770.6681920000001</v>
      </c>
      <c r="BC425" s="65">
        <v>3232.001307</v>
      </c>
      <c r="BD425" s="65">
        <v>2370.1342920000002</v>
      </c>
      <c r="BE425" s="65">
        <v>2693.3344229999998</v>
      </c>
      <c r="BF425" s="65">
        <v>3770.6681920000001</v>
      </c>
      <c r="BG425" s="65">
        <v>3232.001307</v>
      </c>
      <c r="BH425" s="65">
        <v>2370.1342920000002</v>
      </c>
      <c r="BI425" s="65">
        <v>2693.3344229999998</v>
      </c>
      <c r="BJ425" s="65">
        <v>3770.6681920000001</v>
      </c>
      <c r="BK425" s="65">
        <v>3232.001307</v>
      </c>
      <c r="BL425" s="65">
        <v>2958.2547589999999</v>
      </c>
      <c r="BM425" s="65">
        <v>3825.6000819999999</v>
      </c>
      <c r="BN425" s="65">
        <v>5355.840115</v>
      </c>
      <c r="BO425" s="65">
        <v>4590.7200979999998</v>
      </c>
      <c r="BP425" s="65">
        <v>4129.0445950000003</v>
      </c>
      <c r="BQ425" s="65">
        <v>4692.0961310000002</v>
      </c>
      <c r="BR425" s="65">
        <v>6568.9345830000002</v>
      </c>
      <c r="BS425" s="65">
        <v>5630.5153570000002</v>
      </c>
      <c r="BT425" s="65">
        <v>4150.5691349999997</v>
      </c>
      <c r="BU425" s="65">
        <v>4482.9301210000003</v>
      </c>
      <c r="BV425" s="65">
        <v>6603.1781700000001</v>
      </c>
      <c r="BW425" s="65">
        <v>5659.8670030000003</v>
      </c>
      <c r="BX425" s="65">
        <v>4150.5691349999997</v>
      </c>
      <c r="BY425" s="65">
        <v>4716.5558350000001</v>
      </c>
      <c r="BZ425" s="65">
        <v>6603.1781700000001</v>
      </c>
      <c r="CA425" s="65">
        <v>5659.8670030000003</v>
      </c>
      <c r="CB425" s="65">
        <v>4150.5691349999997</v>
      </c>
      <c r="CC425" s="65">
        <v>4716.5558350000001</v>
      </c>
      <c r="CD425" s="65">
        <v>6603.1781700000001</v>
      </c>
      <c r="CE425" s="65">
        <v>5659.8670030000003</v>
      </c>
      <c r="CF425" s="65">
        <v>4150.5691349999997</v>
      </c>
      <c r="CG425" s="65">
        <v>4716.5558350000001</v>
      </c>
      <c r="CH425" s="65">
        <v>6603.1781700000001</v>
      </c>
      <c r="CI425" s="65">
        <v>5659.8670030000003</v>
      </c>
      <c r="CJ425" s="65">
        <v>4150.5691349999997</v>
      </c>
      <c r="CK425" s="65">
        <v>4716.5558350000001</v>
      </c>
      <c r="CL425" s="65">
        <v>6603.1781700000001</v>
      </c>
      <c r="CM425" s="65">
        <v>5659.8670030000003</v>
      </c>
      <c r="CN425" s="65">
        <v>4150.5691349999997</v>
      </c>
      <c r="CO425" s="65">
        <v>4716.5558350000001</v>
      </c>
      <c r="CP425" s="65">
        <v>6603.1781700000001</v>
      </c>
      <c r="CQ425" s="65">
        <v>5659.8670030000003</v>
      </c>
      <c r="CR425" s="65">
        <v>4150.5691349999997</v>
      </c>
      <c r="CS425" s="65">
        <v>4716.5558350000001</v>
      </c>
      <c r="CT425" s="65">
        <v>6603.1781700000001</v>
      </c>
      <c r="CU425" s="65">
        <v>5659.8670030000003</v>
      </c>
      <c r="CV425" s="65">
        <v>4150.5691349999997</v>
      </c>
      <c r="CW425" s="65">
        <v>4716.5558350000001</v>
      </c>
      <c r="CX425" s="65">
        <v>6603.1781700000001</v>
      </c>
      <c r="CY425" s="65">
        <v>5659.8670030000003</v>
      </c>
      <c r="CZ425" s="65">
        <v>4150.5691349999997</v>
      </c>
      <c r="DA425" s="65">
        <v>4716.5558350000001</v>
      </c>
      <c r="DB425" s="65">
        <v>6603.1781700000001</v>
      </c>
      <c r="DC425" s="65">
        <v>5659.8670030000003</v>
      </c>
      <c r="DD425" s="65">
        <v>4150.5691349999997</v>
      </c>
      <c r="DE425" s="65">
        <v>4716.5558350000001</v>
      </c>
      <c r="DF425" s="65">
        <v>6603.1781700000001</v>
      </c>
      <c r="DG425" s="65">
        <v>5659.8670030000003</v>
      </c>
      <c r="DH425" s="65">
        <v>4150.5691349999997</v>
      </c>
      <c r="DI425" s="65">
        <v>4716.5558350000001</v>
      </c>
      <c r="DJ425" s="65">
        <v>6603.1781700000001</v>
      </c>
      <c r="DK425" s="65">
        <v>5659.8670030000003</v>
      </c>
      <c r="DL425" s="65">
        <v>4150.5691349999997</v>
      </c>
      <c r="DM425" s="65">
        <v>4716.5558350000001</v>
      </c>
      <c r="DN425" s="65">
        <v>6603.1781700000001</v>
      </c>
      <c r="DO425" s="65">
        <v>5659.8670030000003</v>
      </c>
      <c r="DP425" s="65">
        <v>4150.5691349999997</v>
      </c>
      <c r="DQ425" s="65">
        <v>4716.5558350000001</v>
      </c>
      <c r="DR425" s="65">
        <v>6603.1781700000001</v>
      </c>
      <c r="DS425" s="65">
        <v>5659.8670030000003</v>
      </c>
      <c r="DT425" s="65">
        <v>4150.5691349999997</v>
      </c>
      <c r="DU425" s="65">
        <v>4716.5558350000001</v>
      </c>
      <c r="DV425" s="65">
        <v>6603.1781700000001</v>
      </c>
      <c r="DW425" s="65">
        <v>5659.8670030000003</v>
      </c>
      <c r="DX425" s="65">
        <v>4150.5691349999997</v>
      </c>
      <c r="DY425" s="65">
        <v>4716.5558350000001</v>
      </c>
      <c r="DZ425" s="65">
        <v>6603.1781700000001</v>
      </c>
      <c r="EA425" s="65">
        <v>5659.8670030000003</v>
      </c>
      <c r="EB425" s="65">
        <v>4150.5691349999997</v>
      </c>
      <c r="EC425" s="65">
        <v>4716.5558350000001</v>
      </c>
      <c r="ED425" s="65">
        <v>6603.1781700000001</v>
      </c>
      <c r="EE425" s="65">
        <v>5659.8670030000003</v>
      </c>
      <c r="EF425" s="65">
        <v>4150.5691349999997</v>
      </c>
      <c r="EG425" s="65">
        <v>4716.5558350000001</v>
      </c>
      <c r="EH425" s="65">
        <v>6603.1781700000001</v>
      </c>
      <c r="EI425" s="65">
        <v>5659.8670030000003</v>
      </c>
      <c r="EJ425" s="65">
        <v>4150.5691349999997</v>
      </c>
      <c r="EK425" s="65">
        <v>4716.5558350000001</v>
      </c>
      <c r="EL425" s="65">
        <v>6603.1781700000001</v>
      </c>
      <c r="EM425" s="65">
        <v>5659.8670030000003</v>
      </c>
      <c r="EN425" s="65">
        <v>4150.5691349999997</v>
      </c>
      <c r="EO425" s="65">
        <v>4716.5558350000001</v>
      </c>
      <c r="EP425" s="65">
        <v>6603.1781700000001</v>
      </c>
      <c r="EQ425" s="65">
        <v>5659.8670030000003</v>
      </c>
      <c r="ER425" s="65">
        <v>4150.5691349999997</v>
      </c>
      <c r="ES425" s="65">
        <v>4716.5558350000001</v>
      </c>
      <c r="ET425" s="65">
        <v>6603.1781700000001</v>
      </c>
      <c r="EU425" s="65">
        <v>5659.8670030000003</v>
      </c>
      <c r="EV425" s="65">
        <v>4150.5691349999997</v>
      </c>
      <c r="EW425" s="65">
        <v>4716.5558350000001</v>
      </c>
      <c r="EX425" s="65">
        <v>6603.1781700000001</v>
      </c>
      <c r="EY425" s="65">
        <v>5659.8670030000003</v>
      </c>
      <c r="EZ425" s="65">
        <v>4150.5691349999997</v>
      </c>
      <c r="FA425" s="65">
        <v>4716.5558350000001</v>
      </c>
      <c r="FB425" s="65">
        <v>2587.777525</v>
      </c>
      <c r="FC425" s="65">
        <v>5659.8670030000003</v>
      </c>
    </row>
    <row r="426" spans="2:159" ht="12" x14ac:dyDescent="0.2">
      <c r="B426" s="65" t="s">
        <v>33</v>
      </c>
      <c r="C426" s="65" t="s">
        <v>37</v>
      </c>
    </row>
    <row r="427" spans="2:159" ht="12" x14ac:dyDescent="0.2">
      <c r="B427" s="65" t="s">
        <v>33</v>
      </c>
      <c r="C427" s="65" t="s">
        <v>38</v>
      </c>
      <c r="DD427" s="65">
        <v>60.412284900000003</v>
      </c>
      <c r="DE427" s="65">
        <v>45.309213669999998</v>
      </c>
      <c r="DF427" s="65">
        <v>60.412284900000003</v>
      </c>
      <c r="DG427" s="65">
        <v>90.618427350000005</v>
      </c>
      <c r="DH427" s="65">
        <v>129.19375919999999</v>
      </c>
      <c r="DI427" s="65">
        <v>96.895319400000005</v>
      </c>
      <c r="DJ427" s="65">
        <v>129.19375919999999</v>
      </c>
      <c r="DK427" s="65">
        <v>193.79063880000001</v>
      </c>
      <c r="DL427" s="65">
        <v>129.19375919999999</v>
      </c>
      <c r="DM427" s="65">
        <v>96.895319400000005</v>
      </c>
      <c r="DN427" s="65">
        <v>129.19375919999999</v>
      </c>
      <c r="DO427" s="65">
        <v>193.79063880000001</v>
      </c>
      <c r="DP427" s="65">
        <v>129.19375919999999</v>
      </c>
      <c r="DQ427" s="65">
        <v>96.895319400000005</v>
      </c>
      <c r="DR427" s="65">
        <v>129.19375919999999</v>
      </c>
      <c r="DS427" s="65">
        <v>193.79063880000001</v>
      </c>
      <c r="DT427" s="65">
        <v>129.19375919999999</v>
      </c>
      <c r="DU427" s="65">
        <v>96.895319400000005</v>
      </c>
      <c r="DV427" s="65">
        <v>129.19375919999999</v>
      </c>
      <c r="DW427" s="65">
        <v>193.79063880000001</v>
      </c>
      <c r="DX427" s="65">
        <v>129.19375919999999</v>
      </c>
      <c r="DY427" s="65">
        <v>96.895319400000005</v>
      </c>
      <c r="DZ427" s="65">
        <v>129.19375919999999</v>
      </c>
      <c r="EA427" s="65">
        <v>193.79063880000001</v>
      </c>
      <c r="EB427" s="65">
        <v>129.19375919999999</v>
      </c>
      <c r="EC427" s="65">
        <v>96.895319400000005</v>
      </c>
      <c r="ED427" s="65">
        <v>129.19375919999999</v>
      </c>
      <c r="EE427" s="65">
        <v>193.79063880000001</v>
      </c>
      <c r="EF427" s="65">
        <v>129.19375919999999</v>
      </c>
      <c r="EG427" s="65">
        <v>96.895319400000005</v>
      </c>
      <c r="EH427" s="65">
        <v>129.19375919999999</v>
      </c>
      <c r="EI427" s="65">
        <v>193.79063880000001</v>
      </c>
      <c r="EJ427" s="65">
        <v>129.19375919999999</v>
      </c>
      <c r="EK427" s="65">
        <v>96.895319400000005</v>
      </c>
      <c r="EL427" s="65">
        <v>129.19375919999999</v>
      </c>
      <c r="EM427" s="65">
        <v>193.79063880000001</v>
      </c>
      <c r="EN427" s="65">
        <v>129.19375919999999</v>
      </c>
      <c r="EO427" s="65">
        <v>96.895319400000005</v>
      </c>
      <c r="EP427" s="65">
        <v>129.19375919999999</v>
      </c>
      <c r="EQ427" s="65">
        <v>193.79063880000001</v>
      </c>
      <c r="ER427" s="65">
        <v>129.19375919999999</v>
      </c>
      <c r="ES427" s="65">
        <v>96.895319400000005</v>
      </c>
      <c r="ET427" s="65">
        <v>129.19375919999999</v>
      </c>
      <c r="EU427" s="65">
        <v>193.79063880000001</v>
      </c>
      <c r="EV427" s="65">
        <v>129.19375919999999</v>
      </c>
      <c r="EW427" s="65">
        <v>96.895319400000005</v>
      </c>
      <c r="EX427" s="65">
        <v>129.19375919999999</v>
      </c>
      <c r="EY427" s="65">
        <v>193.79063880000001</v>
      </c>
      <c r="EZ427" s="65">
        <v>129.19375919999999</v>
      </c>
      <c r="FA427" s="65">
        <v>96.895319400000005</v>
      </c>
      <c r="FB427" s="65">
        <v>129.19375919999999</v>
      </c>
      <c r="FC427" s="65">
        <v>193.79063880000001</v>
      </c>
    </row>
    <row r="428" spans="2:159" ht="12" x14ac:dyDescent="0.2">
      <c r="B428" s="65" t="s">
        <v>33</v>
      </c>
      <c r="C428" s="65" t="s">
        <v>39</v>
      </c>
    </row>
    <row r="429" spans="2:159" ht="12" x14ac:dyDescent="0.2">
      <c r="B429" s="65" t="s">
        <v>33</v>
      </c>
      <c r="C429" s="65" t="s">
        <v>40</v>
      </c>
    </row>
    <row r="430" spans="2:159" ht="12" x14ac:dyDescent="0.2">
      <c r="B430" s="65" t="s">
        <v>33</v>
      </c>
      <c r="C430" s="65" t="s">
        <v>41</v>
      </c>
    </row>
    <row r="431" spans="2:159" ht="12" x14ac:dyDescent="0.2">
      <c r="B431" s="65" t="s">
        <v>33</v>
      </c>
      <c r="C431" s="65" t="s">
        <v>42</v>
      </c>
    </row>
    <row r="432" spans="2:159" ht="12" x14ac:dyDescent="0.2">
      <c r="B432" s="65" t="s">
        <v>33</v>
      </c>
      <c r="C432" s="65" t="s">
        <v>43</v>
      </c>
    </row>
    <row r="433" spans="2:159" ht="12" x14ac:dyDescent="0.2">
      <c r="B433" s="65" t="s">
        <v>33</v>
      </c>
      <c r="C433" s="65" t="s">
        <v>44</v>
      </c>
    </row>
    <row r="434" spans="2:159" ht="12" x14ac:dyDescent="0.2">
      <c r="B434" s="65" t="s">
        <v>33</v>
      </c>
      <c r="C434" s="65" t="s">
        <v>45</v>
      </c>
    </row>
    <row r="435" spans="2:159" ht="12" x14ac:dyDescent="0.2">
      <c r="B435" s="65" t="s">
        <v>33</v>
      </c>
      <c r="C435" s="65" t="s">
        <v>46</v>
      </c>
    </row>
    <row r="436" spans="2:159" ht="12" x14ac:dyDescent="0.2">
      <c r="B436" s="65" t="s">
        <v>33</v>
      </c>
      <c r="C436" s="65" t="s">
        <v>47</v>
      </c>
    </row>
    <row r="437" spans="2:159" ht="12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60.412284900000003</v>
      </c>
      <c r="DE437" s="65">
        <v>45.309213669999998</v>
      </c>
      <c r="DF437" s="65">
        <v>60.412284900000003</v>
      </c>
      <c r="DG437" s="65">
        <v>90.618427350000005</v>
      </c>
      <c r="DH437" s="65">
        <v>129.19375919999999</v>
      </c>
      <c r="DI437" s="65">
        <v>96.895319400000005</v>
      </c>
      <c r="DJ437" s="65">
        <v>129.19375919999999</v>
      </c>
      <c r="DK437" s="65">
        <v>193.79063880000001</v>
      </c>
      <c r="DL437" s="65">
        <v>129.19375919999999</v>
      </c>
      <c r="DM437" s="65">
        <v>96.895319400000005</v>
      </c>
      <c r="DN437" s="65">
        <v>129.19375919999999</v>
      </c>
      <c r="DO437" s="65">
        <v>193.79063880000001</v>
      </c>
      <c r="DP437" s="65">
        <v>129.19375919999999</v>
      </c>
      <c r="DQ437" s="65">
        <v>96.895319400000005</v>
      </c>
      <c r="DR437" s="65">
        <v>129.19375919999999</v>
      </c>
      <c r="DS437" s="65">
        <v>193.79063880000001</v>
      </c>
      <c r="DT437" s="65">
        <v>129.19375919999999</v>
      </c>
      <c r="DU437" s="65">
        <v>96.895319400000005</v>
      </c>
      <c r="DV437" s="65">
        <v>129.19375919999999</v>
      </c>
      <c r="DW437" s="65">
        <v>193.79063880000001</v>
      </c>
      <c r="DX437" s="65">
        <v>129.19375919999999</v>
      </c>
      <c r="DY437" s="65">
        <v>96.895319400000005</v>
      </c>
      <c r="DZ437" s="65">
        <v>129.19375919999999</v>
      </c>
      <c r="EA437" s="65">
        <v>193.79063880000001</v>
      </c>
      <c r="EB437" s="65">
        <v>129.19375919999999</v>
      </c>
      <c r="EC437" s="65">
        <v>96.895319400000005</v>
      </c>
      <c r="ED437" s="65">
        <v>129.19375919999999</v>
      </c>
      <c r="EE437" s="65">
        <v>193.79063880000001</v>
      </c>
      <c r="EF437" s="65">
        <v>129.19375919999999</v>
      </c>
      <c r="EG437" s="65">
        <v>96.895319400000005</v>
      </c>
      <c r="EH437" s="65">
        <v>129.19375919999999</v>
      </c>
      <c r="EI437" s="65">
        <v>193.79063880000001</v>
      </c>
      <c r="EJ437" s="65">
        <v>129.19375919999999</v>
      </c>
      <c r="EK437" s="65">
        <v>96.895319400000005</v>
      </c>
      <c r="EL437" s="65">
        <v>129.19375919999999</v>
      </c>
      <c r="EM437" s="65">
        <v>193.79063880000001</v>
      </c>
      <c r="EN437" s="65">
        <v>129.19375919999999</v>
      </c>
      <c r="EO437" s="65">
        <v>96.895319400000005</v>
      </c>
      <c r="EP437" s="65">
        <v>129.19375919999999</v>
      </c>
      <c r="EQ437" s="65">
        <v>193.79063880000001</v>
      </c>
      <c r="ER437" s="65">
        <v>129.19375919999999</v>
      </c>
      <c r="ES437" s="65">
        <v>96.895319400000005</v>
      </c>
      <c r="ET437" s="65">
        <v>129.19375919999999</v>
      </c>
      <c r="EU437" s="65">
        <v>193.79063880000001</v>
      </c>
      <c r="EV437" s="65">
        <v>129.19375919999999</v>
      </c>
      <c r="EW437" s="65">
        <v>96.895319400000005</v>
      </c>
      <c r="EX437" s="65">
        <v>129.19375919999999</v>
      </c>
      <c r="EY437" s="65">
        <v>193.79063880000001</v>
      </c>
      <c r="EZ437" s="65">
        <v>129.19375919999999</v>
      </c>
      <c r="FA437" s="65">
        <v>96.895319400000005</v>
      </c>
      <c r="FB437" s="65">
        <v>129.19375919999999</v>
      </c>
      <c r="FC437" s="65">
        <v>193.79063880000001</v>
      </c>
    </row>
    <row r="438" spans="2:159" ht="12" x14ac:dyDescent="0.2">
      <c r="B438" s="65" t="s">
        <v>34</v>
      </c>
      <c r="C438" s="65" t="s">
        <v>37</v>
      </c>
    </row>
    <row r="439" spans="2:159" ht="12" x14ac:dyDescent="0.2">
      <c r="B439" s="65" t="s">
        <v>34</v>
      </c>
      <c r="C439" s="65" t="s">
        <v>38</v>
      </c>
    </row>
    <row r="440" spans="2:159" ht="12" x14ac:dyDescent="0.2">
      <c r="B440" s="65" t="s">
        <v>34</v>
      </c>
      <c r="C440" s="65" t="s">
        <v>39</v>
      </c>
      <c r="BX440" s="65">
        <v>2482.099303</v>
      </c>
      <c r="BY440" s="65">
        <v>1153.6842529999999</v>
      </c>
      <c r="BZ440" s="65">
        <v>3948.7943449999998</v>
      </c>
      <c r="CA440" s="65">
        <v>3384.6808679999999</v>
      </c>
      <c r="CB440" s="65">
        <v>3443.5261340000002</v>
      </c>
      <c r="CC440" s="65">
        <v>3913.0978799999998</v>
      </c>
      <c r="CD440" s="65">
        <v>5478.3370320000004</v>
      </c>
      <c r="CE440" s="65">
        <v>4695.7174560000003</v>
      </c>
      <c r="CF440" s="65">
        <v>4546.5151619999997</v>
      </c>
      <c r="CG440" s="65">
        <v>5166.4945019999996</v>
      </c>
      <c r="CH440" s="65">
        <v>7233.0923030000004</v>
      </c>
      <c r="CI440" s="65">
        <v>6199.7934029999997</v>
      </c>
      <c r="CJ440" s="65">
        <v>5965.1676379999999</v>
      </c>
      <c r="CK440" s="65">
        <v>6778.5995890000004</v>
      </c>
      <c r="CL440" s="65">
        <v>9490.0394240000005</v>
      </c>
      <c r="CM440" s="65">
        <v>8134.3195070000002</v>
      </c>
      <c r="CN440" s="65">
        <v>7419.1999059999998</v>
      </c>
      <c r="CO440" s="65">
        <v>8430.908985</v>
      </c>
      <c r="CP440" s="65">
        <v>11803.272580000001</v>
      </c>
      <c r="CQ440" s="65">
        <v>10117.09078</v>
      </c>
      <c r="CR440" s="65">
        <v>8652.7099760000001</v>
      </c>
      <c r="CS440" s="65">
        <v>9832.6249719999996</v>
      </c>
      <c r="CT440" s="65">
        <v>13765.67496</v>
      </c>
      <c r="CU440" s="65">
        <v>11799.14997</v>
      </c>
      <c r="CV440" s="65">
        <v>9664.0346040000004</v>
      </c>
      <c r="CW440" s="65">
        <v>10981.8575</v>
      </c>
      <c r="CX440" s="65">
        <v>15374.60051</v>
      </c>
      <c r="CY440" s="65">
        <v>13178.229009999999</v>
      </c>
      <c r="CZ440" s="65">
        <v>12173.53665</v>
      </c>
      <c r="DA440" s="65">
        <v>13833.56437</v>
      </c>
      <c r="DB440" s="65">
        <v>19366.990119999999</v>
      </c>
      <c r="DC440" s="65">
        <v>16600.277239999999</v>
      </c>
      <c r="DD440" s="65">
        <v>12518.860189999999</v>
      </c>
      <c r="DE440" s="65">
        <v>14225.977489999999</v>
      </c>
      <c r="DF440" s="65">
        <v>19916.368480000001</v>
      </c>
      <c r="DG440" s="65">
        <v>17071.172989999999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ht="12" x14ac:dyDescent="0.2">
      <c r="B441" s="65" t="s">
        <v>34</v>
      </c>
      <c r="C441" s="65" t="s">
        <v>40</v>
      </c>
    </row>
    <row r="442" spans="2:159" ht="12" x14ac:dyDescent="0.2">
      <c r="B442" s="65" t="s">
        <v>34</v>
      </c>
      <c r="C442" s="65" t="s">
        <v>41</v>
      </c>
    </row>
    <row r="443" spans="2:159" ht="12" x14ac:dyDescent="0.2">
      <c r="B443" s="65" t="s">
        <v>34</v>
      </c>
      <c r="C443" s="65" t="s">
        <v>42</v>
      </c>
    </row>
    <row r="444" spans="2:159" ht="12" x14ac:dyDescent="0.2">
      <c r="B444" s="65" t="s">
        <v>34</v>
      </c>
      <c r="C444" s="65" t="s">
        <v>43</v>
      </c>
    </row>
    <row r="445" spans="2:159" ht="12" x14ac:dyDescent="0.2">
      <c r="B445" s="65" t="s">
        <v>34</v>
      </c>
      <c r="C445" s="65" t="s">
        <v>44</v>
      </c>
    </row>
    <row r="446" spans="2:159" ht="12" x14ac:dyDescent="0.2">
      <c r="B446" s="65" t="s">
        <v>34</v>
      </c>
      <c r="C446" s="65" t="s">
        <v>45</v>
      </c>
    </row>
    <row r="447" spans="2:159" ht="12" x14ac:dyDescent="0.2">
      <c r="B447" s="65" t="s">
        <v>34</v>
      </c>
      <c r="C447" s="65" t="s">
        <v>46</v>
      </c>
    </row>
    <row r="448" spans="2:159" ht="12" x14ac:dyDescent="0.2">
      <c r="B448" s="65" t="s">
        <v>34</v>
      </c>
      <c r="C448" s="65" t="s">
        <v>47</v>
      </c>
    </row>
    <row r="449" spans="2:159" ht="12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2482.099303</v>
      </c>
      <c r="BY449" s="65">
        <v>1153.6842529999999</v>
      </c>
      <c r="BZ449" s="65">
        <v>3948.7943449999998</v>
      </c>
      <c r="CA449" s="65">
        <v>3384.6808679999999</v>
      </c>
      <c r="CB449" s="65">
        <v>3443.5261340000002</v>
      </c>
      <c r="CC449" s="65">
        <v>3913.0978799999998</v>
      </c>
      <c r="CD449" s="65">
        <v>5478.3370320000004</v>
      </c>
      <c r="CE449" s="65">
        <v>4695.7174560000003</v>
      </c>
      <c r="CF449" s="65">
        <v>4546.5151619999997</v>
      </c>
      <c r="CG449" s="65">
        <v>5166.4945019999996</v>
      </c>
      <c r="CH449" s="65">
        <v>7233.0923030000004</v>
      </c>
      <c r="CI449" s="65">
        <v>6199.7934029999997</v>
      </c>
      <c r="CJ449" s="65">
        <v>5965.1676379999999</v>
      </c>
      <c r="CK449" s="65">
        <v>6778.5995890000004</v>
      </c>
      <c r="CL449" s="65">
        <v>9490.0394240000005</v>
      </c>
      <c r="CM449" s="65">
        <v>8134.3195070000002</v>
      </c>
      <c r="CN449" s="65">
        <v>7419.1999059999998</v>
      </c>
      <c r="CO449" s="65">
        <v>8430.908985</v>
      </c>
      <c r="CP449" s="65">
        <v>11803.272580000001</v>
      </c>
      <c r="CQ449" s="65">
        <v>10117.09078</v>
      </c>
      <c r="CR449" s="65">
        <v>8652.7099760000001</v>
      </c>
      <c r="CS449" s="65">
        <v>9832.6249719999996</v>
      </c>
      <c r="CT449" s="65">
        <v>13765.67496</v>
      </c>
      <c r="CU449" s="65">
        <v>11799.14997</v>
      </c>
      <c r="CV449" s="65">
        <v>9664.0346040000004</v>
      </c>
      <c r="CW449" s="65">
        <v>10981.8575</v>
      </c>
      <c r="CX449" s="65">
        <v>15374.60051</v>
      </c>
      <c r="CY449" s="65">
        <v>13178.229009999999</v>
      </c>
      <c r="CZ449" s="65">
        <v>12173.53665</v>
      </c>
      <c r="DA449" s="65">
        <v>13833.56437</v>
      </c>
      <c r="DB449" s="65">
        <v>19366.990119999999</v>
      </c>
      <c r="DC449" s="65">
        <v>16600.277239999999</v>
      </c>
      <c r="DD449" s="65">
        <v>12518.860189999999</v>
      </c>
      <c r="DE449" s="65">
        <v>14225.977489999999</v>
      </c>
      <c r="DF449" s="65">
        <v>19916.368480000001</v>
      </c>
      <c r="DG449" s="65">
        <v>17071.172989999999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ht="12" x14ac:dyDescent="0.2">
      <c r="B450" s="65" t="s">
        <v>35</v>
      </c>
      <c r="C450" s="65" t="s">
        <v>37</v>
      </c>
    </row>
    <row r="451" spans="2:159" ht="12" x14ac:dyDescent="0.2">
      <c r="B451" s="65" t="s">
        <v>35</v>
      </c>
      <c r="C451" s="65" t="s">
        <v>38</v>
      </c>
    </row>
    <row r="452" spans="2:159" ht="12" x14ac:dyDescent="0.2">
      <c r="B452" s="65" t="s">
        <v>35</v>
      </c>
      <c r="C452" s="65" t="s">
        <v>39</v>
      </c>
    </row>
    <row r="453" spans="2:159" ht="12" x14ac:dyDescent="0.2">
      <c r="B453" s="65" t="s">
        <v>35</v>
      </c>
      <c r="C453" s="65" t="s">
        <v>40</v>
      </c>
    </row>
    <row r="454" spans="2:159" ht="12" x14ac:dyDescent="0.2">
      <c r="B454" s="65" t="s">
        <v>35</v>
      </c>
      <c r="C454" s="65" t="s">
        <v>41</v>
      </c>
    </row>
    <row r="455" spans="2:159" ht="12" x14ac:dyDescent="0.2">
      <c r="B455" s="65" t="s">
        <v>35</v>
      </c>
      <c r="C455" s="65" t="s">
        <v>42</v>
      </c>
    </row>
    <row r="456" spans="2:159" ht="12" x14ac:dyDescent="0.2">
      <c r="B456" s="65" t="s">
        <v>35</v>
      </c>
      <c r="C456" s="65" t="s">
        <v>43</v>
      </c>
    </row>
    <row r="457" spans="2:159" ht="12" x14ac:dyDescent="0.2">
      <c r="B457" s="65" t="s">
        <v>35</v>
      </c>
      <c r="C457" s="65" t="s">
        <v>44</v>
      </c>
    </row>
    <row r="458" spans="2:159" ht="12" x14ac:dyDescent="0.2">
      <c r="B458" s="65" t="s">
        <v>35</v>
      </c>
      <c r="C458" s="65" t="s">
        <v>45</v>
      </c>
    </row>
    <row r="459" spans="2:159" ht="12" x14ac:dyDescent="0.2">
      <c r="B459" s="65" t="s">
        <v>35</v>
      </c>
      <c r="C459" s="65" t="s">
        <v>46</v>
      </c>
    </row>
    <row r="460" spans="2:159" ht="12" x14ac:dyDescent="0.2">
      <c r="B460" s="65" t="s">
        <v>35</v>
      </c>
      <c r="C460" s="65" t="s">
        <v>47</v>
      </c>
    </row>
    <row r="461" spans="2:159" ht="12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ht="12" x14ac:dyDescent="0.2">
      <c r="B462" s="65" t="s">
        <v>36</v>
      </c>
      <c r="C462" s="65" t="s">
        <v>37</v>
      </c>
    </row>
    <row r="463" spans="2:159" ht="12" x14ac:dyDescent="0.2">
      <c r="B463" s="65" t="s">
        <v>36</v>
      </c>
      <c r="C463" s="65" t="s">
        <v>38</v>
      </c>
    </row>
    <row r="464" spans="2:159" ht="12" x14ac:dyDescent="0.2">
      <c r="B464" s="65" t="s">
        <v>36</v>
      </c>
      <c r="C464" s="65" t="s">
        <v>39</v>
      </c>
      <c r="DL464" s="65">
        <v>4011.0985409999998</v>
      </c>
      <c r="DM464" s="65">
        <v>4558.0665239999998</v>
      </c>
      <c r="DN464" s="65">
        <v>6381.2931330000001</v>
      </c>
      <c r="DO464" s="65">
        <v>5469.6798289999997</v>
      </c>
      <c r="DP464" s="65">
        <v>5608.9115060000004</v>
      </c>
      <c r="DQ464" s="65">
        <v>6373.7630749999998</v>
      </c>
      <c r="DR464" s="65">
        <v>8923.2683059999999</v>
      </c>
      <c r="DS464" s="65">
        <v>7648.5156909999996</v>
      </c>
      <c r="DT464" s="65">
        <v>6506.209554</v>
      </c>
      <c r="DU464" s="65">
        <v>7393.4199479999997</v>
      </c>
      <c r="DV464" s="65">
        <v>10350.78793</v>
      </c>
      <c r="DW464" s="65">
        <v>8872.1039380000002</v>
      </c>
      <c r="DX464" s="65">
        <v>7478.5888089999999</v>
      </c>
      <c r="DY464" s="65">
        <v>8498.3963739999999</v>
      </c>
      <c r="DZ464" s="65">
        <v>11897.754919999999</v>
      </c>
      <c r="EA464" s="65">
        <v>10198.075650000001</v>
      </c>
      <c r="EB464" s="65">
        <v>8288.5517130000007</v>
      </c>
      <c r="EC464" s="65">
        <v>9418.8087649999998</v>
      </c>
      <c r="ED464" s="65">
        <v>13186.332270000001</v>
      </c>
      <c r="EE464" s="65">
        <v>11302.570519999999</v>
      </c>
      <c r="EF464" s="65">
        <v>9276.4889569999996</v>
      </c>
      <c r="EG464" s="65">
        <v>10541.46472</v>
      </c>
      <c r="EH464" s="65">
        <v>14758.05061</v>
      </c>
      <c r="EI464" s="65">
        <v>12649.757670000001</v>
      </c>
      <c r="EJ464" s="65">
        <v>9637.0773050000007</v>
      </c>
      <c r="EK464" s="65">
        <v>10951.22421</v>
      </c>
      <c r="EL464" s="65">
        <v>15331.713890000001</v>
      </c>
      <c r="EM464" s="65">
        <v>13141.46905</v>
      </c>
      <c r="EN464" s="65">
        <v>9878.2093000000004</v>
      </c>
      <c r="EO464" s="65">
        <v>11225.23784</v>
      </c>
      <c r="EP464" s="65">
        <v>15715.332979999999</v>
      </c>
      <c r="EQ464" s="65">
        <v>13470.28541</v>
      </c>
      <c r="ER464" s="65">
        <v>10679.18304</v>
      </c>
      <c r="ES464" s="65">
        <v>12135.43527</v>
      </c>
      <c r="ET464" s="65">
        <v>16989.609380000002</v>
      </c>
      <c r="EU464" s="65">
        <v>14562.52233</v>
      </c>
      <c r="EV464" s="65">
        <v>11759.09463</v>
      </c>
      <c r="EW464" s="65">
        <v>13362.607529999999</v>
      </c>
      <c r="EX464" s="65">
        <v>18707.650549999998</v>
      </c>
      <c r="EY464" s="65">
        <v>16035.12904</v>
      </c>
      <c r="EZ464" s="65">
        <v>12924.280430000001</v>
      </c>
      <c r="FA464" s="65">
        <v>14686.68231</v>
      </c>
      <c r="FB464" s="65">
        <v>20561.355230000001</v>
      </c>
      <c r="FC464" s="65">
        <v>17624.018769999999</v>
      </c>
    </row>
    <row r="465" spans="2:159" ht="12" x14ac:dyDescent="0.2">
      <c r="B465" s="65" t="s">
        <v>36</v>
      </c>
      <c r="C465" s="65" t="s">
        <v>40</v>
      </c>
    </row>
    <row r="466" spans="2:159" ht="12" x14ac:dyDescent="0.2">
      <c r="B466" s="65" t="s">
        <v>36</v>
      </c>
      <c r="C466" s="65" t="s">
        <v>41</v>
      </c>
    </row>
    <row r="467" spans="2:159" ht="12" x14ac:dyDescent="0.2">
      <c r="B467" s="65" t="s">
        <v>36</v>
      </c>
      <c r="C467" s="65" t="s">
        <v>42</v>
      </c>
    </row>
    <row r="468" spans="2:159" ht="12" x14ac:dyDescent="0.2">
      <c r="B468" s="65" t="s">
        <v>36</v>
      </c>
      <c r="C468" s="65" t="s">
        <v>43</v>
      </c>
    </row>
    <row r="469" spans="2:159" ht="12" x14ac:dyDescent="0.2">
      <c r="B469" s="65" t="s">
        <v>36</v>
      </c>
      <c r="C469" s="65" t="s">
        <v>44</v>
      </c>
    </row>
    <row r="470" spans="2:159" ht="12" x14ac:dyDescent="0.2">
      <c r="B470" s="65" t="s">
        <v>36</v>
      </c>
      <c r="C470" s="65" t="s">
        <v>45</v>
      </c>
    </row>
    <row r="471" spans="2:159" ht="12" x14ac:dyDescent="0.2">
      <c r="B471" s="65" t="s">
        <v>36</v>
      </c>
      <c r="C471" s="65" t="s">
        <v>46</v>
      </c>
    </row>
    <row r="472" spans="2:159" ht="12" x14ac:dyDescent="0.2">
      <c r="B472" s="65" t="s">
        <v>36</v>
      </c>
      <c r="C472" s="65" t="s">
        <v>47</v>
      </c>
    </row>
    <row r="473" spans="2:159" ht="12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4011.0985409999998</v>
      </c>
      <c r="DM473" s="65">
        <v>4558.0665239999998</v>
      </c>
      <c r="DN473" s="65">
        <v>6381.2931330000001</v>
      </c>
      <c r="DO473" s="65">
        <v>5469.6798289999997</v>
      </c>
      <c r="DP473" s="65">
        <v>5608.9115060000004</v>
      </c>
      <c r="DQ473" s="65">
        <v>6373.7630749999998</v>
      </c>
      <c r="DR473" s="65">
        <v>8923.2683059999999</v>
      </c>
      <c r="DS473" s="65">
        <v>7648.5156909999996</v>
      </c>
      <c r="DT473" s="65">
        <v>6506.209554</v>
      </c>
      <c r="DU473" s="65">
        <v>7393.4199479999997</v>
      </c>
      <c r="DV473" s="65">
        <v>10350.78793</v>
      </c>
      <c r="DW473" s="65">
        <v>8872.1039380000002</v>
      </c>
      <c r="DX473" s="65">
        <v>7478.5888089999999</v>
      </c>
      <c r="DY473" s="65">
        <v>8498.3963739999999</v>
      </c>
      <c r="DZ473" s="65">
        <v>11897.754919999999</v>
      </c>
      <c r="EA473" s="65">
        <v>10198.075650000001</v>
      </c>
      <c r="EB473" s="65">
        <v>8288.5517130000007</v>
      </c>
      <c r="EC473" s="65">
        <v>9418.8087649999998</v>
      </c>
      <c r="ED473" s="65">
        <v>13186.332270000001</v>
      </c>
      <c r="EE473" s="65">
        <v>11302.570519999999</v>
      </c>
      <c r="EF473" s="65">
        <v>9276.4889569999996</v>
      </c>
      <c r="EG473" s="65">
        <v>10541.46472</v>
      </c>
      <c r="EH473" s="65">
        <v>14758.05061</v>
      </c>
      <c r="EI473" s="65">
        <v>12649.757670000001</v>
      </c>
      <c r="EJ473" s="65">
        <v>9637.0773050000007</v>
      </c>
      <c r="EK473" s="65">
        <v>10951.22421</v>
      </c>
      <c r="EL473" s="65">
        <v>15331.713890000001</v>
      </c>
      <c r="EM473" s="65">
        <v>13141.46905</v>
      </c>
      <c r="EN473" s="65">
        <v>9878.2093000000004</v>
      </c>
      <c r="EO473" s="65">
        <v>11225.23784</v>
      </c>
      <c r="EP473" s="65">
        <v>15715.332979999999</v>
      </c>
      <c r="EQ473" s="65">
        <v>13470.28541</v>
      </c>
      <c r="ER473" s="65">
        <v>10679.18304</v>
      </c>
      <c r="ES473" s="65">
        <v>12135.43527</v>
      </c>
      <c r="ET473" s="65">
        <v>16989.609380000002</v>
      </c>
      <c r="EU473" s="65">
        <v>14562.52233</v>
      </c>
      <c r="EV473" s="65">
        <v>11759.09463</v>
      </c>
      <c r="EW473" s="65">
        <v>13362.607529999999</v>
      </c>
      <c r="EX473" s="65">
        <v>18707.650549999998</v>
      </c>
      <c r="EY473" s="65">
        <v>16035.12904</v>
      </c>
      <c r="EZ473" s="65">
        <v>12924.280430000001</v>
      </c>
      <c r="FA473" s="65">
        <v>14686.68231</v>
      </c>
      <c r="FB473" s="65">
        <v>20561.355230000001</v>
      </c>
      <c r="FC473" s="65">
        <v>17624.018769999999</v>
      </c>
    </row>
    <row r="474" spans="2:159" ht="12" x14ac:dyDescent="0.2">
      <c r="B474" s="65" t="s">
        <v>229</v>
      </c>
      <c r="C474" s="65" t="s">
        <v>37</v>
      </c>
    </row>
    <row r="475" spans="2:159" ht="12" x14ac:dyDescent="0.2">
      <c r="B475" s="65" t="s">
        <v>229</v>
      </c>
      <c r="C475" s="65" t="s">
        <v>38</v>
      </c>
    </row>
    <row r="476" spans="2:159" ht="12" x14ac:dyDescent="0.2">
      <c r="B476" s="65" t="s">
        <v>229</v>
      </c>
      <c r="C476" s="65" t="s">
        <v>39</v>
      </c>
    </row>
    <row r="477" spans="2:159" ht="12" x14ac:dyDescent="0.2">
      <c r="B477" s="65" t="s">
        <v>229</v>
      </c>
      <c r="C477" s="65" t="s">
        <v>40</v>
      </c>
    </row>
    <row r="478" spans="2:159" ht="12" x14ac:dyDescent="0.2">
      <c r="B478" s="65" t="s">
        <v>229</v>
      </c>
      <c r="C478" s="65" t="s">
        <v>41</v>
      </c>
    </row>
    <row r="479" spans="2:159" ht="12" x14ac:dyDescent="0.2">
      <c r="B479" s="65" t="s">
        <v>229</v>
      </c>
      <c r="C479" s="65" t="s">
        <v>42</v>
      </c>
    </row>
    <row r="480" spans="2:159" ht="12" x14ac:dyDescent="0.2">
      <c r="B480" s="65" t="s">
        <v>229</v>
      </c>
      <c r="C480" s="65" t="s">
        <v>43</v>
      </c>
    </row>
    <row r="481" spans="2:159" ht="12" x14ac:dyDescent="0.2">
      <c r="B481" s="65" t="s">
        <v>229</v>
      </c>
      <c r="C481" s="65" t="s">
        <v>44</v>
      </c>
    </row>
    <row r="482" spans="2:159" ht="12" x14ac:dyDescent="0.2">
      <c r="B482" s="65" t="s">
        <v>229</v>
      </c>
      <c r="C482" s="65" t="s">
        <v>45</v>
      </c>
    </row>
    <row r="483" spans="2:159" ht="12" x14ac:dyDescent="0.2">
      <c r="B483" s="65" t="s">
        <v>229</v>
      </c>
      <c r="C483" s="65" t="s">
        <v>46</v>
      </c>
    </row>
    <row r="484" spans="2:159" ht="12" x14ac:dyDescent="0.2">
      <c r="B484" s="65" t="s">
        <v>229</v>
      </c>
      <c r="C484" s="65" t="s">
        <v>47</v>
      </c>
    </row>
    <row r="485" spans="2:159" ht="12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ht="12" x14ac:dyDescent="0.2">
      <c r="B486" s="65" t="s">
        <v>230</v>
      </c>
      <c r="C486" s="65" t="s">
        <v>37</v>
      </c>
    </row>
    <row r="487" spans="2:159" ht="12" x14ac:dyDescent="0.2">
      <c r="B487" s="65" t="s">
        <v>230</v>
      </c>
      <c r="C487" s="65" t="s">
        <v>38</v>
      </c>
    </row>
    <row r="488" spans="2:159" ht="12" x14ac:dyDescent="0.2">
      <c r="B488" s="65" t="s">
        <v>230</v>
      </c>
      <c r="C488" s="65" t="s">
        <v>39</v>
      </c>
    </row>
    <row r="489" spans="2:159" ht="12" x14ac:dyDescent="0.2">
      <c r="B489" s="65" t="s">
        <v>230</v>
      </c>
      <c r="C489" s="65" t="s">
        <v>40</v>
      </c>
    </row>
    <row r="490" spans="2:159" ht="12" x14ac:dyDescent="0.2">
      <c r="B490" s="65" t="s">
        <v>230</v>
      </c>
      <c r="C490" s="65" t="s">
        <v>41</v>
      </c>
    </row>
    <row r="491" spans="2:159" ht="12" x14ac:dyDescent="0.2">
      <c r="B491" s="65" t="s">
        <v>230</v>
      </c>
      <c r="C491" s="65" t="s">
        <v>42</v>
      </c>
    </row>
    <row r="492" spans="2:159" ht="12" x14ac:dyDescent="0.2">
      <c r="B492" s="65" t="s">
        <v>230</v>
      </c>
      <c r="C492" s="65" t="s">
        <v>43</v>
      </c>
    </row>
    <row r="493" spans="2:159" ht="12" x14ac:dyDescent="0.2">
      <c r="B493" s="65" t="s">
        <v>230</v>
      </c>
      <c r="C493" s="65" t="s">
        <v>44</v>
      </c>
    </row>
    <row r="494" spans="2:159" ht="12" x14ac:dyDescent="0.2">
      <c r="B494" s="65" t="s">
        <v>230</v>
      </c>
      <c r="C494" s="65" t="s">
        <v>45</v>
      </c>
    </row>
    <row r="495" spans="2:159" ht="12" x14ac:dyDescent="0.2">
      <c r="B495" s="65" t="s">
        <v>230</v>
      </c>
      <c r="C495" s="65" t="s">
        <v>46</v>
      </c>
    </row>
    <row r="496" spans="2:159" ht="12" x14ac:dyDescent="0.2">
      <c r="B496" s="65" t="s">
        <v>230</v>
      </c>
      <c r="C496" s="65" t="s">
        <v>47</v>
      </c>
    </row>
    <row r="497" spans="2:159" ht="12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ht="12" x14ac:dyDescent="0.2">
      <c r="B498" s="65" t="s">
        <v>231</v>
      </c>
      <c r="C498" s="65" t="s">
        <v>37</v>
      </c>
    </row>
    <row r="499" spans="2:159" ht="12" x14ac:dyDescent="0.2">
      <c r="B499" s="65" t="s">
        <v>231</v>
      </c>
      <c r="C499" s="65" t="s">
        <v>38</v>
      </c>
    </row>
    <row r="500" spans="2:159" ht="12" x14ac:dyDescent="0.2">
      <c r="B500" s="65" t="s">
        <v>231</v>
      </c>
      <c r="C500" s="65" t="s">
        <v>39</v>
      </c>
    </row>
    <row r="501" spans="2:159" ht="12" x14ac:dyDescent="0.2">
      <c r="B501" s="65" t="s">
        <v>231</v>
      </c>
      <c r="C501" s="65" t="s">
        <v>40</v>
      </c>
    </row>
    <row r="502" spans="2:159" ht="12" x14ac:dyDescent="0.2">
      <c r="B502" s="65" t="s">
        <v>231</v>
      </c>
      <c r="C502" s="65" t="s">
        <v>41</v>
      </c>
    </row>
    <row r="503" spans="2:159" ht="12" x14ac:dyDescent="0.2">
      <c r="B503" s="65" t="s">
        <v>231</v>
      </c>
      <c r="C503" s="65" t="s">
        <v>42</v>
      </c>
    </row>
    <row r="504" spans="2:159" ht="12" x14ac:dyDescent="0.2">
      <c r="B504" s="65" t="s">
        <v>231</v>
      </c>
      <c r="C504" s="65" t="s">
        <v>43</v>
      </c>
    </row>
    <row r="505" spans="2:159" ht="12" x14ac:dyDescent="0.2">
      <c r="B505" s="65" t="s">
        <v>231</v>
      </c>
      <c r="C505" s="65" t="s">
        <v>44</v>
      </c>
    </row>
    <row r="506" spans="2:159" ht="12" x14ac:dyDescent="0.2">
      <c r="B506" s="65" t="s">
        <v>231</v>
      </c>
      <c r="C506" s="65" t="s">
        <v>45</v>
      </c>
    </row>
    <row r="507" spans="2:159" ht="12" x14ac:dyDescent="0.2">
      <c r="B507" s="65" t="s">
        <v>231</v>
      </c>
      <c r="C507" s="65" t="s">
        <v>46</v>
      </c>
    </row>
    <row r="508" spans="2:159" ht="12" x14ac:dyDescent="0.2">
      <c r="B508" s="65" t="s">
        <v>231</v>
      </c>
      <c r="C508" s="65" t="s">
        <v>47</v>
      </c>
    </row>
    <row r="509" spans="2:159" ht="12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ht="12" x14ac:dyDescent="0.2">
      <c r="B510" s="65" t="s">
        <v>232</v>
      </c>
      <c r="C510" s="65" t="s">
        <v>37</v>
      </c>
    </row>
    <row r="511" spans="2:159" ht="12" x14ac:dyDescent="0.2">
      <c r="B511" s="65" t="s">
        <v>232</v>
      </c>
      <c r="C511" s="65" t="s">
        <v>38</v>
      </c>
    </row>
    <row r="512" spans="2:159" ht="12" x14ac:dyDescent="0.2">
      <c r="B512" s="65" t="s">
        <v>232</v>
      </c>
      <c r="C512" s="65" t="s">
        <v>39</v>
      </c>
    </row>
    <row r="513" spans="2:159" ht="12" x14ac:dyDescent="0.2">
      <c r="B513" s="65" t="s">
        <v>232</v>
      </c>
      <c r="C513" s="65" t="s">
        <v>40</v>
      </c>
    </row>
    <row r="514" spans="2:159" ht="12" x14ac:dyDescent="0.2">
      <c r="B514" s="65" t="s">
        <v>232</v>
      </c>
      <c r="C514" s="65" t="s">
        <v>41</v>
      </c>
    </row>
    <row r="515" spans="2:159" ht="12" x14ac:dyDescent="0.2">
      <c r="B515" s="65" t="s">
        <v>232</v>
      </c>
      <c r="C515" s="65" t="s">
        <v>42</v>
      </c>
    </row>
    <row r="516" spans="2:159" ht="12" x14ac:dyDescent="0.2">
      <c r="B516" s="65" t="s">
        <v>232</v>
      </c>
      <c r="C516" s="65" t="s">
        <v>43</v>
      </c>
    </row>
    <row r="517" spans="2:159" ht="12" x14ac:dyDescent="0.2">
      <c r="B517" s="65" t="s">
        <v>232</v>
      </c>
      <c r="C517" s="65" t="s">
        <v>44</v>
      </c>
    </row>
    <row r="518" spans="2:159" ht="12" x14ac:dyDescent="0.2">
      <c r="B518" s="65" t="s">
        <v>232</v>
      </c>
      <c r="C518" s="65" t="s">
        <v>45</v>
      </c>
    </row>
    <row r="519" spans="2:159" ht="12" x14ac:dyDescent="0.2">
      <c r="B519" s="65" t="s">
        <v>232</v>
      </c>
      <c r="C519" s="65" t="s">
        <v>46</v>
      </c>
    </row>
    <row r="520" spans="2:159" ht="12" x14ac:dyDescent="0.2">
      <c r="B520" s="65" t="s">
        <v>232</v>
      </c>
      <c r="C520" s="65" t="s">
        <v>47</v>
      </c>
    </row>
    <row r="521" spans="2:159" ht="12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ht="12" x14ac:dyDescent="0.2">
      <c r="B522" s="65" t="s">
        <v>233</v>
      </c>
      <c r="C522" s="65" t="s">
        <v>37</v>
      </c>
    </row>
    <row r="523" spans="2:159" ht="12" x14ac:dyDescent="0.2">
      <c r="B523" s="65" t="s">
        <v>233</v>
      </c>
      <c r="C523" s="65" t="s">
        <v>38</v>
      </c>
    </row>
    <row r="524" spans="2:159" ht="12" x14ac:dyDescent="0.2">
      <c r="B524" s="65" t="s">
        <v>233</v>
      </c>
      <c r="C524" s="65" t="s">
        <v>39</v>
      </c>
    </row>
    <row r="525" spans="2:159" ht="12" x14ac:dyDescent="0.2">
      <c r="B525" s="65" t="s">
        <v>233</v>
      </c>
      <c r="C525" s="65" t="s">
        <v>40</v>
      </c>
    </row>
    <row r="526" spans="2:159" ht="12" x14ac:dyDescent="0.2">
      <c r="B526" s="65" t="s">
        <v>233</v>
      </c>
      <c r="C526" s="65" t="s">
        <v>41</v>
      </c>
    </row>
    <row r="527" spans="2:159" ht="12" x14ac:dyDescent="0.2">
      <c r="B527" s="65" t="s">
        <v>233</v>
      </c>
      <c r="C527" s="65" t="s">
        <v>42</v>
      </c>
    </row>
    <row r="528" spans="2:159" ht="12" x14ac:dyDescent="0.2">
      <c r="B528" s="65" t="s">
        <v>233</v>
      </c>
      <c r="C528" s="65" t="s">
        <v>43</v>
      </c>
    </row>
    <row r="529" spans="2:159" ht="12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1109.7643880000001</v>
      </c>
      <c r="CC642" s="65">
        <v>1109.7643880000001</v>
      </c>
      <c r="CD642" s="65">
        <v>1109.7643880000001</v>
      </c>
      <c r="CE642" s="65">
        <v>1109.7643880000001</v>
      </c>
      <c r="CF642" s="65">
        <v>1819.3437550000001</v>
      </c>
      <c r="CH642" s="65">
        <v>1819.3437550000001</v>
      </c>
      <c r="CI642" s="65">
        <v>1819.3437550000001</v>
      </c>
      <c r="CJ642" s="65">
        <v>2251.6547970000001</v>
      </c>
      <c r="CK642" s="65">
        <v>2251.6547970000001</v>
      </c>
      <c r="CL642" s="65">
        <v>2251.6547970000001</v>
      </c>
      <c r="CM642" s="65">
        <v>2251.6547970000001</v>
      </c>
      <c r="CN642" s="65">
        <v>4237.884282</v>
      </c>
      <c r="CO642" s="65">
        <v>4237.884282</v>
      </c>
      <c r="CP642" s="65">
        <v>4237.884282</v>
      </c>
      <c r="CQ642" s="65">
        <v>4237.884282</v>
      </c>
      <c r="CR642" s="65">
        <v>4312.7030629999999</v>
      </c>
      <c r="CS642" s="65">
        <v>4312.7030629999999</v>
      </c>
      <c r="CT642" s="65">
        <v>4312.7030629999999</v>
      </c>
      <c r="CU642" s="65">
        <v>4312.7030629999999</v>
      </c>
      <c r="CV642" s="65">
        <v>4312.7030629999999</v>
      </c>
      <c r="CW642" s="65">
        <v>4312.7030629999999</v>
      </c>
      <c r="CX642" s="65">
        <v>4312.7030629999999</v>
      </c>
      <c r="CY642" s="65">
        <v>4312.7030629999999</v>
      </c>
      <c r="CZ642" s="65">
        <v>5561.5675190000002</v>
      </c>
      <c r="DA642" s="65">
        <v>5561.5675190000002</v>
      </c>
      <c r="DB642" s="65">
        <v>5561.5675190000002</v>
      </c>
      <c r="DC642" s="65">
        <v>5561.5675190000002</v>
      </c>
      <c r="DD642" s="65">
        <v>9975.0075699999998</v>
      </c>
      <c r="DE642" s="65">
        <v>9975.0075699999998</v>
      </c>
      <c r="DF642" s="65">
        <v>9975.0075699999998</v>
      </c>
      <c r="DG642" s="65">
        <v>9975.0075699999998</v>
      </c>
      <c r="DH642" s="65">
        <v>10809.36657</v>
      </c>
      <c r="DI642" s="65">
        <v>10809.36657</v>
      </c>
      <c r="DJ642" s="65">
        <v>10809.36657</v>
      </c>
      <c r="DK642" s="65">
        <v>10809.36657</v>
      </c>
      <c r="DL642" s="65">
        <v>10809.36657</v>
      </c>
      <c r="DM642" s="65">
        <v>10809.36657</v>
      </c>
      <c r="DN642" s="65">
        <v>10809.36657</v>
      </c>
      <c r="DO642" s="65">
        <v>10809.36657</v>
      </c>
      <c r="DP642" s="65">
        <v>11445.84931</v>
      </c>
      <c r="DQ642" s="65">
        <v>11445.84931</v>
      </c>
      <c r="DR642" s="65">
        <v>11445.84931</v>
      </c>
      <c r="DS642" s="65">
        <v>11445.84931</v>
      </c>
      <c r="DT642" s="65">
        <v>13502.070019999999</v>
      </c>
      <c r="DU642" s="65">
        <v>13502.070019999999</v>
      </c>
      <c r="DV642" s="65">
        <v>13502.070019999999</v>
      </c>
      <c r="DW642" s="65">
        <v>13502.070019999999</v>
      </c>
      <c r="DX642" s="65">
        <v>14749.41509</v>
      </c>
      <c r="DY642" s="65">
        <v>14749.41509</v>
      </c>
      <c r="DZ642" s="65">
        <v>14749.41509</v>
      </c>
      <c r="EA642" s="65">
        <v>14749.41509</v>
      </c>
      <c r="EB642" s="65">
        <v>16267.68376</v>
      </c>
      <c r="EC642" s="65">
        <v>16267.68376</v>
      </c>
      <c r="ED642" s="65">
        <v>16267.68376</v>
      </c>
      <c r="EE642" s="65">
        <v>16267.68376</v>
      </c>
      <c r="EF642" s="65">
        <v>16267.68376</v>
      </c>
      <c r="EG642" s="65">
        <v>16267.68376</v>
      </c>
      <c r="EH642" s="65">
        <v>16267.68376</v>
      </c>
      <c r="EI642" s="65">
        <v>16267.68376</v>
      </c>
      <c r="EJ642" s="65">
        <v>19057.986089999999</v>
      </c>
      <c r="EK642" s="65">
        <v>19057.986089999999</v>
      </c>
      <c r="EL642" s="65">
        <v>19057.986089999999</v>
      </c>
      <c r="EM642" s="65">
        <v>19057.986089999999</v>
      </c>
      <c r="EN642" s="65">
        <v>22153.511180000001</v>
      </c>
      <c r="EO642" s="65">
        <v>22153.511180000001</v>
      </c>
      <c r="EP642" s="65">
        <v>22153.511180000001</v>
      </c>
      <c r="EQ642" s="65">
        <v>22153.511180000001</v>
      </c>
      <c r="ER642" s="65">
        <v>25076.086220000001</v>
      </c>
      <c r="ES642" s="65">
        <v>25076.086220000001</v>
      </c>
      <c r="ET642" s="65">
        <v>25076.086220000001</v>
      </c>
      <c r="EU642" s="65">
        <v>25076.086220000001</v>
      </c>
      <c r="EV642" s="65">
        <v>26924.833770000001</v>
      </c>
      <c r="EW642" s="65">
        <v>26924.833770000001</v>
      </c>
      <c r="EX642" s="65">
        <v>26924.833770000001</v>
      </c>
      <c r="EY642" s="65">
        <v>26924.833770000001</v>
      </c>
      <c r="EZ642" s="65">
        <v>27821.907370000001</v>
      </c>
      <c r="FA642" s="65">
        <v>27821.907370000001</v>
      </c>
      <c r="FB642" s="65">
        <v>27821.907370000001</v>
      </c>
      <c r="FC642" s="65">
        <v>27821.907370000001</v>
      </c>
    </row>
    <row r="643" spans="2:159" x14ac:dyDescent="0.2">
      <c r="B643" s="65" t="s">
        <v>676</v>
      </c>
      <c r="C643" s="65" t="s">
        <v>38</v>
      </c>
      <c r="BX643" s="65">
        <v>628.45227790000001</v>
      </c>
      <c r="BZ643" s="65">
        <v>628.45227790000001</v>
      </c>
      <c r="CA643" s="65">
        <v>628.45227790000001</v>
      </c>
      <c r="CB643" s="65">
        <v>3569.4781240000002</v>
      </c>
      <c r="CC643" s="65">
        <v>3569.4781240000002</v>
      </c>
      <c r="CD643" s="65">
        <v>3569.4781240000002</v>
      </c>
      <c r="CE643" s="65">
        <v>3569.4781240000002</v>
      </c>
      <c r="CF643" s="65">
        <v>4756.6347580000001</v>
      </c>
      <c r="CG643" s="65">
        <v>4756.6347580000001</v>
      </c>
      <c r="CH643" s="65">
        <v>4756.6347580000001</v>
      </c>
      <c r="CI643" s="65">
        <v>4756.6347580000001</v>
      </c>
      <c r="CJ643" s="65">
        <v>6470.5295409999999</v>
      </c>
      <c r="CK643" s="65">
        <v>6470.5295409999999</v>
      </c>
      <c r="CL643" s="65">
        <v>6470.5295409999999</v>
      </c>
      <c r="CM643" s="65">
        <v>6470.5295409999999</v>
      </c>
      <c r="CN643" s="65">
        <v>6696.652873</v>
      </c>
      <c r="CO643" s="65">
        <v>6696.652873</v>
      </c>
      <c r="CP643" s="65">
        <v>6696.652873</v>
      </c>
      <c r="CQ643" s="65">
        <v>6696.652873</v>
      </c>
      <c r="CR643" s="65">
        <v>8942.6535660000009</v>
      </c>
      <c r="CS643" s="65">
        <v>8942.6535660000009</v>
      </c>
      <c r="CT643" s="65">
        <v>8942.6535660000009</v>
      </c>
      <c r="CU643" s="65">
        <v>8942.6535660000009</v>
      </c>
      <c r="CV643" s="65">
        <v>10925.187830000001</v>
      </c>
      <c r="CW643" s="65">
        <v>10925.187830000001</v>
      </c>
      <c r="CX643" s="65">
        <v>10925.187830000001</v>
      </c>
      <c r="CY643" s="65">
        <v>10925.187830000001</v>
      </c>
      <c r="CZ643" s="65">
        <v>10925.187830000001</v>
      </c>
      <c r="DA643" s="65">
        <v>10925.187830000001</v>
      </c>
      <c r="DB643" s="65">
        <v>10925.187830000001</v>
      </c>
      <c r="DC643" s="65">
        <v>10925.187830000001</v>
      </c>
      <c r="DD643" s="65">
        <v>10925.187830000001</v>
      </c>
      <c r="DE643" s="65">
        <v>10925.187830000001</v>
      </c>
      <c r="DF643" s="65">
        <v>10925.187830000001</v>
      </c>
      <c r="DG643" s="65">
        <v>10925.187830000001</v>
      </c>
      <c r="DH643" s="65">
        <v>12527.51713</v>
      </c>
      <c r="DI643" s="65">
        <v>12527.51713</v>
      </c>
      <c r="DJ643" s="65">
        <v>12527.51713</v>
      </c>
      <c r="DK643" s="65">
        <v>12527.51713</v>
      </c>
      <c r="DL643" s="65">
        <v>12527.51713</v>
      </c>
      <c r="DM643" s="65">
        <v>12527.51713</v>
      </c>
      <c r="DN643" s="65">
        <v>12527.51713</v>
      </c>
      <c r="DO643" s="65">
        <v>12527.51713</v>
      </c>
      <c r="DP643" s="65">
        <v>13056.206459999999</v>
      </c>
      <c r="DQ643" s="65">
        <v>13056.206459999999</v>
      </c>
      <c r="DR643" s="65">
        <v>13056.206459999999</v>
      </c>
      <c r="DS643" s="65">
        <v>13056.206459999999</v>
      </c>
      <c r="DT643" s="65">
        <v>13141.98846</v>
      </c>
      <c r="DU643" s="65">
        <v>13141.98846</v>
      </c>
      <c r="DV643" s="65">
        <v>13141.98846</v>
      </c>
      <c r="DW643" s="65">
        <v>13141.98846</v>
      </c>
      <c r="DX643" s="65">
        <v>14004.09446</v>
      </c>
      <c r="DY643" s="65">
        <v>12951.118979999999</v>
      </c>
      <c r="DZ643" s="65">
        <v>14004.09446</v>
      </c>
      <c r="EA643" s="65">
        <v>14004.09446</v>
      </c>
      <c r="EB643" s="65">
        <v>14872.474689999999</v>
      </c>
      <c r="EC643" s="65">
        <v>14872.474689999999</v>
      </c>
      <c r="ED643" s="65">
        <v>14872.474689999999</v>
      </c>
      <c r="EE643" s="65">
        <v>14872.474689999999</v>
      </c>
      <c r="EF643" s="65">
        <v>18171.50837</v>
      </c>
      <c r="EG643" s="65">
        <v>18171.50837</v>
      </c>
      <c r="EH643" s="65">
        <v>18171.50837</v>
      </c>
      <c r="EI643" s="65">
        <v>18171.50837</v>
      </c>
      <c r="EJ643" s="65">
        <v>18171.50837</v>
      </c>
      <c r="EK643" s="65">
        <v>18171.50837</v>
      </c>
      <c r="EL643" s="65">
        <v>18171.50837</v>
      </c>
      <c r="EM643" s="65">
        <v>18171.50837</v>
      </c>
      <c r="EN643" s="65">
        <v>18628.142609999999</v>
      </c>
      <c r="EO643" s="65">
        <v>18628.142609999999</v>
      </c>
      <c r="EP643" s="65">
        <v>18628.142609999999</v>
      </c>
      <c r="EQ643" s="65">
        <v>18628.142609999999</v>
      </c>
      <c r="ER643" s="65">
        <v>18628.142609999999</v>
      </c>
      <c r="ES643" s="65">
        <v>18628.142609999999</v>
      </c>
      <c r="ET643" s="65">
        <v>18628.142609999999</v>
      </c>
      <c r="EU643" s="65">
        <v>18628.142609999999</v>
      </c>
      <c r="EV643" s="65">
        <v>19707.080010000001</v>
      </c>
      <c r="EW643" s="65">
        <v>19707.080010000001</v>
      </c>
      <c r="EX643" s="65">
        <v>19707.080010000001</v>
      </c>
      <c r="EY643" s="65">
        <v>19707.080010000001</v>
      </c>
      <c r="EZ643" s="65">
        <v>21839.403880000002</v>
      </c>
      <c r="FA643" s="65">
        <v>21839.403880000002</v>
      </c>
      <c r="FB643" s="65">
        <v>21839.403880000002</v>
      </c>
      <c r="FC643" s="65">
        <v>21839.403880000002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BX645" s="65">
        <v>371.25838499999998</v>
      </c>
      <c r="BY645" s="65">
        <v>371.25838499999998</v>
      </c>
      <c r="BZ645" s="65">
        <v>371.25838499999998</v>
      </c>
      <c r="CA645" s="65">
        <v>371.25838499999998</v>
      </c>
      <c r="CB645" s="65">
        <v>1361.0317869999999</v>
      </c>
      <c r="CC645" s="65">
        <v>1361.0317869999999</v>
      </c>
      <c r="CD645" s="65">
        <v>1361.0317869999999</v>
      </c>
      <c r="CE645" s="65">
        <v>1361.0317869999999</v>
      </c>
      <c r="CF645" s="65">
        <v>1736.1517269999999</v>
      </c>
      <c r="CG645" s="65">
        <v>1736.1517269999999</v>
      </c>
      <c r="CH645" s="65">
        <v>1736.1517269999999</v>
      </c>
      <c r="CI645" s="65">
        <v>1736.1517269999999</v>
      </c>
      <c r="CJ645" s="65">
        <v>1867.2281579999999</v>
      </c>
      <c r="CK645" s="65">
        <v>1867.2281579999999</v>
      </c>
      <c r="CL645" s="65">
        <v>1867.2281579999999</v>
      </c>
      <c r="CM645" s="65">
        <v>1867.2281579999999</v>
      </c>
      <c r="CN645" s="65">
        <v>1867.2281579999999</v>
      </c>
      <c r="CP645" s="65">
        <v>1867.2281579999999</v>
      </c>
      <c r="CQ645" s="65">
        <v>1867.2281579999999</v>
      </c>
      <c r="CR645" s="65">
        <v>1867.2281579999999</v>
      </c>
      <c r="CS645" s="65">
        <v>1867.2281579999999</v>
      </c>
      <c r="CT645" s="65">
        <v>1867.2281579999999</v>
      </c>
      <c r="CU645" s="65">
        <v>1867.2281579999999</v>
      </c>
      <c r="CV645" s="65">
        <v>1867.2281579999999</v>
      </c>
      <c r="CW645" s="65">
        <v>1867.2281579999999</v>
      </c>
      <c r="CX645" s="65">
        <v>1867.2281579999999</v>
      </c>
      <c r="CY645" s="65">
        <v>1867.2281579999999</v>
      </c>
      <c r="CZ645" s="65">
        <v>1867.2281579999999</v>
      </c>
      <c r="DB645" s="65">
        <v>1867.2281579999999</v>
      </c>
      <c r="DC645" s="65">
        <v>1867.2281579999999</v>
      </c>
      <c r="DD645" s="65">
        <v>1867.2281579999999</v>
      </c>
      <c r="DE645" s="65">
        <v>1867.2281579999999</v>
      </c>
      <c r="DF645" s="65">
        <v>1867.2281579999999</v>
      </c>
      <c r="DG645" s="65">
        <v>1867.2281579999999</v>
      </c>
      <c r="DH645" s="65">
        <v>2352.5786130000001</v>
      </c>
      <c r="DI645" s="65">
        <v>790.06635549999999</v>
      </c>
      <c r="DJ645" s="65">
        <v>2352.5786130000001</v>
      </c>
      <c r="DK645" s="65">
        <v>2352.5786130000001</v>
      </c>
      <c r="DL645" s="65">
        <v>2558.5733409999998</v>
      </c>
      <c r="DM645" s="65">
        <v>2558.5733409999998</v>
      </c>
      <c r="DN645" s="65">
        <v>2558.5733409999998</v>
      </c>
      <c r="DO645" s="65">
        <v>2558.5733409999998</v>
      </c>
      <c r="DP645" s="65">
        <v>3274.7979780000001</v>
      </c>
      <c r="DQ645" s="65">
        <v>3274.7979780000001</v>
      </c>
      <c r="DR645" s="65">
        <v>3274.7979780000001</v>
      </c>
      <c r="DS645" s="65">
        <v>3274.7979780000001</v>
      </c>
      <c r="DT645" s="65">
        <v>3682.558657</v>
      </c>
      <c r="DU645" s="65">
        <v>3682.558657</v>
      </c>
      <c r="DV645" s="65">
        <v>3682.558657</v>
      </c>
      <c r="DW645" s="65">
        <v>3682.558657</v>
      </c>
      <c r="DX645" s="65">
        <v>4118.2177609999999</v>
      </c>
      <c r="DY645" s="65">
        <v>4118.2177609999999</v>
      </c>
      <c r="DZ645" s="65">
        <v>4118.2177609999999</v>
      </c>
      <c r="EA645" s="65">
        <v>4118.2177609999999</v>
      </c>
      <c r="EB645" s="65">
        <v>4541.9991980000004</v>
      </c>
      <c r="EC645" s="65">
        <v>4541.9991980000004</v>
      </c>
      <c r="ED645" s="65">
        <v>4541.9991980000004</v>
      </c>
      <c r="EE645" s="65">
        <v>4541.9991980000004</v>
      </c>
      <c r="EF645" s="65">
        <v>4590.1168889999999</v>
      </c>
      <c r="EG645" s="65">
        <v>4590.1168889999999</v>
      </c>
      <c r="EH645" s="65">
        <v>4590.1168889999999</v>
      </c>
      <c r="EI645" s="65">
        <v>4590.1168889999999</v>
      </c>
      <c r="EJ645" s="65">
        <v>4590.1168889999999</v>
      </c>
      <c r="EK645" s="65">
        <v>4590.1168889999999</v>
      </c>
      <c r="EL645" s="65">
        <v>2645.7395550000001</v>
      </c>
      <c r="EM645" s="65">
        <v>4590.1168889999999</v>
      </c>
      <c r="EN645" s="65">
        <v>4590.1168889999999</v>
      </c>
      <c r="EO645" s="65">
        <v>4590.1168889999999</v>
      </c>
      <c r="EP645" s="65">
        <v>4590.1168889999999</v>
      </c>
      <c r="EQ645" s="65">
        <v>4590.1168889999999</v>
      </c>
      <c r="ER645" s="65">
        <v>4870.5920679999999</v>
      </c>
      <c r="ES645" s="65">
        <v>4870.5920679999999</v>
      </c>
      <c r="ET645" s="65">
        <v>4870.5920679999999</v>
      </c>
      <c r="EU645" s="65">
        <v>4870.5920679999999</v>
      </c>
      <c r="EV645" s="65">
        <v>5184.299379</v>
      </c>
      <c r="EW645" s="65">
        <v>5184.299379</v>
      </c>
      <c r="EX645" s="65">
        <v>5184.299379</v>
      </c>
      <c r="EY645" s="65">
        <v>5184.299379</v>
      </c>
      <c r="EZ645" s="65">
        <v>5184.299379</v>
      </c>
      <c r="FA645" s="65">
        <v>5184.299379</v>
      </c>
      <c r="FB645" s="65">
        <v>5184.299379</v>
      </c>
      <c r="FC645" s="65">
        <v>5184.299379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J647" s="65">
        <v>1121.608142</v>
      </c>
      <c r="EK647" s="65">
        <v>1121.608142</v>
      </c>
      <c r="EL647" s="65">
        <v>1121.608142</v>
      </c>
      <c r="EM647" s="65">
        <v>1121.608142</v>
      </c>
      <c r="EN647" s="65">
        <v>1163.040888</v>
      </c>
      <c r="EO647" s="65">
        <v>1163.040888</v>
      </c>
      <c r="EP647" s="65">
        <v>1163.040888</v>
      </c>
      <c r="EQ647" s="65">
        <v>1163.040888</v>
      </c>
      <c r="ER647" s="65">
        <v>1205.00109</v>
      </c>
      <c r="ES647" s="65">
        <v>1205.00109</v>
      </c>
      <c r="ET647" s="65">
        <v>1205.00109</v>
      </c>
      <c r="EU647" s="65">
        <v>1205.00109</v>
      </c>
      <c r="EV647" s="65">
        <v>1242.3005539999999</v>
      </c>
      <c r="EW647" s="65">
        <v>1242.3005539999999</v>
      </c>
      <c r="EX647" s="65">
        <v>1242.3005539999999</v>
      </c>
      <c r="EY647" s="65">
        <v>1242.3005539999999</v>
      </c>
      <c r="EZ647" s="65">
        <v>1279.95436</v>
      </c>
      <c r="FA647" s="65">
        <v>1279.95436</v>
      </c>
      <c r="FB647" s="65">
        <v>1279.95436</v>
      </c>
      <c r="FC647" s="65">
        <v>1266.2297679999999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999.71066289999999</v>
      </c>
      <c r="BY653" s="65">
        <v>371.25838499999998</v>
      </c>
      <c r="BZ653" s="65">
        <v>999.71066289999999</v>
      </c>
      <c r="CA653" s="65">
        <v>999.71066289999999</v>
      </c>
      <c r="CB653" s="65">
        <v>6040.2742989999997</v>
      </c>
      <c r="CC653" s="65">
        <v>6040.2742989999997</v>
      </c>
      <c r="CD653" s="65">
        <v>6040.2742989999997</v>
      </c>
      <c r="CE653" s="65">
        <v>6040.2742989999997</v>
      </c>
      <c r="CF653" s="65">
        <v>8312.1302400000004</v>
      </c>
      <c r="CG653" s="65">
        <v>6492.7864849999996</v>
      </c>
      <c r="CH653" s="65">
        <v>8312.1302400000004</v>
      </c>
      <c r="CI653" s="65">
        <v>8312.1302400000004</v>
      </c>
      <c r="CJ653" s="65">
        <v>10589.4125</v>
      </c>
      <c r="CK653" s="65">
        <v>10589.4125</v>
      </c>
      <c r="CL653" s="65">
        <v>10589.4125</v>
      </c>
      <c r="CM653" s="65">
        <v>10589.4125</v>
      </c>
      <c r="CN653" s="65">
        <v>12801.765310000001</v>
      </c>
      <c r="CO653" s="65">
        <v>10934.53715</v>
      </c>
      <c r="CP653" s="65">
        <v>12801.765310000001</v>
      </c>
      <c r="CQ653" s="65">
        <v>12801.765310000001</v>
      </c>
      <c r="CR653" s="65">
        <v>15122.584790000001</v>
      </c>
      <c r="CS653" s="65">
        <v>15122.584790000001</v>
      </c>
      <c r="CT653" s="65">
        <v>15122.584790000001</v>
      </c>
      <c r="CU653" s="65">
        <v>15122.584790000001</v>
      </c>
      <c r="CV653" s="65">
        <v>17105.119050000001</v>
      </c>
      <c r="CW653" s="65">
        <v>17105.119050000001</v>
      </c>
      <c r="CX653" s="65">
        <v>17105.119050000001</v>
      </c>
      <c r="CY653" s="65">
        <v>17105.119050000001</v>
      </c>
      <c r="CZ653" s="65">
        <v>18353.983499999998</v>
      </c>
      <c r="DA653" s="65">
        <v>16486.755349999999</v>
      </c>
      <c r="DB653" s="65">
        <v>18353.983499999998</v>
      </c>
      <c r="DC653" s="65">
        <v>18353.983499999998</v>
      </c>
      <c r="DD653" s="65">
        <v>22767.423559999999</v>
      </c>
      <c r="DE653" s="65">
        <v>22767.423559999999</v>
      </c>
      <c r="DF653" s="65">
        <v>22767.423559999999</v>
      </c>
      <c r="DG653" s="65">
        <v>22767.423559999999</v>
      </c>
      <c r="DH653" s="65">
        <v>25689.462319999999</v>
      </c>
      <c r="DI653" s="65">
        <v>24126.950059999999</v>
      </c>
      <c r="DJ653" s="65">
        <v>25689.462319999999</v>
      </c>
      <c r="DK653" s="65">
        <v>25689.462319999999</v>
      </c>
      <c r="DL653" s="65">
        <v>25895.457050000001</v>
      </c>
      <c r="DM653" s="65">
        <v>25895.457050000001</v>
      </c>
      <c r="DN653" s="65">
        <v>25895.457050000001</v>
      </c>
      <c r="DO653" s="65">
        <v>25895.457050000001</v>
      </c>
      <c r="DP653" s="65">
        <v>27776.853749999998</v>
      </c>
      <c r="DQ653" s="65">
        <v>27776.853749999998</v>
      </c>
      <c r="DR653" s="65">
        <v>27776.853749999998</v>
      </c>
      <c r="DS653" s="65">
        <v>27776.853749999998</v>
      </c>
      <c r="DT653" s="65">
        <v>30326.617129999999</v>
      </c>
      <c r="DU653" s="65">
        <v>30326.617129999999</v>
      </c>
      <c r="DV653" s="65">
        <v>30326.617129999999</v>
      </c>
      <c r="DW653" s="65">
        <v>30326.617129999999</v>
      </c>
      <c r="DX653" s="65">
        <v>32871.727310000002</v>
      </c>
      <c r="DY653" s="65">
        <v>31818.751830000001</v>
      </c>
      <c r="DZ653" s="65">
        <v>32871.727310000002</v>
      </c>
      <c r="EA653" s="65">
        <v>32871.727310000002</v>
      </c>
      <c r="EB653" s="65">
        <v>35682.157650000001</v>
      </c>
      <c r="EC653" s="65">
        <v>35682.157650000001</v>
      </c>
      <c r="ED653" s="65">
        <v>35682.157650000001</v>
      </c>
      <c r="EE653" s="65">
        <v>35682.157650000001</v>
      </c>
      <c r="EF653" s="65">
        <v>39029.309029999997</v>
      </c>
      <c r="EG653" s="65">
        <v>39029.309029999997</v>
      </c>
      <c r="EH653" s="65">
        <v>39029.309029999997</v>
      </c>
      <c r="EI653" s="65">
        <v>39029.309029999997</v>
      </c>
      <c r="EJ653" s="65">
        <v>42941.219499999999</v>
      </c>
      <c r="EK653" s="65">
        <v>42941.219499999999</v>
      </c>
      <c r="EL653" s="65">
        <v>40996.84216</v>
      </c>
      <c r="EM653" s="65">
        <v>42941.219499999999</v>
      </c>
      <c r="EN653" s="65">
        <v>46534.811569999998</v>
      </c>
      <c r="EO653" s="65">
        <v>46534.811569999998</v>
      </c>
      <c r="EP653" s="65">
        <v>46534.811569999998</v>
      </c>
      <c r="EQ653" s="65">
        <v>46534.811569999998</v>
      </c>
      <c r="ER653" s="65">
        <v>49779.821989999997</v>
      </c>
      <c r="ES653" s="65">
        <v>49779.821989999997</v>
      </c>
      <c r="ET653" s="65">
        <v>49779.821989999997</v>
      </c>
      <c r="EU653" s="65">
        <v>49779.821989999997</v>
      </c>
      <c r="EV653" s="65">
        <v>53058.513709999999</v>
      </c>
      <c r="EW653" s="65">
        <v>53058.513709999999</v>
      </c>
      <c r="EX653" s="65">
        <v>53058.513709999999</v>
      </c>
      <c r="EY653" s="65">
        <v>53058.513709999999</v>
      </c>
      <c r="EZ653" s="65">
        <v>56125.564989999999</v>
      </c>
      <c r="FA653" s="65">
        <v>56125.564989999999</v>
      </c>
      <c r="FB653" s="65">
        <v>56125.564989999999</v>
      </c>
      <c r="FC653" s="65">
        <v>56111.840400000001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101.71935379999999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502.15992679999999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26.529203679999998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1144.545644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101.71935379999999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1673.2347749999999</v>
      </c>
      <c r="ER665" s="65">
        <v>3032.856464</v>
      </c>
      <c r="ES665" s="65">
        <v>3032.856464</v>
      </c>
      <c r="ET665" s="65">
        <v>1888.310819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3006.32726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331.61504600000001</v>
      </c>
      <c r="BA666" s="65">
        <v>82.430025720000003</v>
      </c>
      <c r="BB666" s="65">
        <v>82.430025720000003</v>
      </c>
      <c r="BC666" s="65">
        <v>414.04507169999999</v>
      </c>
      <c r="BD666" s="65">
        <v>2424.397802</v>
      </c>
      <c r="BE666" s="65">
        <v>2092.7827560000001</v>
      </c>
      <c r="BF666" s="65">
        <v>2424.397802</v>
      </c>
      <c r="BG666" s="65">
        <v>2424.397802</v>
      </c>
      <c r="BH666" s="65">
        <v>2714.5060189999999</v>
      </c>
      <c r="BI666" s="65">
        <v>2521.2218210000001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607.32926999999995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371.68811060000002</v>
      </c>
      <c r="BD668" s="65">
        <v>965.47351960000003</v>
      </c>
      <c r="BE668" s="65">
        <v>965.47351960000003</v>
      </c>
      <c r="BF668" s="65">
        <v>965.47351960000003</v>
      </c>
      <c r="BG668" s="65">
        <v>965.47351960000003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505.0023415</v>
      </c>
      <c r="BN668" s="65">
        <v>1470.4758609999999</v>
      </c>
      <c r="BO668" s="65">
        <v>1470.4758609999999</v>
      </c>
      <c r="BP668" s="65">
        <v>1197.4144289999999</v>
      </c>
      <c r="BQ668" s="65">
        <v>440.57427539999998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965.47351960000003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965.47351960000003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505.0023415</v>
      </c>
      <c r="CX668" s="65">
        <v>1470.4758609999999</v>
      </c>
      <c r="CY668" s="65">
        <v>1470.4758609999999</v>
      </c>
      <c r="CZ668" s="65">
        <v>1470.4758609999999</v>
      </c>
      <c r="DA668" s="65">
        <v>965.47351960000003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1029.901586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524.8992442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524.8992442</v>
      </c>
      <c r="AT677" s="65">
        <v>760.81966269999998</v>
      </c>
      <c r="AU677" s="65">
        <v>760.81966269999998</v>
      </c>
      <c r="AV677" s="65">
        <v>843.24968839999997</v>
      </c>
      <c r="AW677" s="65">
        <v>843.24968839999997</v>
      </c>
      <c r="AX677" s="65">
        <v>318.35044420000003</v>
      </c>
      <c r="AY677" s="65">
        <v>843.24968839999997</v>
      </c>
      <c r="AZ677" s="65">
        <v>1533.0089840000001</v>
      </c>
      <c r="BA677" s="65">
        <v>1283.8239639999999</v>
      </c>
      <c r="BB677" s="65">
        <v>1283.8239639999999</v>
      </c>
      <c r="BC677" s="65">
        <v>1021.653601</v>
      </c>
      <c r="BD677" s="65">
        <v>3625.7917400000001</v>
      </c>
      <c r="BE677" s="65">
        <v>3294.1766940000002</v>
      </c>
      <c r="BF677" s="65">
        <v>3625.7917400000001</v>
      </c>
      <c r="BG677" s="65">
        <v>3625.7917400000001</v>
      </c>
      <c r="BH677" s="65">
        <v>4420.9022990000003</v>
      </c>
      <c r="BI677" s="65">
        <v>4227.618101</v>
      </c>
      <c r="BJ677" s="65">
        <v>4420.9022990000003</v>
      </c>
      <c r="BK677" s="65">
        <v>4420.9022990000003</v>
      </c>
      <c r="BL677" s="65">
        <v>4420.9022990000003</v>
      </c>
      <c r="BM677" s="65">
        <v>3455.4287789999998</v>
      </c>
      <c r="BN677" s="65">
        <v>4420.9022990000003</v>
      </c>
      <c r="BO677" s="65">
        <v>4420.9022990000003</v>
      </c>
      <c r="BP677" s="65">
        <v>4316.490804</v>
      </c>
      <c r="BQ677" s="65">
        <v>1452.4739010000001</v>
      </c>
      <c r="BR677" s="65">
        <v>4589.5522369999999</v>
      </c>
      <c r="BS677" s="65">
        <v>4589.5522369999999</v>
      </c>
      <c r="BT677" s="65">
        <v>4420.9022990000003</v>
      </c>
      <c r="BU677" s="65">
        <v>4589.5522369999999</v>
      </c>
      <c r="BV677" s="65">
        <v>4589.5522369999999</v>
      </c>
      <c r="BW677" s="65">
        <v>4589.5522369999999</v>
      </c>
      <c r="BX677" s="65">
        <v>4084.5498950000001</v>
      </c>
      <c r="BY677" s="65">
        <v>4420.9022990000003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4084.5498950000001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3624.0787169999999</v>
      </c>
      <c r="CX677" s="65">
        <v>4589.5522369999999</v>
      </c>
      <c r="CY677" s="65">
        <v>4589.5522369999999</v>
      </c>
      <c r="CZ677" s="65">
        <v>4589.5522369999999</v>
      </c>
      <c r="DA677" s="65">
        <v>4084.5498950000001</v>
      </c>
      <c r="DB677" s="65">
        <v>4420.9022990000003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4420.9022990000003</v>
      </c>
      <c r="DR677" s="65">
        <v>4589.5522369999999</v>
      </c>
      <c r="DS677" s="65">
        <v>4148.9779609999996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4353.6318179999998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3643.9756200000002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4420.9022990000003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97.473675709999995</v>
      </c>
      <c r="AX678" s="65">
        <v>214.12857260000001</v>
      </c>
      <c r="AY678" s="65">
        <v>214.12857260000001</v>
      </c>
      <c r="AZ678" s="65">
        <v>214.12857260000001</v>
      </c>
      <c r="BA678" s="65">
        <v>214.12857260000001</v>
      </c>
      <c r="BB678" s="65">
        <v>214.12857260000001</v>
      </c>
      <c r="BC678" s="65">
        <v>214.12857260000001</v>
      </c>
      <c r="BD678" s="65">
        <v>579.85259470000005</v>
      </c>
      <c r="BE678" s="65">
        <v>579.85259470000005</v>
      </c>
      <c r="BF678" s="65">
        <v>579.85259470000005</v>
      </c>
      <c r="BG678" s="65">
        <v>579.85259470000005</v>
      </c>
      <c r="BH678" s="65">
        <v>1221.0077240000001</v>
      </c>
      <c r="BI678" s="65">
        <v>1221.0077240000001</v>
      </c>
      <c r="BJ678" s="65">
        <v>1221.0077240000001</v>
      </c>
      <c r="BK678" s="65">
        <v>1221.0077240000001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984.42295079999997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97.473675709999995</v>
      </c>
      <c r="AX689" s="65">
        <v>214.12857260000001</v>
      </c>
      <c r="AY689" s="65">
        <v>214.12857260000001</v>
      </c>
      <c r="AZ689" s="65">
        <v>214.12857260000001</v>
      </c>
      <c r="BA689" s="65">
        <v>214.12857260000001</v>
      </c>
      <c r="BB689" s="65">
        <v>214.12857260000001</v>
      </c>
      <c r="BC689" s="65">
        <v>214.12857260000001</v>
      </c>
      <c r="BD689" s="65">
        <v>579.85259470000005</v>
      </c>
      <c r="BE689" s="65">
        <v>579.85259470000005</v>
      </c>
      <c r="BF689" s="65">
        <v>579.85259470000005</v>
      </c>
      <c r="BG689" s="65">
        <v>579.85259470000005</v>
      </c>
      <c r="BH689" s="65">
        <v>1432.2938819999999</v>
      </c>
      <c r="BI689" s="65">
        <v>1432.2938819999999</v>
      </c>
      <c r="BJ689" s="65">
        <v>1432.2938819999999</v>
      </c>
      <c r="BK689" s="65">
        <v>1432.2938819999999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1195.7091089999999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1864.6240299999999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1864.6240299999999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5184.96</v>
      </c>
      <c r="BA702" s="65">
        <v>4075.3032840000001</v>
      </c>
      <c r="BB702" s="65">
        <v>4242.24</v>
      </c>
      <c r="BC702" s="65">
        <v>5577.76</v>
      </c>
      <c r="BD702" s="65">
        <v>5184.96</v>
      </c>
      <c r="BE702" s="65">
        <v>5184.96</v>
      </c>
      <c r="BF702" s="65">
        <v>4242.24</v>
      </c>
      <c r="BG702" s="65">
        <v>5577.76</v>
      </c>
      <c r="BH702" s="65">
        <v>5184.96</v>
      </c>
      <c r="BI702" s="65">
        <v>5184.96</v>
      </c>
      <c r="BJ702" s="65">
        <v>4242.24</v>
      </c>
      <c r="BK702" s="65">
        <v>5577.76</v>
      </c>
      <c r="BL702" s="65">
        <v>5184.96</v>
      </c>
      <c r="BM702" s="65">
        <v>5184.96</v>
      </c>
      <c r="BN702" s="65">
        <v>4242.24</v>
      </c>
      <c r="BO702" s="65">
        <v>5577.76</v>
      </c>
      <c r="BP702" s="65">
        <v>5184.96</v>
      </c>
      <c r="BQ702" s="65">
        <v>5184.96</v>
      </c>
      <c r="BR702" s="65">
        <v>4242.24</v>
      </c>
      <c r="BS702" s="65">
        <v>5577.76</v>
      </c>
      <c r="BT702" s="65">
        <v>5184.96</v>
      </c>
      <c r="BU702" s="65">
        <v>5184.96</v>
      </c>
      <c r="BV702" s="65">
        <v>4242.24</v>
      </c>
      <c r="BW702" s="65">
        <v>5577.76</v>
      </c>
      <c r="BX702" s="65">
        <v>5184.96</v>
      </c>
      <c r="BY702" s="65">
        <v>5184.96</v>
      </c>
      <c r="BZ702" s="65">
        <v>4242.24</v>
      </c>
      <c r="CA702" s="65">
        <v>5577.76</v>
      </c>
      <c r="CB702" s="65">
        <v>7782.72</v>
      </c>
      <c r="CC702" s="65">
        <v>7782.72</v>
      </c>
      <c r="CD702" s="65">
        <v>6367.68</v>
      </c>
      <c r="CE702" s="65">
        <v>8372.32</v>
      </c>
      <c r="CF702" s="65">
        <v>7782.72</v>
      </c>
      <c r="CG702" s="65">
        <v>7782.72</v>
      </c>
      <c r="CH702" s="65">
        <v>6367.68</v>
      </c>
      <c r="CI702" s="65">
        <v>8372.32</v>
      </c>
      <c r="CJ702" s="65">
        <v>7782.72</v>
      </c>
      <c r="CK702" s="65">
        <v>7782.72</v>
      </c>
      <c r="CL702" s="65">
        <v>6367.68</v>
      </c>
      <c r="CM702" s="65">
        <v>8372.32</v>
      </c>
      <c r="CN702" s="65">
        <v>7782.72</v>
      </c>
      <c r="CO702" s="65">
        <v>7782.72</v>
      </c>
      <c r="CP702" s="65">
        <v>6367.68</v>
      </c>
      <c r="CQ702" s="65">
        <v>8372.32</v>
      </c>
      <c r="CR702" s="65">
        <v>7782.72</v>
      </c>
      <c r="CS702" s="65">
        <v>7782.72</v>
      </c>
      <c r="CT702" s="65">
        <v>6367.68</v>
      </c>
      <c r="CU702" s="65">
        <v>8372.32</v>
      </c>
      <c r="CV702" s="65">
        <v>8585.94</v>
      </c>
      <c r="CW702" s="65">
        <v>8585.94</v>
      </c>
      <c r="CX702" s="65">
        <v>7024.86</v>
      </c>
      <c r="CY702" s="65">
        <v>9236.39</v>
      </c>
      <c r="CZ702" s="65">
        <v>8585.94</v>
      </c>
      <c r="DA702" s="65">
        <v>8585.94</v>
      </c>
      <c r="DB702" s="65">
        <v>7024.86</v>
      </c>
      <c r="DC702" s="65">
        <v>9236.39</v>
      </c>
      <c r="DD702" s="65">
        <v>8585.94</v>
      </c>
      <c r="DE702" s="65">
        <v>8585.94</v>
      </c>
      <c r="DF702" s="65">
        <v>7024.86</v>
      </c>
      <c r="DG702" s="65">
        <v>9236.39</v>
      </c>
      <c r="DH702" s="65">
        <v>8585.94</v>
      </c>
      <c r="DI702" s="65">
        <v>8585.94</v>
      </c>
      <c r="DJ702" s="65">
        <v>7024.86</v>
      </c>
      <c r="DK702" s="65">
        <v>9236.39</v>
      </c>
      <c r="DL702" s="65">
        <v>8585.94</v>
      </c>
      <c r="DM702" s="65">
        <v>8585.94</v>
      </c>
      <c r="DN702" s="65">
        <v>7024.86</v>
      </c>
      <c r="DO702" s="65">
        <v>9236.39</v>
      </c>
      <c r="DP702" s="65">
        <v>8585.94</v>
      </c>
      <c r="DQ702" s="65">
        <v>8585.94</v>
      </c>
      <c r="DR702" s="65">
        <v>7024.86</v>
      </c>
      <c r="DS702" s="65">
        <v>9236.39</v>
      </c>
      <c r="DT702" s="65">
        <v>8585.94</v>
      </c>
      <c r="DU702" s="65">
        <v>8585.94</v>
      </c>
      <c r="DV702" s="65">
        <v>7024.86</v>
      </c>
      <c r="DW702" s="65">
        <v>9236.39</v>
      </c>
      <c r="DX702" s="65">
        <v>8585.94</v>
      </c>
      <c r="DY702" s="65">
        <v>8585.94</v>
      </c>
      <c r="DZ702" s="65">
        <v>7024.86</v>
      </c>
      <c r="EA702" s="65">
        <v>9236.39</v>
      </c>
      <c r="EB702" s="65">
        <v>8585.94</v>
      </c>
      <c r="EC702" s="65">
        <v>8585.94</v>
      </c>
      <c r="ED702" s="65">
        <v>7024.86</v>
      </c>
      <c r="EE702" s="65">
        <v>9236.39</v>
      </c>
      <c r="EF702" s="65">
        <v>8585.94</v>
      </c>
      <c r="EG702" s="65">
        <v>8585.94</v>
      </c>
      <c r="EH702" s="65">
        <v>7024.86</v>
      </c>
      <c r="EI702" s="65">
        <v>9236.39</v>
      </c>
      <c r="EJ702" s="65">
        <v>8840.7000000000007</v>
      </c>
      <c r="EK702" s="65">
        <v>8840.7000000000007</v>
      </c>
      <c r="EL702" s="65">
        <v>7233.3</v>
      </c>
      <c r="EM702" s="65">
        <v>9510.4500000000007</v>
      </c>
      <c r="EN702" s="65">
        <v>8840.7000000000007</v>
      </c>
      <c r="EO702" s="65">
        <v>8840.7000000000007</v>
      </c>
      <c r="EP702" s="65">
        <v>7233.3</v>
      </c>
      <c r="EQ702" s="65">
        <v>9510.4500000000007</v>
      </c>
      <c r="ER702" s="65">
        <v>8840.7000000000007</v>
      </c>
      <c r="ES702" s="65">
        <v>8840.7000000000007</v>
      </c>
      <c r="ET702" s="65">
        <v>7233.3</v>
      </c>
      <c r="EU702" s="65">
        <v>9510.4500000000007</v>
      </c>
      <c r="EV702" s="65">
        <v>8840.7000000000007</v>
      </c>
      <c r="EW702" s="65">
        <v>8840.7000000000007</v>
      </c>
      <c r="EX702" s="65">
        <v>7233.3</v>
      </c>
      <c r="EY702" s="65">
        <v>9510.4500000000007</v>
      </c>
      <c r="EZ702" s="65">
        <v>8840.7000000000007</v>
      </c>
      <c r="FA702" s="65">
        <v>8840.7000000000007</v>
      </c>
      <c r="FB702" s="65">
        <v>7233.3</v>
      </c>
      <c r="FC702" s="65">
        <v>9510.4500000000007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5184.96</v>
      </c>
      <c r="BA713" s="65">
        <v>4075.3032840000001</v>
      </c>
      <c r="BB713" s="65">
        <v>4242.24</v>
      </c>
      <c r="BC713" s="65">
        <v>5577.76</v>
      </c>
      <c r="BD713" s="65">
        <v>5184.96</v>
      </c>
      <c r="BE713" s="65">
        <v>5184.96</v>
      </c>
      <c r="BF713" s="65">
        <v>4242.24</v>
      </c>
      <c r="BG713" s="65">
        <v>5577.76</v>
      </c>
      <c r="BH713" s="65">
        <v>5184.96</v>
      </c>
      <c r="BI713" s="65">
        <v>5184.96</v>
      </c>
      <c r="BJ713" s="65">
        <v>4242.24</v>
      </c>
      <c r="BK713" s="65">
        <v>5577.76</v>
      </c>
      <c r="BL713" s="65">
        <v>5184.96</v>
      </c>
      <c r="BM713" s="65">
        <v>5184.96</v>
      </c>
      <c r="BN713" s="65">
        <v>4242.24</v>
      </c>
      <c r="BO713" s="65">
        <v>5577.76</v>
      </c>
      <c r="BP713" s="65">
        <v>5184.96</v>
      </c>
      <c r="BQ713" s="65">
        <v>5184.96</v>
      </c>
      <c r="BR713" s="65">
        <v>4242.24</v>
      </c>
      <c r="BS713" s="65">
        <v>5577.76</v>
      </c>
      <c r="BT713" s="65">
        <v>5184.96</v>
      </c>
      <c r="BU713" s="65">
        <v>5184.96</v>
      </c>
      <c r="BV713" s="65">
        <v>4242.24</v>
      </c>
      <c r="BW713" s="65">
        <v>5577.76</v>
      </c>
      <c r="BX713" s="65">
        <v>5184.96</v>
      </c>
      <c r="BY713" s="65">
        <v>5184.96</v>
      </c>
      <c r="BZ713" s="65">
        <v>4242.24</v>
      </c>
      <c r="CA713" s="65">
        <v>5577.76</v>
      </c>
      <c r="CB713" s="65">
        <v>7782.72</v>
      </c>
      <c r="CC713" s="65">
        <v>7782.72</v>
      </c>
      <c r="CD713" s="65">
        <v>6367.68</v>
      </c>
      <c r="CE713" s="65">
        <v>8372.32</v>
      </c>
      <c r="CF713" s="65">
        <v>7782.72</v>
      </c>
      <c r="CG713" s="65">
        <v>7782.72</v>
      </c>
      <c r="CH713" s="65">
        <v>6367.68</v>
      </c>
      <c r="CI713" s="65">
        <v>8372.32</v>
      </c>
      <c r="CJ713" s="65">
        <v>7782.72</v>
      </c>
      <c r="CK713" s="65">
        <v>7782.72</v>
      </c>
      <c r="CL713" s="65">
        <v>6367.68</v>
      </c>
      <c r="CM713" s="65">
        <v>8372.32</v>
      </c>
      <c r="CN713" s="65">
        <v>7782.72</v>
      </c>
      <c r="CO713" s="65">
        <v>7782.72</v>
      </c>
      <c r="CP713" s="65">
        <v>6367.68</v>
      </c>
      <c r="CQ713" s="65">
        <v>8372.32</v>
      </c>
      <c r="CR713" s="65">
        <v>7782.72</v>
      </c>
      <c r="CS713" s="65">
        <v>7782.72</v>
      </c>
      <c r="CT713" s="65">
        <v>6367.68</v>
      </c>
      <c r="CU713" s="65">
        <v>8372.32</v>
      </c>
      <c r="CV713" s="65">
        <v>8585.94</v>
      </c>
      <c r="CW713" s="65">
        <v>8585.94</v>
      </c>
      <c r="CX713" s="65">
        <v>7024.86</v>
      </c>
      <c r="CY713" s="65">
        <v>9236.39</v>
      </c>
      <c r="CZ713" s="65">
        <v>8585.94</v>
      </c>
      <c r="DA713" s="65">
        <v>8585.94</v>
      </c>
      <c r="DB713" s="65">
        <v>7024.86</v>
      </c>
      <c r="DC713" s="65">
        <v>9236.39</v>
      </c>
      <c r="DD713" s="65">
        <v>8585.94</v>
      </c>
      <c r="DE713" s="65">
        <v>8585.94</v>
      </c>
      <c r="DF713" s="65">
        <v>7024.86</v>
      </c>
      <c r="DG713" s="65">
        <v>9236.39</v>
      </c>
      <c r="DH713" s="65">
        <v>8585.94</v>
      </c>
      <c r="DI713" s="65">
        <v>8585.94</v>
      </c>
      <c r="DJ713" s="65">
        <v>7024.86</v>
      </c>
      <c r="DK713" s="65">
        <v>9236.39</v>
      </c>
      <c r="DL713" s="65">
        <v>8585.94</v>
      </c>
      <c r="DM713" s="65">
        <v>8585.94</v>
      </c>
      <c r="DN713" s="65">
        <v>7024.86</v>
      </c>
      <c r="DO713" s="65">
        <v>9236.39</v>
      </c>
      <c r="DP713" s="65">
        <v>8585.94</v>
      </c>
      <c r="DQ713" s="65">
        <v>8585.94</v>
      </c>
      <c r="DR713" s="65">
        <v>7024.86</v>
      </c>
      <c r="DS713" s="65">
        <v>9236.39</v>
      </c>
      <c r="DT713" s="65">
        <v>8585.94</v>
      </c>
      <c r="DU713" s="65">
        <v>8585.94</v>
      </c>
      <c r="DV713" s="65">
        <v>7024.86</v>
      </c>
      <c r="DW713" s="65">
        <v>9236.39</v>
      </c>
      <c r="DX713" s="65">
        <v>8585.94</v>
      </c>
      <c r="DY713" s="65">
        <v>8585.94</v>
      </c>
      <c r="DZ713" s="65">
        <v>7024.86</v>
      </c>
      <c r="EA713" s="65">
        <v>9236.39</v>
      </c>
      <c r="EB713" s="65">
        <v>8585.94</v>
      </c>
      <c r="EC713" s="65">
        <v>8585.94</v>
      </c>
      <c r="ED713" s="65">
        <v>7024.86</v>
      </c>
      <c r="EE713" s="65">
        <v>9236.39</v>
      </c>
      <c r="EF713" s="65">
        <v>8585.94</v>
      </c>
      <c r="EG713" s="65">
        <v>8585.94</v>
      </c>
      <c r="EH713" s="65">
        <v>7024.86</v>
      </c>
      <c r="EI713" s="65">
        <v>9236.39</v>
      </c>
      <c r="EJ713" s="65">
        <v>8840.7000000000007</v>
      </c>
      <c r="EK713" s="65">
        <v>8840.7000000000007</v>
      </c>
      <c r="EL713" s="65">
        <v>7233.3</v>
      </c>
      <c r="EM713" s="65">
        <v>9510.4500000000007</v>
      </c>
      <c r="EN713" s="65">
        <v>8840.7000000000007</v>
      </c>
      <c r="EO713" s="65">
        <v>8840.7000000000007</v>
      </c>
      <c r="EP713" s="65">
        <v>7233.3</v>
      </c>
      <c r="EQ713" s="65">
        <v>9510.4500000000007</v>
      </c>
      <c r="ER713" s="65">
        <v>8840.7000000000007</v>
      </c>
      <c r="ES713" s="65">
        <v>8840.7000000000007</v>
      </c>
      <c r="ET713" s="65">
        <v>7233.3</v>
      </c>
      <c r="EU713" s="65">
        <v>9510.4500000000007</v>
      </c>
      <c r="EV713" s="65">
        <v>8840.7000000000007</v>
      </c>
      <c r="EW713" s="65">
        <v>8840.7000000000007</v>
      </c>
      <c r="EX713" s="65">
        <v>7233.3</v>
      </c>
      <c r="EY713" s="65">
        <v>9510.4500000000007</v>
      </c>
      <c r="EZ713" s="65">
        <v>8840.7000000000007</v>
      </c>
      <c r="FA713" s="65">
        <v>8840.7000000000007</v>
      </c>
      <c r="FB713" s="65">
        <v>7233.3</v>
      </c>
      <c r="FC713" s="65">
        <v>9510.4500000000007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1136.965872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1515.9544960000001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1894.9431199999999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1515.9544960000001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693.54918190000001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491.7377396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437.00742500000001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1185.286922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1818.1979240000001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3248.8799789999998</v>
      </c>
      <c r="DB761" s="65">
        <v>2744.8251089999999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3627.8686029999999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3448.0720430000001</v>
      </c>
      <c r="DR761" s="65">
        <v>4012.5420570000001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4385.845851</v>
      </c>
      <c r="DX761" s="65">
        <v>4581.024993</v>
      </c>
      <c r="DY761" s="65">
        <v>4581.024993</v>
      </c>
      <c r="DZ761" s="65">
        <v>3633.553433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5528.4965529999999</v>
      </c>
      <c r="ES761" s="65">
        <v>5528.4965529999999</v>
      </c>
      <c r="ET761" s="65">
        <v>5528.4965529999999</v>
      </c>
      <c r="EU761" s="65">
        <v>5528.4965529999999</v>
      </c>
      <c r="EV761" s="65">
        <v>5528.4965529999999</v>
      </c>
      <c r="EW761" s="65">
        <v>5528.4965529999999</v>
      </c>
      <c r="EX761" s="65">
        <v>5528.4965529999999</v>
      </c>
      <c r="EY761" s="65">
        <v>5528.4965529999999</v>
      </c>
      <c r="EZ761" s="65">
        <v>5528.4965529999999</v>
      </c>
      <c r="FA761" s="65">
        <v>5528.4965529999999</v>
      </c>
      <c r="FB761" s="65">
        <v>5528.4965529999999</v>
      </c>
      <c r="FC761" s="65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2" width="9.109375" style="33"/>
    <col min="103" max="106" width="9.109375" style="66"/>
    <col min="107" max="16384" width="9.109375" style="33"/>
  </cols>
  <sheetData>
    <row r="2" spans="2:258" x14ac:dyDescent="0.3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PLANEL_GerPT_Trim_Resultado!P245</f>
        <v>56376.522929999999</v>
      </c>
      <c r="D4" s="1">
        <f>PLANEL_GerPT_Trim_Resultado!Q245</f>
        <v>55671.361299999997</v>
      </c>
      <c r="E4" s="1">
        <f>PLANEL_GerPT_Trim_Resultado!R245</f>
        <v>53972.257660000003</v>
      </c>
      <c r="F4" s="1">
        <f>PLANEL_GerPT_Trim_Resultado!S245</f>
        <v>55393.363640000003</v>
      </c>
      <c r="G4" s="1">
        <f>PLANEL_GerPT_Trim_Resultado!T245</f>
        <v>53234.518120000001</v>
      </c>
      <c r="H4" s="1">
        <f>PLANEL_GerPT_Trim_Resultado!U245</f>
        <v>52258.810940000003</v>
      </c>
      <c r="I4" s="1">
        <f>PLANEL_GerPT_Trim_Resultado!V245</f>
        <v>49946.410920000002</v>
      </c>
      <c r="J4" s="1">
        <f>PLANEL_GerPT_Trim_Resultado!W245</f>
        <v>52415.481650000002</v>
      </c>
      <c r="K4" s="1">
        <f>PLANEL_GerPT_Trim_Resultado!X245</f>
        <v>60365.168409999998</v>
      </c>
      <c r="L4" s="1">
        <f>PLANEL_GerPT_Trim_Resultado!Y245</f>
        <v>52745.976840000003</v>
      </c>
      <c r="M4" s="1">
        <f>PLANEL_GerPT_Trim_Resultado!Z245</f>
        <v>53621.387699999999</v>
      </c>
      <c r="N4" s="1">
        <f>PLANEL_GerPT_Trim_Resultado!AA245</f>
        <v>56814.248390000001</v>
      </c>
      <c r="O4" s="1">
        <f>PLANEL_GerPT_Trim_Resultado!AB245</f>
        <v>58826.25187</v>
      </c>
      <c r="P4" s="1">
        <f>PLANEL_GerPT_Trim_Resultado!AC245</f>
        <v>59202.051420000003</v>
      </c>
      <c r="Q4" s="1">
        <f>PLANEL_GerPT_Trim_Resultado!AD245</f>
        <v>58209.375249999997</v>
      </c>
      <c r="R4" s="1">
        <f>PLANEL_GerPT_Trim_Resultado!AE245</f>
        <v>56331.299160000002</v>
      </c>
      <c r="S4" s="1">
        <f>PLANEL_GerPT_Trim_Resultado!AF245</f>
        <v>67733.094110000005</v>
      </c>
      <c r="T4" s="1">
        <f>PLANEL_GerPT_Trim_Resultado!AG245</f>
        <v>61498.58395</v>
      </c>
      <c r="U4" s="1">
        <f>PLANEL_GerPT_Trim_Resultado!AH245</f>
        <v>60925.204039999997</v>
      </c>
      <c r="V4" s="1">
        <f>PLANEL_GerPT_Trim_Resultado!AI245</f>
        <v>58969.39256</v>
      </c>
      <c r="W4" s="1">
        <f>PLANEL_GerPT_Trim_Resultado!AJ245</f>
        <v>68086.884770000004</v>
      </c>
      <c r="X4" s="1">
        <f>PLANEL_GerPT_Trim_Resultado!AK245</f>
        <v>68511.831349999993</v>
      </c>
      <c r="Y4" s="1">
        <f>PLANEL_GerPT_Trim_Resultado!AL245</f>
        <v>67653.158639999994</v>
      </c>
      <c r="Z4" s="1">
        <f>PLANEL_GerPT_Trim_Resultado!AM245</f>
        <v>66098.745200000005</v>
      </c>
      <c r="AA4" s="1">
        <f>PLANEL_GerPT_Trim_Resultado!AN245</f>
        <v>71306.378190000003</v>
      </c>
      <c r="AB4" s="1">
        <f>PLANEL_GerPT_Trim_Resultado!AO245</f>
        <v>69472.801259999993</v>
      </c>
      <c r="AC4" s="1">
        <f>PLANEL_GerPT_Trim_Resultado!AP245</f>
        <v>66311.153340000004</v>
      </c>
      <c r="AD4" s="1">
        <f>PLANEL_GerPT_Trim_Resultado!AQ245</f>
        <v>65804.422529999996</v>
      </c>
      <c r="AE4" s="1">
        <f>PLANEL_GerPT_Trim_Resultado!AR245</f>
        <v>75008.455730000001</v>
      </c>
      <c r="AF4" s="1">
        <f>PLANEL_GerPT_Trim_Resultado!AS245</f>
        <v>71503.427549999993</v>
      </c>
      <c r="AG4" s="1">
        <f>PLANEL_GerPT_Trim_Resultado!AT245</f>
        <v>70341.191330000001</v>
      </c>
      <c r="AH4" s="1">
        <f>PLANEL_GerPT_Trim_Resultado!AU245</f>
        <v>68651.122319999995</v>
      </c>
      <c r="AI4" s="1">
        <f>PLANEL_GerPT_Trim_Resultado!AV245</f>
        <v>71392.267370000001</v>
      </c>
      <c r="AJ4" s="1">
        <f>PLANEL_GerPT_Trim_Resultado!AW245</f>
        <v>69502.021170000007</v>
      </c>
      <c r="AK4" s="1">
        <f>PLANEL_GerPT_Trim_Resultado!AX245</f>
        <v>69137.432490000007</v>
      </c>
      <c r="AL4" s="1">
        <f>PLANEL_GerPT_Trim_Resultado!AY245</f>
        <v>72261.368400000007</v>
      </c>
      <c r="AM4" s="1">
        <f>PLANEL_GerPT_Trim_Resultado!AZ245</f>
        <v>80223.155369999993</v>
      </c>
      <c r="AN4" s="1">
        <f>PLANEL_GerPT_Trim_Resultado!BA245</f>
        <v>75334.828380000006</v>
      </c>
      <c r="AO4" s="1">
        <f>PLANEL_GerPT_Trim_Resultado!BB245</f>
        <v>71676.931370000006</v>
      </c>
      <c r="AP4" s="1">
        <f>PLANEL_GerPT_Trim_Resultado!BC245</f>
        <v>73277.477270000003</v>
      </c>
      <c r="AQ4" s="1">
        <f>PLANEL_GerPT_Trim_Resultado!BD245</f>
        <v>77072.949850000005</v>
      </c>
      <c r="AR4" s="1">
        <f>PLANEL_GerPT_Trim_Resultado!BE245</f>
        <v>76491.085430000006</v>
      </c>
      <c r="AS4" s="1">
        <f>PLANEL_GerPT_Trim_Resultado!BF245</f>
        <v>71176.608540000001</v>
      </c>
      <c r="AT4" s="1">
        <f>PLANEL_GerPT_Trim_Resultado!BG245</f>
        <v>73374.573680000001</v>
      </c>
      <c r="AU4" s="1">
        <f>PLANEL_GerPT_Trim_Resultado!BH245</f>
        <v>77634.707769999994</v>
      </c>
      <c r="AV4" s="1">
        <f>PLANEL_GerPT_Trim_Resultado!BI245</f>
        <v>74577.432029999996</v>
      </c>
      <c r="AW4" s="1">
        <f>PLANEL_GerPT_Trim_Resultado!BJ245</f>
        <v>72265.68651</v>
      </c>
      <c r="AX4" s="1">
        <f>PLANEL_GerPT_Trim_Resultado!BK245</f>
        <v>73758.689979999996</v>
      </c>
      <c r="AY4" s="1">
        <f>PLANEL_GerPT_Trim_Resultado!BL245</f>
        <v>80728.530570000003</v>
      </c>
      <c r="AZ4" s="1">
        <f>PLANEL_GerPT_Trim_Resultado!BM245</f>
        <v>78227.763300000006</v>
      </c>
      <c r="BA4" s="1">
        <f>PLANEL_GerPT_Trim_Resultado!BN245</f>
        <v>72635.272330000007</v>
      </c>
      <c r="BB4" s="1">
        <f>PLANEL_GerPT_Trim_Resultado!BO245</f>
        <v>74127.97855</v>
      </c>
      <c r="BC4" s="1">
        <f>PLANEL_GerPT_Trim_Resultado!BP245</f>
        <v>82171.21471</v>
      </c>
      <c r="BD4" s="1">
        <f>PLANEL_GerPT_Trim_Resultado!BQ245</f>
        <v>79456.744930000001</v>
      </c>
      <c r="BE4" s="1">
        <f>PLANEL_GerPT_Trim_Resultado!BR245</f>
        <v>73018.607019999996</v>
      </c>
      <c r="BF4" s="1">
        <f>PLANEL_GerPT_Trim_Resultado!BS245</f>
        <v>75388.433099999995</v>
      </c>
      <c r="BG4" s="1">
        <f>PLANEL_GerPT_Trim_Resultado!BT245</f>
        <v>85043.720019999993</v>
      </c>
      <c r="BH4" s="1">
        <f>PLANEL_GerPT_Trim_Resultado!BU245</f>
        <v>81016.758449999994</v>
      </c>
      <c r="BI4" s="1">
        <f>PLANEL_GerPT_Trim_Resultado!BV245</f>
        <v>75760.468030000004</v>
      </c>
      <c r="BJ4" s="1">
        <f>PLANEL_GerPT_Trim_Resultado!BW245</f>
        <v>78665.778380000003</v>
      </c>
      <c r="BK4" s="1">
        <f>PLANEL_GerPT_Trim_Resultado!BX245</f>
        <v>85267.049119999996</v>
      </c>
      <c r="BL4" s="1">
        <f>PLANEL_GerPT_Trim_Resultado!BY245</f>
        <v>80188.682400000005</v>
      </c>
      <c r="BM4" s="1">
        <f>PLANEL_GerPT_Trim_Resultado!BZ245</f>
        <v>75932.726739999998</v>
      </c>
      <c r="BN4" s="1">
        <f>PLANEL_GerPT_Trim_Resultado!CA245</f>
        <v>78665.778380000003</v>
      </c>
      <c r="BO4" s="1">
        <f>PLANEL_GerPT_Trim_Resultado!CB245</f>
        <v>85695.753750000003</v>
      </c>
      <c r="BP4" s="1">
        <f>PLANEL_GerPT_Trim_Resultado!CC245</f>
        <v>79213.479800000001</v>
      </c>
      <c r="BQ4" s="1">
        <f>PLANEL_GerPT_Trim_Resultado!CD245</f>
        <v>74808.720820000002</v>
      </c>
      <c r="BR4" s="1">
        <f>PLANEL_GerPT_Trim_Resultado!CE245</f>
        <v>78665.778380000003</v>
      </c>
      <c r="BS4" s="1">
        <f>PLANEL_GerPT_Trim_Resultado!CF245</f>
        <v>85636.900150000001</v>
      </c>
      <c r="BT4" s="1">
        <f>PLANEL_GerPT_Trim_Resultado!CG245</f>
        <v>81673.000799999994</v>
      </c>
      <c r="BU4" s="1">
        <f>PLANEL_GerPT_Trim_Resultado!CH245</f>
        <v>76939.48474</v>
      </c>
      <c r="BV4" s="1">
        <f>PLANEL_GerPT_Trim_Resultado!CI245</f>
        <v>78665.778380000003</v>
      </c>
      <c r="BW4" s="1">
        <f>PLANEL_GerPT_Trim_Resultado!CJ245</f>
        <v>85520.996379999997</v>
      </c>
      <c r="BX4" s="1">
        <f>PLANEL_GerPT_Trim_Resultado!CK245</f>
        <v>82578.971239999999</v>
      </c>
      <c r="BY4" s="1">
        <f>PLANEL_GerPT_Trim_Resultado!CL245</f>
        <v>75440.815010000006</v>
      </c>
      <c r="BZ4" s="1">
        <f>PLANEL_GerPT_Trim_Resultado!CM245</f>
        <v>78665.778380000003</v>
      </c>
      <c r="CA4" s="1">
        <f>PLANEL_GerPT_Trim_Resultado!CN245</f>
        <v>85535.723199999993</v>
      </c>
      <c r="CB4" s="1">
        <f>PLANEL_GerPT_Trim_Resultado!CO245</f>
        <v>82225.95809</v>
      </c>
      <c r="CC4" s="1">
        <f>PLANEL_GerPT_Trim_Resultado!CP245</f>
        <v>73850.16966</v>
      </c>
      <c r="CD4" s="1">
        <f>PLANEL_GerPT_Trim_Resultado!CQ245</f>
        <v>78713.579700000002</v>
      </c>
      <c r="CE4" s="1">
        <f>PLANEL_GerPT_Trim_Resultado!CR245</f>
        <v>85894.447100000005</v>
      </c>
      <c r="CF4" s="1">
        <f>PLANEL_GerPT_Trim_Resultado!CS245</f>
        <v>82434.367689999999</v>
      </c>
      <c r="CG4" s="1">
        <f>PLANEL_GerPT_Trim_Resultado!CT245</f>
        <v>77193.961360000001</v>
      </c>
      <c r="CH4" s="1">
        <f>PLANEL_GerPT_Trim_Resultado!CU245</f>
        <v>78762.909710000007</v>
      </c>
      <c r="CI4" s="1">
        <f>PLANEL_GerPT_Trim_Resultado!CV245</f>
        <v>86545.525699999998</v>
      </c>
      <c r="CJ4" s="1">
        <f>PLANEL_GerPT_Trim_Resultado!CW245</f>
        <v>82256.276419999995</v>
      </c>
      <c r="CK4" s="1">
        <f>PLANEL_GerPT_Trim_Resultado!CX245</f>
        <v>77247.68707</v>
      </c>
      <c r="CL4" s="1">
        <f>PLANEL_GerPT_Trim_Resultado!CY245</f>
        <v>79284.016749999995</v>
      </c>
      <c r="CM4" s="1">
        <f>PLANEL_GerPT_Trim_Resultado!CZ245</f>
        <v>87982.899460000001</v>
      </c>
      <c r="CN4" s="1">
        <f>PLANEL_GerPT_Trim_Resultado!DA245</f>
        <v>82924.503270000001</v>
      </c>
      <c r="CO4" s="1">
        <f>PLANEL_GerPT_Trim_Resultado!DB245</f>
        <v>77007.648709999994</v>
      </c>
      <c r="CP4" s="1">
        <f>PLANEL_GerPT_Trim_Resultado!DC245</f>
        <v>80036.392080000005</v>
      </c>
      <c r="CQ4" s="1">
        <f>PLANEL_GerPT_Trim_Resultado!DD245</f>
        <v>88049.174880000006</v>
      </c>
      <c r="CR4" s="1">
        <f>PLANEL_GerPT_Trim_Resultado!DE245</f>
        <v>82269.061780000004</v>
      </c>
      <c r="CS4" s="1">
        <f>PLANEL_GerPT_Trim_Resultado!DF245</f>
        <v>77602.649640000003</v>
      </c>
      <c r="CT4" s="1">
        <f>PLANEL_GerPT_Trim_Resultado!DG245</f>
        <v>79862.891929999998</v>
      </c>
      <c r="CU4" s="1">
        <f>PLANEL_GerPT_Trim_Resultado!DH245</f>
        <v>88356.253079999995</v>
      </c>
      <c r="CV4" s="1">
        <f>PLANEL_GerPT_Trim_Resultado!DI245</f>
        <v>83577.987169999993</v>
      </c>
      <c r="CW4" s="1">
        <f>PLANEL_GerPT_Trim_Resultado!DJ245</f>
        <v>77880.676439999996</v>
      </c>
      <c r="CX4" s="1">
        <f>PLANEL_GerPT_Trim_Resultado!DK245</f>
        <v>80191.463050000006</v>
      </c>
      <c r="CY4" s="68">
        <f>PLANEL_GerPT_Trim_Resultado!DL245</f>
        <v>88356.253079999995</v>
      </c>
      <c r="CZ4" s="68">
        <f>PLANEL_GerPT_Trim_Resultado!DM245</f>
        <v>83844.983189999999</v>
      </c>
      <c r="DA4" s="68">
        <f>PLANEL_GerPT_Trim_Resultado!DN245</f>
        <v>73981.399550000002</v>
      </c>
      <c r="DB4" s="68">
        <f>PLANEL_GerPT_Trim_Resultado!DO245</f>
        <v>79171.251999999993</v>
      </c>
      <c r="DC4" s="1">
        <f>PLANEL_GerPT_Trim_Resultado!DP245</f>
        <v>88356.253079999995</v>
      </c>
      <c r="DD4" s="1">
        <f>PLANEL_GerPT_Trim_Resultado!DQ245</f>
        <v>81369.610249999998</v>
      </c>
      <c r="DE4" s="1">
        <f>PLANEL_GerPT_Trim_Resultado!DR245</f>
        <v>75260.206850000002</v>
      </c>
      <c r="DF4" s="1">
        <f>PLANEL_GerPT_Trim_Resultado!DS245</f>
        <v>79336.156740000006</v>
      </c>
      <c r="DG4" s="1">
        <f>PLANEL_GerPT_Trim_Resultado!DT245</f>
        <v>88356.253079999995</v>
      </c>
      <c r="DH4" s="1">
        <f>PLANEL_GerPT_Trim_Resultado!DU245</f>
        <v>83166.706789999997</v>
      </c>
      <c r="DI4" s="1">
        <f>PLANEL_GerPT_Trim_Resultado!DV245</f>
        <v>77956.040640000007</v>
      </c>
      <c r="DJ4" s="1">
        <f>PLANEL_GerPT_Trim_Resultado!DW245</f>
        <v>79334.197799999994</v>
      </c>
      <c r="DK4" s="1">
        <f>PLANEL_GerPT_Trim_Resultado!DX245</f>
        <v>88356.253079999995</v>
      </c>
      <c r="DL4" s="1">
        <f>PLANEL_GerPT_Trim_Resultado!DY245</f>
        <v>83061.023939999999</v>
      </c>
      <c r="DM4" s="1">
        <f>PLANEL_GerPT_Trim_Resultado!DZ245</f>
        <v>76404.416400000002</v>
      </c>
      <c r="DN4" s="1">
        <f>PLANEL_GerPT_Trim_Resultado!EA245</f>
        <v>79181.537620000003</v>
      </c>
      <c r="DO4" s="1">
        <f>PLANEL_GerPT_Trim_Resultado!EB245</f>
        <v>88356.253079999995</v>
      </c>
      <c r="DP4" s="1">
        <f>PLANEL_GerPT_Trim_Resultado!EC245</f>
        <v>83436.120320000002</v>
      </c>
      <c r="DQ4" s="1">
        <f>PLANEL_GerPT_Trim_Resultado!ED245</f>
        <v>74854.887170000002</v>
      </c>
      <c r="DR4" s="1">
        <f>PLANEL_GerPT_Trim_Resultado!EE245</f>
        <v>78407.675149999995</v>
      </c>
      <c r="DS4" s="1">
        <f>PLANEL_GerPT_Trim_Resultado!EF245</f>
        <v>88356.253079999995</v>
      </c>
      <c r="DT4" s="1">
        <f>PLANEL_GerPT_Trim_Resultado!EG245</f>
        <v>83727.494789999997</v>
      </c>
      <c r="DU4" s="1">
        <f>PLANEL_GerPT_Trim_Resultado!EH245</f>
        <v>76571.199200000003</v>
      </c>
      <c r="DV4" s="1">
        <f>PLANEL_GerPT_Trim_Resultado!EI245</f>
        <v>79968.22206</v>
      </c>
      <c r="DW4" s="1">
        <f>PLANEL_GerPT_Trim_Resultado!EJ245</f>
        <v>87958.482839999997</v>
      </c>
      <c r="DX4" s="1">
        <f>PLANEL_GerPT_Trim_Resultado!EK245</f>
        <v>83921.20779</v>
      </c>
      <c r="DY4" s="1">
        <f>PLANEL_GerPT_Trim_Resultado!EL245</f>
        <v>76376.318310000002</v>
      </c>
      <c r="DZ4" s="1">
        <f>PLANEL_GerPT_Trim_Resultado!EM245</f>
        <v>79196.197400000005</v>
      </c>
      <c r="EA4" s="1">
        <f>PLANEL_GerPT_Trim_Resultado!EN245</f>
        <v>88356.253079999995</v>
      </c>
      <c r="EB4" s="1">
        <f>PLANEL_GerPT_Trim_Resultado!EO245</f>
        <v>83921.20779</v>
      </c>
      <c r="EC4" s="1">
        <f>PLANEL_GerPT_Trim_Resultado!EP245</f>
        <v>77956.040640000007</v>
      </c>
      <c r="ED4" s="1">
        <f>PLANEL_GerPT_Trim_Resultado!EQ245</f>
        <v>80377.803419999997</v>
      </c>
      <c r="EE4" s="1">
        <f>PLANEL_GerPT_Trim_Resultado!ER245</f>
        <v>87579.996369999993</v>
      </c>
      <c r="EF4" s="1">
        <f>PLANEL_GerPT_Trim_Resultado!ES245</f>
        <v>83945.804319999996</v>
      </c>
      <c r="EG4" s="1">
        <f>PLANEL_GerPT_Trim_Resultado!ET245</f>
        <v>77477.626650000006</v>
      </c>
      <c r="EH4" s="1">
        <f>PLANEL_GerPT_Trim_Resultado!EU245</f>
        <v>78121.784729999999</v>
      </c>
      <c r="EI4" s="1">
        <f>PLANEL_GerPT_Trim_Resultado!EV245</f>
        <v>85491.608550000004</v>
      </c>
      <c r="EJ4" s="1">
        <f>PLANEL_GerPT_Trim_Resultado!EW245</f>
        <v>83945.804319999996</v>
      </c>
      <c r="EK4" s="1">
        <f>PLANEL_GerPT_Trim_Resultado!EX245</f>
        <v>77304.206349999993</v>
      </c>
      <c r="EL4" s="1">
        <f>PLANEL_GerPT_Trim_Resultado!EY245</f>
        <v>79416.747189999995</v>
      </c>
      <c r="EM4" s="1">
        <f>PLANEL_GerPT_Trim_Resultado!EZ245</f>
        <v>86376.795759999994</v>
      </c>
      <c r="EN4" s="1">
        <f>PLANEL_GerPT_Trim_Resultado!FA245</f>
        <v>83975.357120000001</v>
      </c>
      <c r="EO4" s="1">
        <f>PLANEL_GerPT_Trim_Resultado!FB245</f>
        <v>77689.76771</v>
      </c>
      <c r="EP4" s="1">
        <f>PLANEL_GerPT_Trim_Resultado!FC245</f>
        <v>78660.132190000004</v>
      </c>
    </row>
    <row r="5" spans="2:258" x14ac:dyDescent="0.3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4667.7565880000002</v>
      </c>
      <c r="H5" s="1">
        <f>PLANEL_GerPT_Trim_Resultado!U257</f>
        <v>4997.6789099999996</v>
      </c>
      <c r="I5" s="1">
        <f>PLANEL_GerPT_Trim_Resultado!V257</f>
        <v>4751.2251180000003</v>
      </c>
      <c r="J5" s="1">
        <f>PLANEL_GerPT_Trim_Resultado!W257</f>
        <v>4836.8402260000003</v>
      </c>
      <c r="K5" s="1">
        <f>PLANEL_GerPT_Trim_Resultado!X257</f>
        <v>4796.5996779999996</v>
      </c>
      <c r="L5" s="1">
        <f>PLANEL_GerPT_Trim_Resultado!Y257</f>
        <v>4986.8533319999997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5137.0075980000001</v>
      </c>
      <c r="P5" s="1">
        <f>PLANEL_GerPT_Trim_Resultado!AC257</f>
        <v>4909.7304320000003</v>
      </c>
      <c r="Q5" s="1">
        <f>PLANEL_GerPT_Trim_Resultado!AD257</f>
        <v>5139.2077380000001</v>
      </c>
      <c r="R5" s="1">
        <f>PLANEL_GerPT_Trim_Resultado!AE257</f>
        <v>4969.8137260000003</v>
      </c>
      <c r="S5" s="1">
        <f>PLANEL_GerPT_Trim_Resultado!AF257</f>
        <v>5244.8425980000002</v>
      </c>
      <c r="T5" s="1">
        <f>PLANEL_GerPT_Trim_Resultado!AG257</f>
        <v>5019.3603499999999</v>
      </c>
      <c r="U5" s="1">
        <f>PLANEL_GerPT_Trim_Resultado!AH257</f>
        <v>4822.4942579999997</v>
      </c>
      <c r="V5" s="1">
        <f>PLANEL_GerPT_Trim_Resultado!AI257</f>
        <v>5221.5966259999996</v>
      </c>
      <c r="W5" s="1">
        <f>PLANEL_GerPT_Trim_Resultado!AJ257</f>
        <v>5159.9076080000004</v>
      </c>
      <c r="X5" s="1">
        <f>PLANEL_GerPT_Trim_Resultado!AK257</f>
        <v>5350.9054500000002</v>
      </c>
      <c r="Y5" s="1">
        <f>PLANEL_GerPT_Trim_Resultado!AL257</f>
        <v>5350.7412180000001</v>
      </c>
      <c r="Z5" s="1">
        <f>PLANEL_GerPT_Trim_Resultado!AM257</f>
        <v>5293.2442879999999</v>
      </c>
      <c r="AA5" s="1">
        <f>PLANEL_GerPT_Trim_Resultado!AN257</f>
        <v>7684.735334</v>
      </c>
      <c r="AB5" s="1">
        <f>PLANEL_GerPT_Trim_Resultado!AO257</f>
        <v>7804.9665960000002</v>
      </c>
      <c r="AC5" s="1">
        <f>PLANEL_GerPT_Trim_Resultado!AP257</f>
        <v>7512.153515</v>
      </c>
      <c r="AD5" s="1">
        <f>PLANEL_GerPT_Trim_Resultado!AQ257</f>
        <v>7566.8935750000001</v>
      </c>
      <c r="AE5" s="1">
        <f>PLANEL_GerPT_Trim_Resultado!AR257</f>
        <v>9436.7642080000005</v>
      </c>
      <c r="AF5" s="1">
        <f>PLANEL_GerPT_Trim_Resultado!AS257</f>
        <v>9515.6228950000004</v>
      </c>
      <c r="AG5" s="1">
        <f>PLANEL_GerPT_Trim_Resultado!AT257</f>
        <v>5368.7428380000001</v>
      </c>
      <c r="AH5" s="1">
        <f>PLANEL_GerPT_Trim_Resultado!AU257</f>
        <v>9177.7666260000005</v>
      </c>
      <c r="AI5" s="1">
        <f>PLANEL_GerPT_Trim_Resultado!AV257</f>
        <v>9434.0762080000004</v>
      </c>
      <c r="AJ5" s="1">
        <f>PLANEL_GerPT_Trim_Resultado!AW257</f>
        <v>9507.0058499999996</v>
      </c>
      <c r="AK5" s="1">
        <f>PLANEL_GerPT_Trim_Resultado!AX257</f>
        <v>9331.1224380000003</v>
      </c>
      <c r="AL5" s="1">
        <f>PLANEL_GerPT_Trim_Resultado!AY257</f>
        <v>9257.3736260000005</v>
      </c>
      <c r="AM5" s="1">
        <f>PLANEL_GerPT_Trim_Resultado!AZ257</f>
        <v>9530.9359480000003</v>
      </c>
      <c r="AN5" s="1">
        <f>PLANEL_GerPT_Trim_Resultado!BA257</f>
        <v>9462.9281219999993</v>
      </c>
      <c r="AO5" s="1">
        <f>PLANEL_GerPT_Trim_Resultado!BB257</f>
        <v>7347.6706549999999</v>
      </c>
      <c r="AP5" s="1">
        <f>PLANEL_GerPT_Trim_Resultado!BC257</f>
        <v>9258.9682260000009</v>
      </c>
      <c r="AQ5" s="1">
        <f>PLANEL_GerPT_Trim_Resultado!BD257</f>
        <v>11975.612209999999</v>
      </c>
      <c r="AR5" s="1">
        <f>PLANEL_GerPT_Trim_Resultado!BE257</f>
        <v>10740.414930000001</v>
      </c>
      <c r="AS5" s="1">
        <f>PLANEL_GerPT_Trim_Resultado!BF257</f>
        <v>11892.954170000001</v>
      </c>
      <c r="AT5" s="1">
        <f>PLANEL_GerPT_Trim_Resultado!BG257</f>
        <v>11835.15223</v>
      </c>
      <c r="AU5" s="1">
        <f>PLANEL_GerPT_Trim_Resultado!BH257</f>
        <v>11975.612209999999</v>
      </c>
      <c r="AV5" s="1">
        <f>PLANEL_GerPT_Trim_Resultado!BI257</f>
        <v>12050.612230000001</v>
      </c>
      <c r="AW5" s="1">
        <f>PLANEL_GerPT_Trim_Resultado!BJ257</f>
        <v>11911.18124</v>
      </c>
      <c r="AX5" s="1">
        <f>PLANEL_GerPT_Trim_Resultado!BK257</f>
        <v>11835.15223</v>
      </c>
      <c r="AY5" s="1">
        <f>PLANEL_GerPT_Trim_Resultado!BL257</f>
        <v>9717.954248</v>
      </c>
      <c r="AZ5" s="1">
        <f>PLANEL_GerPT_Trim_Resultado!BM257</f>
        <v>12032.12948</v>
      </c>
      <c r="BA5" s="1">
        <f>PLANEL_GerPT_Trim_Resultado!BN257</f>
        <v>10896.18807</v>
      </c>
      <c r="BB5" s="1">
        <f>PLANEL_GerPT_Trim_Resultado!BO257</f>
        <v>11835.15223</v>
      </c>
      <c r="BC5" s="1">
        <f>PLANEL_GerPT_Trim_Resultado!BP257</f>
        <v>10078.78542</v>
      </c>
      <c r="BD5" s="1">
        <f>PLANEL_GerPT_Trim_Resultado!BQ257</f>
        <v>9265.3759580000005</v>
      </c>
      <c r="BE5" s="1">
        <f>PLANEL_GerPT_Trim_Resultado!BR257</f>
        <v>11510.566419999999</v>
      </c>
      <c r="BF5" s="1">
        <f>PLANEL_GerPT_Trim_Resultado!BS257</f>
        <v>11835.15223</v>
      </c>
      <c r="BG5" s="1">
        <f>PLANEL_GerPT_Trim_Resultado!BT257</f>
        <v>10060.592979999999</v>
      </c>
      <c r="BH5" s="1">
        <f>PLANEL_GerPT_Trim_Resultado!BU257</f>
        <v>10319.16166</v>
      </c>
      <c r="BI5" s="1">
        <f>PLANEL_GerPT_Trim_Resultado!BV257</f>
        <v>11911.18124</v>
      </c>
      <c r="BJ5" s="1">
        <f>PLANEL_GerPT_Trim_Resultado!BW257</f>
        <v>11835.15223</v>
      </c>
      <c r="BK5" s="1">
        <f>PLANEL_GerPT_Trim_Resultado!BX257</f>
        <v>11098.427890000001</v>
      </c>
      <c r="BL5" s="1">
        <f>PLANEL_GerPT_Trim_Resultado!BY257</f>
        <v>11387.75576</v>
      </c>
      <c r="BM5" s="1">
        <f>PLANEL_GerPT_Trim_Resultado!BZ257</f>
        <v>11078.1001</v>
      </c>
      <c r="BN5" s="1">
        <f>PLANEL_GerPT_Trim_Resultado!CA257</f>
        <v>11835.15223</v>
      </c>
      <c r="BO5" s="1">
        <f>PLANEL_GerPT_Trim_Resultado!CB257</f>
        <v>10546.10686</v>
      </c>
      <c r="BP5" s="1">
        <f>PLANEL_GerPT_Trim_Resultado!CC257</f>
        <v>10298.08095</v>
      </c>
      <c r="BQ5" s="1">
        <f>PLANEL_GerPT_Trim_Resultado!CD257</f>
        <v>11903.45608</v>
      </c>
      <c r="BR5" s="1">
        <f>PLANEL_GerPT_Trim_Resultado!CE257</f>
        <v>11835.15223</v>
      </c>
      <c r="BS5" s="1">
        <f>PLANEL_GerPT_Trim_Resultado!CF257</f>
        <v>11030.14436</v>
      </c>
      <c r="BT5" s="1">
        <f>PLANEL_GerPT_Trim_Resultado!CG257</f>
        <v>11751.00532</v>
      </c>
      <c r="BU5" s="1">
        <f>PLANEL_GerPT_Trim_Resultado!CH257</f>
        <v>9383.516791</v>
      </c>
      <c r="BV5" s="1">
        <f>PLANEL_GerPT_Trim_Resultado!CI257</f>
        <v>11835.15223</v>
      </c>
      <c r="BW5" s="1">
        <f>PLANEL_GerPT_Trim_Resultado!CJ257</f>
        <v>12071.490180000001</v>
      </c>
      <c r="BX5" s="1">
        <f>PLANEL_GerPT_Trim_Resultado!CK257</f>
        <v>6755.8662290000002</v>
      </c>
      <c r="BY5" s="1">
        <f>PLANEL_GerPT_Trim_Resultado!CL257</f>
        <v>10683.93757</v>
      </c>
      <c r="BZ5" s="1">
        <f>PLANEL_GerPT_Trim_Resultado!CM257</f>
        <v>11835.15223</v>
      </c>
      <c r="CA5" s="1">
        <f>PLANEL_GerPT_Trim_Resultado!CN257</f>
        <v>12069.783949999999</v>
      </c>
      <c r="CB5" s="1">
        <f>PLANEL_GerPT_Trim_Resultado!CO257</f>
        <v>9608.9008099999992</v>
      </c>
      <c r="CC5" s="1">
        <f>PLANEL_GerPT_Trim_Resultado!CP257</f>
        <v>11873.076440000001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8750.6408950000005</v>
      </c>
      <c r="CG5" s="1">
        <f>PLANEL_GerPT_Trim_Resultado!CT257</f>
        <v>8298.284044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10278.718000000001</v>
      </c>
      <c r="CK5" s="1">
        <f>PLANEL_GerPT_Trim_Resultado!CX257</f>
        <v>9121.7299380000004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12139.132809999999</v>
      </c>
      <c r="CO5" s="1">
        <f>PLANEL_GerPT_Trim_Resultado!DB257</f>
        <v>11911.18124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9608.9008099999992</v>
      </c>
      <c r="CS5" s="1">
        <f>PLANEL_GerPT_Trim_Resultado!DF257</f>
        <v>8451.5007989999995</v>
      </c>
      <c r="CT5" s="1">
        <f>PLANEL_GerPT_Trim_Resultado!DG257</f>
        <v>11835.15223</v>
      </c>
      <c r="CU5" s="1">
        <f>PLANEL_GerPT_Trim_Resultado!DH257</f>
        <v>13881.923349999999</v>
      </c>
      <c r="CV5" s="1">
        <f>PLANEL_GerPT_Trim_Resultado!DI257</f>
        <v>11936.828159999999</v>
      </c>
      <c r="CW5" s="1">
        <f>PLANEL_GerPT_Trim_Resultado!DJ257</f>
        <v>9842.3604790000009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9982.1845329999996</v>
      </c>
      <c r="DA5" s="68">
        <f>PLANEL_GerPT_Trim_Resultado!DN257</f>
        <v>13601.85758</v>
      </c>
      <c r="DB5" s="68">
        <f>PLANEL_GerPT_Trim_Resultado!DO257</f>
        <v>13536.269550000001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13605.96392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12072.8583</v>
      </c>
      <c r="DI5" s="1">
        <f>PLANEL_GerPT_Trim_Resultado!DV257</f>
        <v>8751.3980510000001</v>
      </c>
      <c r="DJ5" s="1">
        <f>PLANEL_GerPT_Trim_Resultado!DW257</f>
        <v>12923.975710000001</v>
      </c>
      <c r="DK5" s="1">
        <f>PLANEL_GerPT_Trim_Resultado!DX257</f>
        <v>13881.923349999999</v>
      </c>
      <c r="DL5" s="1">
        <f>PLANEL_GerPT_Trim_Resultado!DY257</f>
        <v>14038.15011</v>
      </c>
      <c r="DM5" s="1">
        <f>PLANEL_GerPT_Trim_Resultado!DZ257</f>
        <v>11919.1301</v>
      </c>
      <c r="DN5" s="1">
        <f>PLANEL_GerPT_Trim_Resultado!EA257</f>
        <v>12939.14652</v>
      </c>
      <c r="DO5" s="1">
        <f>PLANEL_GerPT_Trim_Resultado!EB257</f>
        <v>13881.923349999999</v>
      </c>
      <c r="DP5" s="1">
        <f>PLANEL_GerPT_Trim_Resultado!EC257</f>
        <v>13316.61109</v>
      </c>
      <c r="DQ5" s="1">
        <f>PLANEL_GerPT_Trim_Resultado!ED257</f>
        <v>12535.014010000001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11178.008239999999</v>
      </c>
      <c r="DV5" s="1">
        <f>PLANEL_GerPT_Trim_Resultado!EI257</f>
        <v>11952.725210000001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13745.57624</v>
      </c>
      <c r="DZ5" s="1">
        <f>PLANEL_GerPT_Trim_Resultado!EM257</f>
        <v>12406.46854</v>
      </c>
      <c r="EA5" s="1">
        <f>PLANEL_GerPT_Trim_Resultado!EN257</f>
        <v>12635.344499999999</v>
      </c>
      <c r="EB5" s="1">
        <f>PLANEL_GerPT_Trim_Resultado!EO257</f>
        <v>14038.891310000001</v>
      </c>
      <c r="EC5" s="1">
        <f>PLANEL_GerPT_Trim_Resultado!EP257</f>
        <v>9914.7120140000006</v>
      </c>
      <c r="ED5" s="1">
        <f>PLANEL_GerPT_Trim_Resultado!EQ257</f>
        <v>11875.35461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11178.008239999999</v>
      </c>
      <c r="EH5" s="1">
        <f>PLANEL_GerPT_Trim_Resultado!EU257</f>
        <v>13590.296549999999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9770.9812380000003</v>
      </c>
      <c r="EL5" s="1">
        <f>PLANEL_GerPT_Trim_Resultado!EY257</f>
        <v>9885.8915589999997</v>
      </c>
      <c r="EM5" s="1">
        <f>PLANEL_GerPT_Trim_Resultado!EZ257</f>
        <v>13762.43986</v>
      </c>
      <c r="EN5" s="1">
        <f>PLANEL_GerPT_Trim_Resultado!FA257</f>
        <v>14038.891310000001</v>
      </c>
      <c r="EO5" s="1">
        <f>PLANEL_GerPT_Trim_Resultado!FB257</f>
        <v>12816.475539999999</v>
      </c>
      <c r="EP5" s="1">
        <f>PLANEL_GerPT_Trim_Resultado!FC257</f>
        <v>10243.080029999999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3239.7842519999999</v>
      </c>
      <c r="P7" s="18">
        <f>PLANEL_GerPT_Trim_Resultado!AC149</f>
        <v>3138.390958</v>
      </c>
      <c r="Q7" s="18">
        <f>PLANEL_GerPT_Trim_Resultado!AD149</f>
        <v>3699.3079590000002</v>
      </c>
      <c r="R7" s="18">
        <f>PLANEL_GerPT_Trim_Resultado!AE149</f>
        <v>3239.7842519999999</v>
      </c>
      <c r="S7" s="18">
        <f>PLANEL_GerPT_Trim_Resultado!AF149</f>
        <v>1116.7504100000001</v>
      </c>
      <c r="T7" s="18">
        <f>PLANEL_GerPT_Trim_Resultado!AG149</f>
        <v>3239.7842519999999</v>
      </c>
      <c r="U7" s="18">
        <f>PLANEL_GerPT_Trim_Resultado!AH149</f>
        <v>3239.7842519999999</v>
      </c>
      <c r="V7" s="18">
        <f>PLANEL_GerPT_Trim_Resultado!AI149</f>
        <v>4305.6897570000001</v>
      </c>
      <c r="W7" s="18">
        <f>PLANEL_GerPT_Trim_Resultado!AJ149</f>
        <v>3239.7842519999999</v>
      </c>
      <c r="X7" s="18">
        <f>PLANEL_GerPT_Trim_Resultado!AK149</f>
        <v>926.62718570000004</v>
      </c>
      <c r="Y7" s="18">
        <f>PLANEL_GerPT_Trim_Resultado!AL149</f>
        <v>2598.563607</v>
      </c>
      <c r="Z7" s="18">
        <f>PLANEL_GerPT_Trim_Resultado!AM149</f>
        <v>3239.7842519999999</v>
      </c>
      <c r="AA7" s="18">
        <f>PLANEL_GerPT_Trim_Resultado!AN149</f>
        <v>4305.6897570000001</v>
      </c>
      <c r="AB7" s="18">
        <f>PLANEL_GerPT_Trim_Resultado!AO149</f>
        <v>1400.3629659999999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2003.4364840000001</v>
      </c>
      <c r="AF7" s="18">
        <f>PLANEL_GerPT_Trim_Resultado!AS149</f>
        <v>3239.7842519999999</v>
      </c>
      <c r="AG7" s="18">
        <f>PLANEL_GerPT_Trim_Resultado!AT149</f>
        <v>3278.8692230000001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3025.6556799999998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3281.2145580000001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3">
      <c r="B8" s="17" t="s">
        <v>49</v>
      </c>
      <c r="C8" s="18">
        <f>PLANEL_GerPT_Trim_Resultado!P113+PLANEL_GerPT_Trim_Resultado!P125+PLANEL_GerPT_Trim_Resultado!P137</f>
        <v>6195.327037</v>
      </c>
      <c r="D8" s="18">
        <f>PLANEL_GerPT_Trim_Resultado!Q113+PLANEL_GerPT_Trim_Resultado!Q125+PLANEL_GerPT_Trim_Resultado!Q137</f>
        <v>5646.1794069999996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6036.5308029999997</v>
      </c>
      <c r="G8" s="18">
        <f>PLANEL_GerPT_Trim_Resultado!T113+PLANEL_GerPT_Trim_Resultado!T125+PLANEL_GerPT_Trim_Resultado!T137</f>
        <v>6772.8111529999996</v>
      </c>
      <c r="H8" s="18">
        <f>PLANEL_GerPT_Trim_Resultado!U113+PLANEL_GerPT_Trim_Resultado!U125+PLANEL_GerPT_Trim_Resultado!U137</f>
        <v>6107.4899439999999</v>
      </c>
      <c r="I8" s="18">
        <f>PLANEL_GerPT_Trim_Resultado!V113+PLANEL_GerPT_Trim_Resultado!V125+PLANEL_GerPT_Trim_Resultado!V137</f>
        <v>6687.8227530000004</v>
      </c>
      <c r="J8" s="18">
        <f>PLANEL_GerPT_Trim_Resultado!W113+PLANEL_GerPT_Trim_Resultado!W125+PLANEL_GerPT_Trim_Resultado!W137</f>
        <v>6774.0111319999996</v>
      </c>
      <c r="K8" s="18">
        <f>PLANEL_GerPT_Trim_Resultado!X113+PLANEL_GerPT_Trim_Resultado!X125+PLANEL_GerPT_Trim_Resultado!X137</f>
        <v>5913.0752590000002</v>
      </c>
      <c r="L8" s="18">
        <f>PLANEL_GerPT_Trim_Resultado!Y113+PLANEL_GerPT_Trim_Resultado!Y125+PLANEL_GerPT_Trim_Resultado!Y137</f>
        <v>6043.8263340000003</v>
      </c>
      <c r="M8" s="18">
        <f>PLANEL_GerPT_Trim_Resultado!Z113+PLANEL_GerPT_Trim_Resultado!Z125+PLANEL_GerPT_Trim_Resultado!Z137</f>
        <v>5839.1724770000001</v>
      </c>
      <c r="N8" s="18">
        <f>PLANEL_GerPT_Trim_Resultado!AA113+PLANEL_GerPT_Trim_Resultado!AA125+PLANEL_GerPT_Trim_Resultado!AA137</f>
        <v>7087.8452459999999</v>
      </c>
      <c r="O8" s="18">
        <f>PLANEL_GerPT_Trim_Resultado!AB113+PLANEL_GerPT_Trim_Resultado!AB125+PLANEL_GerPT_Trim_Resultado!AB137</f>
        <v>5358.146334</v>
      </c>
      <c r="P8" s="18">
        <f>PLANEL_GerPT_Trim_Resultado!AC113+PLANEL_GerPT_Trim_Resultado!AC125+PLANEL_GerPT_Trim_Resultado!AC137</f>
        <v>5226.7169590000003</v>
      </c>
      <c r="Q8" s="18">
        <f>PLANEL_GerPT_Trim_Resultado!AD113+PLANEL_GerPT_Trim_Resultado!AD125+PLANEL_GerPT_Trim_Resultado!AD137</f>
        <v>6656.9351809999998</v>
      </c>
      <c r="R8" s="18">
        <f>PLANEL_GerPT_Trim_Resultado!AE113+PLANEL_GerPT_Trim_Resultado!AE125+PLANEL_GerPT_Trim_Resultado!AE137</f>
        <v>6919.0058140000001</v>
      </c>
      <c r="S8" s="18">
        <f>PLANEL_GerPT_Trim_Resultado!AF113+PLANEL_GerPT_Trim_Resultado!AF125+PLANEL_GerPT_Trim_Resultado!AF137</f>
        <v>3555.4817760000001</v>
      </c>
      <c r="T8" s="18">
        <f>PLANEL_GerPT_Trim_Resultado!AG113+PLANEL_GerPT_Trim_Resultado!AG125+PLANEL_GerPT_Trim_Resultado!AG137</f>
        <v>6374.0201729999999</v>
      </c>
      <c r="U8" s="18">
        <f>PLANEL_GerPT_Trim_Resultado!AH113+PLANEL_GerPT_Trim_Resultado!AH125+PLANEL_GerPT_Trim_Resultado!AH137</f>
        <v>5901.0595860000003</v>
      </c>
      <c r="V8" s="18">
        <f>PLANEL_GerPT_Trim_Resultado!AI113+PLANEL_GerPT_Trim_Resultado!AI125+PLANEL_GerPT_Trim_Resultado!AI137</f>
        <v>6538.2817859999996</v>
      </c>
      <c r="W8" s="18">
        <f>PLANEL_GerPT_Trim_Resultado!AJ113+PLANEL_GerPT_Trim_Resultado!AJ125+PLANEL_GerPT_Trim_Resultado!AJ137</f>
        <v>7175.3916179999997</v>
      </c>
      <c r="X8" s="18">
        <f>PLANEL_GerPT_Trim_Resultado!AK113+PLANEL_GerPT_Trim_Resultado!AK125+PLANEL_GerPT_Trim_Resultado!AK137</f>
        <v>4646.1162889999996</v>
      </c>
      <c r="Y8" s="18">
        <f>PLANEL_GerPT_Trim_Resultado!AL113+PLANEL_GerPT_Trim_Resultado!AL125+PLANEL_GerPT_Trim_Resultado!AL137</f>
        <v>6690.1914319999996</v>
      </c>
      <c r="Z8" s="18">
        <f>PLANEL_GerPT_Trim_Resultado!AM113+PLANEL_GerPT_Trim_Resultado!AM125+PLANEL_GerPT_Trim_Resultado!AM137</f>
        <v>7585.4573090000004</v>
      </c>
      <c r="AA8" s="18">
        <f>PLANEL_GerPT_Trim_Resultado!AN113+PLANEL_GerPT_Trim_Resultado!AN125+PLANEL_GerPT_Trim_Resultado!AN137</f>
        <v>7410.9330479999999</v>
      </c>
      <c r="AB8" s="18">
        <f>PLANEL_GerPT_Trim_Resultado!AO113+PLANEL_GerPT_Trim_Resultado!AO125+PLANEL_GerPT_Trim_Resultado!AO137</f>
        <v>5913.1421200000004</v>
      </c>
      <c r="AC8" s="18">
        <f>PLANEL_GerPT_Trim_Resultado!AP113+PLANEL_GerPT_Trim_Resultado!AP125+PLANEL_GerPT_Trim_Resultado!AP137</f>
        <v>6133.0113350000001</v>
      </c>
      <c r="AD8" s="18">
        <f>PLANEL_GerPT_Trim_Resultado!AQ113+PLANEL_GerPT_Trim_Resultado!AQ125+PLANEL_GerPT_Trim_Resultado!AQ137</f>
        <v>7120.4858569999997</v>
      </c>
      <c r="AE8" s="18">
        <f>PLANEL_GerPT_Trim_Resultado!AR113+PLANEL_GerPT_Trim_Resultado!AR125+PLANEL_GerPT_Trim_Resultado!AR137</f>
        <v>5014.4637990000001</v>
      </c>
      <c r="AF8" s="18">
        <f>PLANEL_GerPT_Trim_Resultado!AS113+PLANEL_GerPT_Trim_Resultado!AS125+PLANEL_GerPT_Trim_Resultado!AS137</f>
        <v>4631.9042149999996</v>
      </c>
      <c r="AG8" s="18">
        <f>PLANEL_GerPT_Trim_Resultado!AT113+PLANEL_GerPT_Trim_Resultado!AT125+PLANEL_GerPT_Trim_Resultado!AT137</f>
        <v>6798.8582800000004</v>
      </c>
      <c r="AH8" s="18">
        <f>PLANEL_GerPT_Trim_Resultado!AU113+PLANEL_GerPT_Trim_Resultado!AU125+PLANEL_GerPT_Trim_Resultado!AU137</f>
        <v>6999.2566550000001</v>
      </c>
      <c r="AI8" s="18">
        <f>PLANEL_GerPT_Trim_Resultado!AV113+PLANEL_GerPT_Trim_Resultado!AV125+PLANEL_GerPT_Trim_Resultado!AV137</f>
        <v>7730.9889409999996</v>
      </c>
      <c r="AJ8" s="18">
        <f>PLANEL_GerPT_Trim_Resultado!AW113+PLANEL_GerPT_Trim_Resultado!AW125+PLANEL_GerPT_Trim_Resultado!AW137</f>
        <v>6916.731882</v>
      </c>
      <c r="AK8" s="18">
        <f>PLANEL_GerPT_Trim_Resultado!AX113+PLANEL_GerPT_Trim_Resultado!AX125+PLANEL_GerPT_Trim_Resultado!AX137</f>
        <v>7730.9889409999996</v>
      </c>
      <c r="AL8" s="18">
        <f>PLANEL_GerPT_Trim_Resultado!AY113+PLANEL_GerPT_Trim_Resultado!AY125+PLANEL_GerPT_Trim_Resultado!AY137</f>
        <v>7421.5447290000002</v>
      </c>
      <c r="AM8" s="18">
        <f>PLANEL_GerPT_Trim_Resultado!AZ113+PLANEL_GerPT_Trim_Resultado!AZ125+PLANEL_GerPT_Trim_Resultado!AZ137</f>
        <v>5498.177463</v>
      </c>
      <c r="AN8" s="18">
        <f>PLANEL_GerPT_Trim_Resultado!BA113+PLANEL_GerPT_Trim_Resultado!BA125+PLANEL_GerPT_Trim_Resultado!BA137</f>
        <v>6158.5651399999997</v>
      </c>
      <c r="AO8" s="18">
        <f>PLANEL_GerPT_Trim_Resultado!BB113+PLANEL_GerPT_Trim_Resultado!BB125+PLANEL_GerPT_Trim_Resultado!BB137</f>
        <v>7303.300279</v>
      </c>
      <c r="AP8" s="18">
        <f>PLANEL_GerPT_Trim_Resultado!BC113+PLANEL_GerPT_Trim_Resultado!BC125+PLANEL_GerPT_Trim_Resultado!BC137</f>
        <v>7303.300279</v>
      </c>
      <c r="AQ8" s="18">
        <f>PLANEL_GerPT_Trim_Resultado!BD113+PLANEL_GerPT_Trim_Resultado!BD125+PLANEL_GerPT_Trim_Resultado!BD137</f>
        <v>4691.2159350000002</v>
      </c>
      <c r="AR8" s="18">
        <f>PLANEL_GerPT_Trim_Resultado!BE113+PLANEL_GerPT_Trim_Resultado!BE125+PLANEL_GerPT_Trim_Resultado!BE137</f>
        <v>1848.896002</v>
      </c>
      <c r="AS8" s="18">
        <f>PLANEL_GerPT_Trim_Resultado!BF113+PLANEL_GerPT_Trim_Resultado!BF125+PLANEL_GerPT_Trim_Resultado!BF137</f>
        <v>4691.2159350000002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2654.9100579999999</v>
      </c>
      <c r="AW8" s="18">
        <f>PLANEL_GerPT_Trim_Resultado!BJ113+PLANEL_GerPT_Trim_Resultado!BJ125+PLANEL_GerPT_Trim_Resultado!BJ137</f>
        <v>3812.2720490000002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4558.4638610000002</v>
      </c>
      <c r="AZ8" s="18">
        <f>PLANEL_GerPT_Trim_Resultado!BM113+PLANEL_GerPT_Trim_Resultado!BM125+PLANEL_GerPT_Trim_Resultado!BM137</f>
        <v>4558.4638610000002</v>
      </c>
      <c r="BA8" s="18">
        <f>PLANEL_GerPT_Trim_Resultado!BN113+PLANEL_GerPT_Trim_Resultado!BN125+PLANEL_GerPT_Trim_Resultado!BN137</f>
        <v>4558.4638610000002</v>
      </c>
      <c r="BB8" s="18">
        <f>PLANEL_GerPT_Trim_Resultado!BO113+PLANEL_GerPT_Trim_Resultado!BO125+PLANEL_GerPT_Trim_Resultado!BO137</f>
        <v>4558.4638610000002</v>
      </c>
      <c r="BC8" s="18">
        <f>PLANEL_GerPT_Trim_Resultado!BP113+PLANEL_GerPT_Trim_Resultado!BP125+PLANEL_GerPT_Trim_Resultado!BP137</f>
        <v>4508.4320530000005</v>
      </c>
      <c r="BD8" s="18">
        <f>PLANEL_GerPT_Trim_Resultado!BQ113+PLANEL_GerPT_Trim_Resultado!BQ125+PLANEL_GerPT_Trim_Resultado!BQ137</f>
        <v>4508.4320530000005</v>
      </c>
      <c r="BE8" s="18">
        <f>PLANEL_GerPT_Trim_Resultado!BR113+PLANEL_GerPT_Trim_Resultado!BR125+PLANEL_GerPT_Trim_Resultado!BR137</f>
        <v>4508.4320530000005</v>
      </c>
      <c r="BF8" s="18">
        <f>PLANEL_GerPT_Trim_Resultado!BS113+PLANEL_GerPT_Trim_Resultado!BS125+PLANEL_GerPT_Trim_Resultado!BS137</f>
        <v>4508.4320530000005</v>
      </c>
      <c r="BG8" s="18">
        <f>PLANEL_GerPT_Trim_Resultado!BT113+PLANEL_GerPT_Trim_Resultado!BT125+PLANEL_GerPT_Trim_Resultado!BT137</f>
        <v>4873.385362</v>
      </c>
      <c r="BH8" s="18">
        <f>PLANEL_GerPT_Trim_Resultado!BU113+PLANEL_GerPT_Trim_Resultado!BU125+PLANEL_GerPT_Trim_Resultado!BU137</f>
        <v>4873.385362</v>
      </c>
      <c r="BI8" s="18">
        <f>PLANEL_GerPT_Trim_Resultado!BV113+PLANEL_GerPT_Trim_Resultado!BV125+PLANEL_GerPT_Trim_Resultado!BV137</f>
        <v>4873.385362</v>
      </c>
      <c r="BJ8" s="18">
        <f>PLANEL_GerPT_Trim_Resultado!BW113+PLANEL_GerPT_Trim_Resultado!BW125+PLANEL_GerPT_Trim_Resultado!BW137</f>
        <v>4873.385362</v>
      </c>
      <c r="BK8" s="18">
        <f>PLANEL_GerPT_Trim_Resultado!BX113+PLANEL_GerPT_Trim_Resultado!BX125+PLANEL_GerPT_Trim_Resultado!BX137</f>
        <v>4873.385362</v>
      </c>
      <c r="BL8" s="18">
        <f>PLANEL_GerPT_Trim_Resultado!BY113+PLANEL_GerPT_Trim_Resultado!BY125+PLANEL_GerPT_Trim_Resultado!BY137</f>
        <v>4873.385362</v>
      </c>
      <c r="BM8" s="18">
        <f>PLANEL_GerPT_Trim_Resultado!BZ113+PLANEL_GerPT_Trim_Resultado!BZ125+PLANEL_GerPT_Trim_Resultado!BZ137</f>
        <v>4873.385362</v>
      </c>
      <c r="BN8" s="18">
        <f>PLANEL_GerPT_Trim_Resultado!CA113+PLANEL_GerPT_Trim_Resultado!CA125+PLANEL_GerPT_Trim_Resultado!CA137</f>
        <v>4873.385362</v>
      </c>
      <c r="BO8" s="18">
        <f>PLANEL_GerPT_Trim_Resultado!CB113+PLANEL_GerPT_Trim_Resultado!CB125+PLANEL_GerPT_Trim_Resultado!CB137</f>
        <v>4305.2814149999995</v>
      </c>
      <c r="BP8" s="18">
        <f>PLANEL_GerPT_Trim_Resultado!CC113+PLANEL_GerPT_Trim_Resultado!CC125+PLANEL_GerPT_Trim_Resultado!CC137</f>
        <v>4305.2814149999995</v>
      </c>
      <c r="BQ8" s="18">
        <f>PLANEL_GerPT_Trim_Resultado!CD113+PLANEL_GerPT_Trim_Resultado!CD125+PLANEL_GerPT_Trim_Resultado!CD137</f>
        <v>4305.2814149999995</v>
      </c>
      <c r="BR8" s="18">
        <f>PLANEL_GerPT_Trim_Resultado!CE113+PLANEL_GerPT_Trim_Resultado!CE125+PLANEL_GerPT_Trim_Resultado!CE137</f>
        <v>4305.2814149999995</v>
      </c>
      <c r="BS8" s="18">
        <f>PLANEL_GerPT_Trim_Resultado!CF113+PLANEL_GerPT_Trim_Resultado!CF125+PLANEL_GerPT_Trim_Resultado!CF137</f>
        <v>4992.1982959999996</v>
      </c>
      <c r="BT8" s="18">
        <f>PLANEL_GerPT_Trim_Resultado!CG113+PLANEL_GerPT_Trim_Resultado!CG125+PLANEL_GerPT_Trim_Resultado!CG137</f>
        <v>4935.8889300000001</v>
      </c>
      <c r="BU8" s="18">
        <f>PLANEL_GerPT_Trim_Resultado!CH113+PLANEL_GerPT_Trim_Resultado!CH125+PLANEL_GerPT_Trim_Resultado!CH137</f>
        <v>4992.1982959999996</v>
      </c>
      <c r="BV8" s="18">
        <f>PLANEL_GerPT_Trim_Resultado!CI113+PLANEL_GerPT_Trim_Resultado!CI125+PLANEL_GerPT_Trim_Resultado!CI137</f>
        <v>4992.1982959999996</v>
      </c>
      <c r="BW8" s="18">
        <f>PLANEL_GerPT_Trim_Resultado!CJ113+PLANEL_GerPT_Trim_Resultado!CJ125+PLANEL_GerPT_Trim_Resultado!CJ137</f>
        <v>5679.1151769999997</v>
      </c>
      <c r="BX8" s="18">
        <f>PLANEL_GerPT_Trim_Resultado!CK113+PLANEL_GerPT_Trim_Resultado!CK125+PLANEL_GerPT_Trim_Resultado!CK137</f>
        <v>5679.1151769999997</v>
      </c>
      <c r="BY8" s="18">
        <f>PLANEL_GerPT_Trim_Resultado!CL113+PLANEL_GerPT_Trim_Resultado!CL125+PLANEL_GerPT_Trim_Resultado!CL137</f>
        <v>5499.0955809999996</v>
      </c>
      <c r="BZ8" s="18">
        <f>PLANEL_GerPT_Trim_Resultado!CM113+PLANEL_GerPT_Trim_Resultado!CM125+PLANEL_GerPT_Trim_Resultado!CM137</f>
        <v>5679.1151769999997</v>
      </c>
      <c r="CA8" s="18">
        <f>PLANEL_GerPT_Trim_Resultado!CN113+PLANEL_GerPT_Trim_Resultado!CN125+PLANEL_GerPT_Trim_Resultado!CN137</f>
        <v>5372.3238860000001</v>
      </c>
      <c r="CB8" s="18">
        <f>PLANEL_GerPT_Trim_Resultado!CO113+PLANEL_GerPT_Trim_Resultado!CO125+PLANEL_GerPT_Trim_Resultado!CO137</f>
        <v>5372.3238860000001</v>
      </c>
      <c r="CC8" s="18">
        <f>PLANEL_GerPT_Trim_Resultado!CP113+PLANEL_GerPT_Trim_Resultado!CP125+PLANEL_GerPT_Trim_Resultado!CP137</f>
        <v>5192.30429</v>
      </c>
      <c r="CD8" s="18">
        <f>PLANEL_GerPT_Trim_Resultado!CQ113+PLANEL_GerPT_Trim_Resultado!CQ125+PLANEL_GerPT_Trim_Resultado!CQ137</f>
        <v>5372.3238860000001</v>
      </c>
      <c r="CE8" s="18">
        <f>PLANEL_GerPT_Trim_Resultado!CR113+PLANEL_GerPT_Trim_Resultado!CR125+PLANEL_GerPT_Trim_Resultado!CR137</f>
        <v>6059.2407670000002</v>
      </c>
      <c r="CF8" s="18">
        <f>PLANEL_GerPT_Trim_Resultado!CS113+PLANEL_GerPT_Trim_Resultado!CS125+PLANEL_GerPT_Trim_Resultado!CS137</f>
        <v>6059.2407670000002</v>
      </c>
      <c r="CG8" s="18">
        <f>PLANEL_GerPT_Trim_Resultado!CT113+PLANEL_GerPT_Trim_Resultado!CT125+PLANEL_GerPT_Trim_Resultado!CT137</f>
        <v>6059.2407670000002</v>
      </c>
      <c r="CH8" s="18">
        <f>PLANEL_GerPT_Trim_Resultado!CU113+PLANEL_GerPT_Trim_Resultado!CU125+PLANEL_GerPT_Trim_Resultado!CU137</f>
        <v>6059.2407670000002</v>
      </c>
      <c r="CI8" s="18">
        <f>PLANEL_GerPT_Trim_Resultado!CV113+PLANEL_GerPT_Trim_Resultado!CV125+PLANEL_GerPT_Trim_Resultado!CV137</f>
        <v>6746.1576480000003</v>
      </c>
      <c r="CJ8" s="18">
        <f>PLANEL_GerPT_Trim_Resultado!CW113+PLANEL_GerPT_Trim_Resultado!CW125+PLANEL_GerPT_Trim_Resultado!CW137</f>
        <v>6566.1380520000002</v>
      </c>
      <c r="CK8" s="18">
        <f>PLANEL_GerPT_Trim_Resultado!CX113+PLANEL_GerPT_Trim_Resultado!CX125+PLANEL_GerPT_Trim_Resultado!CX137</f>
        <v>6746.1576480000003</v>
      </c>
      <c r="CL8" s="18">
        <f>PLANEL_GerPT_Trim_Resultado!CY113+PLANEL_GerPT_Trim_Resultado!CY125+PLANEL_GerPT_Trim_Resultado!CY137</f>
        <v>6746.1576480000003</v>
      </c>
      <c r="CM8" s="18">
        <f>PLANEL_GerPT_Trim_Resultado!CZ113+PLANEL_GerPT_Trim_Resultado!CZ125+PLANEL_GerPT_Trim_Resultado!CZ137</f>
        <v>6873.3083310000002</v>
      </c>
      <c r="CN8" s="18">
        <f>PLANEL_GerPT_Trim_Resultado!DA113+PLANEL_GerPT_Trim_Resultado!DA125+PLANEL_GerPT_Trim_Resultado!DA137</f>
        <v>6513.2691379999997</v>
      </c>
      <c r="CO8" s="18">
        <f>PLANEL_GerPT_Trim_Resultado!DB113+PLANEL_GerPT_Trim_Resultado!DB125+PLANEL_GerPT_Trim_Resultado!DB137</f>
        <v>6366.4110459999993</v>
      </c>
      <c r="CP8" s="18">
        <f>PLANEL_GerPT_Trim_Resultado!DC113+PLANEL_GerPT_Trim_Resultado!DC125+PLANEL_GerPT_Trim_Resultado!DC137</f>
        <v>6873.3083310000002</v>
      </c>
      <c r="CQ8" s="18">
        <f>PLANEL_GerPT_Trim_Resultado!DD113+PLANEL_GerPT_Trim_Resultado!DD125+PLANEL_GerPT_Trim_Resultado!DD137</f>
        <v>7560.2252119999994</v>
      </c>
      <c r="CR8" s="18">
        <f>PLANEL_GerPT_Trim_Resultado!DE113+PLANEL_GerPT_Trim_Resultado!DE125+PLANEL_GerPT_Trim_Resultado!DE137</f>
        <v>7380.2056159999993</v>
      </c>
      <c r="CS8" s="18">
        <f>PLANEL_GerPT_Trim_Resultado!DF113+PLANEL_GerPT_Trim_Resultado!DF125+PLANEL_GerPT_Trim_Resultado!DF137</f>
        <v>7380.2056159999993</v>
      </c>
      <c r="CT8" s="18">
        <f>PLANEL_GerPT_Trim_Resultado!DG113+PLANEL_GerPT_Trim_Resultado!DG125+PLANEL_GerPT_Trim_Resultado!DG137</f>
        <v>7560.2252119999994</v>
      </c>
      <c r="CU8" s="18">
        <f>PLANEL_GerPT_Trim_Resultado!DH113+PLANEL_GerPT_Trim_Resultado!DH125+PLANEL_GerPT_Trim_Resultado!DH137</f>
        <v>8220.612889</v>
      </c>
      <c r="CV8" s="18">
        <f>PLANEL_GerPT_Trim_Resultado!DI113+PLANEL_GerPT_Trim_Resultado!DI125+PLANEL_GerPT_Trim_Resultado!DI137</f>
        <v>7860.5736960000004</v>
      </c>
      <c r="CW8" s="18">
        <f>PLANEL_GerPT_Trim_Resultado!DJ113+PLANEL_GerPT_Trim_Resultado!DJ125+PLANEL_GerPT_Trim_Resultado!DJ137</f>
        <v>8220.612889</v>
      </c>
      <c r="CX8" s="18">
        <f>PLANEL_GerPT_Trim_Resultado!DK113+PLANEL_GerPT_Trim_Resultado!DK125+PLANEL_GerPT_Trim_Resultado!DK137</f>
        <v>8220.612889</v>
      </c>
      <c r="CY8" s="69">
        <f>PLANEL_GerPT_Trim_Resultado!DL113+PLANEL_GerPT_Trim_Resultado!DL125+PLANEL_GerPT_Trim_Resultado!DL137</f>
        <v>8220.612889</v>
      </c>
      <c r="CZ8" s="69">
        <f>PLANEL_GerPT_Trim_Resultado!DM113+PLANEL_GerPT_Trim_Resultado!DM125+PLANEL_GerPT_Trim_Resultado!DM137</f>
        <v>8220.612889</v>
      </c>
      <c r="DA8" s="69">
        <f>PLANEL_GerPT_Trim_Resultado!DN113+PLANEL_GerPT_Trim_Resultado!DN125+PLANEL_GerPT_Trim_Resultado!DN137</f>
        <v>7075.8777504999998</v>
      </c>
      <c r="DB8" s="69">
        <f>PLANEL_GerPT_Trim_Resultado!DO113+PLANEL_GerPT_Trim_Resultado!DO125+PLANEL_GerPT_Trim_Resultado!DO137</f>
        <v>8220.612889</v>
      </c>
      <c r="DC8" s="18">
        <f>PLANEL_GerPT_Trim_Resultado!DP113+PLANEL_GerPT_Trim_Resultado!DP125+PLANEL_GerPT_Trim_Resultado!DP137</f>
        <v>7070.6666568999999</v>
      </c>
      <c r="DD8" s="18">
        <f>PLANEL_GerPT_Trim_Resultado!DQ113+PLANEL_GerPT_Trim_Resultado!DQ125+PLANEL_GerPT_Trim_Resultado!DQ137</f>
        <v>7070.6666568999999</v>
      </c>
      <c r="DE8" s="18">
        <f>PLANEL_GerPT_Trim_Resultado!DR113+PLANEL_GerPT_Trim_Resultado!DR125+PLANEL_GerPT_Trim_Resultado!DR137</f>
        <v>6710.6274639000003</v>
      </c>
      <c r="DF8" s="18">
        <f>PLANEL_GerPT_Trim_Resultado!DS113+PLANEL_GerPT_Trim_Resultado!DS125+PLANEL_GerPT_Trim_Resultado!DS137</f>
        <v>6890.6470608999998</v>
      </c>
      <c r="DG8" s="18">
        <f>PLANEL_GerPT_Trim_Resultado!DT113+PLANEL_GerPT_Trim_Resultado!DT125+PLANEL_GerPT_Trim_Resultado!DT137</f>
        <v>7070.6666568999999</v>
      </c>
      <c r="DH8" s="18">
        <f>PLANEL_GerPT_Trim_Resultado!DU113+PLANEL_GerPT_Trim_Resultado!DU125+PLANEL_GerPT_Trim_Resultado!DU137</f>
        <v>7070.6666568999999</v>
      </c>
      <c r="DI8" s="18">
        <f>PLANEL_GerPT_Trim_Resultado!DV113+PLANEL_GerPT_Trim_Resultado!DV125+PLANEL_GerPT_Trim_Resultado!DV137</f>
        <v>7070.6666568999999</v>
      </c>
      <c r="DJ8" s="18">
        <f>PLANEL_GerPT_Trim_Resultado!DW113+PLANEL_GerPT_Trim_Resultado!DW125+PLANEL_GerPT_Trim_Resultado!DW137</f>
        <v>7070.6666568999999</v>
      </c>
      <c r="DK8" s="18">
        <f>PLANEL_GerPT_Trim_Resultado!DX113+PLANEL_GerPT_Trim_Resultado!DX125+PLANEL_GerPT_Trim_Resultado!DX137</f>
        <v>7070.6666568999999</v>
      </c>
      <c r="DL8" s="18">
        <f>PLANEL_GerPT_Trim_Resultado!DY113+PLANEL_GerPT_Trim_Resultado!DY125+PLANEL_GerPT_Trim_Resultado!DY137</f>
        <v>7070.6666568999999</v>
      </c>
      <c r="DM8" s="18">
        <f>PLANEL_GerPT_Trim_Resultado!DZ113+PLANEL_GerPT_Trim_Resultado!DZ125+PLANEL_GerPT_Trim_Resultado!DZ137</f>
        <v>7070.6666568999999</v>
      </c>
      <c r="DN8" s="18">
        <f>PLANEL_GerPT_Trim_Resultado!EA113+PLANEL_GerPT_Trim_Resultado!EA125+PLANEL_GerPT_Trim_Resultado!EA137</f>
        <v>7070.6666568999999</v>
      </c>
      <c r="DO8" s="18">
        <f>PLANEL_GerPT_Trim_Resultado!EB113+PLANEL_GerPT_Trim_Resultado!EB125+PLANEL_GerPT_Trim_Resultado!EB137</f>
        <v>7070.6666568999999</v>
      </c>
      <c r="DP8" s="18">
        <f>PLANEL_GerPT_Trim_Resultado!EC113+PLANEL_GerPT_Trim_Resultado!EC125+PLANEL_GerPT_Trim_Resultado!EC137</f>
        <v>7070.6666568999999</v>
      </c>
      <c r="DQ8" s="18">
        <f>PLANEL_GerPT_Trim_Resultado!ED113+PLANEL_GerPT_Trim_Resultado!ED125+PLANEL_GerPT_Trim_Resultado!ED137</f>
        <v>7070.6666568999999</v>
      </c>
      <c r="DR8" s="18">
        <f>PLANEL_GerPT_Trim_Resultado!EE113+PLANEL_GerPT_Trim_Resultado!EE125+PLANEL_GerPT_Trim_Resultado!EE137</f>
        <v>7070.6666568999999</v>
      </c>
      <c r="DS8" s="18">
        <f>PLANEL_GerPT_Trim_Resultado!EF113+PLANEL_GerPT_Trim_Resultado!EF125+PLANEL_GerPT_Trim_Resultado!EF137</f>
        <v>6726.5449863000003</v>
      </c>
      <c r="DT8" s="18">
        <f>PLANEL_GerPT_Trim_Resultado!EG113+PLANEL_GerPT_Trim_Resultado!EG125+PLANEL_GerPT_Trim_Resultado!EG137</f>
        <v>6726.5449863000003</v>
      </c>
      <c r="DU8" s="18">
        <f>PLANEL_GerPT_Trim_Resultado!EH113+PLANEL_GerPT_Trim_Resultado!EH125+PLANEL_GerPT_Trim_Resultado!EH137</f>
        <v>6726.5449863000003</v>
      </c>
      <c r="DV8" s="18">
        <f>PLANEL_GerPT_Trim_Resultado!EI113+PLANEL_GerPT_Trim_Resultado!EI125+PLANEL_GerPT_Trim_Resultado!EI137</f>
        <v>6726.5449863000003</v>
      </c>
      <c r="DW8" s="18">
        <f>PLANEL_GerPT_Trim_Resultado!EJ113+PLANEL_GerPT_Trim_Resultado!EJ125+PLANEL_GerPT_Trim_Resultado!EJ137</f>
        <v>6726.5449863000003</v>
      </c>
      <c r="DX8" s="18">
        <f>PLANEL_GerPT_Trim_Resultado!EK113+PLANEL_GerPT_Trim_Resultado!EK125+PLANEL_GerPT_Trim_Resultado!EK137</f>
        <v>6726.5449863000003</v>
      </c>
      <c r="DY8" s="18">
        <f>PLANEL_GerPT_Trim_Resultado!EL113+PLANEL_GerPT_Trim_Resultado!EL125+PLANEL_GerPT_Trim_Resultado!EL137</f>
        <v>6546.5253903000003</v>
      </c>
      <c r="DZ8" s="18">
        <f>PLANEL_GerPT_Trim_Resultado!EM113+PLANEL_GerPT_Trim_Resultado!EM125+PLANEL_GerPT_Trim_Resultado!EM137</f>
        <v>6726.5449863000003</v>
      </c>
      <c r="EA8" s="18">
        <f>PLANEL_GerPT_Trim_Resultado!EN113+PLANEL_GerPT_Trim_Resultado!EN125+PLANEL_GerPT_Trim_Resultado!EN137</f>
        <v>7541.1318167999998</v>
      </c>
      <c r="EB8" s="18">
        <f>PLANEL_GerPT_Trim_Resultado!EO113+PLANEL_GerPT_Trim_Resultado!EO125+PLANEL_GerPT_Trim_Resultado!EO137</f>
        <v>7541.1318167999998</v>
      </c>
      <c r="EC8" s="18">
        <f>PLANEL_GerPT_Trim_Resultado!EP113+PLANEL_GerPT_Trim_Resultado!EP125+PLANEL_GerPT_Trim_Resultado!EP137</f>
        <v>7541.1318167999998</v>
      </c>
      <c r="ED8" s="18">
        <f>PLANEL_GerPT_Trim_Resultado!EQ113+PLANEL_GerPT_Trim_Resultado!EQ125+PLANEL_GerPT_Trim_Resultado!EQ137</f>
        <v>7541.1318167999998</v>
      </c>
      <c r="EE8" s="18">
        <f>PLANEL_GerPT_Trim_Resultado!ER113+PLANEL_GerPT_Trim_Resultado!ER125+PLANEL_GerPT_Trim_Resultado!ER137</f>
        <v>8527.6152622999998</v>
      </c>
      <c r="EF8" s="18">
        <f>PLANEL_GerPT_Trim_Resultado!ES113+PLANEL_GerPT_Trim_Resultado!ES125+PLANEL_GerPT_Trim_Resultado!ES137</f>
        <v>8527.6152622999998</v>
      </c>
      <c r="EG8" s="18">
        <f>PLANEL_GerPT_Trim_Resultado!ET113+PLANEL_GerPT_Trim_Resultado!ET125+PLANEL_GerPT_Trim_Resultado!ET137</f>
        <v>8527.6152622999998</v>
      </c>
      <c r="EH8" s="18">
        <f>PLANEL_GerPT_Trim_Resultado!EU113+PLANEL_GerPT_Trim_Resultado!EU125+PLANEL_GerPT_Trim_Resultado!EU137</f>
        <v>7987.5564733000001</v>
      </c>
      <c r="EI8" s="18">
        <f>PLANEL_GerPT_Trim_Resultado!EV113+PLANEL_GerPT_Trim_Resultado!EV125+PLANEL_GerPT_Trim_Resultado!EV137</f>
        <v>9163.614878299999</v>
      </c>
      <c r="EJ8" s="18">
        <f>PLANEL_GerPT_Trim_Resultado!EW113+PLANEL_GerPT_Trim_Resultado!EW125+PLANEL_GerPT_Trim_Resultado!EW137</f>
        <v>9163.614878299999</v>
      </c>
      <c r="EK8" s="18">
        <f>PLANEL_GerPT_Trim_Resultado!EX113+PLANEL_GerPT_Trim_Resultado!EX125+PLANEL_GerPT_Trim_Resultado!EX137</f>
        <v>9163.614878299999</v>
      </c>
      <c r="EL8" s="18">
        <f>PLANEL_GerPT_Trim_Resultado!EY113+PLANEL_GerPT_Trim_Resultado!EY125+PLANEL_GerPT_Trim_Resultado!EY137</f>
        <v>9163.614878299999</v>
      </c>
      <c r="EM8" s="18">
        <f>PLANEL_GerPT_Trim_Resultado!EZ113+PLANEL_GerPT_Trim_Resultado!EZ125+PLANEL_GerPT_Trim_Resultado!EZ137</f>
        <v>9219.5340123000005</v>
      </c>
      <c r="EN8" s="18">
        <f>PLANEL_GerPT_Trim_Resultado!FA113+PLANEL_GerPT_Trim_Resultado!FA125+PLANEL_GerPT_Trim_Resultado!FA137</f>
        <v>9219.5340123000005</v>
      </c>
      <c r="EO8" s="18">
        <f>PLANEL_GerPT_Trim_Resultado!FB113+PLANEL_GerPT_Trim_Resultado!FB125+PLANEL_GerPT_Trim_Resultado!FB137</f>
        <v>9219.5340123000005</v>
      </c>
      <c r="EP8" s="18">
        <f>PLANEL_GerPT_Trim_Resultado!FC113+PLANEL_GerPT_Trim_Resultado!FC125+PLANEL_GerPT_Trim_Resultado!FC137</f>
        <v>8712.6367272999996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668.25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923.25</v>
      </c>
      <c r="U10" s="20">
        <f>PLANEL_GerPT_Trim_Resultado!AH65+PLANEL_GerPT_Trim_Resultado!AH77+PLANEL_GerPT_Trim_Resultado!AH89</f>
        <v>1000.790312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1262.25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3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273.75</v>
      </c>
      <c r="I11" s="20">
        <f>PLANEL_GerPT_Trim_Resultado!V41+PLANEL_GerPT_Trim_Resultado!V53</f>
        <v>1084.05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0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915.21311720000006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810.3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810.3</v>
      </c>
      <c r="X11" s="20">
        <f>PLANEL_GerPT_Trim_Resultado!AK41+PLANEL_GerPT_Trim_Resultado!AK53</f>
        <v>1084.05</v>
      </c>
      <c r="Y11" s="20">
        <f>PLANEL_GerPT_Trim_Resultado!AL41+PLANEL_GerPT_Trim_Resultado!AL53</f>
        <v>303.57469989999998</v>
      </c>
      <c r="Z11" s="20">
        <f>PLANEL_GerPT_Trim_Resultado!AM41+PLANEL_GerPT_Trim_Resultado!AM53</f>
        <v>273.75</v>
      </c>
      <c r="AA11" s="20">
        <f>PLANEL_GerPT_Trim_Resultado!AN41+PLANEL_GerPT_Trim_Resultado!AN53</f>
        <v>0</v>
      </c>
      <c r="AB11" s="20">
        <f>PLANEL_GerPT_Trim_Resultado!AO41+PLANEL_GerPT_Trim_Resultado!AO53</f>
        <v>1084.05</v>
      </c>
      <c r="AC11" s="20">
        <f>PLANEL_GerPT_Trim_Resultado!AP41+PLANEL_GerPT_Trim_Resultado!AP53</f>
        <v>540.22500000000002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273.75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543.82500000000005</v>
      </c>
      <c r="AM11" s="20">
        <f>PLANEL_GerPT_Trim_Resultado!AZ41+PLANEL_GerPT_Trim_Resultado!AZ53</f>
        <v>905.02664179999999</v>
      </c>
      <c r="AN11" s="20">
        <f>PLANEL_GerPT_Trim_Resultado!BA41+PLANEL_GerPT_Trim_Resultado!BA53</f>
        <v>810.3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3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3">
      <c r="B13" s="16" t="s">
        <v>58</v>
      </c>
      <c r="C13" s="1">
        <f>PLANEL_GerPT_Trim_Resultado!P173+PLANEL_GerPT_Trim_Resultado!P185</f>
        <v>3607.0203156999996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3389.3013760000003</v>
      </c>
      <c r="G13" s="1">
        <f>PLANEL_GerPT_Trim_Resultado!T173+PLANEL_GerPT_Trim_Resultado!T185</f>
        <v>4165.1010139999999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4207.9641379999994</v>
      </c>
      <c r="J13" s="1">
        <f>PLANEL_GerPT_Trim_Resultado!W173+PLANEL_GerPT_Trim_Resultado!W185</f>
        <v>4051.130134</v>
      </c>
      <c r="K13" s="1">
        <f>PLANEL_GerPT_Trim_Resultado!X173+PLANEL_GerPT_Trim_Resultado!X185</f>
        <v>3101.6691570000003</v>
      </c>
      <c r="L13" s="1">
        <f>PLANEL_GerPT_Trim_Resultado!Y173+PLANEL_GerPT_Trim_Resultado!Y185</f>
        <v>4513.2234619999999</v>
      </c>
      <c r="M13" s="1">
        <f>PLANEL_GerPT_Trim_Resultado!Z173+PLANEL_GerPT_Trim_Resultado!Z185</f>
        <v>4233.7560869999998</v>
      </c>
      <c r="N13" s="1">
        <f>PLANEL_GerPT_Trim_Resultado!AA173+PLANEL_GerPT_Trim_Resultado!AA185</f>
        <v>3380.4983500999997</v>
      </c>
      <c r="O13" s="1">
        <f>PLANEL_GerPT_Trim_Resultado!AB173+PLANEL_GerPT_Trim_Resultado!AB185</f>
        <v>4236.2663510000002</v>
      </c>
      <c r="P13" s="1">
        <f>PLANEL_GerPT_Trim_Resultado!AC173+PLANEL_GerPT_Trim_Resultado!AC185</f>
        <v>3266.2201617999999</v>
      </c>
      <c r="Q13" s="1">
        <f>PLANEL_GerPT_Trim_Resultado!AD173+PLANEL_GerPT_Trim_Resultado!AD185</f>
        <v>3221.6889988000003</v>
      </c>
      <c r="R13" s="1">
        <f>PLANEL_GerPT_Trim_Resultado!AE173+PLANEL_GerPT_Trim_Resultado!AE185</f>
        <v>4163.1548730000004</v>
      </c>
      <c r="S13" s="1">
        <f>PLANEL_GerPT_Trim_Resultado!AF173+PLANEL_GerPT_Trim_Resultado!AF185</f>
        <v>4212.5795619999999</v>
      </c>
      <c r="T13" s="1">
        <f>PLANEL_GerPT_Trim_Resultado!AG173+PLANEL_GerPT_Trim_Resultado!AG185</f>
        <v>3654.5667229999999</v>
      </c>
      <c r="U13" s="1">
        <f>PLANEL_GerPT_Trim_Resultado!AH173+PLANEL_GerPT_Trim_Resultado!AH185</f>
        <v>4083.7567570000001</v>
      </c>
      <c r="V13" s="1">
        <f>PLANEL_GerPT_Trim_Resultado!AI173+PLANEL_GerPT_Trim_Resultado!AI185</f>
        <v>4685.0367910000004</v>
      </c>
      <c r="W13" s="1">
        <f>PLANEL_GerPT_Trim_Resultado!AJ173+PLANEL_GerPT_Trim_Resultado!AJ185</f>
        <v>3691.834609</v>
      </c>
      <c r="X13" s="1">
        <f>PLANEL_GerPT_Trim_Resultado!AK173+PLANEL_GerPT_Trim_Resultado!AK185</f>
        <v>3874.6643654999998</v>
      </c>
      <c r="Y13" s="1">
        <f>PLANEL_GerPT_Trim_Resultado!AL173+PLANEL_GerPT_Trim_Resultado!AL185</f>
        <v>2604.5787393999999</v>
      </c>
      <c r="Z13" s="1">
        <f>PLANEL_GerPT_Trim_Resultado!AM173+PLANEL_GerPT_Trim_Resultado!AM185</f>
        <v>3624.8527306000001</v>
      </c>
      <c r="AA13" s="1">
        <f>PLANEL_GerPT_Trim_Resultado!AN173+PLANEL_GerPT_Trim_Resultado!AN185</f>
        <v>3029.9353380000002</v>
      </c>
      <c r="AB13" s="1">
        <f>PLANEL_GerPT_Trim_Resultado!AO173+PLANEL_GerPT_Trim_Resultado!AO185</f>
        <v>4164.1137369999997</v>
      </c>
      <c r="AC13" s="1">
        <f>PLANEL_GerPT_Trim_Resultado!AP173+PLANEL_GerPT_Trim_Resultado!AP185</f>
        <v>3801.9932979999999</v>
      </c>
      <c r="AD13" s="1">
        <f>PLANEL_GerPT_Trim_Resultado!AQ173+PLANEL_GerPT_Trim_Resultado!AQ185</f>
        <v>4367.1600830000007</v>
      </c>
      <c r="AE13" s="1">
        <f>PLANEL_GerPT_Trim_Resultado!AR173+PLANEL_GerPT_Trim_Resultado!AR185</f>
        <v>3867.9312770000001</v>
      </c>
      <c r="AF13" s="1">
        <f>PLANEL_GerPT_Trim_Resultado!AS173+PLANEL_GerPT_Trim_Resultado!AS185</f>
        <v>3618.2780710000002</v>
      </c>
      <c r="AG13" s="1">
        <f>PLANEL_GerPT_Trim_Resultado!AT173+PLANEL_GerPT_Trim_Resultado!AT185</f>
        <v>4169.7070100000001</v>
      </c>
      <c r="AH13" s="1">
        <f>PLANEL_GerPT_Trim_Resultado!AU173+PLANEL_GerPT_Trim_Resultado!AU185</f>
        <v>4072.022692</v>
      </c>
      <c r="AI13" s="1">
        <f>PLANEL_GerPT_Trim_Resultado!AV173+PLANEL_GerPT_Trim_Resultado!AV185</f>
        <v>4371.550706</v>
      </c>
      <c r="AJ13" s="1">
        <f>PLANEL_GerPT_Trim_Resultado!AW173+PLANEL_GerPT_Trim_Resultado!AW185</f>
        <v>3451.2951925000002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3890.8515467000002</v>
      </c>
      <c r="AM13" s="1">
        <f>PLANEL_GerPT_Trim_Resultado!AZ173+PLANEL_GerPT_Trim_Resultado!AZ185</f>
        <v>3604.5724789000001</v>
      </c>
      <c r="AN13" s="1">
        <f>PLANEL_GerPT_Trim_Resultado!BA173+PLANEL_GerPT_Trim_Resultado!BA185</f>
        <v>3568.9954579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1987.5227669000001</v>
      </c>
      <c r="AR13" s="1">
        <f>PLANEL_GerPT_Trim_Resultado!BE173+PLANEL_GerPT_Trim_Resultado!BE185</f>
        <v>2194.6314508999999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1827.5778918999999</v>
      </c>
      <c r="AV13" s="1">
        <f>PLANEL_GerPT_Trim_Resultado!BI173+PLANEL_GerPT_Trim_Resultado!BI185</f>
        <v>2083.3756039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52</v>
      </c>
      <c r="C15" s="22">
        <f>PLANEL_GerPT_Trim_Resultado!P17+PLANEL_GerPT_Trim_Resultado!P29</f>
        <v>7588.0169759999999</v>
      </c>
      <c r="D15" s="22">
        <f>PLANEL_GerPT_Trim_Resultado!Q17+PLANEL_GerPT_Trim_Resultado!Q29</f>
        <v>6843.9103839999998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8046.0305669999998</v>
      </c>
      <c r="G15" s="22">
        <f>PLANEL_GerPT_Trim_Resultado!T17+PLANEL_GerPT_Trim_Resultado!T29</f>
        <v>7946.0490360000003</v>
      </c>
      <c r="H15" s="22">
        <f>PLANEL_GerPT_Trim_Resultado!U17+PLANEL_GerPT_Trim_Resultado!U29</f>
        <v>7180.3378720000001</v>
      </c>
      <c r="I15" s="22">
        <f>PLANEL_GerPT_Trim_Resultado!V17+PLANEL_GerPT_Trim_Resultado!V29</f>
        <v>6364.16615</v>
      </c>
      <c r="J15" s="22">
        <f>PLANEL_GerPT_Trim_Resultado!W17+PLANEL_GerPT_Trim_Resultado!W29</f>
        <v>8238.6149710000009</v>
      </c>
      <c r="K15" s="22">
        <f>PLANEL_GerPT_Trim_Resultado!X17+PLANEL_GerPT_Trim_Resultado!X29</f>
        <v>7772.8481709999996</v>
      </c>
      <c r="L15" s="22">
        <f>PLANEL_GerPT_Trim_Resultado!Y17+PLANEL_GerPT_Trim_Resultado!Y29</f>
        <v>8272.4006759999993</v>
      </c>
      <c r="M15" s="22">
        <f>PLANEL_GerPT_Trim_Resultado!Z17+PLANEL_GerPT_Trim_Resultado!Z29</f>
        <v>6673.8812040000003</v>
      </c>
      <c r="N15" s="22">
        <f>PLANEL_GerPT_Trim_Resultado!AA17+PLANEL_GerPT_Trim_Resultado!AA29</f>
        <v>8562.3760660000007</v>
      </c>
      <c r="O15" s="22">
        <f>PLANEL_GerPT_Trim_Resultado!AB17+PLANEL_GerPT_Trim_Resultado!AB29</f>
        <v>8346.6008650000003</v>
      </c>
      <c r="P15" s="22">
        <f>PLANEL_GerPT_Trim_Resultado!AC17+PLANEL_GerPT_Trim_Resultado!AC29</f>
        <v>7947.0012800000004</v>
      </c>
      <c r="Q15" s="22">
        <f>PLANEL_GerPT_Trim_Resultado!AD17+PLANEL_GerPT_Trim_Resultado!AD29</f>
        <v>5127.3539559999999</v>
      </c>
      <c r="R15" s="22">
        <f>PLANEL_GerPT_Trim_Resultado!AE17+PLANEL_GerPT_Trim_Resultado!AE29</f>
        <v>8710.3261120000006</v>
      </c>
      <c r="S15" s="22">
        <f>PLANEL_GerPT_Trim_Resultado!AF17+PLANEL_GerPT_Trim_Resultado!AF29</f>
        <v>7638.6335209999997</v>
      </c>
      <c r="T15" s="22">
        <f>PLANEL_GerPT_Trim_Resultado!AG17+PLANEL_GerPT_Trim_Resultado!AG29</f>
        <v>7829.8208649999997</v>
      </c>
      <c r="U15" s="22">
        <f>PLANEL_GerPT_Trim_Resultado!AH17+PLANEL_GerPT_Trim_Resultado!AH29</f>
        <v>6401.6919159999998</v>
      </c>
      <c r="V15" s="22">
        <f>PLANEL_GerPT_Trim_Resultado!AI17+PLANEL_GerPT_Trim_Resultado!AI29</f>
        <v>8697.5732800000005</v>
      </c>
      <c r="W15" s="22">
        <f>PLANEL_GerPT_Trim_Resultado!AJ17+PLANEL_GerPT_Trim_Resultado!AJ29</f>
        <v>7957.0214649999998</v>
      </c>
      <c r="X15" s="22">
        <f>PLANEL_GerPT_Trim_Resultado!AK17+PLANEL_GerPT_Trim_Resultado!AK29</f>
        <v>7809.7676419999998</v>
      </c>
      <c r="Y15" s="22">
        <f>PLANEL_GerPT_Trim_Resultado!AL17+PLANEL_GerPT_Trim_Resultado!AL29</f>
        <v>6271.7916080000005</v>
      </c>
      <c r="Z15" s="22">
        <f>PLANEL_GerPT_Trim_Resultado!AM17+PLANEL_GerPT_Trim_Resultado!AM29</f>
        <v>8786.1610830000009</v>
      </c>
      <c r="AA15" s="22">
        <f>PLANEL_GerPT_Trim_Resultado!AN17+PLANEL_GerPT_Trim_Resultado!AN29</f>
        <v>7879.5677599999999</v>
      </c>
      <c r="AB15" s="22">
        <f>PLANEL_GerPT_Trim_Resultado!AO17+PLANEL_GerPT_Trim_Resultado!AO29</f>
        <v>6419.7215969999997</v>
      </c>
      <c r="AC15" s="22">
        <f>PLANEL_GerPT_Trim_Resultado!AP17+PLANEL_GerPT_Trim_Resultado!AP29</f>
        <v>6710.0891110000002</v>
      </c>
      <c r="AD15" s="22">
        <f>PLANEL_GerPT_Trim_Resultado!AQ17+PLANEL_GerPT_Trim_Resultado!AQ29</f>
        <v>8950.519112</v>
      </c>
      <c r="AE15" s="22">
        <f>PLANEL_GerPT_Trim_Resultado!AR17+PLANEL_GerPT_Trim_Resultado!AR29</f>
        <v>9142.1169160000009</v>
      </c>
      <c r="AF15" s="22">
        <f>PLANEL_GerPT_Trim_Resultado!AS17+PLANEL_GerPT_Trim_Resultado!AS29</f>
        <v>8025.3648350000003</v>
      </c>
      <c r="AG15" s="22">
        <f>PLANEL_GerPT_Trim_Resultado!AT17+PLANEL_GerPT_Trim_Resultado!AT29</f>
        <v>7373.5629550000003</v>
      </c>
      <c r="AH15" s="22">
        <f>PLANEL_GerPT_Trim_Resultado!AU17+PLANEL_GerPT_Trim_Resultado!AU29</f>
        <v>9565.1860510000006</v>
      </c>
      <c r="AI15" s="22">
        <f>PLANEL_GerPT_Trim_Resultado!AV17+PLANEL_GerPT_Trim_Resultado!AV29</f>
        <v>8749.81286</v>
      </c>
      <c r="AJ15" s="22">
        <f>PLANEL_GerPT_Trim_Resultado!AW17+PLANEL_GerPT_Trim_Resultado!AW29</f>
        <v>9012.4268599999996</v>
      </c>
      <c r="AK15" s="22">
        <f>PLANEL_GerPT_Trim_Resultado!AX17+PLANEL_GerPT_Trim_Resultado!AX29</f>
        <v>7617.9377949999998</v>
      </c>
      <c r="AL15" s="22">
        <f>PLANEL_GerPT_Trim_Resultado!AY17+PLANEL_GerPT_Trim_Resultado!AY29</f>
        <v>9968.4783800000005</v>
      </c>
      <c r="AM15" s="22">
        <f>PLANEL_GerPT_Trim_Resultado!AZ17+PLANEL_GerPT_Trim_Resultado!AZ29</f>
        <v>4188.1432869999999</v>
      </c>
      <c r="AN15" s="22">
        <f>PLANEL_GerPT_Trim_Resultado!BA17+PLANEL_GerPT_Trim_Resultado!BA29</f>
        <v>3743.5744359999999</v>
      </c>
      <c r="AO15" s="22">
        <f>PLANEL_GerPT_Trim_Resultado!BB17+PLANEL_GerPT_Trim_Resultado!BB29</f>
        <v>3426.6626900000001</v>
      </c>
      <c r="AP15" s="22">
        <f>PLANEL_GerPT_Trim_Resultado!BC17+PLANEL_GerPT_Trim_Resultado!BC29</f>
        <v>4505.4268700000002</v>
      </c>
      <c r="AQ15" s="22">
        <f>PLANEL_GerPT_Trim_Resultado!BD17+PLANEL_GerPT_Trim_Resultado!BD29</f>
        <v>7989.6275949999999</v>
      </c>
      <c r="AR15" s="22">
        <f>PLANEL_GerPT_Trim_Resultado!BE17+PLANEL_GerPT_Trim_Resultado!BE29</f>
        <v>8005.4675950000001</v>
      </c>
      <c r="AS15" s="22">
        <f>PLANEL_GerPT_Trim_Resultado!BF17+PLANEL_GerPT_Trim_Resultado!BF29</f>
        <v>6536.9680319999998</v>
      </c>
      <c r="AT15" s="22">
        <f>PLANEL_GerPT_Trim_Resultado!BG17+PLANEL_GerPT_Trim_Resultado!BG29</f>
        <v>8611.9424130000007</v>
      </c>
      <c r="AU15" s="22">
        <f>PLANEL_GerPT_Trim_Resultado!BH17+PLANEL_GerPT_Trim_Resultado!BH29</f>
        <v>10100.471289999999</v>
      </c>
      <c r="AV15" s="22">
        <f>PLANEL_GerPT_Trim_Resultado!BI17+PLANEL_GerPT_Trim_Resultado!BI29</f>
        <v>10106.41129</v>
      </c>
      <c r="AW15" s="22">
        <f>PLANEL_GerPT_Trim_Resultado!BJ17+PLANEL_GerPT_Trim_Resultado!BJ29</f>
        <v>8276.9819659999994</v>
      </c>
      <c r="AX15" s="22">
        <f>PLANEL_GerPT_Trim_Resultado!BK17+PLANEL_GerPT_Trim_Resultado!BK29</f>
        <v>10882.69851</v>
      </c>
      <c r="AY15" s="22">
        <f>PLANEL_GerPT_Trim_Resultado!BL17+PLANEL_GerPT_Trim_Resultado!BL29</f>
        <v>10378.99129</v>
      </c>
      <c r="AZ15" s="22">
        <f>PLANEL_GerPT_Trim_Resultado!BM17+PLANEL_GerPT_Trim_Resultado!BM29</f>
        <v>5355.0712919999996</v>
      </c>
      <c r="BA15" s="22">
        <f>PLANEL_GerPT_Trim_Resultado!BN17+PLANEL_GerPT_Trim_Resultado!BN29</f>
        <v>8491.9019659999994</v>
      </c>
      <c r="BB15" s="22">
        <f>PLANEL_GerPT_Trim_Resultado!BO17+PLANEL_GerPT_Trim_Resultado!BO29</f>
        <v>11165.27851</v>
      </c>
      <c r="BC15" s="22">
        <f>PLANEL_GerPT_Trim_Resultado!BP17+PLANEL_GerPT_Trim_Resultado!BP29</f>
        <v>10650.91129</v>
      </c>
      <c r="BD15" s="22">
        <f>PLANEL_GerPT_Trim_Resultado!BQ17+PLANEL_GerPT_Trim_Resultado!BQ29</f>
        <v>10650.91129</v>
      </c>
      <c r="BE15" s="22">
        <f>PLANEL_GerPT_Trim_Resultado!BR17+PLANEL_GerPT_Trim_Resultado!BR29</f>
        <v>8714.3819660000008</v>
      </c>
      <c r="BF15" s="22">
        <f>PLANEL_GerPT_Trim_Resultado!BS17+PLANEL_GerPT_Trim_Resultado!BS29</f>
        <v>11457.798510000001</v>
      </c>
      <c r="BG15" s="22">
        <f>PLANEL_GerPT_Trim_Resultado!BT17+PLANEL_GerPT_Trim_Resultado!BT29</f>
        <v>10920.191290000001</v>
      </c>
      <c r="BH15" s="22">
        <f>PLANEL_GerPT_Trim_Resultado!BU17+PLANEL_GerPT_Trim_Resultado!BU29</f>
        <v>10396.81129</v>
      </c>
      <c r="BI15" s="22">
        <f>PLANEL_GerPT_Trim_Resultado!BV17+PLANEL_GerPT_Trim_Resultado!BV29</f>
        <v>8934.7019660000005</v>
      </c>
      <c r="BJ15" s="22">
        <f>PLANEL_GerPT_Trim_Resultado!BW17+PLANEL_GerPT_Trim_Resultado!BW29</f>
        <v>11747.478510000001</v>
      </c>
      <c r="BK15" s="22">
        <f>PLANEL_GerPT_Trim_Resultado!BX17+PLANEL_GerPT_Trim_Resultado!BX29</f>
        <v>11185.51129</v>
      </c>
      <c r="BL15" s="22">
        <f>PLANEL_GerPT_Trim_Resultado!BY17+PLANEL_GerPT_Trim_Resultado!BY29</f>
        <v>11185.51129</v>
      </c>
      <c r="BM15" s="22">
        <f>PLANEL_GerPT_Trim_Resultado!BZ17+PLANEL_GerPT_Trim_Resultado!BZ29</f>
        <v>9151.7819660000005</v>
      </c>
      <c r="BN15" s="22">
        <f>PLANEL_GerPT_Trim_Resultado!CA17+PLANEL_GerPT_Trim_Resultado!CA29</f>
        <v>12032.898510000001</v>
      </c>
      <c r="BO15" s="22">
        <f>PLANEL_GerPT_Trim_Resultado!CB17+PLANEL_GerPT_Trim_Resultado!CB29</f>
        <v>8968.6333329999998</v>
      </c>
      <c r="BP15" s="22">
        <f>PLANEL_GerPT_Trim_Resultado!CC17+PLANEL_GerPT_Trim_Resultado!CC29</f>
        <v>8699.3533329999991</v>
      </c>
      <c r="BQ15" s="22">
        <f>PLANEL_GerPT_Trim_Resultado!CD17+PLANEL_GerPT_Trim_Resultado!CD29</f>
        <v>7337.9727270000003</v>
      </c>
      <c r="BR15" s="22">
        <f>PLANEL_GerPT_Trim_Resultado!CE17+PLANEL_GerPT_Trim_Resultado!CE29</f>
        <v>9648.0752520000005</v>
      </c>
      <c r="BS15" s="22">
        <f>PLANEL_GerPT_Trim_Resultado!CF17+PLANEL_GerPT_Trim_Resultado!CF29</f>
        <v>9181.1533330000002</v>
      </c>
      <c r="BT15" s="22">
        <f>PLANEL_GerPT_Trim_Resultado!CG17+PLANEL_GerPT_Trim_Resultado!CG29</f>
        <v>9025.393333</v>
      </c>
      <c r="BU15" s="22">
        <f>PLANEL_GerPT_Trim_Resultado!CH17+PLANEL_GerPT_Trim_Resultado!CH29</f>
        <v>7511.8527270000004</v>
      </c>
      <c r="BV15" s="22">
        <f>PLANEL_GerPT_Trim_Resultado!CI17+PLANEL_GerPT_Trim_Resultado!CI29</f>
        <v>9876.6952519999995</v>
      </c>
      <c r="BW15" s="22">
        <f>PLANEL_GerPT_Trim_Resultado!CJ17+PLANEL_GerPT_Trim_Resultado!CJ29</f>
        <v>9365.9533329999995</v>
      </c>
      <c r="BX15" s="22">
        <f>PLANEL_GerPT_Trim_Resultado!CK17+PLANEL_GerPT_Trim_Resultado!CK29</f>
        <v>9365.9533329999995</v>
      </c>
      <c r="BY15" s="22">
        <f>PLANEL_GerPT_Trim_Resultado!CL17+PLANEL_GerPT_Trim_Resultado!CL29</f>
        <v>7650.0927270000002</v>
      </c>
      <c r="BZ15" s="22">
        <f>PLANEL_GerPT_Trim_Resultado!CM17+PLANEL_GerPT_Trim_Resultado!CM29</f>
        <v>10075.49525</v>
      </c>
      <c r="CA15" s="22">
        <f>PLANEL_GerPT_Trim_Resultado!CN17+PLANEL_GerPT_Trim_Resultado!CN29</f>
        <v>9569.893333</v>
      </c>
      <c r="CB15" s="22">
        <f>PLANEL_GerPT_Trim_Resultado!CO17+PLANEL_GerPT_Trim_Resultado!CO29</f>
        <v>9569.893333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10294.885249999999</v>
      </c>
      <c r="CE15" s="22">
        <f>PLANEL_GerPT_Trim_Resultado!CR17+PLANEL_GerPT_Trim_Resultado!CR29</f>
        <v>9748.7533330000006</v>
      </c>
      <c r="CF15" s="22">
        <f>PLANEL_GerPT_Trim_Resultado!CS17+PLANEL_GerPT_Trim_Resultado!CS29</f>
        <v>9748.7533330000006</v>
      </c>
      <c r="CG15" s="22">
        <f>PLANEL_GerPT_Trim_Resultado!CT17+PLANEL_GerPT_Trim_Resultado!CT29</f>
        <v>7976.252727</v>
      </c>
      <c r="CH15" s="22">
        <f>PLANEL_GerPT_Trim_Resultado!CU17+PLANEL_GerPT_Trim_Resultado!CU29</f>
        <v>10487.295249999999</v>
      </c>
      <c r="CI15" s="22">
        <f>PLANEL_GerPT_Trim_Resultado!CV17+PLANEL_GerPT_Trim_Resultado!CV29</f>
        <v>9026.16</v>
      </c>
      <c r="CJ15" s="22">
        <f>PLANEL_GerPT_Trim_Resultado!CW17+PLANEL_GerPT_Trim_Resultado!CW29</f>
        <v>9026.16</v>
      </c>
      <c r="CK15" s="22">
        <f>PLANEL_GerPT_Trim_Resultado!CX17+PLANEL_GerPT_Trim_Resultado!CX29</f>
        <v>7385.04</v>
      </c>
      <c r="CL15" s="22">
        <f>PLANEL_GerPT_Trim_Resultado!CY17+PLANEL_GerPT_Trim_Resultado!CY29</f>
        <v>9709.9599999999991</v>
      </c>
      <c r="CM15" s="22">
        <f>PLANEL_GerPT_Trim_Resultado!CZ17+PLANEL_GerPT_Trim_Resultado!CZ29</f>
        <v>9083.58</v>
      </c>
      <c r="CN15" s="22">
        <f>PLANEL_GerPT_Trim_Resultado!DA17+PLANEL_GerPT_Trim_Resultado!DA29</f>
        <v>9083.58</v>
      </c>
      <c r="CO15" s="22">
        <f>PLANEL_GerPT_Trim_Resultado!DB17+PLANEL_GerPT_Trim_Resultado!DB29</f>
        <v>7432.02</v>
      </c>
      <c r="CP15" s="22">
        <f>PLANEL_GerPT_Trim_Resultado!DC17+PLANEL_GerPT_Trim_Resultado!DC29</f>
        <v>9771.73</v>
      </c>
      <c r="CQ15" s="22">
        <f>PLANEL_GerPT_Trim_Resultado!DD17+PLANEL_GerPT_Trim_Resultado!DD29</f>
        <v>9160.7999999999993</v>
      </c>
      <c r="CR15" s="22">
        <f>PLANEL_GerPT_Trim_Resultado!DE17+PLANEL_GerPT_Trim_Resultado!DE29</f>
        <v>9160.7999999999993</v>
      </c>
      <c r="CS15" s="22">
        <f>PLANEL_GerPT_Trim_Resultado!DF17+PLANEL_GerPT_Trim_Resultado!DF29</f>
        <v>7495.2</v>
      </c>
      <c r="CT15" s="22">
        <f>PLANEL_GerPT_Trim_Resultado!DG17+PLANEL_GerPT_Trim_Resultado!DG29</f>
        <v>9854.7999999999993</v>
      </c>
      <c r="CU15" s="22">
        <f>PLANEL_GerPT_Trim_Resultado!DH17+PLANEL_GerPT_Trim_Resultado!DH29</f>
        <v>9224.82</v>
      </c>
      <c r="CV15" s="22">
        <f>PLANEL_GerPT_Trim_Resultado!DI17+PLANEL_GerPT_Trim_Resultado!DI29</f>
        <v>9224.82</v>
      </c>
      <c r="CW15" s="22">
        <f>PLANEL_GerPT_Trim_Resultado!DJ17+PLANEL_GerPT_Trim_Resultado!DJ29</f>
        <v>7547.58</v>
      </c>
      <c r="CX15" s="22">
        <f>PLANEL_GerPT_Trim_Resultado!DK17+PLANEL_GerPT_Trim_Resultado!DK29</f>
        <v>9923.67</v>
      </c>
      <c r="CY15" s="71">
        <f>PLANEL_GerPT_Trim_Resultado!DL17+PLANEL_GerPT_Trim_Resultado!DL29</f>
        <v>9322.5</v>
      </c>
      <c r="CZ15" s="71">
        <f>PLANEL_GerPT_Trim_Resultado!DM17+PLANEL_GerPT_Trim_Resultado!DM29</f>
        <v>9322.5</v>
      </c>
      <c r="DA15" s="71">
        <f>PLANEL_GerPT_Trim_Resultado!DN17+PLANEL_GerPT_Trim_Resultado!DN29</f>
        <v>7627.5</v>
      </c>
      <c r="DB15" s="71">
        <f>PLANEL_GerPT_Trim_Resultado!DO17+PLANEL_GerPT_Trim_Resultado!DO29</f>
        <v>10028.75</v>
      </c>
      <c r="DC15" s="22">
        <f>PLANEL_GerPT_Trim_Resultado!DP17+PLANEL_GerPT_Trim_Resultado!DP29</f>
        <v>9385.86</v>
      </c>
      <c r="DD15" s="22">
        <f>PLANEL_GerPT_Trim_Resultado!DQ17+PLANEL_GerPT_Trim_Resultado!DQ29</f>
        <v>9385.86</v>
      </c>
      <c r="DE15" s="22">
        <f>PLANEL_GerPT_Trim_Resultado!DR17+PLANEL_GerPT_Trim_Resultado!DR29</f>
        <v>7679.34</v>
      </c>
      <c r="DF15" s="22">
        <f>PLANEL_GerPT_Trim_Resultado!DS17+PLANEL_GerPT_Trim_Resultado!DS29</f>
        <v>10096.91</v>
      </c>
      <c r="DG15" s="22">
        <f>PLANEL_GerPT_Trim_Resultado!DT17+PLANEL_GerPT_Trim_Resultado!DT29</f>
        <v>9474.2999999999993</v>
      </c>
      <c r="DH15" s="22">
        <f>PLANEL_GerPT_Trim_Resultado!DU17+PLANEL_GerPT_Trim_Resultado!DU29</f>
        <v>9474.2999999999993</v>
      </c>
      <c r="DI15" s="22">
        <f>PLANEL_GerPT_Trim_Resultado!DV17+PLANEL_GerPT_Trim_Resultado!DV29</f>
        <v>7751.7</v>
      </c>
      <c r="DJ15" s="22">
        <f>PLANEL_GerPT_Trim_Resultado!DW17+PLANEL_GerPT_Trim_Resultado!DW29</f>
        <v>10192.049999999999</v>
      </c>
      <c r="DK15" s="22">
        <f>PLANEL_GerPT_Trim_Resultado!DX17+PLANEL_GerPT_Trim_Resultado!DX29</f>
        <v>9548.2199999999993</v>
      </c>
      <c r="DL15" s="22">
        <f>PLANEL_GerPT_Trim_Resultado!DY17+PLANEL_GerPT_Trim_Resultado!DY29</f>
        <v>9548.2199999999993</v>
      </c>
      <c r="DM15" s="22">
        <f>PLANEL_GerPT_Trim_Resultado!DZ17+PLANEL_GerPT_Trim_Resultado!DZ29</f>
        <v>7665.84</v>
      </c>
      <c r="DN15" s="22">
        <f>PLANEL_GerPT_Trim_Resultado!EA17+PLANEL_GerPT_Trim_Resultado!EA29</f>
        <v>10271.57</v>
      </c>
      <c r="DO15" s="22">
        <f>PLANEL_GerPT_Trim_Resultado!EB17+PLANEL_GerPT_Trim_Resultado!EB29</f>
        <v>9632.7000000000007</v>
      </c>
      <c r="DP15" s="22">
        <f>PLANEL_GerPT_Trim_Resultado!EC17+PLANEL_GerPT_Trim_Resultado!EC29</f>
        <v>9632.7000000000007</v>
      </c>
      <c r="DQ15" s="22">
        <f>PLANEL_GerPT_Trim_Resultado!ED17+PLANEL_GerPT_Trim_Resultado!ED29</f>
        <v>7881.3</v>
      </c>
      <c r="DR15" s="22">
        <f>PLANEL_GerPT_Trim_Resultado!EE17+PLANEL_GerPT_Trim_Resultado!EE29</f>
        <v>10362.450000000001</v>
      </c>
      <c r="DS15" s="22">
        <f>PLANEL_GerPT_Trim_Resultado!EF17+PLANEL_GerPT_Trim_Resultado!EF29</f>
        <v>9672.2999999999993</v>
      </c>
      <c r="DT15" s="22">
        <f>PLANEL_GerPT_Trim_Resultado!EG17+PLANEL_GerPT_Trim_Resultado!EG29</f>
        <v>9672.2999999999993</v>
      </c>
      <c r="DU15" s="22">
        <f>PLANEL_GerPT_Trim_Resultado!EH17+PLANEL_GerPT_Trim_Resultado!EH29</f>
        <v>7913.7</v>
      </c>
      <c r="DV15" s="22">
        <f>PLANEL_GerPT_Trim_Resultado!EI17+PLANEL_GerPT_Trim_Resultado!EI29</f>
        <v>10405.049999999999</v>
      </c>
      <c r="DW15" s="22">
        <f>PLANEL_GerPT_Trim_Resultado!EJ17+PLANEL_GerPT_Trim_Resultado!EJ29</f>
        <v>9734.34</v>
      </c>
      <c r="DX15" s="22">
        <f>PLANEL_GerPT_Trim_Resultado!EK17+PLANEL_GerPT_Trim_Resultado!EK29</f>
        <v>9734.34</v>
      </c>
      <c r="DY15" s="22">
        <f>PLANEL_GerPT_Trim_Resultado!EL17+PLANEL_GerPT_Trim_Resultado!EL29</f>
        <v>7964.46</v>
      </c>
      <c r="DZ15" s="22">
        <f>PLANEL_GerPT_Trim_Resultado!EM17+PLANEL_GerPT_Trim_Resultado!EM29</f>
        <v>10471.790000000001</v>
      </c>
      <c r="EA15" s="22">
        <f>PLANEL_GerPT_Trim_Resultado!EN17+PLANEL_GerPT_Trim_Resultado!EN29</f>
        <v>9783.84</v>
      </c>
      <c r="EB15" s="22">
        <f>PLANEL_GerPT_Trim_Resultado!EO17+PLANEL_GerPT_Trim_Resultado!EO29</f>
        <v>9783.84</v>
      </c>
      <c r="EC15" s="22">
        <f>PLANEL_GerPT_Trim_Resultado!EP17+PLANEL_GerPT_Trim_Resultado!EP29</f>
        <v>8004.96</v>
      </c>
      <c r="ED15" s="22">
        <f>PLANEL_GerPT_Trim_Resultado!EQ17+PLANEL_GerPT_Trim_Resultado!EQ29</f>
        <v>10525.04</v>
      </c>
      <c r="EE15" s="22">
        <f>PLANEL_GerPT_Trim_Resultado!ER17+PLANEL_GerPT_Trim_Resultado!ER29</f>
        <v>9840.6</v>
      </c>
      <c r="EF15" s="22">
        <f>PLANEL_GerPT_Trim_Resultado!ES17+PLANEL_GerPT_Trim_Resultado!ES29</f>
        <v>9840.6</v>
      </c>
      <c r="EG15" s="22">
        <f>PLANEL_GerPT_Trim_Resultado!ET17+PLANEL_GerPT_Trim_Resultado!ET29</f>
        <v>8051.4</v>
      </c>
      <c r="EH15" s="22">
        <f>PLANEL_GerPT_Trim_Resultado!EU17+PLANEL_GerPT_Trim_Resultado!EU29</f>
        <v>10586.1</v>
      </c>
      <c r="EI15" s="22">
        <f>PLANEL_GerPT_Trim_Resultado!EV17+PLANEL_GerPT_Trim_Resultado!EV29</f>
        <v>9928.3799999999992</v>
      </c>
      <c r="EJ15" s="22">
        <f>PLANEL_GerPT_Trim_Resultado!EW17+PLANEL_GerPT_Trim_Resultado!EW29</f>
        <v>9928.3799999999992</v>
      </c>
      <c r="EK15" s="22">
        <f>PLANEL_GerPT_Trim_Resultado!EX17+PLANEL_GerPT_Trim_Resultado!EX29</f>
        <v>8123.22</v>
      </c>
      <c r="EL15" s="22">
        <f>PLANEL_GerPT_Trim_Resultado!EY17+PLANEL_GerPT_Trim_Resultado!EY29</f>
        <v>10481.73</v>
      </c>
      <c r="EM15" s="22">
        <f>PLANEL_GerPT_Trim_Resultado!EZ17+PLANEL_GerPT_Trim_Resultado!EZ29</f>
        <v>9999.66</v>
      </c>
      <c r="EN15" s="22">
        <f>PLANEL_GerPT_Trim_Resultado!FA17+PLANEL_GerPT_Trim_Resultado!FA29</f>
        <v>9999.66</v>
      </c>
      <c r="EO15" s="22">
        <f>PLANEL_GerPT_Trim_Resultado!FB17+PLANEL_GerPT_Trim_Resultado!FB29</f>
        <v>8181.54</v>
      </c>
      <c r="EP15" s="22">
        <f>PLANEL_GerPT_Trim_Resultado!FC17+PLANEL_GerPT_Trim_Resultado!FC29</f>
        <v>10757.21</v>
      </c>
    </row>
    <row r="16" spans="2:258" x14ac:dyDescent="0.3">
      <c r="B16" s="21" t="s">
        <v>53</v>
      </c>
      <c r="C16" s="22">
        <f>PLANEL_GerPT_Trim_Resultado!P377</f>
        <v>298.00549999999998</v>
      </c>
      <c r="D16" s="22">
        <f>PLANEL_GerPT_Trim_Resultado!Q377</f>
        <v>233.56700000000001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294.39550000000003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294.39550000000003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270.93049999999999</v>
      </c>
      <c r="O16" s="22">
        <f>PLANEL_GerPT_Trim_Resultado!AB377</f>
        <v>455.76249999999999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576.69749999999999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630.12549999999999</v>
      </c>
      <c r="X16" s="22">
        <f>PLANEL_GerPT_Trim_Resultado!AK377</f>
        <v>648.89750000000004</v>
      </c>
      <c r="Y16" s="22">
        <f>PLANEL_GerPT_Trim_Resultado!AL377</f>
        <v>486.44749999999999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608.28499999999997</v>
      </c>
      <c r="AC16" s="22">
        <f>PLANEL_GerPT_Trim_Resultado!AP377</f>
        <v>423.45299999999997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638.24800000000005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611.173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3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992.77236114999994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1093.06617893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1584.3704090700001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1539.9045607999999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1937.7780436099999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1035.4288290700001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2007.9852217999999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1457.1590316100001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2956.6717130699999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2205.0858687999998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3411.8528763999998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3199.8410570699998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2329.6966688000002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3769.6792520700001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3723.6458536099999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2525.1378410699999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2782.7000812000001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3236.07063707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3370.5263536100001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2172.6278370700002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3658.9419027999998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4541.5265370699999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3185.4428321700002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3144.9393448000001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5088.9641701700002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3429.7931056000002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4987.7522070699997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4263.6833687999997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5102.2080430699998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4019.7026056000004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3230.7531960700003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5543.2840758000002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8889.0979790700003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7671.7981125999995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5617.6212506700003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6097.6622459999999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8888.9117006699998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7671.5186950000007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5617.6212506700003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5919.1578669999999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8888.9117006699998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7671.5186950000007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6188.7252456699998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7467.4494219999997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10450.658151669999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9006.1917780000003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7356.2546236800008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8330.2718775100002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11658.613661679999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10041.529850000001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7356.17516368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8096.5558675100001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11658.487248680001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10041.421496000001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9781.7938666800001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9419.6833345099985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15517.42609368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13349.083364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10681.734369919999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12109.772965689999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16949.98595292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14576.081960400001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11744.467885919999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13321.757953689999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18647.325711919999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16023.73463938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12804.001505119999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14528.728748090001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20337.467276119998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17467.510158180001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13990.33257232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15880.507263490001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22230.432791320003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19083.937269980001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15002.934431719999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17039.701412540002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23854.405920720001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20461.754384079999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15903.57643492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18063.804471939999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25288.23384592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21689.674486880001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17709.8121378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20120.301809600001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28167.8421628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24151.326652199998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18096.187082699998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20536.023143269998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28746.831407700003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24686.439629549997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17774.161438200001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20147.725062400001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28200.320473200001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24255.205457800002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21516.1614352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24400.2676784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34153.915062200002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29357.837470800001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23088.674400200001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26187.214229399997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36655.6402352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31502.173332800001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23985.972448200002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27206.871102399997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38083.159859200001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32725.761579800001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24958.351703200002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28311.847528399998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39630.126849200002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34051.733291800003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25768.314607200002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29232.259919399999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40918.704199200001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35156.228161799998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26756.251851200002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30354.915874399998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42490.422539200001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36503.415311800003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27116.8401992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30764.675364399998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43064.085819200001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36995.126691800004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27357.972194200003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31038.6889944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43447.704909200002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37323.943051800001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28158.945934200001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31948.8864244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44721.981309200004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38416.179971799997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29238.857524200001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33176.058684399999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46440.022479200001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39888.786681800004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30404.0433242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34500.133464400002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44278.326514200002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41477.676411799999</v>
      </c>
    </row>
    <row r="19" spans="2:146" x14ac:dyDescent="0.3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5.0967799999999999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137.46278000000001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132.08760000000001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497.85969999999998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320.00200000000001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541.14970000000005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394.649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495.77839999999998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418.14552659999998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548.94970000000001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421.86900000000003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963.21770310000011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740.93669469999998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1951.753933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1501.349179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1951.753933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1501.349179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1707.4397330000002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1313.4151790000001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1459.2770130000001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1122.5207789999999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2619.4283890000002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2014.9449145999999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3694.8144220000004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2842.1649399999997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4775.5124349999996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3673.4711040000002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5852.7504440000002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4502.115726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6947.2543759999999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5344.0418280000004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8057.667985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6198.206142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9170.0055580000007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7053.8504290000001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10269.238979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7899.4145990000006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11489.458043000001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8838.0446479999991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12653.309603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9733.315079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13788.529893000001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10606.561458999999</v>
      </c>
    </row>
    <row r="22" spans="2:146" x14ac:dyDescent="0.3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3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3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3461.2072400000002</v>
      </c>
      <c r="AZ24" s="32">
        <f>PLANEL_GerPT_Trim_Resultado!BM101</f>
        <v>3461.2072400000002</v>
      </c>
      <c r="BA24" s="32">
        <f>PLANEL_GerPT_Trim_Resultado!BN101</f>
        <v>3461.2072400000002</v>
      </c>
      <c r="BB24" s="32">
        <f>PLANEL_GerPT_Trim_Resultado!BO101</f>
        <v>3461.2072400000002</v>
      </c>
      <c r="BC24" s="32">
        <f>PLANEL_GerPT_Trim_Resultado!BP101</f>
        <v>4942.9154280000002</v>
      </c>
      <c r="BD24" s="32">
        <f>PLANEL_GerPT_Trim_Resultado!BQ101</f>
        <v>5282.2777210000004</v>
      </c>
      <c r="BE24" s="32">
        <f>PLANEL_GerPT_Trim_Resultado!BR101</f>
        <v>5282.2777210000004</v>
      </c>
      <c r="BF24" s="32">
        <f>PLANEL_GerPT_Trim_Resultado!BS101</f>
        <v>5303.6437900000001</v>
      </c>
      <c r="BG24" s="32">
        <f>PLANEL_GerPT_Trim_Resultado!BT101</f>
        <v>6775.8772769999996</v>
      </c>
      <c r="BH24" s="32">
        <f>PLANEL_GerPT_Trim_Resultado!BU101</f>
        <v>4896.497437</v>
      </c>
      <c r="BI24" s="32">
        <f>PLANEL_GerPT_Trim_Resultado!BV101</f>
        <v>6775.8772769999996</v>
      </c>
      <c r="BJ24" s="32">
        <f>PLANEL_GerPT_Trim_Resultado!BW101</f>
        <v>6775.8772769999996</v>
      </c>
      <c r="BK24" s="32">
        <f>PLANEL_GerPT_Trim_Resultado!BX101</f>
        <v>6775.8772769999996</v>
      </c>
      <c r="BL24" s="32">
        <f>PLANEL_GerPT_Trim_Resultado!BY101</f>
        <v>6775.8772769999996</v>
      </c>
      <c r="BM24" s="32">
        <f>PLANEL_GerPT_Trim_Resultado!BZ101</f>
        <v>6775.8772769999996</v>
      </c>
      <c r="BN24" s="32">
        <f>PLANEL_GerPT_Trim_Resultado!CA101</f>
        <v>6775.8772769999996</v>
      </c>
      <c r="BO24" s="32">
        <f>PLANEL_GerPT_Trim_Resultado!CB101</f>
        <v>6775.8772769999996</v>
      </c>
      <c r="BP24" s="32">
        <f>PLANEL_GerPT_Trim_Resultado!CC101</f>
        <v>6708.7600869999997</v>
      </c>
      <c r="BQ24" s="32">
        <f>PLANEL_GerPT_Trim_Resultado!CD101</f>
        <v>6775.8772769999996</v>
      </c>
      <c r="BR24" s="32">
        <f>PLANEL_GerPT_Trim_Resultado!CE101</f>
        <v>6775.8772769999996</v>
      </c>
      <c r="BS24" s="32">
        <f>PLANEL_GerPT_Trim_Resultado!CF101</f>
        <v>6775.8772769999996</v>
      </c>
      <c r="BT24" s="32">
        <f>PLANEL_GerPT_Trim_Resultado!CG101</f>
        <v>6775.8772769999996</v>
      </c>
      <c r="BU24" s="32">
        <f>PLANEL_GerPT_Trim_Resultado!CH101</f>
        <v>6775.8772769999996</v>
      </c>
      <c r="BV24" s="32">
        <f>PLANEL_GerPT_Trim_Resultado!CI101</f>
        <v>6775.8772769999996</v>
      </c>
      <c r="BW24" s="32">
        <f>PLANEL_GerPT_Trim_Resultado!CJ101</f>
        <v>6775.8772769999996</v>
      </c>
      <c r="BX24" s="32">
        <f>PLANEL_GerPT_Trim_Resultado!CK101</f>
        <v>6775.8772769999996</v>
      </c>
      <c r="BY24" s="32">
        <f>PLANEL_GerPT_Trim_Resultado!CL101</f>
        <v>6775.8772769999996</v>
      </c>
      <c r="BZ24" s="32">
        <f>PLANEL_GerPT_Trim_Resultado!CM101</f>
        <v>6775.8772769999996</v>
      </c>
      <c r="CA24" s="32">
        <f>PLANEL_GerPT_Trim_Resultado!CN101</f>
        <v>6775.8772769999996</v>
      </c>
      <c r="CB24" s="32">
        <f>PLANEL_GerPT_Trim_Resultado!CO101</f>
        <v>6775.8772769999996</v>
      </c>
      <c r="CC24" s="32">
        <f>PLANEL_GerPT_Trim_Resultado!CP101</f>
        <v>6775.8772769999996</v>
      </c>
      <c r="CD24" s="32">
        <f>PLANEL_GerPT_Trim_Resultado!CQ101</f>
        <v>6775.8772769999996</v>
      </c>
      <c r="CE24" s="32">
        <f>PLANEL_GerPT_Trim_Resultado!CR101</f>
        <v>6775.8772769999996</v>
      </c>
      <c r="CF24" s="32">
        <f>PLANEL_GerPT_Trim_Resultado!CS101</f>
        <v>5471.5282939999997</v>
      </c>
      <c r="CG24" s="32">
        <f>PLANEL_GerPT_Trim_Resultado!CT101</f>
        <v>6775.8772769999996</v>
      </c>
      <c r="CH24" s="32">
        <f>PLANEL_GerPT_Trim_Resultado!CU101</f>
        <v>6775.8772769999996</v>
      </c>
      <c r="CI24" s="32">
        <f>PLANEL_GerPT_Trim_Resultado!CV101</f>
        <v>6775.8772769999996</v>
      </c>
      <c r="CJ24" s="32">
        <f>PLANEL_GerPT_Trim_Resultado!CW101</f>
        <v>6775.8772769999996</v>
      </c>
      <c r="CK24" s="32">
        <f>PLANEL_GerPT_Trim_Resultado!CX101</f>
        <v>6775.8772769999996</v>
      </c>
      <c r="CL24" s="32">
        <f>PLANEL_GerPT_Trim_Resultado!CY101</f>
        <v>6775.8772769999996</v>
      </c>
      <c r="CM24" s="32">
        <f>PLANEL_GerPT_Trim_Resultado!CZ101</f>
        <v>6775.8772769999996</v>
      </c>
      <c r="CN24" s="32">
        <f>PLANEL_GerPT_Trim_Resultado!DA101</f>
        <v>6775.8772769999996</v>
      </c>
      <c r="CO24" s="32">
        <f>PLANEL_GerPT_Trim_Resultado!DB101</f>
        <v>5720.0465430000004</v>
      </c>
      <c r="CP24" s="32">
        <f>PLANEL_GerPT_Trim_Resultado!DC101</f>
        <v>6775.8772769999996</v>
      </c>
      <c r="CQ24" s="32">
        <f>PLANEL_GerPT_Trim_Resultado!DD101</f>
        <v>6775.8772769999996</v>
      </c>
      <c r="CR24" s="32">
        <f>PLANEL_GerPT_Trim_Resultado!DE101</f>
        <v>6775.8772769999996</v>
      </c>
      <c r="CS24" s="32">
        <f>PLANEL_GerPT_Trim_Resultado!DF101</f>
        <v>6775.8772769999996</v>
      </c>
      <c r="CT24" s="32">
        <f>PLANEL_GerPT_Trim_Resultado!DG101</f>
        <v>6775.8772769999996</v>
      </c>
      <c r="CU24" s="32">
        <f>PLANEL_GerPT_Trim_Resultado!DH101</f>
        <v>6775.8772769999996</v>
      </c>
      <c r="CV24" s="32">
        <f>PLANEL_GerPT_Trim_Resultado!DI101</f>
        <v>6775.8772769999996</v>
      </c>
      <c r="CW24" s="32">
        <f>PLANEL_GerPT_Trim_Resultado!DJ101</f>
        <v>6775.8772769999996</v>
      </c>
      <c r="CX24" s="32">
        <f>PLANEL_GerPT_Trim_Resultado!DK101</f>
        <v>6775.8772769999996</v>
      </c>
      <c r="CY24" s="75">
        <f>PLANEL_GerPT_Trim_Resultado!DL101</f>
        <v>6775.8772769999996</v>
      </c>
      <c r="CZ24" s="75">
        <f>PLANEL_GerPT_Trim_Resultado!DM101</f>
        <v>6775.8772769999996</v>
      </c>
      <c r="DA24" s="75">
        <f>PLANEL_GerPT_Trim_Resultado!DN101</f>
        <v>6775.8772769999996</v>
      </c>
      <c r="DB24" s="75">
        <f>PLANEL_GerPT_Trim_Resultado!DO101</f>
        <v>6775.8772769999996</v>
      </c>
      <c r="DC24" s="32">
        <f>PLANEL_GerPT_Trim_Resultado!DP101</f>
        <v>6775.8772769999996</v>
      </c>
      <c r="DD24" s="32">
        <f>PLANEL_GerPT_Trim_Resultado!DQ101</f>
        <v>6775.8772769999996</v>
      </c>
      <c r="DE24" s="32">
        <f>PLANEL_GerPT_Trim_Resultado!DR101</f>
        <v>4829.3802470000001</v>
      </c>
      <c r="DF24" s="32">
        <f>PLANEL_GerPT_Trim_Resultado!DS101</f>
        <v>6775.8772769999996</v>
      </c>
      <c r="DG24" s="32">
        <f>PLANEL_GerPT_Trim_Resultado!DT101</f>
        <v>6775.8772769999996</v>
      </c>
      <c r="DH24" s="32">
        <f>PLANEL_GerPT_Trim_Resultado!DU101</f>
        <v>6775.8772769999996</v>
      </c>
      <c r="DI24" s="32">
        <f>PLANEL_GerPT_Trim_Resultado!DV101</f>
        <v>6775.8772769999996</v>
      </c>
      <c r="DJ24" s="32">
        <f>PLANEL_GerPT_Trim_Resultado!DW101</f>
        <v>6775.8772769999996</v>
      </c>
      <c r="DK24" s="32">
        <f>PLANEL_GerPT_Trim_Resultado!DX101</f>
        <v>6775.8772769999996</v>
      </c>
      <c r="DL24" s="32">
        <f>PLANEL_GerPT_Trim_Resultado!DY101</f>
        <v>6708.7600869999997</v>
      </c>
      <c r="DM24" s="32">
        <f>PLANEL_GerPT_Trim_Resultado!DZ101</f>
        <v>6775.8772769999996</v>
      </c>
      <c r="DN24" s="32">
        <f>PLANEL_GerPT_Trim_Resultado!EA101</f>
        <v>6775.8772769999996</v>
      </c>
      <c r="DO24" s="32">
        <f>PLANEL_GerPT_Trim_Resultado!EB101</f>
        <v>6775.8772769999996</v>
      </c>
      <c r="DP24" s="32">
        <f>PLANEL_GerPT_Trim_Resultado!EC101</f>
        <v>6775.8772769999996</v>
      </c>
      <c r="DQ24" s="32">
        <f>PLANEL_GerPT_Trim_Resultado!ED101</f>
        <v>6775.8772769999996</v>
      </c>
      <c r="DR24" s="32">
        <f>PLANEL_GerPT_Trim_Resultado!EE101</f>
        <v>6775.8772769999996</v>
      </c>
      <c r="DS24" s="32">
        <f>PLANEL_GerPT_Trim_Resultado!EF101</f>
        <v>6775.8772769999996</v>
      </c>
      <c r="DT24" s="32">
        <f>PLANEL_GerPT_Trim_Resultado!EG101</f>
        <v>6522.0341509999998</v>
      </c>
      <c r="DU24" s="32">
        <f>PLANEL_GerPT_Trim_Resultado!EH101</f>
        <v>6708.7600869999997</v>
      </c>
      <c r="DV24" s="32">
        <f>PLANEL_GerPT_Trim_Resultado!EI101</f>
        <v>6775.8772769999996</v>
      </c>
      <c r="DW24" s="32">
        <f>PLANEL_GerPT_Trim_Resultado!EJ101</f>
        <v>6775.8772769999996</v>
      </c>
      <c r="DX24" s="32">
        <f>PLANEL_GerPT_Trim_Resultado!EK101</f>
        <v>6775.8772769999996</v>
      </c>
      <c r="DY24" s="32">
        <f>PLANEL_GerPT_Trim_Resultado!EL101</f>
        <v>6775.8772769999996</v>
      </c>
      <c r="DZ24" s="32">
        <f>PLANEL_GerPT_Trim_Resultado!EM101</f>
        <v>6775.8772769999996</v>
      </c>
      <c r="EA24" s="32">
        <f>PLANEL_GerPT_Trim_Resultado!EN101</f>
        <v>6775.8772769999996</v>
      </c>
      <c r="EB24" s="32">
        <f>PLANEL_GerPT_Trim_Resultado!EO101</f>
        <v>6775.8772769999996</v>
      </c>
      <c r="EC24" s="32">
        <f>PLANEL_GerPT_Trim_Resultado!EP101</f>
        <v>6775.8772769999996</v>
      </c>
      <c r="ED24" s="32">
        <f>PLANEL_GerPT_Trim_Resultado!EQ101</f>
        <v>6775.8772769999996</v>
      </c>
      <c r="EE24" s="32">
        <f>PLANEL_GerPT_Trim_Resultado!ER101</f>
        <v>5471.5282939999997</v>
      </c>
      <c r="EF24" s="32">
        <f>PLANEL_GerPT_Trim_Resultado!ES101</f>
        <v>6775.8772769999996</v>
      </c>
      <c r="EG24" s="32">
        <f>PLANEL_GerPT_Trim_Resultado!ET101</f>
        <v>6775.8772769999996</v>
      </c>
      <c r="EH24" s="32">
        <f>PLANEL_GerPT_Trim_Resultado!EU101</f>
        <v>6775.8772769999996</v>
      </c>
      <c r="EI24" s="32">
        <f>PLANEL_GerPT_Trim_Resultado!EV101</f>
        <v>6775.8772769999996</v>
      </c>
      <c r="EJ24" s="32">
        <f>PLANEL_GerPT_Trim_Resultado!EW101</f>
        <v>6775.8772769999996</v>
      </c>
      <c r="EK24" s="32">
        <f>PLANEL_GerPT_Trim_Resultado!EX101</f>
        <v>6708.7600869999997</v>
      </c>
      <c r="EL24" s="32">
        <f>PLANEL_GerPT_Trim_Resultado!EY101</f>
        <v>6775.8772769999996</v>
      </c>
      <c r="EM24" s="32">
        <f>PLANEL_GerPT_Trim_Resultado!EZ101</f>
        <v>5471.5282939999997</v>
      </c>
      <c r="EN24" s="32">
        <f>PLANEL_GerPT_Trim_Resultado!FA101</f>
        <v>6775.8772769999996</v>
      </c>
      <c r="EO24" s="32">
        <f>PLANEL_GerPT_Trim_Resultado!FB101</f>
        <v>6775.8772769999996</v>
      </c>
      <c r="EP24" s="32">
        <f>PLANEL_GerPT_Trim_Resultado!FC101</f>
        <v>6775.8772769999996</v>
      </c>
    </row>
    <row r="25" spans="2:146" x14ac:dyDescent="0.3">
      <c r="B25" s="27" t="s">
        <v>9</v>
      </c>
      <c r="C25" s="28">
        <f>SUM(C4:C24)</f>
        <v>88575.197314850011</v>
      </c>
      <c r="D25" s="28">
        <f t="shared" ref="D25:BO25" si="0">SUM(D4:D24)</f>
        <v>84766.325723460002</v>
      </c>
      <c r="E25" s="28">
        <f t="shared" si="0"/>
        <v>83382.816417149996</v>
      </c>
      <c r="F25" s="28">
        <f t="shared" si="0"/>
        <v>87332.361391930026</v>
      </c>
      <c r="G25" s="28">
        <f t="shared" si="0"/>
        <v>87345.732107070013</v>
      </c>
      <c r="H25" s="28">
        <f t="shared" si="0"/>
        <v>83663.332527800012</v>
      </c>
      <c r="I25" s="28">
        <f t="shared" si="0"/>
        <v>83285.009046910011</v>
      </c>
      <c r="J25" s="28">
        <f t="shared" si="0"/>
        <v>86804.318057610013</v>
      </c>
      <c r="K25" s="28">
        <f t="shared" si="0"/>
        <v>91283.281291070016</v>
      </c>
      <c r="L25" s="28">
        <f t="shared" si="0"/>
        <v>87387.737166800012</v>
      </c>
      <c r="M25" s="28">
        <f t="shared" si="0"/>
        <v>86981.448527270026</v>
      </c>
      <c r="N25" s="28">
        <f t="shared" si="0"/>
        <v>90710.28511071</v>
      </c>
      <c r="O25" s="28">
        <f t="shared" si="0"/>
        <v>93429.269933070012</v>
      </c>
      <c r="P25" s="28">
        <f t="shared" si="0"/>
        <v>89500.515623600004</v>
      </c>
      <c r="Q25" s="28">
        <f t="shared" si="0"/>
        <v>89101.907235870007</v>
      </c>
      <c r="R25" s="28">
        <f t="shared" si="0"/>
        <v>92836.01547459999</v>
      </c>
      <c r="S25" s="28">
        <f t="shared" si="0"/>
        <v>98476.063984070017</v>
      </c>
      <c r="T25" s="28">
        <f t="shared" si="0"/>
        <v>94359.611525799992</v>
      </c>
      <c r="U25" s="28">
        <f t="shared" si="0"/>
        <v>93935.813917070001</v>
      </c>
      <c r="V25" s="28">
        <f t="shared" si="0"/>
        <v>97878.489197610033</v>
      </c>
      <c r="W25" s="28">
        <f t="shared" si="0"/>
        <v>103588.10981306998</v>
      </c>
      <c r="X25" s="28">
        <f t="shared" si="0"/>
        <v>99290.360907400012</v>
      </c>
      <c r="Y25" s="28">
        <f t="shared" si="0"/>
        <v>98849.919125370012</v>
      </c>
      <c r="Z25" s="28">
        <f t="shared" si="0"/>
        <v>102968.92176021003</v>
      </c>
      <c r="AA25" s="28">
        <f t="shared" si="0"/>
        <v>108662.20454067002</v>
      </c>
      <c r="AB25" s="28">
        <f t="shared" si="0"/>
        <v>104181.1862228</v>
      </c>
      <c r="AC25" s="28">
        <f t="shared" si="0"/>
        <v>103722.80977907</v>
      </c>
      <c r="AD25" s="28">
        <f t="shared" si="0"/>
        <v>108022.1175636</v>
      </c>
      <c r="AE25" s="28">
        <f t="shared" si="0"/>
        <v>112931.82769617</v>
      </c>
      <c r="AF25" s="28">
        <f t="shared" si="0"/>
        <v>107972.26220680001</v>
      </c>
      <c r="AG25" s="28">
        <f t="shared" si="0"/>
        <v>107256.76985017002</v>
      </c>
      <c r="AH25" s="28">
        <f t="shared" si="0"/>
        <v>111742.7600926</v>
      </c>
      <c r="AI25" s="28">
        <f t="shared" si="0"/>
        <v>116875.96292707001</v>
      </c>
      <c r="AJ25" s="28">
        <f t="shared" si="0"/>
        <v>112121.82455230002</v>
      </c>
      <c r="AK25" s="28">
        <f t="shared" si="0"/>
        <v>112028.78720407003</v>
      </c>
      <c r="AL25" s="28">
        <f t="shared" si="0"/>
        <v>116184.78551630002</v>
      </c>
      <c r="AM25" s="28">
        <f t="shared" si="0"/>
        <v>115898.36274476998</v>
      </c>
      <c r="AN25" s="28">
        <f t="shared" si="0"/>
        <v>112184.82621370003</v>
      </c>
      <c r="AO25" s="28">
        <f t="shared" si="0"/>
        <v>111494.02867397002</v>
      </c>
      <c r="AP25" s="28">
        <f t="shared" si="0"/>
        <v>115301.60545850001</v>
      </c>
      <c r="AQ25" s="28">
        <f t="shared" si="0"/>
        <v>118535.69294757002</v>
      </c>
      <c r="AR25" s="28">
        <f t="shared" si="0"/>
        <v>113583.53358790002</v>
      </c>
      <c r="AS25" s="28">
        <f t="shared" si="0"/>
        <v>113647.12181557002</v>
      </c>
      <c r="AT25" s="28">
        <f t="shared" si="0"/>
        <v>117401.27572090004</v>
      </c>
      <c r="AU25" s="28">
        <f t="shared" si="0"/>
        <v>121306.34619357003</v>
      </c>
      <c r="AV25" s="28">
        <f t="shared" si="0"/>
        <v>116048.55571590002</v>
      </c>
      <c r="AW25" s="28">
        <f t="shared" si="0"/>
        <v>116231.48332557002</v>
      </c>
      <c r="AX25" s="28">
        <f t="shared" si="0"/>
        <v>120156.71001190004</v>
      </c>
      <c r="AY25" s="28">
        <f t="shared" si="0"/>
        <v>124876.54878787002</v>
      </c>
      <c r="AZ25" s="28">
        <f t="shared" si="0"/>
        <v>120219.06852120002</v>
      </c>
      <c r="BA25" s="28">
        <f t="shared" si="0"/>
        <v>119610.67554487003</v>
      </c>
      <c r="BB25" s="28">
        <f t="shared" si="0"/>
        <v>123705.52509520004</v>
      </c>
      <c r="BC25" s="28">
        <f t="shared" si="0"/>
        <v>129360.93756868003</v>
      </c>
      <c r="BD25" s="28">
        <f t="shared" si="0"/>
        <v>126420.74546651002</v>
      </c>
      <c r="BE25" s="28">
        <f t="shared" si="0"/>
        <v>123619.61047868001</v>
      </c>
      <c r="BF25" s="28">
        <f t="shared" si="0"/>
        <v>127895.99017000003</v>
      </c>
      <c r="BG25" s="28">
        <f t="shared" si="0"/>
        <v>133735.31481668001</v>
      </c>
      <c r="BH25" s="28">
        <f t="shared" si="0"/>
        <v>127579.13170351001</v>
      </c>
      <c r="BI25" s="28">
        <f t="shared" si="0"/>
        <v>127894.06276068004</v>
      </c>
      <c r="BJ25" s="28">
        <f t="shared" si="0"/>
        <v>132353.10749200001</v>
      </c>
      <c r="BK25" s="28">
        <f t="shared" si="0"/>
        <v>137687.41752968001</v>
      </c>
      <c r="BL25" s="28">
        <f t="shared" si="0"/>
        <v>131810.85706051002</v>
      </c>
      <c r="BM25" s="28">
        <f t="shared" si="0"/>
        <v>131309.25917568</v>
      </c>
      <c r="BN25" s="28">
        <f t="shared" si="0"/>
        <v>135946.18936000002</v>
      </c>
      <c r="BO25" s="28">
        <f t="shared" si="0"/>
        <v>131743.93117692001</v>
      </c>
      <c r="BP25" s="28">
        <f t="shared" ref="BP25:EA25" si="1">SUM(BP4:BP24)</f>
        <v>125379.86163569003</v>
      </c>
      <c r="BQ25" s="28">
        <f t="shared" si="1"/>
        <v>126126.42735692003</v>
      </c>
      <c r="BR25" s="28">
        <f t="shared" si="1"/>
        <v>130285.43219940001</v>
      </c>
      <c r="BS25" s="28">
        <f t="shared" si="1"/>
        <v>134131.02547392002</v>
      </c>
      <c r="BT25" s="28">
        <f t="shared" si="1"/>
        <v>131528.05669868999</v>
      </c>
      <c r="BU25" s="28">
        <f t="shared" si="1"/>
        <v>128295.38862792001</v>
      </c>
      <c r="BV25" s="28">
        <f t="shared" si="1"/>
        <v>132648.42175938003</v>
      </c>
      <c r="BW25" s="28">
        <f t="shared" si="1"/>
        <v>136987.71802412</v>
      </c>
      <c r="BX25" s="28">
        <f t="shared" si="1"/>
        <v>129729.64508909002</v>
      </c>
      <c r="BY25" s="28">
        <f t="shared" si="1"/>
        <v>130432.41852611999</v>
      </c>
      <c r="BZ25" s="28">
        <f t="shared" si="1"/>
        <v>134977.91415718003</v>
      </c>
      <c r="CA25" s="28">
        <f t="shared" si="1"/>
        <v>138084.21839031996</v>
      </c>
      <c r="CB25" s="28">
        <f t="shared" si="1"/>
        <v>133478.59374449</v>
      </c>
      <c r="CC25" s="28">
        <f t="shared" si="1"/>
        <v>131796.90627032</v>
      </c>
      <c r="CD25" s="28">
        <f t="shared" si="1"/>
        <v>136554.74129798001</v>
      </c>
      <c r="CE25" s="28">
        <f t="shared" si="1"/>
        <v>140723.57675382</v>
      </c>
      <c r="CF25" s="28">
        <f t="shared" si="1"/>
        <v>133549.36547654</v>
      </c>
      <c r="CG25" s="28">
        <f t="shared" si="1"/>
        <v>134203.15518072</v>
      </c>
      <c r="CH25" s="28">
        <f t="shared" si="1"/>
        <v>139168.29939778001</v>
      </c>
      <c r="CI25" s="28">
        <f t="shared" si="1"/>
        <v>143220.93713491998</v>
      </c>
      <c r="CJ25" s="28">
        <f t="shared" si="1"/>
        <v>137004.88730594001</v>
      </c>
      <c r="CK25" s="28">
        <f t="shared" si="1"/>
        <v>136602.63886392</v>
      </c>
      <c r="CL25" s="28">
        <f t="shared" si="1"/>
        <v>141580.10065587997</v>
      </c>
      <c r="CM25" s="28">
        <f t="shared" si="1"/>
        <v>146649.11728079998</v>
      </c>
      <c r="CN25" s="28">
        <f t="shared" si="1"/>
        <v>141594.57738960002</v>
      </c>
      <c r="CO25" s="28">
        <f t="shared" si="1"/>
        <v>140643.0627868</v>
      </c>
      <c r="CP25" s="28">
        <f t="shared" si="1"/>
        <v>144983.04883420002</v>
      </c>
      <c r="CQ25" s="28">
        <f t="shared" si="1"/>
        <v>147621.59032670004</v>
      </c>
      <c r="CR25" s="28">
        <f t="shared" si="1"/>
        <v>139768.78171127001</v>
      </c>
      <c r="CS25" s="28">
        <f t="shared" si="1"/>
        <v>140490.17782470002</v>
      </c>
      <c r="CT25" s="28">
        <f t="shared" si="1"/>
        <v>145926.71454255001</v>
      </c>
      <c r="CU25" s="28">
        <f t="shared" si="1"/>
        <v>149891.98083920003</v>
      </c>
      <c r="CV25" s="28">
        <f t="shared" si="1"/>
        <v>143561.72445040001</v>
      </c>
      <c r="CW25" s="28">
        <f t="shared" si="1"/>
        <v>142505.3406432</v>
      </c>
      <c r="CX25" s="28">
        <f t="shared" si="1"/>
        <v>148169.39926780001</v>
      </c>
      <c r="CY25" s="76">
        <f t="shared" si="1"/>
        <v>154891.81221219999</v>
      </c>
      <c r="CZ25" s="76">
        <f t="shared" si="1"/>
        <v>146584.33865239998</v>
      </c>
      <c r="DA25" s="76">
        <f t="shared" si="1"/>
        <v>147254.34030469999</v>
      </c>
      <c r="DB25" s="76">
        <f t="shared" si="1"/>
        <v>153143.45718639999</v>
      </c>
      <c r="DC25" s="28">
        <f t="shared" si="1"/>
        <v>156453.12497809998</v>
      </c>
      <c r="DD25" s="28">
        <f t="shared" si="1"/>
        <v>148866.03280829999</v>
      </c>
      <c r="DE25" s="28">
        <f t="shared" si="1"/>
        <v>148779.07180109998</v>
      </c>
      <c r="DF25" s="28">
        <f t="shared" si="1"/>
        <v>155123.9791657</v>
      </c>
      <c r="DG25" s="28">
        <f t="shared" si="1"/>
        <v>158519.56103909999</v>
      </c>
      <c r="DH25" s="28">
        <f t="shared" si="1"/>
        <v>149805.19321129998</v>
      </c>
      <c r="DI25" s="28">
        <f t="shared" si="1"/>
        <v>150426.7555691</v>
      </c>
      <c r="DJ25" s="28">
        <f t="shared" si="1"/>
        <v>156733.91321269999</v>
      </c>
      <c r="DK25" s="28">
        <f t="shared" si="1"/>
        <v>160643.09830309998</v>
      </c>
      <c r="DL25" s="28">
        <f t="shared" si="1"/>
        <v>152776.58140729999</v>
      </c>
      <c r="DM25" s="28">
        <f t="shared" si="1"/>
        <v>153503.97036809998</v>
      </c>
      <c r="DN25" s="28">
        <f t="shared" si="1"/>
        <v>158830.56017669998</v>
      </c>
      <c r="DO25" s="28">
        <f t="shared" si="1"/>
        <v>162632.04513909997</v>
      </c>
      <c r="DP25" s="28">
        <f t="shared" si="1"/>
        <v>153502.14834829999</v>
      </c>
      <c r="DQ25" s="28">
        <f t="shared" si="1"/>
        <v>154074.3623981</v>
      </c>
      <c r="DR25" s="28">
        <f t="shared" si="1"/>
        <v>160796.98888869997</v>
      </c>
      <c r="DS25" s="28">
        <f t="shared" si="1"/>
        <v>164170.87432149998</v>
      </c>
      <c r="DT25" s="28">
        <f t="shared" si="1"/>
        <v>154825.0941967</v>
      </c>
      <c r="DU25" s="28">
        <f t="shared" si="1"/>
        <v>155371.54813750001</v>
      </c>
      <c r="DV25" s="28">
        <f t="shared" si="1"/>
        <v>162312.95407210002</v>
      </c>
      <c r="DW25" s="28">
        <f t="shared" si="1"/>
        <v>164959.88550249999</v>
      </c>
      <c r="DX25" s="28">
        <f t="shared" si="1"/>
        <v>155396.26531269998</v>
      </c>
      <c r="DY25" s="28">
        <f t="shared" si="1"/>
        <v>157907.57162149998</v>
      </c>
      <c r="DZ25" s="28">
        <f t="shared" si="1"/>
        <v>163060.58390910004</v>
      </c>
      <c r="EA25" s="28">
        <f t="shared" si="1"/>
        <v>166315.52913899999</v>
      </c>
      <c r="EB25" s="28">
        <f t="shared" ref="EB25:EP25" si="2">SUM(EB4:EB24)</f>
        <v>156534.3657732</v>
      </c>
      <c r="EC25" s="28">
        <f t="shared" si="2"/>
        <v>157075.15524200001</v>
      </c>
      <c r="ED25" s="28">
        <f t="shared" si="2"/>
        <v>165753.29335959998</v>
      </c>
      <c r="EE25" s="28">
        <f t="shared" si="2"/>
        <v>168542.89214549997</v>
      </c>
      <c r="EF25" s="28">
        <f t="shared" si="2"/>
        <v>158512.40317869998</v>
      </c>
      <c r="EG25" s="28">
        <f t="shared" si="2"/>
        <v>160167.23732349998</v>
      </c>
      <c r="EH25" s="28">
        <f t="shared" si="2"/>
        <v>167750.56823510001</v>
      </c>
      <c r="EI25" s="28">
        <f t="shared" si="2"/>
        <v>170729.44247449999</v>
      </c>
      <c r="EJ25" s="28">
        <f t="shared" si="2"/>
        <v>160463.35505469999</v>
      </c>
      <c r="EK25" s="28">
        <f t="shared" si="2"/>
        <v>160945.53361750001</v>
      </c>
      <c r="EL25" s="28">
        <f t="shared" si="2"/>
        <v>168780.69125009998</v>
      </c>
      <c r="EM25" s="28">
        <f t="shared" si="2"/>
        <v>172618.4024355</v>
      </c>
      <c r="EN25" s="28">
        <f t="shared" si="2"/>
        <v>161944.18176870001</v>
      </c>
      <c r="EO25" s="28">
        <f t="shared" si="2"/>
        <v>162396.24963850001</v>
      </c>
      <c r="EP25" s="28">
        <f t="shared" si="2"/>
        <v>170667.90268009997</v>
      </c>
    </row>
    <row r="27" spans="2:146" x14ac:dyDescent="0.3">
      <c r="D27" s="1"/>
    </row>
    <row r="28" spans="2:146" x14ac:dyDescent="0.3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0.62824522859663379</v>
      </c>
      <c r="D30" s="47">
        <f>IF(PLANEL_Pot_Trim!D4&lt;&gt;0,D4/PLANEL_Pot_Trim!D4,0)</f>
        <v>0.62038709179761564</v>
      </c>
      <c r="E30" s="47">
        <f>IF(PLANEL_Pot_Trim!E4&lt;&gt;0,E4/PLANEL_Pot_Trim!E4,0)</f>
        <v>0.60145272516335946</v>
      </c>
      <c r="F30" s="47">
        <f>IF(PLANEL_Pot_Trim!F4&lt;&gt;0,F4/PLANEL_Pot_Trim!F4,0)</f>
        <v>0.6172891585733038</v>
      </c>
      <c r="G30" s="47">
        <f>IF(PLANEL_Pot_Trim!G4&lt;&gt;0,G4/PLANEL_Pot_Trim!G4,0)</f>
        <v>0.59323154865469896</v>
      </c>
      <c r="H30" s="47">
        <f>IF(PLANEL_Pot_Trim!H4&lt;&gt;0,H4/PLANEL_Pot_Trim!H4,0)</f>
        <v>0.58235852299641944</v>
      </c>
      <c r="I30" s="47">
        <f>IF(PLANEL_Pot_Trim!I4&lt;&gt;0,I4/PLANEL_Pot_Trim!I4,0)</f>
        <v>0.55658974188560884</v>
      </c>
      <c r="J30" s="47">
        <f>IF(PLANEL_Pot_Trim!J4&lt;&gt;0,J4/PLANEL_Pot_Trim!J4,0)</f>
        <v>0.58410442041794997</v>
      </c>
      <c r="K30" s="47">
        <f>IF(PLANEL_Pot_Trim!K4&lt;&gt;0,K4/PLANEL_Pot_Trim!K4,0)</f>
        <v>0.67269365076138699</v>
      </c>
      <c r="L30" s="47">
        <f>IF(PLANEL_Pot_Trim!L4&lt;&gt;0,L4/PLANEL_Pot_Trim!L4,0)</f>
        <v>0.58778737238803591</v>
      </c>
      <c r="M30" s="47">
        <f>IF(PLANEL_Pot_Trim!M4&lt;&gt;0,M4/PLANEL_Pot_Trim!M4,0)</f>
        <v>0.59754272208456738</v>
      </c>
      <c r="N30" s="47">
        <f>IF(PLANEL_Pot_Trim!N4&lt;&gt;0,N4/PLANEL_Pot_Trim!N4,0)</f>
        <v>0.63312312665398152</v>
      </c>
      <c r="O30" s="47">
        <f>IF(PLANEL_Pot_Trim!O4&lt;&gt;0,O4/PLANEL_Pot_Trim!O4,0)</f>
        <v>0.58693981344014423</v>
      </c>
      <c r="P30" s="47">
        <f>IF(PLANEL_Pot_Trim!P4&lt;&gt;0,P4/PLANEL_Pot_Trim!P4,0)</f>
        <v>0.59068935910651332</v>
      </c>
      <c r="Q30" s="47">
        <f>IF(PLANEL_Pot_Trim!Q4&lt;&gt;0,Q4/PLANEL_Pot_Trim!Q4,0)</f>
        <v>0.5807849176793447</v>
      </c>
      <c r="R30" s="47">
        <f>IF(PLANEL_Pot_Trim!R4&lt;&gt;0,R4/PLANEL_Pot_Trim!R4,0)</f>
        <v>0.56204638522402184</v>
      </c>
      <c r="S30" s="47">
        <f>IF(PLANEL_Pot_Trim!S4&lt;&gt;0,S4/PLANEL_Pot_Trim!S4,0)</f>
        <v>0.64336795344612563</v>
      </c>
      <c r="T30" s="47">
        <f>IF(PLANEL_Pot_Trim!T4&lt;&gt;0,T4/PLANEL_Pot_Trim!T4,0)</f>
        <v>0.58414898382598412</v>
      </c>
      <c r="U30" s="47">
        <f>IF(PLANEL_Pot_Trim!U4&lt;&gt;0,U4/PLANEL_Pot_Trim!U4,0)</f>
        <v>0.57870269107808847</v>
      </c>
      <c r="V30" s="47">
        <f>IF(PLANEL_Pot_Trim!V4&lt;&gt;0,V4/PLANEL_Pot_Trim!V4,0)</f>
        <v>0.56012526676656182</v>
      </c>
      <c r="W30" s="47">
        <f>IF(PLANEL_Pot_Trim!W4&lt;&gt;0,W4/PLANEL_Pot_Trim!W4,0)</f>
        <v>0.62397556097845797</v>
      </c>
      <c r="X30" s="47">
        <f>IF(PLANEL_Pot_Trim!X4&lt;&gt;0,X4/PLANEL_Pot_Trim!X4,0)</f>
        <v>0.62786994212891112</v>
      </c>
      <c r="Y30" s="47">
        <f>IF(PLANEL_Pot_Trim!Y4&lt;&gt;0,Y4/PLANEL_Pot_Trim!Y4,0)</f>
        <v>0.62000072050525978</v>
      </c>
      <c r="Z30" s="47">
        <f>IF(PLANEL_Pot_Trim!Z4&lt;&gt;0,Z4/PLANEL_Pot_Trim!Z4,0)</f>
        <v>0.60575545136873143</v>
      </c>
      <c r="AA30" s="47">
        <f>IF(PLANEL_Pot_Trim!AA4&lt;&gt;0,AA4/PLANEL_Pot_Trim!AA4,0)</f>
        <v>0.65348029187629586</v>
      </c>
      <c r="AB30" s="47">
        <f>IF(PLANEL_Pot_Trim!AB4&lt;&gt;0,AB4/PLANEL_Pot_Trim!AB4,0)</f>
        <v>0.63667665638381077</v>
      </c>
      <c r="AC30" s="47">
        <f>IF(PLANEL_Pot_Trim!AC4&lt;&gt;0,AC4/PLANEL_Pot_Trim!AC4,0)</f>
        <v>0.6077020448831888</v>
      </c>
      <c r="AD30" s="47">
        <f>IF(PLANEL_Pot_Trim!AD4&lt;&gt;0,AD4/PLANEL_Pot_Trim!AD4,0)</f>
        <v>0.6030581601981585</v>
      </c>
      <c r="AE30" s="47">
        <f>IF(PLANEL_Pot_Trim!AE4&lt;&gt;0,AE4/PLANEL_Pot_Trim!AE4,0)</f>
        <v>0.68651485394381806</v>
      </c>
      <c r="AF30" s="47">
        <f>IF(PLANEL_Pot_Trim!AF4&lt;&gt;0,AF4/PLANEL_Pot_Trim!AF4,0)</f>
        <v>0.65443508526116168</v>
      </c>
      <c r="AG30" s="47">
        <f>IF(PLANEL_Pot_Trim!AG4&lt;&gt;0,AG4/PLANEL_Pot_Trim!AG4,0)</f>
        <v>0.64379771883285386</v>
      </c>
      <c r="AH30" s="47">
        <f>IF(PLANEL_Pot_Trim!AH4&lt;&gt;0,AH4/PLANEL_Pot_Trim!AH4,0)</f>
        <v>0.62832936305531883</v>
      </c>
      <c r="AI30" s="47">
        <f>IF(PLANEL_Pot_Trim!AI4&lt;&gt;0,AI4/PLANEL_Pot_Trim!AI4,0)</f>
        <v>0.65271276528390765</v>
      </c>
      <c r="AJ30" s="47">
        <f>IF(PLANEL_Pot_Trim!AJ4&lt;&gt;0,AJ4/PLANEL_Pot_Trim!AJ4,0)</f>
        <v>0.63543095214474621</v>
      </c>
      <c r="AK30" s="47">
        <f>IF(PLANEL_Pot_Trim!AK4&lt;&gt;0,AK4/PLANEL_Pot_Trim!AK4,0)</f>
        <v>0.63209765437622611</v>
      </c>
      <c r="AL30" s="47">
        <f>IF(PLANEL_Pot_Trim!AL4&lt;&gt;0,AL4/PLANEL_Pot_Trim!AL4,0)</f>
        <v>0.66065863053654672</v>
      </c>
      <c r="AM30" s="47">
        <f>IF(PLANEL_Pot_Trim!AM4&lt;&gt;0,AM4/PLANEL_Pot_Trim!AM4,0)</f>
        <v>0.73345026723940099</v>
      </c>
      <c r="AN30" s="47">
        <f>IF(PLANEL_Pot_Trim!AN4&lt;&gt;0,AN4/PLANEL_Pot_Trim!AN4,0)</f>
        <v>0.68875812417131821</v>
      </c>
      <c r="AO30" s="47">
        <f>IF(PLANEL_Pot_Trim!AO4&lt;&gt;0,AO4/PLANEL_Pot_Trim!AO4,0)</f>
        <v>0.65531534163372196</v>
      </c>
      <c r="AP30" s="47">
        <f>IF(PLANEL_Pot_Trim!AP4&lt;&gt;0,AP4/PLANEL_Pot_Trim!AP4,0)</f>
        <v>0.66994853341818428</v>
      </c>
      <c r="AQ30" s="47">
        <f>IF(PLANEL_Pot_Trim!AQ4&lt;&gt;0,AQ4/PLANEL_Pot_Trim!AQ4,0)</f>
        <v>0.70394697727224509</v>
      </c>
      <c r="AR30" s="47">
        <f>IF(PLANEL_Pot_Trim!AR4&lt;&gt;0,AR4/PLANEL_Pot_Trim!AR4,0)</f>
        <v>0.69863250960961598</v>
      </c>
      <c r="AS30" s="47">
        <f>IF(PLANEL_Pot_Trim!AS4&lt;&gt;0,AS4/PLANEL_Pot_Trim!AS4,0)</f>
        <v>0.65009265289231521</v>
      </c>
      <c r="AT30" s="47">
        <f>IF(PLANEL_Pot_Trim!AT4&lt;&gt;0,AT4/PLANEL_Pot_Trim!AT4,0)</f>
        <v>0.6701678014296949</v>
      </c>
      <c r="AU30" s="47">
        <f>IF(PLANEL_Pot_Trim!AU4&lt;&gt;0,AU4/PLANEL_Pot_Trim!AU4,0)</f>
        <v>0.70628606718509301</v>
      </c>
      <c r="AV30" s="47">
        <f>IF(PLANEL_Pot_Trim!AV4&lt;&gt;0,AV4/PLANEL_Pot_Trim!AV4,0)</f>
        <v>0.67847233128359186</v>
      </c>
      <c r="AW30" s="47">
        <f>IF(PLANEL_Pot_Trim!AW4&lt;&gt;0,AW4/PLANEL_Pot_Trim!AW4,0)</f>
        <v>0.65744109797888572</v>
      </c>
      <c r="AX30" s="47">
        <f>IF(PLANEL_Pot_Trim!AX4&lt;&gt;0,AX4/PLANEL_Pot_Trim!AX4,0)</f>
        <v>0.67102377999585183</v>
      </c>
      <c r="AY30" s="47">
        <f>IF(PLANEL_Pot_Trim!AY4&lt;&gt;0,AY4/PLANEL_Pot_Trim!AY4,0)</f>
        <v>0.73167034048508872</v>
      </c>
      <c r="AZ30" s="47">
        <f>IF(PLANEL_Pot_Trim!AZ4&lt;&gt;0,AZ4/PLANEL_Pot_Trim!AZ4,0)</f>
        <v>0.70900502963407186</v>
      </c>
      <c r="BA30" s="47">
        <f>IF(PLANEL_Pot_Trim!BA4&lt;&gt;0,BA4/PLANEL_Pot_Trim!BA4,0)</f>
        <v>0.65831836726962289</v>
      </c>
      <c r="BB30" s="47">
        <f>IF(PLANEL_Pot_Trim!BB4&lt;&gt;0,BB4/PLANEL_Pot_Trim!BB4,0)</f>
        <v>0.67184727533372524</v>
      </c>
      <c r="BC30" s="47">
        <f>IF(PLANEL_Pot_Trim!BC4&lt;&gt;0,BC4/PLANEL_Pot_Trim!BC4,0)</f>
        <v>0.73498588858241076</v>
      </c>
      <c r="BD30" s="47">
        <f>IF(PLANEL_Pot_Trim!BD4&lt;&gt;0,BD4/PLANEL_Pot_Trim!BD4,0)</f>
        <v>0.71070613331379839</v>
      </c>
      <c r="BE30" s="47">
        <f>IF(PLANEL_Pot_Trim!BE4&lt;&gt;0,BE4/PLANEL_Pot_Trim!BE4,0)</f>
        <v>0.65311978109425894</v>
      </c>
      <c r="BF30" s="47">
        <f>IF(PLANEL_Pot_Trim!BF4&lt;&gt;0,BF4/PLANEL_Pot_Trim!BF4,0)</f>
        <v>0.6743168478936451</v>
      </c>
      <c r="BG30" s="47">
        <f>IF(PLANEL_Pot_Trim!BG4&lt;&gt;0,BG4/PLANEL_Pot_Trim!BG4,0)</f>
        <v>0.73543338218640597</v>
      </c>
      <c r="BH30" s="47">
        <f>IF(PLANEL_Pot_Trim!BH4&lt;&gt;0,BH4/PLANEL_Pot_Trim!BH4,0)</f>
        <v>0.70060938851981547</v>
      </c>
      <c r="BI30" s="47">
        <f>IF(PLANEL_Pot_Trim!BI4&lt;&gt;0,BI4/PLANEL_Pot_Trim!BI4,0)</f>
        <v>0.65515451612682152</v>
      </c>
      <c r="BJ30" s="47">
        <f>IF(PLANEL_Pot_Trim!BJ4&lt;&gt;0,BJ4/PLANEL_Pot_Trim!BJ4,0)</f>
        <v>0.68027879592666085</v>
      </c>
      <c r="BK30" s="47">
        <f>IF(PLANEL_Pot_Trim!BK4&lt;&gt;0,BK4/PLANEL_Pot_Trim!BK4,0)</f>
        <v>0.73736466735731598</v>
      </c>
      <c r="BL30" s="47">
        <f>IF(PLANEL_Pot_Trim!BL4&lt;&gt;0,BL4/PLANEL_Pot_Trim!BL4,0)</f>
        <v>0.69344842742808721</v>
      </c>
      <c r="BM30" s="47">
        <f>IF(PLANEL_Pot_Trim!BM4&lt;&gt;0,BM4/PLANEL_Pot_Trim!BM4,0)</f>
        <v>0.65664415940296905</v>
      </c>
      <c r="BN30" s="47">
        <f>IF(PLANEL_Pot_Trim!BN4&lt;&gt;0,BN4/PLANEL_Pot_Trim!BN4,0)</f>
        <v>0.68027879592666085</v>
      </c>
      <c r="BO30" s="47">
        <f>IF(PLANEL_Pot_Trim!BO4&lt;&gt;0,BO4/PLANEL_Pot_Trim!BO4,0)</f>
        <v>0.7410719804419944</v>
      </c>
      <c r="BP30" s="47">
        <f>IF(PLANEL_Pot_Trim!BP4&lt;&gt;0,BP4/PLANEL_Pot_Trim!BP4,0)</f>
        <v>0.68501515867800999</v>
      </c>
      <c r="BQ30" s="47">
        <f>IF(PLANEL_Pot_Trim!BQ4&lt;&gt;0,BQ4/PLANEL_Pot_Trim!BQ4,0)</f>
        <v>0.64692408277475077</v>
      </c>
      <c r="BR30" s="47">
        <f>IF(PLANEL_Pot_Trim!BR4&lt;&gt;0,BR4/PLANEL_Pot_Trim!BR4,0)</f>
        <v>0.68027879592666085</v>
      </c>
      <c r="BS30" s="47">
        <f>IF(PLANEL_Pot_Trim!BS4&lt;&gt;0,BS4/PLANEL_Pot_Trim!BS4,0)</f>
        <v>0.74056303160848069</v>
      </c>
      <c r="BT30" s="47">
        <f>IF(PLANEL_Pot_Trim!BT4&lt;&gt;0,BT4/PLANEL_Pot_Trim!BT4,0)</f>
        <v>0.70628438169839414</v>
      </c>
      <c r="BU30" s="47">
        <f>IF(PLANEL_Pot_Trim!BU4&lt;&gt;0,BU4/PLANEL_Pot_Trim!BU4,0)</f>
        <v>0.66535031008416101</v>
      </c>
      <c r="BV30" s="47">
        <f>IF(PLANEL_Pot_Trim!BV4&lt;&gt;0,BV4/PLANEL_Pot_Trim!BV4,0)</f>
        <v>0.68027879592666085</v>
      </c>
      <c r="BW30" s="47">
        <f>IF(PLANEL_Pot_Trim!BW4&lt;&gt;0,BW4/PLANEL_Pot_Trim!BW4,0)</f>
        <v>0.73956072948012586</v>
      </c>
      <c r="BX30" s="47">
        <f>IF(PLANEL_Pot_Trim!BX4&lt;&gt;0,BX4/PLANEL_Pot_Trim!BX4,0)</f>
        <v>0.71411895084345756</v>
      </c>
      <c r="BY30" s="47">
        <f>IF(PLANEL_Pot_Trim!BY4&lt;&gt;0,BY4/PLANEL_Pot_Trim!BY4,0)</f>
        <v>0.65239024968164006</v>
      </c>
      <c r="BZ30" s="47">
        <f>IF(PLANEL_Pot_Trim!BZ4&lt;&gt;0,BZ4/PLANEL_Pot_Trim!BZ4,0)</f>
        <v>0.68027879592666085</v>
      </c>
      <c r="CA30" s="47">
        <f>IF(PLANEL_Pot_Trim!CA4&lt;&gt;0,CA4/PLANEL_Pot_Trim!CA4,0)</f>
        <v>0.73934468491791117</v>
      </c>
      <c r="CB30" s="47">
        <f>IF(PLANEL_Pot_Trim!CB4&lt;&gt;0,CB4/PLANEL_Pot_Trim!CB4,0)</f>
        <v>0.71073608548298828</v>
      </c>
      <c r="CC30" s="47">
        <f>IF(PLANEL_Pot_Trim!CC4&lt;&gt;0,CC4/PLANEL_Pot_Trim!CC4,0)</f>
        <v>0.63833832667480139</v>
      </c>
      <c r="CD30" s="47">
        <f>IF(PLANEL_Pot_Trim!CD4&lt;&gt;0,CD4/PLANEL_Pot_Trim!CD4,0)</f>
        <v>0.68037615869549806</v>
      </c>
      <c r="CE30" s="47">
        <f>IF(PLANEL_Pot_Trim!CE4&lt;&gt;0,CE4/PLANEL_Pot_Trim!CE4,0)</f>
        <v>0.74135087736884198</v>
      </c>
      <c r="CF30" s="47">
        <f>IF(PLANEL_Pot_Trim!CF4&lt;&gt;0,CF4/PLANEL_Pot_Trim!CF4,0)</f>
        <v>0.71148709696190837</v>
      </c>
      <c r="CG30" s="47">
        <f>IF(PLANEL_Pot_Trim!CG4&lt;&gt;0,CG4/PLANEL_Pot_Trim!CG4,0)</f>
        <v>0.66625739979659848</v>
      </c>
      <c r="CH30" s="47">
        <f>IF(PLANEL_Pot_Trim!CH4&lt;&gt;0,CH4/PLANEL_Pot_Trim!CH4,0)</f>
        <v>0.67979891819609117</v>
      </c>
      <c r="CI30" s="47">
        <f>IF(PLANEL_Pot_Trim!CI4&lt;&gt;0,CI4/PLANEL_Pot_Trim!CI4,0)</f>
        <v>0.74230052566771632</v>
      </c>
      <c r="CJ30" s="47">
        <f>IF(PLANEL_Pot_Trim!CJ4&lt;&gt;0,CJ4/PLANEL_Pot_Trim!CJ4,0)</f>
        <v>0.70551165680925521</v>
      </c>
      <c r="CK30" s="47">
        <f>IF(PLANEL_Pot_Trim!CK4&lt;&gt;0,CK4/PLANEL_Pot_Trim!CK4,0)</f>
        <v>0.66255301189621463</v>
      </c>
      <c r="CL30" s="47">
        <f>IF(PLANEL_Pot_Trim!CL4&lt;&gt;0,CL4/PLANEL_Pot_Trim!CL4,0)</f>
        <v>0.68001860101443723</v>
      </c>
      <c r="CM30" s="47">
        <f>IF(PLANEL_Pot_Trim!CM4&lt;&gt;0,CM4/PLANEL_Pot_Trim!CM4,0)</f>
        <v>0.74438662198134187</v>
      </c>
      <c r="CN30" s="47">
        <f>IF(PLANEL_Pot_Trim!CN4&lt;&gt;0,CN4/PLANEL_Pot_Trim!CN4,0)</f>
        <v>0.70158964125408962</v>
      </c>
      <c r="CO30" s="47">
        <f>IF(PLANEL_Pot_Trim!CO4&lt;&gt;0,CO4/PLANEL_Pot_Trim!CO4,0)</f>
        <v>0.65152960224985446</v>
      </c>
      <c r="CP30" s="47">
        <f>IF(PLANEL_Pot_Trim!CP4&lt;&gt;0,CP4/PLANEL_Pot_Trim!CP4,0)</f>
        <v>0.6771545368664692</v>
      </c>
      <c r="CQ30" s="47">
        <f>IF(PLANEL_Pot_Trim!CQ4&lt;&gt;0,CQ4/PLANEL_Pot_Trim!CQ4,0)</f>
        <v>0.74448144432113283</v>
      </c>
      <c r="CR30" s="47">
        <f>IF(PLANEL_Pot_Trim!CR4&lt;&gt;0,CR4/PLANEL_Pot_Trim!CR4,0)</f>
        <v>0.69560890287037869</v>
      </c>
      <c r="CS30" s="47">
        <f>IF(PLANEL_Pot_Trim!CS4&lt;&gt;0,CS4/PLANEL_Pot_Trim!CS4,0)</f>
        <v>0.65615302773560802</v>
      </c>
      <c r="CT30" s="47">
        <f>IF(PLANEL_Pot_Trim!CT4&lt;&gt;0,CT4/PLANEL_Pot_Trim!CT4,0)</f>
        <v>0.67526403527052492</v>
      </c>
      <c r="CU30" s="47">
        <f>IF(PLANEL_Pot_Trim!CU4&lt;&gt;0,CU4/PLANEL_Pot_Trim!CU4,0)</f>
        <v>0.74482393194881968</v>
      </c>
      <c r="CV30" s="47">
        <f>IF(PLANEL_Pot_Trim!CV4&lt;&gt;0,CV4/PLANEL_Pot_Trim!CV4,0)</f>
        <v>0.70454419306309723</v>
      </c>
      <c r="CW30" s="47">
        <f>IF(PLANEL_Pot_Trim!CW4&lt;&gt;0,CW4/PLANEL_Pot_Trim!CW4,0)</f>
        <v>0.6565171069030421</v>
      </c>
      <c r="CX30" s="47">
        <f>IF(PLANEL_Pot_Trim!CX4&lt;&gt;0,CX4/PLANEL_Pot_Trim!CX4,0)</f>
        <v>0.67599653375465996</v>
      </c>
      <c r="CY30" s="77">
        <f>IF(PLANEL_Pot_Trim!CY4&lt;&gt;0,CY4/PLANEL_Pot_Trim!CY4,0)</f>
        <v>0.74482393194881968</v>
      </c>
      <c r="CZ30" s="77">
        <f>IF(PLANEL_Pot_Trim!CZ4&lt;&gt;0,CZ4/PLANEL_Pot_Trim!CZ4,0)</f>
        <v>0.70679491124657468</v>
      </c>
      <c r="DA30" s="77">
        <f>IF(PLANEL_Pot_Trim!DA4&lt;&gt;0,DA4/PLANEL_Pot_Trim!DA4,0)</f>
        <v>0.6236470536388169</v>
      </c>
      <c r="DB30" s="77">
        <f>IF(PLANEL_Pot_Trim!DB4&lt;&gt;0,DB4/PLANEL_Pot_Trim!DB4,0)</f>
        <v>0.66739637723839584</v>
      </c>
      <c r="DC30" s="47">
        <f>IF(PLANEL_Pot_Trim!DC4&lt;&gt;0,DC4/PLANEL_Pot_Trim!DC4,0)</f>
        <v>0.74482393194881968</v>
      </c>
      <c r="DD30" s="47">
        <f>IF(PLANEL_Pot_Trim!DD4&lt;&gt;0,DD4/PLANEL_Pot_Trim!DD4,0)</f>
        <v>0.68592805754985708</v>
      </c>
      <c r="DE30" s="47">
        <f>IF(PLANEL_Pot_Trim!DE4&lt;&gt;0,DE4/PLANEL_Pot_Trim!DE4,0)</f>
        <v>0.63442712011049551</v>
      </c>
      <c r="DF30" s="47">
        <f>IF(PLANEL_Pot_Trim!DF4&lt;&gt;0,DF4/PLANEL_Pot_Trim!DF4,0)</f>
        <v>0.66878648821031084</v>
      </c>
      <c r="DG30" s="47">
        <f>IF(PLANEL_Pot_Trim!DG4&lt;&gt;0,DG4/PLANEL_Pot_Trim!DG4,0)</f>
        <v>0.74482393194881968</v>
      </c>
      <c r="DH30" s="47">
        <f>IF(PLANEL_Pot_Trim!DH4&lt;&gt;0,DH4/PLANEL_Pot_Trim!DH4,0)</f>
        <v>0.70107718921122908</v>
      </c>
      <c r="DI30" s="47">
        <f>IF(PLANEL_Pot_Trim!DI4&lt;&gt;0,DI4/PLANEL_Pot_Trim!DI4,0)</f>
        <v>0.65715241066271335</v>
      </c>
      <c r="DJ30" s="47">
        <f>IF(PLANEL_Pot_Trim!DJ4&lt;&gt;0,DJ4/PLANEL_Pot_Trim!DJ4,0)</f>
        <v>0.66876997477359978</v>
      </c>
      <c r="DK30" s="47">
        <f>IF(PLANEL_Pot_Trim!DK4&lt;&gt;0,DK4/PLANEL_Pot_Trim!DK4,0)</f>
        <v>0.74482393194881968</v>
      </c>
      <c r="DL30" s="47">
        <f>IF(PLANEL_Pot_Trim!DL4&lt;&gt;0,DL4/PLANEL_Pot_Trim!DL4,0)</f>
        <v>0.70018630584833585</v>
      </c>
      <c r="DM30" s="47">
        <f>IF(PLANEL_Pot_Trim!DM4&lt;&gt;0,DM4/PLANEL_Pot_Trim!DM4,0)</f>
        <v>0.64407255692222576</v>
      </c>
      <c r="DN30" s="47">
        <f>IF(PLANEL_Pot_Trim!DN4&lt;&gt;0,DN4/PLANEL_Pot_Trim!DN4,0)</f>
        <v>0.66748308277041968</v>
      </c>
      <c r="DO30" s="47">
        <f>IF(PLANEL_Pot_Trim!DO4&lt;&gt;0,DO4/PLANEL_Pot_Trim!DO4,0)</f>
        <v>0.74482393194881968</v>
      </c>
      <c r="DP30" s="47">
        <f>IF(PLANEL_Pot_Trim!DP4&lt;&gt;0,DP4/PLANEL_Pot_Trim!DP4,0)</f>
        <v>0.70334828647644609</v>
      </c>
      <c r="DQ30" s="47">
        <f>IF(PLANEL_Pot_Trim!DQ4&lt;&gt;0,DQ4/PLANEL_Pot_Trim!DQ4,0)</f>
        <v>0.63101036365885532</v>
      </c>
      <c r="DR30" s="47">
        <f>IF(PLANEL_Pot_Trim!DR4&lt;&gt;0,DR4/PLANEL_Pot_Trim!DR4,0)</f>
        <v>0.66095959102421409</v>
      </c>
      <c r="DS30" s="47">
        <f>IF(PLANEL_Pot_Trim!DS4&lt;&gt;0,DS4/PLANEL_Pot_Trim!DS4,0)</f>
        <v>0.74482393194881968</v>
      </c>
      <c r="DT30" s="47">
        <f>IF(PLANEL_Pot_Trim!DT4&lt;&gt;0,DT4/PLANEL_Pot_Trim!DT4,0)</f>
        <v>0.70580450967344388</v>
      </c>
      <c r="DU30" s="47">
        <f>IF(PLANEL_Pot_Trim!DU4&lt;&gt;0,DU4/PLANEL_Pot_Trim!DU4,0)</f>
        <v>0.64547849953010161</v>
      </c>
      <c r="DV30" s="47">
        <f>IF(PLANEL_Pot_Trim!DV4&lt;&gt;0,DV4/PLANEL_Pot_Trim!DV4,0)</f>
        <v>0.67411466092565475</v>
      </c>
      <c r="DW30" s="47">
        <f>IF(PLANEL_Pot_Trim!DW4&lt;&gt;0,DW4/PLANEL_Pot_Trim!DW4,0)</f>
        <v>0.74147081562890538</v>
      </c>
      <c r="DX30" s="47">
        <f>IF(PLANEL_Pot_Trim!DX4&lt;&gt;0,DX4/PLANEL_Pot_Trim!DX4,0)</f>
        <v>0.70743746799048535</v>
      </c>
      <c r="DY30" s="47">
        <f>IF(PLANEL_Pot_Trim!DY4&lt;&gt;0,DY4/PLANEL_Pot_Trim!DY4,0)</f>
        <v>0.64383569615522263</v>
      </c>
      <c r="DZ30" s="47">
        <f>IF(PLANEL_Pot_Trim!DZ4&lt;&gt;0,DZ4/PLANEL_Pot_Trim!DZ4,0)</f>
        <v>0.66760666151669379</v>
      </c>
      <c r="EA30" s="47">
        <f>IF(PLANEL_Pot_Trim!EA4&lt;&gt;0,EA4/PLANEL_Pot_Trim!EA4,0)</f>
        <v>0.74482393194881968</v>
      </c>
      <c r="EB30" s="47">
        <f>IF(PLANEL_Pot_Trim!EB4&lt;&gt;0,EB4/PLANEL_Pot_Trim!EB4,0)</f>
        <v>0.70743746799048535</v>
      </c>
      <c r="EC30" s="47">
        <f>IF(PLANEL_Pot_Trim!EC4&lt;&gt;0,EC4/PLANEL_Pot_Trim!EC4,0)</f>
        <v>0.65715241066271335</v>
      </c>
      <c r="ED30" s="47">
        <f>IF(PLANEL_Pot_Trim!ED4&lt;&gt;0,ED4/PLANEL_Pot_Trim!ED4,0)</f>
        <v>0.67756734240969108</v>
      </c>
      <c r="EE30" s="47">
        <f>IF(PLANEL_Pot_Trim!EE4&lt;&gt;0,EE4/PLANEL_Pot_Trim!EE4,0)</f>
        <v>0.73757873415398378</v>
      </c>
      <c r="EF30" s="47">
        <f>IF(PLANEL_Pot_Trim!EF4&lt;&gt;0,EF4/PLANEL_Pot_Trim!EF4,0)</f>
        <v>0.70697239842650639</v>
      </c>
      <c r="EG30" s="47">
        <f>IF(PLANEL_Pot_Trim!EG4&lt;&gt;0,EG4/PLANEL_Pot_Trim!EG4,0)</f>
        <v>0.65249888283093072</v>
      </c>
      <c r="EH30" s="47">
        <f>IF(PLANEL_Pot_Trim!EH4&lt;&gt;0,EH4/PLANEL_Pot_Trim!EH4,0)</f>
        <v>0.65792383511380392</v>
      </c>
      <c r="EI30" s="47">
        <f>IF(PLANEL_Pot_Trim!EI4&lt;&gt;0,EI4/PLANEL_Pot_Trim!EI4,0)</f>
        <v>0.71999080873102927</v>
      </c>
      <c r="EJ30" s="47">
        <f>IF(PLANEL_Pot_Trim!EJ4&lt;&gt;0,EJ4/PLANEL_Pot_Trim!EJ4,0)</f>
        <v>0.70697239842650639</v>
      </c>
      <c r="EK30" s="47">
        <f>IF(PLANEL_Pot_Trim!EK4&lt;&gt;0,EK4/PLANEL_Pot_Trim!EK4,0)</f>
        <v>0.65103837665769193</v>
      </c>
      <c r="EL30" s="47">
        <f>IF(PLANEL_Pot_Trim!EL4&lt;&gt;0,EL4/PLANEL_Pot_Trim!EL4,0)</f>
        <v>0.66882971330074226</v>
      </c>
      <c r="EM30" s="47">
        <f>IF(PLANEL_Pot_Trim!EM4&lt;&gt;0,EM4/PLANEL_Pot_Trim!EM4,0)</f>
        <v>0.72724476350664569</v>
      </c>
      <c r="EN30" s="47">
        <f>IF(PLANEL_Pot_Trim!EN4&lt;&gt;0,EN4/PLANEL_Pot_Trim!EN4,0)</f>
        <v>0.70702598066738609</v>
      </c>
      <c r="EO30" s="47">
        <f>IF(PLANEL_Pot_Trim!EO4&lt;&gt;0,EO4/PLANEL_Pot_Trim!EO4,0)</f>
        <v>0.65410480034626828</v>
      </c>
      <c r="EP30" s="47">
        <f>IF(PLANEL_Pot_Trim!EP4&lt;&gt;0,EP4/PLANEL_Pot_Trim!EP4,0)</f>
        <v>0.66227473164047412</v>
      </c>
    </row>
    <row r="31" spans="2:146" x14ac:dyDescent="0.3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0.80546248485365113</v>
      </c>
      <c r="H31" s="47">
        <f>IF(PLANEL_Pot_Trim!H5&lt;&gt;0,H5/PLANEL_Pot_Trim!H5,0)</f>
        <v>0.8623934854910833</v>
      </c>
      <c r="I31" s="47">
        <f>IF(PLANEL_Pot_Trim!I5&lt;&gt;0,I5/PLANEL_Pot_Trim!I5,0)</f>
        <v>0.81986571439516587</v>
      </c>
      <c r="J31" s="47">
        <f>IF(PLANEL_Pot_Trim!J5&lt;&gt;0,J5/PLANEL_Pot_Trim!J5,0)</f>
        <v>0.83463935486476049</v>
      </c>
      <c r="K31" s="47">
        <f>IF(PLANEL_Pot_Trim!K5&lt;&gt;0,K5/PLANEL_Pot_Trim!K5,0)</f>
        <v>0.79586171756547186</v>
      </c>
      <c r="L31" s="47">
        <f>IF(PLANEL_Pot_Trim!L5&lt;&gt;0,L5/PLANEL_Pot_Trim!L5,0)</f>
        <v>0.82742899647349233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0.82254951189916914</v>
      </c>
      <c r="P31" s="47">
        <f>IF(PLANEL_Pot_Trim!P5&lt;&gt;0,P5/PLANEL_Pot_Trim!P5,0)</f>
        <v>0.78615736756363985</v>
      </c>
      <c r="Q31" s="47">
        <f>IF(PLANEL_Pot_Trim!Q5&lt;&gt;0,Q5/PLANEL_Pot_Trim!Q5,0)</f>
        <v>0.82290180339350416</v>
      </c>
      <c r="R31" s="47">
        <f>IF(PLANEL_Pot_Trim!R5&lt;&gt;0,R5/PLANEL_Pot_Trim!R5,0)</f>
        <v>0.79577804326056423</v>
      </c>
      <c r="S31" s="47">
        <f>IF(PLANEL_Pot_Trim!S5&lt;&gt;0,S5/PLANEL_Pot_Trim!S5,0)</f>
        <v>0.82358261778684072</v>
      </c>
      <c r="T31" s="47">
        <f>IF(PLANEL_Pot_Trim!T5&lt;&gt;0,T5/PLANEL_Pot_Trim!T5,0)</f>
        <v>0.78817578591296988</v>
      </c>
      <c r="U31" s="47">
        <f>IF(PLANEL_Pot_Trim!U5&lt;&gt;0,U5/PLANEL_Pot_Trim!U5,0)</f>
        <v>0.75726246709103773</v>
      </c>
      <c r="V31" s="47">
        <f>IF(PLANEL_Pot_Trim!V5&lt;&gt;0,V5/PLANEL_Pot_Trim!V5,0)</f>
        <v>0.81993236935420699</v>
      </c>
      <c r="W31" s="47">
        <f>IF(PLANEL_Pot_Trim!W5&lt;&gt;0,W5/PLANEL_Pot_Trim!W5,0)</f>
        <v>0.77793501714050695</v>
      </c>
      <c r="X31" s="47">
        <f>IF(PLANEL_Pot_Trim!X5&lt;&gt;0,X5/PLANEL_Pot_Trim!X5,0)</f>
        <v>0.80673086403894811</v>
      </c>
      <c r="Y31" s="47">
        <f>IF(PLANEL_Pot_Trim!Y5&lt;&gt;0,Y5/PLANEL_Pot_Trim!Y5,0)</f>
        <v>0.80670610355224159</v>
      </c>
      <c r="Z31" s="47">
        <f>IF(PLANEL_Pot_Trim!Z5&lt;&gt;0,Z5/PLANEL_Pot_Trim!Z5,0)</f>
        <v>0.79803756166677675</v>
      </c>
      <c r="AA31" s="47">
        <f>IF(PLANEL_Pot_Trim!AA5&lt;&gt;0,AA5/PLANEL_Pot_Trim!AA5,0)</f>
        <v>0.83254518794983812</v>
      </c>
      <c r="AB31" s="47">
        <f>IF(PLANEL_Pot_Trim!AB5&lt;&gt;0,AB5/PLANEL_Pot_Trim!AB5,0)</f>
        <v>0.84557074501442131</v>
      </c>
      <c r="AC31" s="47">
        <f>IF(PLANEL_Pot_Trim!AC5&lt;&gt;0,AC5/PLANEL_Pot_Trim!AC5,0)</f>
        <v>0.8138481012329567</v>
      </c>
      <c r="AD31" s="47">
        <f>IF(PLANEL_Pot_Trim!AD5&lt;&gt;0,AD5/PLANEL_Pot_Trim!AD5,0)</f>
        <v>0.81977850372052863</v>
      </c>
      <c r="AE31" s="47">
        <f>IF(PLANEL_Pot_Trim!AE5&lt;&gt;0,AE5/PLANEL_Pot_Trim!AE5,0)</f>
        <v>0.84246849060548734</v>
      </c>
      <c r="AF31" s="47">
        <f>IF(PLANEL_Pot_Trim!AF5&lt;&gt;0,AF5/PLANEL_Pot_Trim!AF5,0)</f>
        <v>0.84950861130191202</v>
      </c>
      <c r="AG31" s="47">
        <f>IF(PLANEL_Pot_Trim!AG5&lt;&gt;0,AG5/PLANEL_Pot_Trim!AG5,0)</f>
        <v>0.4792952939678749</v>
      </c>
      <c r="AH31" s="47">
        <f>IF(PLANEL_Pot_Trim!AH5&lt;&gt;0,AH5/PLANEL_Pot_Trim!AH5,0)</f>
        <v>0.81934644398350709</v>
      </c>
      <c r="AI31" s="47">
        <f>IF(PLANEL_Pot_Trim!AI5&lt;&gt;0,AI5/PLANEL_Pot_Trim!AI5,0)</f>
        <v>0.84222851901640938</v>
      </c>
      <c r="AJ31" s="47">
        <f>IF(PLANEL_Pot_Trim!AJ5&lt;&gt;0,AJ5/PLANEL_Pot_Trim!AJ5,0)</f>
        <v>0.848739323362252</v>
      </c>
      <c r="AK31" s="47">
        <f>IF(PLANEL_Pot_Trim!AK5&lt;&gt;0,AK5/PLANEL_Pot_Trim!AK5,0)</f>
        <v>0.83303730629748662</v>
      </c>
      <c r="AL31" s="47">
        <f>IF(PLANEL_Pot_Trim!AL5&lt;&gt;0,AL5/PLANEL_Pot_Trim!AL5,0)</f>
        <v>0.82645337043132228</v>
      </c>
      <c r="AM31" s="47">
        <f>IF(PLANEL_Pot_Trim!AM5&lt;&gt;0,AM5/PLANEL_Pot_Trim!AM5,0)</f>
        <v>0.85087568632499411</v>
      </c>
      <c r="AN31" s="47">
        <f>IF(PLANEL_Pot_Trim!AN5&lt;&gt;0,AN5/PLANEL_Pot_Trim!AN5,0)</f>
        <v>0.84480427781496581</v>
      </c>
      <c r="AO31" s="47">
        <f>IF(PLANEL_Pot_Trim!AO5&lt;&gt;0,AO5/PLANEL_Pot_Trim!AO5,0)</f>
        <v>0.65596436127294222</v>
      </c>
      <c r="AP31" s="47">
        <f>IF(PLANEL_Pot_Trim!AP5&lt;&gt;0,AP5/PLANEL_Pot_Trim!AP5,0)</f>
        <v>0.8265957285771347</v>
      </c>
      <c r="AQ31" s="47">
        <f>IF(PLANEL_Pot_Trim!AQ5&lt;&gt;0,AQ5/PLANEL_Pot_Trim!AQ5,0)</f>
        <v>0.85094399220198547</v>
      </c>
      <c r="AR31" s="47">
        <f>IF(PLANEL_Pot_Trim!AR5&lt;&gt;0,AR5/PLANEL_Pot_Trim!AR5,0)</f>
        <v>0.76317530980238801</v>
      </c>
      <c r="AS31" s="47">
        <f>IF(PLANEL_Pot_Trim!AS5&lt;&gt;0,AS5/PLANEL_Pot_Trim!AS5,0)</f>
        <v>0.84507060875304119</v>
      </c>
      <c r="AT31" s="47">
        <f>IF(PLANEL_Pot_Trim!AT5&lt;&gt;0,AT5/PLANEL_Pot_Trim!AT5,0)</f>
        <v>0.84096341049727696</v>
      </c>
      <c r="AU31" s="47">
        <f>IF(PLANEL_Pot_Trim!AU5&lt;&gt;0,AU5/PLANEL_Pot_Trim!AU5,0)</f>
        <v>0.85094399220198547</v>
      </c>
      <c r="AV31" s="47">
        <f>IF(PLANEL_Pot_Trim!AV5&lt;&gt;0,AV5/PLANEL_Pot_Trim!AV5,0)</f>
        <v>0.85627322425416719</v>
      </c>
      <c r="AW31" s="47">
        <f>IF(PLANEL_Pot_Trim!AW5&lt;&gt;0,AW5/PLANEL_Pot_Trim!AW5,0)</f>
        <v>0.84636575888315246</v>
      </c>
      <c r="AX31" s="47">
        <f>IF(PLANEL_Pot_Trim!AX5&lt;&gt;0,AX5/PLANEL_Pot_Trim!AX5,0)</f>
        <v>0.84096341049727696</v>
      </c>
      <c r="AY31" s="47">
        <f>IF(PLANEL_Pot_Trim!AY5&lt;&gt;0,AY5/PLANEL_Pot_Trim!AY5,0)</f>
        <v>0.69052292599489284</v>
      </c>
      <c r="AZ31" s="47">
        <f>IF(PLANEL_Pot_Trim!AZ5&lt;&gt;0,AZ5/PLANEL_Pot_Trim!AZ5,0)</f>
        <v>0.8549599064215524</v>
      </c>
      <c r="BA31" s="47">
        <f>IF(PLANEL_Pot_Trim!BA5&lt;&gt;0,BA5/PLANEL_Pot_Trim!BA5,0)</f>
        <v>0.7742439896581661</v>
      </c>
      <c r="BB31" s="47">
        <f>IF(PLANEL_Pot_Trim!BB5&lt;&gt;0,BB5/PLANEL_Pot_Trim!BB5,0)</f>
        <v>0.84096341049727696</v>
      </c>
      <c r="BC31" s="47">
        <f>IF(PLANEL_Pot_Trim!BC5&lt;&gt;0,BC5/PLANEL_Pot_Trim!BC5,0)</f>
        <v>0.7161622931210434</v>
      </c>
      <c r="BD31" s="47">
        <f>IF(PLANEL_Pot_Trim!BD5&lt;&gt;0,BD5/PLANEL_Pot_Trim!BD5,0)</f>
        <v>0.65836433818132267</v>
      </c>
      <c r="BE31" s="47">
        <f>IF(PLANEL_Pot_Trim!BE5&lt;&gt;0,BE5/PLANEL_Pot_Trim!BE5,0)</f>
        <v>0.81789950861651328</v>
      </c>
      <c r="BF31" s="47">
        <f>IF(PLANEL_Pot_Trim!BF5&lt;&gt;0,BF5/PLANEL_Pot_Trim!BF5,0)</f>
        <v>0.84096341049727696</v>
      </c>
      <c r="BG31" s="47">
        <f>IF(PLANEL_Pot_Trim!BG5&lt;&gt;0,BG5/PLANEL_Pot_Trim!BG5,0)</f>
        <v>0.71486960367435526</v>
      </c>
      <c r="BH31" s="47">
        <f>IF(PLANEL_Pot_Trim!BH5&lt;&gt;0,BH5/PLANEL_Pot_Trim!BH5,0)</f>
        <v>0.73324256540351584</v>
      </c>
      <c r="BI31" s="47">
        <f>IF(PLANEL_Pot_Trim!BI5&lt;&gt;0,BI5/PLANEL_Pot_Trim!BI5,0)</f>
        <v>0.84636575888315246</v>
      </c>
      <c r="BJ31" s="47">
        <f>IF(PLANEL_Pot_Trim!BJ5&lt;&gt;0,BJ5/PLANEL_Pot_Trim!BJ5,0)</f>
        <v>0.84096341049727696</v>
      </c>
      <c r="BK31" s="47">
        <f>IF(PLANEL_Pot_Trim!BK5&lt;&gt;0,BK5/PLANEL_Pot_Trim!BK5,0)</f>
        <v>0.78861442490566913</v>
      </c>
      <c r="BL31" s="47">
        <f>IF(PLANEL_Pot_Trim!BL5&lt;&gt;0,BL5/PLANEL_Pot_Trim!BL5,0)</f>
        <v>0.80917302420195492</v>
      </c>
      <c r="BM31" s="47">
        <f>IF(PLANEL_Pot_Trim!BM5&lt;&gt;0,BM5/PLANEL_Pot_Trim!BM5,0)</f>
        <v>0.7871700051572742</v>
      </c>
      <c r="BN31" s="47">
        <f>IF(PLANEL_Pot_Trim!BN5&lt;&gt;0,BN5/PLANEL_Pot_Trim!BN5,0)</f>
        <v>0.84096341049727696</v>
      </c>
      <c r="BO31" s="47">
        <f>IF(PLANEL_Pot_Trim!BO5&lt;&gt;0,BO5/PLANEL_Pot_Trim!BO5,0)</f>
        <v>0.74936847622232305</v>
      </c>
      <c r="BP31" s="47">
        <f>IF(PLANEL_Pot_Trim!BP5&lt;&gt;0,BP5/PLANEL_Pot_Trim!BP5,0)</f>
        <v>0.73174464586409782</v>
      </c>
      <c r="BQ31" s="47">
        <f>IF(PLANEL_Pot_Trim!BQ5&lt;&gt;0,BQ5/PLANEL_Pot_Trim!BQ5,0)</f>
        <v>0.84581683675912867</v>
      </c>
      <c r="BR31" s="47">
        <f>IF(PLANEL_Pot_Trim!BR5&lt;&gt;0,BR5/PLANEL_Pot_Trim!BR5,0)</f>
        <v>0.84096341049727696</v>
      </c>
      <c r="BS31" s="47">
        <f>IF(PLANEL_Pot_Trim!BS5&lt;&gt;0,BS5/PLANEL_Pot_Trim!BS5,0)</f>
        <v>0.78376244251003646</v>
      </c>
      <c r="BT31" s="47">
        <f>IF(PLANEL_Pot_Trim!BT5&lt;&gt;0,BT5/PLANEL_Pot_Trim!BT5,0)</f>
        <v>0.8349842332935371</v>
      </c>
      <c r="BU31" s="47">
        <f>IF(PLANEL_Pot_Trim!BU5&lt;&gt;0,BU5/PLANEL_Pot_Trim!BU5,0)</f>
        <v>0.66675900146134615</v>
      </c>
      <c r="BV31" s="47">
        <f>IF(PLANEL_Pot_Trim!BV5&lt;&gt;0,BV5/PLANEL_Pot_Trim!BV5,0)</f>
        <v>0.84096341049727696</v>
      </c>
      <c r="BW31" s="47">
        <f>IF(PLANEL_Pot_Trim!BW5&lt;&gt;0,BW5/PLANEL_Pot_Trim!BW5,0)</f>
        <v>0.85775673639621519</v>
      </c>
      <c r="BX31" s="47">
        <f>IF(PLANEL_Pot_Trim!BX5&lt;&gt;0,BX5/PLANEL_Pot_Trim!BX5,0)</f>
        <v>0.48004758995847896</v>
      </c>
      <c r="BY31" s="47">
        <f>IF(PLANEL_Pot_Trim!BY5&lt;&gt;0,BY5/PLANEL_Pot_Trim!BY5,0)</f>
        <v>0.7591622314440809</v>
      </c>
      <c r="BZ31" s="47">
        <f>IF(PLANEL_Pot_Trim!BZ5&lt;&gt;0,BZ5/PLANEL_Pot_Trim!BZ5,0)</f>
        <v>0.84096341049727696</v>
      </c>
      <c r="CA31" s="47">
        <f>IF(PLANEL_Pot_Trim!CA5&lt;&gt;0,CA5/PLANEL_Pot_Trim!CA5,0)</f>
        <v>0.85763549782048676</v>
      </c>
      <c r="CB31" s="47">
        <f>IF(PLANEL_Pot_Trim!CB5&lt;&gt;0,CB5/PLANEL_Pot_Trim!CB5,0)</f>
        <v>0.68277398036540904</v>
      </c>
      <c r="CC31" s="47">
        <f>IF(PLANEL_Pot_Trim!CC5&lt;&gt;0,CC5/PLANEL_Pot_Trim!CC5,0)</f>
        <v>0.84365816865181698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0.62178911331976539</v>
      </c>
      <c r="CG31" s="47">
        <f>IF(PLANEL_Pot_Trim!CG5&lt;&gt;0,CG5/PLANEL_Pot_Trim!CG5,0)</f>
        <v>0.58964626016621802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0.7303687841807972</v>
      </c>
      <c r="CK31" s="47">
        <f>IF(PLANEL_Pot_Trim!CK5&lt;&gt;0,CK5/PLANEL_Pot_Trim!CK5,0)</f>
        <v>0.64815736791715062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0.86256317873969524</v>
      </c>
      <c r="CO31" s="47">
        <f>IF(PLANEL_Pot_Trim!CO5&lt;&gt;0,CO5/PLANEL_Pot_Trim!CO5,0)</f>
        <v>0.84636575888315246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0.68277398036540904</v>
      </c>
      <c r="CS31" s="47">
        <f>IF(PLANEL_Pot_Trim!CS5&lt;&gt;0,CS5/PLANEL_Pot_Trim!CS5,0)</f>
        <v>0.60053329248537268</v>
      </c>
      <c r="CT31" s="47">
        <f>IF(PLANEL_Pot_Trim!CT5&lt;&gt;0,CT5/PLANEL_Pot_Trim!CT5,0)</f>
        <v>0.84096341049727696</v>
      </c>
      <c r="CU31" s="47">
        <f>IF(PLANEL_Pot_Trim!CU5&lt;&gt;0,CU5/PLANEL_Pot_Trim!CU5,0)</f>
        <v>0.85787125321950686</v>
      </c>
      <c r="CV31" s="47">
        <f>IF(PLANEL_Pot_Trim!CV5&lt;&gt;0,CV5/PLANEL_Pot_Trim!CV5,0)</f>
        <v>0.73766879955327658</v>
      </c>
      <c r="CW31" s="47">
        <f>IF(PLANEL_Pot_Trim!CW5&lt;&gt;0,CW5/PLANEL_Pot_Trim!CW5,0)</f>
        <v>0.60823546607162882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0.61687627422269897</v>
      </c>
      <c r="DA31" s="77">
        <f>IF(PLANEL_Pot_Trim!DA5&lt;&gt;0,DA5/PLANEL_Pot_Trim!DA5,0)</f>
        <v>0.84056382635680305</v>
      </c>
      <c r="DB31" s="77">
        <f>IF(PLANEL_Pot_Trim!DB5&lt;&gt;0,DB5/PLANEL_Pot_Trim!DB5,0)</f>
        <v>0.83651063544991777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0.84081758881846835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0.74607515245807243</v>
      </c>
      <c r="DI31" s="47">
        <f>IF(PLANEL_Pot_Trim!DI5&lt;&gt;0,DI5/PLANEL_Pot_Trim!DI5,0)</f>
        <v>0.5408164721954124</v>
      </c>
      <c r="DJ31" s="47">
        <f>IF(PLANEL_Pot_Trim!DJ5&lt;&gt;0,DJ5/PLANEL_Pot_Trim!DJ5,0)</f>
        <v>0.79867227036058852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0.8675257112516227</v>
      </c>
      <c r="DM31" s="47">
        <f>IF(PLANEL_Pot_Trim!DM5&lt;&gt;0,DM5/PLANEL_Pot_Trim!DM5,0)</f>
        <v>0.73657509974461477</v>
      </c>
      <c r="DN31" s="47">
        <f>IF(PLANEL_Pot_Trim!DN5&lt;&gt;0,DN5/PLANEL_Pot_Trim!DN5,0)</f>
        <v>0.79960979187392078</v>
      </c>
      <c r="DO31" s="47">
        <f>IF(PLANEL_Pot_Trim!DO5&lt;&gt;0,DO5/PLANEL_Pot_Trim!DO5,0)</f>
        <v>0.85787125321950686</v>
      </c>
      <c r="DP31" s="47">
        <f>IF(PLANEL_Pot_Trim!DP5&lt;&gt;0,DP5/PLANEL_Pot_Trim!DP5,0)</f>
        <v>0.822936242794849</v>
      </c>
      <c r="DQ31" s="47">
        <f>IF(PLANEL_Pot_Trim!DQ5&lt;&gt;0,DQ5/PLANEL_Pot_Trim!DQ5,0)</f>
        <v>0.77463532298518112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0.69077545636691429</v>
      </c>
      <c r="DV31" s="47">
        <f>IF(PLANEL_Pot_Trim!DV5&lt;&gt;0,DV5/PLANEL_Pot_Trim!DV5,0)</f>
        <v>0.73865120104492543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0.84944531229046716</v>
      </c>
      <c r="DZ31" s="47">
        <f>IF(PLANEL_Pot_Trim!DZ5&lt;&gt;0,DZ5/PLANEL_Pot_Trim!DZ5,0)</f>
        <v>0.76669150564342992</v>
      </c>
      <c r="EA31" s="47">
        <f>IF(PLANEL_Pot_Trim!EA5&lt;&gt;0,EA5/PLANEL_Pot_Trim!EA5,0)</f>
        <v>0.78083551880980551</v>
      </c>
      <c r="EB31" s="47">
        <f>IF(PLANEL_Pot_Trim!EB5&lt;&gt;0,EB5/PLANEL_Pot_Trim!EB5,0)</f>
        <v>0.86757151572387448</v>
      </c>
      <c r="EC31" s="47">
        <f>IF(PLANEL_Pot_Trim!EC5&lt;&gt;0,EC5/PLANEL_Pot_Trim!EC5,0)</f>
        <v>0.61270662618668625</v>
      </c>
      <c r="ED31" s="47">
        <f>IF(PLANEL_Pot_Trim!ED5&lt;&gt;0,ED5/PLANEL_Pot_Trim!ED5,0)</f>
        <v>0.73386987414152149</v>
      </c>
      <c r="EE31" s="47">
        <f>IF(PLANEL_Pot_Trim!EE5&lt;&gt;0,EE5/PLANEL_Pot_Trim!EE5,0)</f>
        <v>0.85768299263630698</v>
      </c>
      <c r="EF31" s="47">
        <f>IF(PLANEL_Pot_Trim!EF5&lt;&gt;0,EF5/PLANEL_Pot_Trim!EF5,0)</f>
        <v>0.86757151572387448</v>
      </c>
      <c r="EG31" s="47">
        <f>IF(PLANEL_Pot_Trim!EG5&lt;&gt;0,EG5/PLANEL_Pot_Trim!EG5,0)</f>
        <v>0.69077545636691429</v>
      </c>
      <c r="EH31" s="47">
        <f>IF(PLANEL_Pot_Trim!EH5&lt;&gt;0,EH5/PLANEL_Pot_Trim!EH5,0)</f>
        <v>0.83984938102782714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0.60382439151181089</v>
      </c>
      <c r="EL31" s="47">
        <f>IF(PLANEL_Pot_Trim!EL5&lt;&gt;0,EL5/PLANEL_Pot_Trim!EL5,0)</f>
        <v>0.61092558769325545</v>
      </c>
      <c r="EM31" s="47">
        <f>IF(PLANEL_Pot_Trim!EM5&lt;&gt;0,EM5/PLANEL_Pot_Trim!EM5,0)</f>
        <v>0.85048744560718925</v>
      </c>
      <c r="EN31" s="47">
        <f>IF(PLANEL_Pot_Trim!EN5&lt;&gt;0,EN5/PLANEL_Pot_Trim!EN5,0)</f>
        <v>0.86757151572387448</v>
      </c>
      <c r="EO31" s="47">
        <f>IF(PLANEL_Pot_Trim!EO5&lt;&gt;0,EO5/PLANEL_Pot_Trim!EO5,0)</f>
        <v>0.7920290046376719</v>
      </c>
      <c r="EP31" s="47">
        <f>IF(PLANEL_Pot_Trim!EP5&lt;&gt;0,EP5/PLANEL_Pot_Trim!EP5,0)</f>
        <v>0.63299902186564105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0.26169924005234335</v>
      </c>
      <c r="P33" s="48">
        <f>IF(PLANEL_Pot_Trim!P7&lt;&gt;0,P7/PLANEL_Pot_Trim!P7,0)</f>
        <v>0.25350901937026449</v>
      </c>
      <c r="Q33" s="48">
        <f>IF(PLANEL_Pot_Trim!Q7&lt;&gt;0,Q7/PLANEL_Pot_Trim!Q7,0)</f>
        <v>0.29881807129355892</v>
      </c>
      <c r="R33" s="48">
        <f>IF(PLANEL_Pot_Trim!R7&lt;&gt;0,R7/PLANEL_Pot_Trim!R7,0)</f>
        <v>0.26169924005234335</v>
      </c>
      <c r="S33" s="48">
        <f>IF(PLANEL_Pot_Trim!S7&lt;&gt;0,S7/PLANEL_Pot_Trim!S7,0)</f>
        <v>9.0207467810465444E-2</v>
      </c>
      <c r="T33" s="48">
        <f>IF(PLANEL_Pot_Trim!T7&lt;&gt;0,T7/PLANEL_Pot_Trim!T7,0)</f>
        <v>0.26169924005234335</v>
      </c>
      <c r="U33" s="48">
        <f>IF(PLANEL_Pot_Trim!U7&lt;&gt;0,U7/PLANEL_Pot_Trim!U7,0)</f>
        <v>0.26169924005234335</v>
      </c>
      <c r="V33" s="48">
        <f>IF(PLANEL_Pot_Trim!V7&lt;&gt;0,V7/PLANEL_Pot_Trim!V7,0)</f>
        <v>0.34779962172248341</v>
      </c>
      <c r="W33" s="48">
        <f>IF(PLANEL_Pot_Trim!W7&lt;&gt;0,W7/PLANEL_Pot_Trim!W7,0)</f>
        <v>0.23833333961084341</v>
      </c>
      <c r="X33" s="48">
        <f>IF(PLANEL_Pot_Trim!X7&lt;&gt;0,X7/PLANEL_Pot_Trim!X7,0)</f>
        <v>6.8166931673226183E-2</v>
      </c>
      <c r="Y33" s="48">
        <f>IF(PLANEL_Pot_Trim!Y7&lt;&gt;0,Y7/PLANEL_Pot_Trim!Y7,0)</f>
        <v>0.19116221775113107</v>
      </c>
      <c r="Z33" s="48">
        <f>IF(PLANEL_Pot_Trim!Z7&lt;&gt;0,Z7/PLANEL_Pot_Trim!Z7,0)</f>
        <v>0.23833333961084341</v>
      </c>
      <c r="AA33" s="48">
        <f>IF(PLANEL_Pot_Trim!AA7&lt;&gt;0,AA7/PLANEL_Pot_Trim!AA7,0)</f>
        <v>0.31674622113510137</v>
      </c>
      <c r="AB33" s="48">
        <f>IF(PLANEL_Pot_Trim!AB7&lt;&gt;0,AB7/PLANEL_Pot_Trim!AB7,0)</f>
        <v>0.1030171012616324</v>
      </c>
      <c r="AC33" s="48">
        <f>IF(PLANEL_Pot_Trim!AC7&lt;&gt;0,AC7/PLANEL_Pot_Trim!AC7,0)</f>
        <v>0.30120304549968735</v>
      </c>
      <c r="AD33" s="48">
        <f>IF(PLANEL_Pot_Trim!AD7&lt;&gt;0,AD7/PLANEL_Pot_Trim!AD7,0)</f>
        <v>0.31674622113510137</v>
      </c>
      <c r="AE33" s="48">
        <f>IF(PLANEL_Pot_Trim!AE7&lt;&gt;0,AE7/PLANEL_Pot_Trim!AE7,0)</f>
        <v>0.14737544111048176</v>
      </c>
      <c r="AF33" s="48">
        <f>IF(PLANEL_Pot_Trim!AF7&lt;&gt;0,AF7/PLANEL_Pot_Trim!AF7,0)</f>
        <v>0.23832282034117741</v>
      </c>
      <c r="AG33" s="48">
        <f>IF(PLANEL_Pot_Trim!AG7&lt;&gt;0,AG7/PLANEL_Pot_Trim!AG7,0)</f>
        <v>0.24119796257199816</v>
      </c>
      <c r="AH33" s="48">
        <f>IF(PLANEL_Pot_Trim!AH7&lt;&gt;0,AH7/PLANEL_Pot_Trim!AH7,0)</f>
        <v>0.30118975136272352</v>
      </c>
      <c r="AI33" s="48">
        <f>IF(PLANEL_Pot_Trim!AI7&lt;&gt;0,AI7/PLANEL_Pot_Trim!AI7,0)</f>
        <v>0.3009828736942769</v>
      </c>
      <c r="AJ33" s="48">
        <f>IF(PLANEL_Pot_Trim!AJ7&lt;&gt;0,AJ7/PLANEL_Pot_Trim!AJ7,0)</f>
        <v>0.3009828736942769</v>
      </c>
      <c r="AK33" s="48">
        <f>IF(PLANEL_Pot_Trim!AK7&lt;&gt;0,AK7/PLANEL_Pot_Trim!AK7,0)</f>
        <v>0.22257287626894218</v>
      </c>
      <c r="AL33" s="48">
        <f>IF(PLANEL_Pot_Trim!AL7&lt;&gt;0,AL7/PLANEL_Pot_Trim!AL7,0)</f>
        <v>0.3009828736942769</v>
      </c>
      <c r="AM33" s="48">
        <f>IF(PLANEL_Pot_Trim!AM7&lt;&gt;0,AM7/PLANEL_Pot_Trim!AM7,0)</f>
        <v>0.27453686052594733</v>
      </c>
      <c r="AN33" s="48">
        <f>IF(PLANEL_Pot_Trim!AN7&lt;&gt;0,AN7/PLANEL_Pot_Trim!AN7,0)</f>
        <v>0.24176886889630628</v>
      </c>
      <c r="AO33" s="48">
        <f>IF(PLANEL_Pot_Trim!AO7&lt;&gt;0,AO7/PLANEL_Pot_Trim!AO7,0)</f>
        <v>0.27453686052594733</v>
      </c>
      <c r="AP33" s="48">
        <f>IF(PLANEL_Pot_Trim!AP7&lt;&gt;0,AP7/PLANEL_Pot_Trim!AP7,0)</f>
        <v>0.27453686052594733</v>
      </c>
      <c r="AQ33" s="48">
        <f>IF(PLANEL_Pot_Trim!AQ7&lt;&gt;0,AQ7/PLANEL_Pot_Trim!AQ7,0)</f>
        <v>0.24542823433232552</v>
      </c>
      <c r="AR33" s="48">
        <f>IF(PLANEL_Pot_Trim!AR7&lt;&gt;0,AR7/PLANEL_Pot_Trim!AR7,0)</f>
        <v>0.24542823433232552</v>
      </c>
      <c r="AS33" s="48">
        <f>IF(PLANEL_Pot_Trim!AS7&lt;&gt;0,AS7/PLANEL_Pot_Trim!AS7,0)</f>
        <v>0.24542823433232552</v>
      </c>
      <c r="AT33" s="48">
        <f>IF(PLANEL_Pot_Trim!AT7&lt;&gt;0,AT7/PLANEL_Pot_Trim!AT7,0)</f>
        <v>0.24542823433232552</v>
      </c>
      <c r="AU33" s="48">
        <f>IF(PLANEL_Pot_Trim!AU7&lt;&gt;0,AU7/PLANEL_Pot_Trim!AU7,0)</f>
        <v>0.16796052809931869</v>
      </c>
      <c r="AV33" s="48">
        <f>IF(PLANEL_Pot_Trim!AV7&lt;&gt;0,AV7/PLANEL_Pot_Trim!AV7,0)</f>
        <v>0.16796052809931869</v>
      </c>
      <c r="AW33" s="48">
        <f>IF(PLANEL_Pot_Trim!AW7&lt;&gt;0,AW7/PLANEL_Pot_Trim!AW7,0)</f>
        <v>0.16796052809931869</v>
      </c>
      <c r="AX33" s="48">
        <f>IF(PLANEL_Pot_Trim!AX7&lt;&gt;0,AX7/PLANEL_Pot_Trim!AX7,0)</f>
        <v>0.16796052809931869</v>
      </c>
      <c r="AY33" s="48">
        <f>IF(PLANEL_Pot_Trim!AY7&lt;&gt;0,AY7/PLANEL_Pot_Trim!AY7,0)</f>
        <v>0.1590584894212799</v>
      </c>
      <c r="AZ33" s="48">
        <f>IF(PLANEL_Pot_Trim!AZ7&lt;&gt;0,AZ7/PLANEL_Pot_Trim!AZ7,0)</f>
        <v>0.1590584894212799</v>
      </c>
      <c r="BA33" s="48">
        <f>IF(PLANEL_Pot_Trim!BA7&lt;&gt;0,BA7/PLANEL_Pot_Trim!BA7,0)</f>
        <v>0.1590584894212799</v>
      </c>
      <c r="BB33" s="48">
        <f>IF(PLANEL_Pot_Trim!BB7&lt;&gt;0,BB7/PLANEL_Pot_Trim!BB7,0)</f>
        <v>0.1590584894212799</v>
      </c>
      <c r="BC33" s="48">
        <f>IF(PLANEL_Pot_Trim!BC7&lt;&gt;0,BC7/PLANEL_Pot_Trim!BC7,0)</f>
        <v>0.15765093353122997</v>
      </c>
      <c r="BD33" s="48">
        <f>IF(PLANEL_Pot_Trim!BD7&lt;&gt;0,BD7/PLANEL_Pot_Trim!BD7,0)</f>
        <v>0.15765093353122997</v>
      </c>
      <c r="BE33" s="48">
        <f>IF(PLANEL_Pot_Trim!BE7&lt;&gt;0,BE7/PLANEL_Pot_Trim!BE7,0)</f>
        <v>0.15765093353122997</v>
      </c>
      <c r="BF33" s="48">
        <f>IF(PLANEL_Pot_Trim!BF7&lt;&gt;0,BF7/PLANEL_Pot_Trim!BF7,0)</f>
        <v>0.15765093353122997</v>
      </c>
      <c r="BG33" s="48">
        <f>IF(PLANEL_Pot_Trim!BG7&lt;&gt;0,BG7/PLANEL_Pot_Trim!BG7,0)</f>
        <v>0.15347238668428306</v>
      </c>
      <c r="BH33" s="48">
        <f>IF(PLANEL_Pot_Trim!BH7&lt;&gt;0,BH7/PLANEL_Pot_Trim!BH7,0)</f>
        <v>0.15347238668428306</v>
      </c>
      <c r="BI33" s="48">
        <f>IF(PLANEL_Pot_Trim!BI7&lt;&gt;0,BI7/PLANEL_Pot_Trim!BI7,0)</f>
        <v>0.15347238668428306</v>
      </c>
      <c r="BJ33" s="48">
        <f>IF(PLANEL_Pot_Trim!BJ7&lt;&gt;0,BJ7/PLANEL_Pot_Trim!BJ7,0)</f>
        <v>0.15347238668428306</v>
      </c>
      <c r="BK33" s="48">
        <f>IF(PLANEL_Pot_Trim!BK7&lt;&gt;0,BK7/PLANEL_Pot_Trim!BK7,0)</f>
        <v>0.15347238668428306</v>
      </c>
      <c r="BL33" s="48">
        <f>IF(PLANEL_Pot_Trim!BL7&lt;&gt;0,BL7/PLANEL_Pot_Trim!BL7,0)</f>
        <v>0.15347238668428306</v>
      </c>
      <c r="BM33" s="48">
        <f>IF(PLANEL_Pot_Trim!BM7&lt;&gt;0,BM7/PLANEL_Pot_Trim!BM7,0)</f>
        <v>0.15347238668428306</v>
      </c>
      <c r="BN33" s="48">
        <f>IF(PLANEL_Pot_Trim!BN7&lt;&gt;0,BN7/PLANEL_Pot_Trim!BN7,0)</f>
        <v>0.15347238668428306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0.38663820037492191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0.44636813707478384</v>
      </c>
      <c r="U36" s="49">
        <f>IF(PLANEL_Pot_Trim!U9&lt;&gt;0,U10/PLANEL_Pot_Trim!U9,0)</f>
        <v>0.48385692626041882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0.61026610454659724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0.18939393939393939</v>
      </c>
      <c r="I37" s="49">
        <f>IF(PLANEL_Pot_Trim!I10&lt;&gt;0,I11/PLANEL_Pot_Trim!I10,0)</f>
        <v>0.74999999999999989</v>
      </c>
      <c r="J37" s="49">
        <f>IF(PLANEL_Pot_Trim!J10&lt;&gt;0,J11/PLANEL_Pot_Trim!J10,0)</f>
        <v>0.37624533001245331</v>
      </c>
      <c r="K37" s="49">
        <f>IF(PLANEL_Pot_Trim!K10&lt;&gt;0,K11/PLANEL_Pot_Trim!K10,0)</f>
        <v>0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0.56314860938148603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0.633190201466722</v>
      </c>
      <c r="S37" s="49">
        <f>IF(PLANEL_Pot_Trim!S10&lt;&gt;0,S11/PLANEL_Pot_Trim!S10,0)</f>
        <v>0.56314860938148603</v>
      </c>
      <c r="T37" s="49">
        <f>IF(PLANEL_Pot_Trim!T10&lt;&gt;0,T11/PLANEL_Pot_Trim!T10,0)</f>
        <v>0.56060606060606055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0.56060606060606055</v>
      </c>
      <c r="X37" s="49">
        <f>IF(PLANEL_Pot_Trim!X10&lt;&gt;0,X11/PLANEL_Pot_Trim!X10,0)</f>
        <v>0.74999999999999989</v>
      </c>
      <c r="Y37" s="49">
        <f>IF(PLANEL_Pot_Trim!Y10&lt;&gt;0,Y11/PLANEL_Pot_Trim!Y10,0)</f>
        <v>0.21002815822609655</v>
      </c>
      <c r="Z37" s="49">
        <f>IF(PLANEL_Pot_Trim!Z10&lt;&gt;0,Z11/PLANEL_Pot_Trim!Z10,0)</f>
        <v>0.18939393939393939</v>
      </c>
      <c r="AA37" s="49">
        <f>IF(PLANEL_Pot_Trim!AA10&lt;&gt;0,AA11/PLANEL_Pot_Trim!AA10,0)</f>
        <v>0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0.37375466998754669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0.18939393939393939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0.37624533001245331</v>
      </c>
      <c r="AM37" s="49">
        <f>IF(PLANEL_Pot_Trim!AM10&lt;&gt;0,AM11/PLANEL_Pot_Trim!AM10,0)</f>
        <v>0.62614268839075682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3">
      <c r="B39" s="16" t="s">
        <v>58</v>
      </c>
      <c r="C39" s="47">
        <f>IF(PLANEL_Pot_Trim!C12&lt;&gt;0,C13/PLANEL_Pot_Trim!C12,0)</f>
        <v>0.69582551713029039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0.65382564450789005</v>
      </c>
      <c r="G39" s="47">
        <f>IF(PLANEL_Pot_Trim!G12&lt;&gt;0,G13/PLANEL_Pot_Trim!G12,0)</f>
        <v>0.80348412631660171</v>
      </c>
      <c r="H39" s="47">
        <f>IF(PLANEL_Pot_Trim!H12&lt;&gt;0,H13/PLANEL_Pot_Trim!H12,0)</f>
        <v>0.77158626181565648</v>
      </c>
      <c r="I39" s="47">
        <f>IF(PLANEL_Pot_Trim!I12&lt;&gt;0,I13/PLANEL_Pot_Trim!I12,0)</f>
        <v>0.81175279486091267</v>
      </c>
      <c r="J39" s="47">
        <f>IF(PLANEL_Pot_Trim!J12&lt;&gt;0,J13/PLANEL_Pot_Trim!J12,0)</f>
        <v>0.78149815463559547</v>
      </c>
      <c r="K39" s="47">
        <f>IF(PLANEL_Pot_Trim!K12&lt;&gt;0,K13/PLANEL_Pot_Trim!K12,0)</f>
        <v>0.59833889366873727</v>
      </c>
      <c r="L39" s="47">
        <f>IF(PLANEL_Pot_Trim!L12&lt;&gt;0,L13/PLANEL_Pot_Trim!L12,0)</f>
        <v>0.87063996720552483</v>
      </c>
      <c r="M39" s="47">
        <f>IF(PLANEL_Pot_Trim!M12&lt;&gt;0,M13/PLANEL_Pot_Trim!M12,0)</f>
        <v>0.81672828562058719</v>
      </c>
      <c r="N39" s="47">
        <f>IF(PLANEL_Pot_Trim!N12&lt;&gt;0,N13/PLANEL_Pot_Trim!N12,0)</f>
        <v>0.65212746442763991</v>
      </c>
      <c r="O39" s="47">
        <f>IF(PLANEL_Pot_Trim!O12&lt;&gt;0,O13/PLANEL_Pot_Trim!O12,0)</f>
        <v>0.81721253732782906</v>
      </c>
      <c r="P39" s="47">
        <f>IF(PLANEL_Pot_Trim!P12&lt;&gt;0,P13/PLANEL_Pot_Trim!P12,0)</f>
        <v>0.63008221030903966</v>
      </c>
      <c r="Q39" s="47">
        <f>IF(PLANEL_Pot_Trim!Q12&lt;&gt;0,Q13/PLANEL_Pot_Trim!Q12,0)</f>
        <v>0.62149176256800032</v>
      </c>
      <c r="R39" s="47">
        <f>IF(PLANEL_Pot_Trim!R12&lt;&gt;0,R13/PLANEL_Pot_Trim!R12,0)</f>
        <v>0.80310869883097347</v>
      </c>
      <c r="S39" s="47">
        <f>IF(PLANEL_Pot_Trim!S12&lt;&gt;0,S13/PLANEL_Pot_Trim!S12,0)</f>
        <v>0.81264315019869593</v>
      </c>
      <c r="T39" s="47">
        <f>IF(PLANEL_Pot_Trim!T12&lt;&gt;0,T13/PLANEL_Pot_Trim!T12,0)</f>
        <v>0.70499763166017204</v>
      </c>
      <c r="U39" s="47">
        <f>IF(PLANEL_Pot_Trim!U12&lt;&gt;0,U13/PLANEL_Pot_Trim!U12,0)</f>
        <v>0.7877921133145569</v>
      </c>
      <c r="V39" s="47">
        <f>IF(PLANEL_Pot_Trim!V12&lt;&gt;0,V13/PLANEL_Pot_Trim!V12,0)</f>
        <v>0.90378424919942901</v>
      </c>
      <c r="W39" s="47">
        <f>IF(PLANEL_Pot_Trim!W12&lt;&gt;0,W13/PLANEL_Pot_Trim!W12,0)</f>
        <v>0.7121869302442223</v>
      </c>
      <c r="X39" s="47">
        <f>IF(PLANEL_Pot_Trim!X12&lt;&gt;0,X13/PLANEL_Pot_Trim!X12,0)</f>
        <v>0.74745637669277354</v>
      </c>
      <c r="Y39" s="47">
        <f>IF(PLANEL_Pot_Trim!Y12&lt;&gt;0,Y13/PLANEL_Pot_Trim!Y12,0)</f>
        <v>0.50244583884409122</v>
      </c>
      <c r="Z39" s="47">
        <f>IF(PLANEL_Pot_Trim!Z12&lt;&gt;0,Z13/PLANEL_Pot_Trim!Z12,0)</f>
        <v>0.69926554469694047</v>
      </c>
      <c r="AA39" s="47">
        <f>IF(PLANEL_Pot_Trim!AA12&lt;&gt;0,AA13/PLANEL_Pot_Trim!AA12,0)</f>
        <v>0.58450081754697325</v>
      </c>
      <c r="AB39" s="47">
        <f>IF(PLANEL_Pot_Trim!AB12&lt;&gt;0,AB13/PLANEL_Pot_Trim!AB12,0)</f>
        <v>0.80329367201666724</v>
      </c>
      <c r="AC39" s="47">
        <f>IF(PLANEL_Pot_Trim!AC12&lt;&gt;0,AC13/PLANEL_Pot_Trim!AC12,0)</f>
        <v>0.73343749720282414</v>
      </c>
      <c r="AD39" s="47">
        <f>IF(PLANEL_Pot_Trim!AD12&lt;&gt;0,AD13/PLANEL_Pot_Trim!AD12,0)</f>
        <v>0.84246307399976861</v>
      </c>
      <c r="AE39" s="47">
        <f>IF(PLANEL_Pot_Trim!AE12&lt;&gt;0,AE13/PLANEL_Pot_Trim!AE12,0)</f>
        <v>0.74615750549789728</v>
      </c>
      <c r="AF39" s="47">
        <f>IF(PLANEL_Pot_Trim!AF12&lt;&gt;0,AF13/PLANEL_Pot_Trim!AF12,0)</f>
        <v>0.69799723581156681</v>
      </c>
      <c r="AG39" s="47">
        <f>IF(PLANEL_Pot_Trim!AG12&lt;&gt;0,AG13/PLANEL_Pot_Trim!AG12,0)</f>
        <v>0.80437266291137777</v>
      </c>
      <c r="AH39" s="47">
        <f>IF(PLANEL_Pot_Trim!AH12&lt;&gt;0,AH13/PLANEL_Pot_Trim!AH12,0)</f>
        <v>0.78552851035919591</v>
      </c>
      <c r="AI39" s="47">
        <f>IF(PLANEL_Pot_Trim!AI12&lt;&gt;0,AI13/PLANEL_Pot_Trim!AI12,0)</f>
        <v>0.87576390928942049</v>
      </c>
      <c r="AJ39" s="47">
        <f>IF(PLANEL_Pot_Trim!AJ12&lt;&gt;0,AJ13/PLANEL_Pot_Trim!AJ12,0)</f>
        <v>0.69140677374441584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0.77946421994510895</v>
      </c>
      <c r="AM39" s="47">
        <f>IF(PLANEL_Pot_Trim!AM12&lt;&gt;0,AM13/PLANEL_Pot_Trim!AM12,0)</f>
        <v>0.89932199268980317</v>
      </c>
      <c r="AN39" s="47">
        <f>IF(PLANEL_Pot_Trim!AN12&lt;&gt;0,AN13/PLANEL_Pot_Trim!AN12,0)</f>
        <v>0.89044571190838551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0.80287730434255711</v>
      </c>
      <c r="AR39" s="47">
        <f>IF(PLANEL_Pot_Trim!AR12&lt;&gt;0,AR13/PLANEL_Pot_Trim!AR12,0)</f>
        <v>0.88654067901434053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0.80549071880647016</v>
      </c>
      <c r="AV39" s="47">
        <f>IF(PLANEL_Pot_Trim!AV12&lt;&gt;0,AV13/PLANEL_Pot_Trim!AV12,0)</f>
        <v>0.91823156767596648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52</v>
      </c>
      <c r="C41" s="50">
        <f>IF(PLANEL_Pot_Trim!C14&lt;&gt;0,C15/PLANEL_Pot_Trim!C14,0)</f>
        <v>0.65024535421343155</v>
      </c>
      <c r="D41" s="50">
        <f>IF(PLANEL_Pot_Trim!D14&lt;&gt;0,D15/PLANEL_Pot_Trim!D14,0)</f>
        <v>0.58648009696401371</v>
      </c>
      <c r="E41" s="50">
        <f>IF(PLANEL_Pot_Trim!E14&lt;&gt;0,E15/PLANEL_Pot_Trim!E14,0)</f>
        <v>0.52073041676138465</v>
      </c>
      <c r="F41" s="50">
        <f>IF(PLANEL_Pot_Trim!F14&lt;&gt;0,F15/PLANEL_Pot_Trim!F14,0)</f>
        <v>0.689494239746547</v>
      </c>
      <c r="G41" s="50">
        <f>IF(PLANEL_Pot_Trim!G14&lt;&gt;0,G15/PLANEL_Pot_Trim!G14,0)</f>
        <v>0.63667201645736204</v>
      </c>
      <c r="H41" s="50">
        <f>IF(PLANEL_Pot_Trim!H14&lt;&gt;0,H15/PLANEL_Pot_Trim!H14,0)</f>
        <v>0.5753199069247984</v>
      </c>
      <c r="I41" s="50">
        <f>IF(PLANEL_Pot_Trim!I14&lt;&gt;0,I15/PLANEL_Pot_Trim!I14,0)</f>
        <v>0.50992467796673513</v>
      </c>
      <c r="J41" s="50">
        <f>IF(PLANEL_Pot_Trim!J14&lt;&gt;0,J15/PLANEL_Pot_Trim!J14,0)</f>
        <v>0.66011367191899895</v>
      </c>
      <c r="K41" s="50">
        <f>IF(PLANEL_Pot_Trim!K14&lt;&gt;0,K15/PLANEL_Pot_Trim!K14,0)</f>
        <v>0.6164064152652039</v>
      </c>
      <c r="L41" s="50">
        <f>IF(PLANEL_Pot_Trim!L14&lt;&gt;0,L15/PLANEL_Pot_Trim!L14,0)</f>
        <v>0.65602218570989879</v>
      </c>
      <c r="M41" s="50">
        <f>IF(PLANEL_Pot_Trim!M14&lt;&gt;0,M15/PLANEL_Pot_Trim!M14,0)</f>
        <v>0.52925556994820444</v>
      </c>
      <c r="N41" s="50">
        <f>IF(PLANEL_Pot_Trim!N14&lt;&gt;0,N15/PLANEL_Pot_Trim!N14,0)</f>
        <v>0.67901796367091793</v>
      </c>
      <c r="O41" s="50">
        <f>IF(PLANEL_Pot_Trim!O14&lt;&gt;0,O15/PLANEL_Pot_Trim!O14,0)</f>
        <v>0.65874983853562963</v>
      </c>
      <c r="P41" s="50">
        <f>IF(PLANEL_Pot_Trim!P14&lt;&gt;0,P15/PLANEL_Pot_Trim!P14,0)</f>
        <v>0.62721171105651541</v>
      </c>
      <c r="Q41" s="50">
        <f>IF(PLANEL_Pot_Trim!Q14&lt;&gt;0,Q15/PLANEL_Pot_Trim!Q14,0)</f>
        <v>0.40467294953489086</v>
      </c>
      <c r="R41" s="50">
        <f>IF(PLANEL_Pot_Trim!R14&lt;&gt;0,R15/PLANEL_Pot_Trim!R14,0)</f>
        <v>0.68745660810661979</v>
      </c>
      <c r="S41" s="50">
        <f>IF(PLANEL_Pot_Trim!S14&lt;&gt;0,S15/PLANEL_Pot_Trim!S14,0)</f>
        <v>0.60287399385445484</v>
      </c>
      <c r="T41" s="50">
        <f>IF(PLANEL_Pot_Trim!T14&lt;&gt;0,T15/PLANEL_Pot_Trim!T14,0)</f>
        <v>0.61796332591035585</v>
      </c>
      <c r="U41" s="50">
        <f>IF(PLANEL_Pot_Trim!U14&lt;&gt;0,U15/PLANEL_Pot_Trim!U14,0)</f>
        <v>0.50524921273084566</v>
      </c>
      <c r="V41" s="50">
        <f>IF(PLANEL_Pot_Trim!V14&lt;&gt;0,V15/PLANEL_Pot_Trim!V14,0)</f>
        <v>0.6864500994503715</v>
      </c>
      <c r="W41" s="50">
        <f>IF(PLANEL_Pot_Trim!W14&lt;&gt;0,W15/PLANEL_Pot_Trim!W14,0)</f>
        <v>0.62800254739308048</v>
      </c>
      <c r="X41" s="50">
        <f>IF(PLANEL_Pot_Trim!X14&lt;&gt;0,X15/PLANEL_Pot_Trim!X14,0)</f>
        <v>0.61638063882287786</v>
      </c>
      <c r="Y41" s="50">
        <f>IF(PLANEL_Pot_Trim!Y14&lt;&gt;0,Y15/PLANEL_Pot_Trim!Y14,0)</f>
        <v>0.49499691861677597</v>
      </c>
      <c r="Z41" s="50">
        <f>IF(PLANEL_Pot_Trim!Z14&lt;&gt;0,Z15/PLANEL_Pot_Trim!Z14,0)</f>
        <v>0.6934418319971124</v>
      </c>
      <c r="AA41" s="50">
        <f>IF(PLANEL_Pot_Trim!AA14&lt;&gt;0,AA15/PLANEL_Pot_Trim!AA14,0)</f>
        <v>0.62188956601443435</v>
      </c>
      <c r="AB41" s="50">
        <f>IF(PLANEL_Pot_Trim!AB14&lt;&gt;0,AB15/PLANEL_Pot_Trim!AB14,0)</f>
        <v>0.50667219313205336</v>
      </c>
      <c r="AC41" s="50">
        <f>IF(PLANEL_Pot_Trim!AC14&lt;&gt;0,AC15/PLANEL_Pot_Trim!AC14,0)</f>
        <v>0.52958925314933414</v>
      </c>
      <c r="AD41" s="50">
        <f>IF(PLANEL_Pot_Trim!AD14&lt;&gt;0,AD15/PLANEL_Pot_Trim!AD14,0)</f>
        <v>0.70641367847892977</v>
      </c>
      <c r="AE41" s="50">
        <f>IF(PLANEL_Pot_Trim!AE14&lt;&gt;0,AE15/PLANEL_Pot_Trim!AE14,0)</f>
        <v>0.64511526405113917</v>
      </c>
      <c r="AF41" s="50">
        <f>IF(PLANEL_Pot_Trim!AF14&lt;&gt;0,AF15/PLANEL_Pot_Trim!AF14,0)</f>
        <v>0.56631143554692109</v>
      </c>
      <c r="AG41" s="50">
        <f>IF(PLANEL_Pot_Trim!AG14&lt;&gt;0,AG15/PLANEL_Pot_Trim!AG14,0)</f>
        <v>0.52031690870059344</v>
      </c>
      <c r="AH41" s="50">
        <f>IF(PLANEL_Pot_Trim!AH14&lt;&gt;0,AH15/PLANEL_Pot_Trim!AH14,0)</f>
        <v>0.67496922011461369</v>
      </c>
      <c r="AI41" s="50">
        <f>IF(PLANEL_Pot_Trim!AI14&lt;&gt;0,AI15/PLANEL_Pot_Trim!AI14,0)</f>
        <v>0.61743225179039618</v>
      </c>
      <c r="AJ41" s="50">
        <f>IF(PLANEL_Pot_Trim!AJ14&lt;&gt;0,AJ15/PLANEL_Pot_Trim!AJ14,0)</f>
        <v>0.63596365994347104</v>
      </c>
      <c r="AK41" s="50">
        <f>IF(PLANEL_Pot_Trim!AK14&lt;&gt;0,AK15/PLANEL_Pot_Trim!AK14,0)</f>
        <v>0.53756126696931616</v>
      </c>
      <c r="AL41" s="50">
        <f>IF(PLANEL_Pot_Trim!AL14&lt;&gt;0,AL15/PLANEL_Pot_Trim!AL14,0)</f>
        <v>0.70342762200371001</v>
      </c>
      <c r="AM41" s="50">
        <f>IF(PLANEL_Pot_Trim!AM14&lt;&gt;0,AM15/PLANEL_Pot_Trim!AM14,0)</f>
        <v>0.29490495141004863</v>
      </c>
      <c r="AN41" s="50">
        <f>IF(PLANEL_Pot_Trim!AN14&lt;&gt;0,AN15/PLANEL_Pot_Trim!AN14,0)</f>
        <v>0.26360097100194563</v>
      </c>
      <c r="AO41" s="50">
        <f>IF(PLANEL_Pot_Trim!AO14&lt;&gt;0,AO15/PLANEL_Pot_Trim!AO14,0)</f>
        <v>0.24128586938030341</v>
      </c>
      <c r="AP41" s="50">
        <f>IF(PLANEL_Pot_Trim!AP14&lt;&gt;0,AP15/PLANEL_Pot_Trim!AP14,0)</f>
        <v>0.31724623565365556</v>
      </c>
      <c r="AQ41" s="50">
        <f>IF(PLANEL_Pot_Trim!AQ14&lt;&gt;0,AQ15/PLANEL_Pot_Trim!AQ14,0)</f>
        <v>0.39977128669122536</v>
      </c>
      <c r="AR41" s="50">
        <f>IF(PLANEL_Pot_Trim!AR14&lt;&gt;0,AR15/PLANEL_Pot_Trim!AR14,0)</f>
        <v>0.40056386145217565</v>
      </c>
      <c r="AS41" s="50">
        <f>IF(PLANEL_Pot_Trim!AS14&lt;&gt;0,AS15/PLANEL_Pot_Trim!AS14,0)</f>
        <v>0.32708559818826538</v>
      </c>
      <c r="AT41" s="50">
        <f>IF(PLANEL_Pot_Trim!AT14&lt;&gt;0,AT15/PLANEL_Pot_Trim!AT14,0)</f>
        <v>0.4309096085417416</v>
      </c>
      <c r="AU41" s="50">
        <f>IF(PLANEL_Pot_Trim!AU14&lt;&gt;0,AU15/PLANEL_Pot_Trim!AU14,0)</f>
        <v>0.43567040441980576</v>
      </c>
      <c r="AV41" s="50">
        <f>IF(PLANEL_Pot_Trim!AV14&lt;&gt;0,AV15/PLANEL_Pot_Trim!AV14,0)</f>
        <v>0.43592661842487068</v>
      </c>
      <c r="AW41" s="50">
        <f>IF(PLANEL_Pot_Trim!AW14&lt;&gt;0,AW15/PLANEL_Pot_Trim!AW14,0)</f>
        <v>0.35701661605363161</v>
      </c>
      <c r="AX41" s="50">
        <f>IF(PLANEL_Pot_Trim!AX14&lt;&gt;0,AX15/PLANEL_Pot_Trim!AX14,0)</f>
        <v>0.46941073588562404</v>
      </c>
      <c r="AY41" s="50">
        <f>IF(PLANEL_Pot_Trim!AY14&lt;&gt;0,AY15/PLANEL_Pot_Trim!AY14,0)</f>
        <v>0.44012822472974322</v>
      </c>
      <c r="AZ41" s="50">
        <f>IF(PLANEL_Pot_Trim!AZ14&lt;&gt;0,AZ15/PLANEL_Pot_Trim!AZ14,0)</f>
        <v>0.22708546092721235</v>
      </c>
      <c r="BA41" s="50">
        <f>IF(PLANEL_Pot_Trim!BA14&lt;&gt;0,BA15/PLANEL_Pot_Trim!BA14,0)</f>
        <v>0.36010491120419819</v>
      </c>
      <c r="BB41" s="50">
        <f>IF(PLANEL_Pot_Trim!BB14&lt;&gt;0,BB15/PLANEL_Pot_Trim!BB14,0)</f>
        <v>0.47347127210272982</v>
      </c>
      <c r="BC41" s="50">
        <f>IF(PLANEL_Pot_Trim!BC14&lt;&gt;0,BC15/PLANEL_Pot_Trim!BC14,0)</f>
        <v>0.44390367427928729</v>
      </c>
      <c r="BD41" s="50">
        <f>IF(PLANEL_Pot_Trim!BD14&lt;&gt;0,BD15/PLANEL_Pot_Trim!BD14,0)</f>
        <v>0.44390367427928729</v>
      </c>
      <c r="BE41" s="50">
        <f>IF(PLANEL_Pot_Trim!BE14&lt;&gt;0,BE15/PLANEL_Pot_Trim!BE14,0)</f>
        <v>0.36319391538003876</v>
      </c>
      <c r="BF41" s="50">
        <f>IF(PLANEL_Pot_Trim!BF14&lt;&gt;0,BF15/PLANEL_Pot_Trim!BF14,0)</f>
        <v>0.47753274055677009</v>
      </c>
      <c r="BG41" s="50">
        <f>IF(PLANEL_Pot_Trim!BG14&lt;&gt;0,BG15/PLANEL_Pot_Trim!BG14,0)</f>
        <v>0.44751682994230269</v>
      </c>
      <c r="BH41" s="50">
        <f>IF(PLANEL_Pot_Trim!BH14&lt;&gt;0,BH15/PLANEL_Pot_Trim!BH14,0)</f>
        <v>0.42606836331427878</v>
      </c>
      <c r="BI41" s="50">
        <f>IF(PLANEL_Pot_Trim!BI14&lt;&gt;0,BI15/PLANEL_Pot_Trim!BI14,0)</f>
        <v>0.36615013364876503</v>
      </c>
      <c r="BJ41" s="50">
        <f>IF(PLANEL_Pot_Trim!BJ14&lt;&gt;0,BJ15/PLANEL_Pot_Trim!BJ14,0)</f>
        <v>0.48141962013291117</v>
      </c>
      <c r="BK41" s="50">
        <f>IF(PLANEL_Pot_Trim!BK14&lt;&gt;0,BK15/PLANEL_Pot_Trim!BK14,0)</f>
        <v>0.45096059363598395</v>
      </c>
      <c r="BL41" s="50">
        <f>IF(PLANEL_Pot_Trim!BL14&lt;&gt;0,BL15/PLANEL_Pot_Trim!BL14,0)</f>
        <v>0.45096059363598395</v>
      </c>
      <c r="BM41" s="50">
        <f>IF(PLANEL_Pot_Trim!BM14&lt;&gt;0,BM15/PLANEL_Pot_Trim!BM14,0)</f>
        <v>0.36896775848808361</v>
      </c>
      <c r="BN41" s="50">
        <f>IF(PLANEL_Pot_Trim!BN14&lt;&gt;0,BN15/PLANEL_Pot_Trim!BN14,0)</f>
        <v>0.48512427501480326</v>
      </c>
      <c r="BO41" s="50">
        <f>IF(PLANEL_Pot_Trim!BO14&lt;&gt;0,BO15/PLANEL_Pot_Trim!BO14,0)</f>
        <v>0.35336237513994995</v>
      </c>
      <c r="BP41" s="50">
        <f>IF(PLANEL_Pot_Trim!BP14&lt;&gt;0,BP15/PLANEL_Pot_Trim!BP14,0)</f>
        <v>0.34275279652917434</v>
      </c>
      <c r="BQ41" s="50">
        <f>IF(PLANEL_Pot_Trim!BQ14&lt;&gt;0,BQ15/PLANEL_Pot_Trim!BQ14,0)</f>
        <v>0.28911467056904999</v>
      </c>
      <c r="BR41" s="50">
        <f>IF(PLANEL_Pot_Trim!BR14&lt;&gt;0,BR15/PLANEL_Pot_Trim!BR14,0)</f>
        <v>0.380132252037925</v>
      </c>
      <c r="BS41" s="50">
        <f>IF(PLANEL_Pot_Trim!BS14&lt;&gt;0,BS15/PLANEL_Pot_Trim!BS14,0)</f>
        <v>0.35720386975409213</v>
      </c>
      <c r="BT41" s="50">
        <f>IF(PLANEL_Pot_Trim!BT14&lt;&gt;0,BT15/PLANEL_Pot_Trim!BT14,0)</f>
        <v>0.35114383865179949</v>
      </c>
      <c r="BU41" s="50">
        <f>IF(PLANEL_Pot_Trim!BU14&lt;&gt;0,BU15/PLANEL_Pot_Trim!BU14,0)</f>
        <v>0.29225771161698444</v>
      </c>
      <c r="BV41" s="50">
        <f>IF(PLANEL_Pot_Trim!BV14&lt;&gt;0,BV15/PLANEL_Pot_Trim!BV14,0)</f>
        <v>0.38426476897140255</v>
      </c>
      <c r="BW41" s="50">
        <f>IF(PLANEL_Pot_Trim!BW14&lt;&gt;0,BW15/PLANEL_Pot_Trim!BW14,0)</f>
        <v>0.36046690496329059</v>
      </c>
      <c r="BX41" s="50">
        <f>IF(PLANEL_Pot_Trim!BX14&lt;&gt;0,BX15/PLANEL_Pot_Trim!BX14,0)</f>
        <v>0.36046690496329059</v>
      </c>
      <c r="BY41" s="50">
        <f>IF(PLANEL_Pot_Trim!BY14&lt;&gt;0,BY15/PLANEL_Pot_Trim!BY14,0)</f>
        <v>0.29442867692578856</v>
      </c>
      <c r="BZ41" s="50">
        <f>IF(PLANEL_Pot_Trim!BZ14&lt;&gt;0,BZ15/PLANEL_Pot_Trim!BZ14,0)</f>
        <v>0.38777500374075757</v>
      </c>
      <c r="CA41" s="50">
        <f>IF(PLANEL_Pot_Trim!CA14&lt;&gt;0,CA15/PLANEL_Pot_Trim!CA14,0)</f>
        <v>0.36398722655619792</v>
      </c>
      <c r="CB41" s="50">
        <f>IF(PLANEL_Pot_Trim!CB14&lt;&gt;0,CB15/PLANEL_Pot_Trim!CB14,0)</f>
        <v>0.36398722655619792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0.39156201636441063</v>
      </c>
      <c r="CE41" s="50">
        <f>IF(PLANEL_Pot_Trim!CE14&lt;&gt;0,CE15/PLANEL_Pot_Trim!CE14,0)</f>
        <v>0.36700721487430138</v>
      </c>
      <c r="CF41" s="50">
        <f>IF(PLANEL_Pot_Trim!CF14&lt;&gt;0,CF15/PLANEL_Pot_Trim!CF14,0)</f>
        <v>0.36700721487430138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0.39481079167715055</v>
      </c>
      <c r="CI41" s="50">
        <f>IF(PLANEL_Pot_Trim!CI14&lt;&gt;0,CI15/PLANEL_Pot_Trim!CI14,0)</f>
        <v>0.33824845418774591</v>
      </c>
      <c r="CJ41" s="50">
        <f>IF(PLANEL_Pot_Trim!CJ14&lt;&gt;0,CJ15/PLANEL_Pot_Trim!CJ14,0)</f>
        <v>0.33824845418774591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0.36387333708075692</v>
      </c>
      <c r="CM41" s="50">
        <f>IF(PLANEL_Pot_Trim!CM14&lt;&gt;0,CM15/PLANEL_Pot_Trim!CM14,0)</f>
        <v>0.33929403854773643</v>
      </c>
      <c r="CN41" s="50">
        <f>IF(PLANEL_Pot_Trim!CN14&lt;&gt;0,CN15/PLANEL_Pot_Trim!CN14,0)</f>
        <v>0.33929403854773643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0.36499813237711037</v>
      </c>
      <c r="CQ41" s="50">
        <f>IF(PLANEL_Pot_Trim!CQ14&lt;&gt;0,CQ15/PLANEL_Pot_Trim!CQ14,0)</f>
        <v>0.34068950128305253</v>
      </c>
      <c r="CR41" s="50">
        <f>IF(PLANEL_Pot_Trim!CR14&lt;&gt;0,CR15/PLANEL_Pot_Trim!CR14,0)</f>
        <v>0.34068950128305253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0.36649931198631408</v>
      </c>
      <c r="CU41" s="50">
        <f>IF(PLANEL_Pot_Trim!CU14&lt;&gt;0,CU15/PLANEL_Pot_Trim!CU14,0)</f>
        <v>0.34183724894389683</v>
      </c>
      <c r="CV41" s="50">
        <f>IF(PLANEL_Pot_Trim!CV14&lt;&gt;0,CV15/PLANEL_Pot_Trim!CV14,0)</f>
        <v>0.34183724894389683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0.36773401022752539</v>
      </c>
      <c r="CY41" s="80">
        <f>IF(PLANEL_Pot_Trim!CY14&lt;&gt;0,CY15/PLANEL_Pot_Trim!CY14,0)</f>
        <v>0.34357263949288713</v>
      </c>
      <c r="CZ41" s="80">
        <f>IF(PLANEL_Pot_Trim!CZ14&lt;&gt;0,CZ15/PLANEL_Pot_Trim!CZ14,0)</f>
        <v>0.34357263949288713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0.36960086975749984</v>
      </c>
      <c r="DC41" s="50">
        <f>IF(PLANEL_Pot_Trim!DC14&lt;&gt;0,DC15/PLANEL_Pot_Trim!DC14,0)</f>
        <v>0.34468821153139922</v>
      </c>
      <c r="DD41" s="50">
        <f>IF(PLANEL_Pot_Trim!DD14&lt;&gt;0,DD15/PLANEL_Pot_Trim!DD14,0)</f>
        <v>0.34468821153139922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0.37080095482923248</v>
      </c>
      <c r="DG41" s="50">
        <f>IF(PLANEL_Pot_Trim!DG14&lt;&gt;0,DG15/PLANEL_Pot_Trim!DG14,0)</f>
        <v>0.3462322759830434</v>
      </c>
      <c r="DH41" s="50">
        <f>IF(PLANEL_Pot_Trim!DH14&lt;&gt;0,DH15/PLANEL_Pot_Trim!DH14,0)</f>
        <v>0.3462322759830434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0.37246199386054668</v>
      </c>
      <c r="DK41" s="50">
        <f>IF(PLANEL_Pot_Trim!DK14&lt;&gt;0,DK15/PLANEL_Pot_Trim!DK14,0)</f>
        <v>0.34751128257388264</v>
      </c>
      <c r="DL41" s="50">
        <f>IF(PLANEL_Pot_Trim!DL14&lt;&gt;0,DL15/PLANEL_Pot_Trim!DL14,0)</f>
        <v>0.34751128257388264</v>
      </c>
      <c r="DM41" s="50">
        <f>IF(PLANEL_Pot_Trim!DM14&lt;&gt;0,DM15/PLANEL_Pot_Trim!DM14,0)</f>
        <v>0.2790013102343864</v>
      </c>
      <c r="DN41" s="50">
        <f>IF(PLANEL_Pot_Trim!DN14&lt;&gt;0,DN15/PLANEL_Pot_Trim!DN14,0)</f>
        <v>0.3738378948900859</v>
      </c>
      <c r="DO41" s="50">
        <f>IF(PLANEL_Pot_Trim!DO14&lt;&gt;0,DO15/PLANEL_Pot_Trim!DO14,0)</f>
        <v>0.34896029560933201</v>
      </c>
      <c r="DP41" s="50">
        <f>IF(PLANEL_Pot_Trim!DP14&lt;&gt;0,DP15/PLANEL_Pot_Trim!DP14,0)</f>
        <v>0.34896029560933201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0.37539668164034201</v>
      </c>
      <c r="DS41" s="50">
        <f>IF(PLANEL_Pot_Trim!DS14&lt;&gt;0,DS15/PLANEL_Pot_Trim!DS14,0)</f>
        <v>0.34963490456911506</v>
      </c>
      <c r="DT41" s="50">
        <f>IF(PLANEL_Pot_Trim!DT14&lt;&gt;0,DT15/PLANEL_Pot_Trim!DT14,0)</f>
        <v>0.34963490456911506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0.37612239733950259</v>
      </c>
      <c r="DW41" s="50">
        <f>IF(PLANEL_Pot_Trim!DW14&lt;&gt;0,DW15/PLANEL_Pot_Trim!DW14,0)</f>
        <v>0.34587620807276864</v>
      </c>
      <c r="DX41" s="50">
        <f>IF(PLANEL_Pot_Trim!DX14&lt;&gt;0,DX15/PLANEL_Pot_Trim!DX14,0)</f>
        <v>0.34587620807276864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0.37207895110858447</v>
      </c>
      <c r="EA41" s="50">
        <f>IF(PLANEL_Pot_Trim!EA14&lt;&gt;0,EA15/PLANEL_Pot_Trim!EA14,0)</f>
        <v>0.34671108118643468</v>
      </c>
      <c r="EB41" s="50">
        <f>IF(PLANEL_Pot_Trim!EB14&lt;&gt;0,EB15/PLANEL_Pot_Trim!EB14,0)</f>
        <v>0.34671108118643468</v>
      </c>
      <c r="EC41" s="50">
        <f>IF(PLANEL_Pot_Trim!EC14&lt;&gt;0,EC15/PLANEL_Pot_Trim!EC14,0)</f>
        <v>0.28367270278890111</v>
      </c>
      <c r="ED41" s="50">
        <f>IF(PLANEL_Pot_Trim!ED14&lt;&gt;0,ED15/PLANEL_Pot_Trim!ED14,0)</f>
        <v>0.37297707218540704</v>
      </c>
      <c r="EE41" s="50">
        <f>IF(PLANEL_Pot_Trim!EE14&lt;&gt;0,EE15/PLANEL_Pot_Trim!EE14,0)</f>
        <v>0.34766295707472178</v>
      </c>
      <c r="EF41" s="50">
        <f>IF(PLANEL_Pot_Trim!EF14&lt;&gt;0,EF15/PLANEL_Pot_Trim!EF14,0)</f>
        <v>0.34766295707472178</v>
      </c>
      <c r="EG41" s="50">
        <f>IF(PLANEL_Pot_Trim!EG14&lt;&gt;0,EG15/PLANEL_Pot_Trim!EG14,0)</f>
        <v>0.28445151033386329</v>
      </c>
      <c r="EH41" s="50">
        <f>IF(PLANEL_Pot_Trim!EH14&lt;&gt;0,EH15/PLANEL_Pot_Trim!EH14,0)</f>
        <v>0.37400105988341281</v>
      </c>
      <c r="EI41" s="50">
        <f>IF(PLANEL_Pot_Trim!EI14&lt;&gt;0,EI15/PLANEL_Pot_Trim!EI14,0)</f>
        <v>0.34912370771502915</v>
      </c>
      <c r="EJ41" s="50">
        <f>IF(PLANEL_Pot_Trim!EJ14&lt;&gt;0,EJ15/PLANEL_Pot_Trim!EJ14,0)</f>
        <v>0.34912370771502915</v>
      </c>
      <c r="EK41" s="50">
        <f>IF(PLANEL_Pot_Trim!EK14&lt;&gt;0,EK15/PLANEL_Pot_Trim!EK14,0)</f>
        <v>0.28564666994866023</v>
      </c>
      <c r="EL41" s="50">
        <f>IF(PLANEL_Pot_Trim!EL14&lt;&gt;0,EL15/PLANEL_Pot_Trim!EL14,0)</f>
        <v>0.36858182713270976</v>
      </c>
      <c r="EM41" s="50">
        <f>IF(PLANEL_Pot_Trim!EM14&lt;&gt;0,EM15/PLANEL_Pot_Trim!EM14,0)</f>
        <v>0.35029986688152454</v>
      </c>
      <c r="EN41" s="50">
        <f>IF(PLANEL_Pot_Trim!EN14&lt;&gt;0,EN15/PLANEL_Pot_Trim!EN14,0)</f>
        <v>0.35029986688152454</v>
      </c>
      <c r="EO41" s="50">
        <f>IF(PLANEL_Pot_Trim!EO14&lt;&gt;0,EO15/PLANEL_Pot_Trim!EO14,0)</f>
        <v>0.28660898199397461</v>
      </c>
      <c r="EP41" s="50">
        <f>IF(PLANEL_Pot_Trim!EP14&lt;&gt;0,EP15/PLANEL_Pot_Trim!EP14,0)</f>
        <v>0.37683773558467032</v>
      </c>
    </row>
    <row r="42" spans="2:146" x14ac:dyDescent="0.3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0.70735009085402789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0.89156723198061794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0.89156723198061794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0.82050423985463361</v>
      </c>
      <c r="O42" s="50">
        <f>IF(PLANEL_Pot_Trim!O15&lt;&gt;0,O16/PLANEL_Pot_Trim!O15,0)</f>
        <v>0.90249999999999997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0.86202914798206276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0.87639151599443665</v>
      </c>
      <c r="X42" s="50">
        <f>IF(PLANEL_Pot_Trim!X15&lt;&gt;0,X16/PLANEL_Pot_Trim!X15,0)</f>
        <v>0.90250000000000008</v>
      </c>
      <c r="Y42" s="50">
        <f>IF(PLANEL_Pot_Trim!Y15&lt;&gt;0,Y16/PLANEL_Pot_Trim!Y15,0)</f>
        <v>0.67656119610570231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0.84017265193370161</v>
      </c>
      <c r="AC42" s="50">
        <f>IF(PLANEL_Pot_Trim!AC15&lt;&gt;0,AC16/PLANEL_Pot_Trim!AC15,0)</f>
        <v>0.58487983425414358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0.88155801104972387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0.88065273775216135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59</v>
      </c>
      <c r="C44" s="51">
        <f>IF(PLANEL_Pot_Trim!C17&lt;&gt;0,C18/PLANEL_Pot_Trim!C17,0)</f>
        <v>0.15142588972050711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0.1667235361751391</v>
      </c>
      <c r="G44" s="51">
        <f>IF(PLANEL_Pot_Trim!G17&lt;&gt;0,G18/PLANEL_Pot_Trim!G17,0)</f>
        <v>0.15891115232997646</v>
      </c>
      <c r="H44" s="51">
        <f>IF(PLANEL_Pot_Trim!H17&lt;&gt;0,H18/PLANEL_Pot_Trim!H17,0)</f>
        <v>0.1544512614184419</v>
      </c>
      <c r="I44" s="51">
        <f>IF(PLANEL_Pot_Trim!I17&lt;&gt;0,I18/PLANEL_Pot_Trim!I17,0)</f>
        <v>0.2246576327382746</v>
      </c>
      <c r="J44" s="51">
        <f>IF(PLANEL_Pot_Trim!J17&lt;&gt;0,J18/PLANEL_Pot_Trim!J17,0)</f>
        <v>0.19435767047084976</v>
      </c>
      <c r="K44" s="51">
        <f>IF(PLANEL_Pot_Trim!K17&lt;&gt;0,K18/PLANEL_Pot_Trim!K17,0)</f>
        <v>0.10294406756040787</v>
      </c>
      <c r="L44" s="51">
        <f>IF(PLANEL_Pot_Trim!L17&lt;&gt;0,L18/PLANEL_Pot_Trim!L17,0)</f>
        <v>0.19963725224740209</v>
      </c>
      <c r="M44" s="51">
        <f>IF(PLANEL_Pot_Trim!M17&lt;&gt;0,M18/PLANEL_Pot_Trim!M17,0)</f>
        <v>0.2884149226633595</v>
      </c>
      <c r="N44" s="51">
        <f>IF(PLANEL_Pot_Trim!N17&lt;&gt;0,N18/PLANEL_Pot_Trim!N17,0)</f>
        <v>0.14487319030034196</v>
      </c>
      <c r="O44" s="51">
        <f>IF(PLANEL_Pot_Trim!O17&lt;&gt;0,O18/PLANEL_Pot_Trim!O17,0)</f>
        <v>0.19500321577143745</v>
      </c>
      <c r="P44" s="51">
        <f>IF(PLANEL_Pot_Trim!P17&lt;&gt;0,P18/PLANEL_Pot_Trim!P17,0)</f>
        <v>0.14543340526015769</v>
      </c>
      <c r="Q44" s="51">
        <f>IF(PLANEL_Pot_Trim!Q17&lt;&gt;0,Q18/PLANEL_Pot_Trim!Q17,0)</f>
        <v>0.15957730777634782</v>
      </c>
      <c r="R44" s="51">
        <f>IF(PLANEL_Pot_Trim!R17&lt;&gt;0,R18/PLANEL_Pot_Trim!R17,0)</f>
        <v>0.22502406327221389</v>
      </c>
      <c r="S44" s="51">
        <f>IF(PLANEL_Pot_Trim!S17&lt;&gt;0,S18/PLANEL_Pot_Trim!S17,0)</f>
        <v>0.19516975134992509</v>
      </c>
      <c r="T44" s="51">
        <f>IF(PLANEL_Pot_Trim!T17&lt;&gt;0,T18/PLANEL_Pot_Trim!T17,0)</f>
        <v>0.14209653275303233</v>
      </c>
      <c r="U44" s="51">
        <f>IF(PLANEL_Pot_Trim!U17&lt;&gt;0,U18/PLANEL_Pot_Trim!U17,0)</f>
        <v>0.22992622107585475</v>
      </c>
      <c r="V44" s="51">
        <f>IF(PLANEL_Pot_Trim!V17&lt;&gt;0,V18/PLANEL_Pot_Trim!V17,0)</f>
        <v>0.22711847945025759</v>
      </c>
      <c r="W44" s="51">
        <f>IF(PLANEL_Pot_Trim!W17&lt;&gt;0,W18/PLANEL_Pot_Trim!W17,0)</f>
        <v>0.15306028027777743</v>
      </c>
      <c r="X44" s="51">
        <f>IF(PLANEL_Pot_Trim!X17&lt;&gt;0,X18/PLANEL_Pot_Trim!X17,0)</f>
        <v>0.16867231856815654</v>
      </c>
      <c r="Y44" s="51">
        <f>IF(PLANEL_Pot_Trim!Y17&lt;&gt;0,Y18/PLANEL_Pot_Trim!Y17,0)</f>
        <v>0.19615320425388583</v>
      </c>
      <c r="Z44" s="51">
        <f>IF(PLANEL_Pot_Trim!Z17&lt;&gt;0,Z18/PLANEL_Pot_Trim!Z17,0)</f>
        <v>0.20430318692962021</v>
      </c>
      <c r="AA44" s="51">
        <f>IF(PLANEL_Pot_Trim!AA17&lt;&gt;0,AA18/PLANEL_Pot_Trim!AA17,0)</f>
        <v>0.13169301899983571</v>
      </c>
      <c r="AB44" s="51">
        <f>IF(PLANEL_Pot_Trim!AB17&lt;&gt;0,AB18/PLANEL_Pot_Trim!AB17,0)</f>
        <v>0.22178538694163402</v>
      </c>
      <c r="AC44" s="51">
        <f>IF(PLANEL_Pot_Trim!AC17&lt;&gt;0,AC18/PLANEL_Pot_Trim!AC17,0)</f>
        <v>0.27528292251893283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0.18240213162516927</v>
      </c>
      <c r="AF44" s="51">
        <f>IF(PLANEL_Pot_Trim!AF17&lt;&gt;0,AF18/PLANEL_Pot_Trim!AF17,0)</f>
        <v>0.18008285520936609</v>
      </c>
      <c r="AG44" s="51">
        <f>IF(PLANEL_Pot_Trim!AG17&lt;&gt;0,AG18/PLANEL_Pot_Trim!AG17,0)</f>
        <v>0.29139995953742504</v>
      </c>
      <c r="AH44" s="51">
        <f>IF(PLANEL_Pot_Trim!AH17&lt;&gt;0,AH18/PLANEL_Pot_Trim!AH17,0)</f>
        <v>0.19639391018942712</v>
      </c>
      <c r="AI44" s="51">
        <f>IF(PLANEL_Pot_Trim!AI17&lt;&gt;0,AI18/PLANEL_Pot_Trim!AI17,0)</f>
        <v>0.20435645169192143</v>
      </c>
      <c r="AJ44" s="51">
        <f>IF(PLANEL_Pot_Trim!AJ17&lt;&gt;0,AJ18/PLANEL_Pot_Trim!AJ17,0)</f>
        <v>0.17469015464536644</v>
      </c>
      <c r="AK44" s="51">
        <f>IF(PLANEL_Pot_Trim!AK17&lt;&gt;0,AK18/PLANEL_Pot_Trim!AK17,0)</f>
        <v>0.20904589646570915</v>
      </c>
      <c r="AL44" s="51">
        <f>IF(PLANEL_Pot_Trim!AL17&lt;&gt;0,AL18/PLANEL_Pot_Trim!AL17,0)</f>
        <v>0.16469385952509863</v>
      </c>
      <c r="AM44" s="51">
        <f>IF(PLANEL_Pot_Trim!AM17&lt;&gt;0,AM18/PLANEL_Pot_Trim!AM17,0)</f>
        <v>0.11846842446247811</v>
      </c>
      <c r="AN44" s="51">
        <f>IF(PLANEL_Pot_Trim!AN17&lt;&gt;0,AN18/PLANEL_Pot_Trim!AN17,0)</f>
        <v>0.20326657313434146</v>
      </c>
      <c r="AO44" s="51">
        <f>IF(PLANEL_Pot_Trim!AO17&lt;&gt;0,AO18/PLANEL_Pot_Trim!AO17,0)</f>
        <v>0.3259541563725824</v>
      </c>
      <c r="AP44" s="51">
        <f>IF(PLANEL_Pot_Trim!AP17&lt;&gt;0,AP18/PLANEL_Pot_Trim!AP17,0)</f>
        <v>0.28131701186568847</v>
      </c>
      <c r="AQ44" s="51">
        <f>IF(PLANEL_Pot_Trim!AQ17&lt;&gt;0,AQ18/PLANEL_Pot_Trim!AQ17,0)</f>
        <v>0.2060287048557542</v>
      </c>
      <c r="AR44" s="51">
        <f>IF(PLANEL_Pot_Trim!AR17&lt;&gt;0,AR18/PLANEL_Pot_Trim!AR17,0)</f>
        <v>0.2236344173330258</v>
      </c>
      <c r="AS44" s="51">
        <f>IF(PLANEL_Pot_Trim!AS17&lt;&gt;0,AS18/PLANEL_Pot_Trim!AS17,0)</f>
        <v>0.32600470618195848</v>
      </c>
      <c r="AT44" s="51">
        <f>IF(PLANEL_Pot_Trim!AT17&lt;&gt;0,AT18/PLANEL_Pot_Trim!AT17,0)</f>
        <v>0.28135628773816801</v>
      </c>
      <c r="AU44" s="51">
        <f>IF(PLANEL_Pot_Trim!AU17&lt;&gt;0,AU18/PLANEL_Pot_Trim!AU17,0)</f>
        <v>0.2060287048557542</v>
      </c>
      <c r="AV44" s="51">
        <f>IF(PLANEL_Pot_Trim!AV17&lt;&gt;0,AV18/PLANEL_Pot_Trim!AV17,0)</f>
        <v>0.21708769152589447</v>
      </c>
      <c r="AW44" s="51">
        <f>IF(PLANEL_Pot_Trim!AW17&lt;&gt;0,AW18/PLANEL_Pot_Trim!AW17,0)</f>
        <v>0.32600470618195848</v>
      </c>
      <c r="AX44" s="51">
        <f>IF(PLANEL_Pot_Trim!AX17&lt;&gt;0,AX18/PLANEL_Pot_Trim!AX17,0)</f>
        <v>0.28135628773816801</v>
      </c>
      <c r="AY44" s="51">
        <f>IF(PLANEL_Pot_Trim!AY17&lt;&gt;0,AY18/PLANEL_Pot_Trim!AY17,0)</f>
        <v>0.19592652846856706</v>
      </c>
      <c r="AZ44" s="51">
        <f>IF(PLANEL_Pot_Trim!AZ17&lt;&gt;0,AZ18/PLANEL_Pot_Trim!AZ17,0)</f>
        <v>0.23640917696107441</v>
      </c>
      <c r="BA44" s="51">
        <f>IF(PLANEL_Pot_Trim!BA17&lt;&gt;0,BA18/PLANEL_Pot_Trim!BA17,0)</f>
        <v>0.33085346183384534</v>
      </c>
      <c r="BB44" s="51">
        <f>IF(PLANEL_Pot_Trim!BB17&lt;&gt;0,BB18/PLANEL_Pot_Trim!BB17,0)</f>
        <v>0.28512364335777829</v>
      </c>
      <c r="BC44" s="51">
        <f>IF(PLANEL_Pot_Trim!BC17&lt;&gt;0,BC18/PLANEL_Pot_Trim!BC17,0)</f>
        <v>0.20996031768844303</v>
      </c>
      <c r="BD44" s="51">
        <f>IF(PLANEL_Pot_Trim!BD17&lt;&gt;0,BD18/PLANEL_Pot_Trim!BD17,0)</f>
        <v>0.23776046633879888</v>
      </c>
      <c r="BE44" s="51">
        <f>IF(PLANEL_Pot_Trim!BE17&lt;&gt;0,BE18/PLANEL_Pot_Trim!BE17,0)</f>
        <v>0.33275713708080001</v>
      </c>
      <c r="BF44" s="51">
        <f>IF(PLANEL_Pot_Trim!BF17&lt;&gt;0,BF18/PLANEL_Pot_Trim!BF17,0)</f>
        <v>0.28660274898550014</v>
      </c>
      <c r="BG44" s="51">
        <f>IF(PLANEL_Pot_Trim!BG17&lt;&gt;0,BG18/PLANEL_Pot_Trim!BG17,0)</f>
        <v>0.20996021417982408</v>
      </c>
      <c r="BH44" s="51">
        <f>IF(PLANEL_Pot_Trim!BH17&lt;&gt;0,BH18/PLANEL_Pot_Trim!BH17,0)</f>
        <v>0.23109218666442027</v>
      </c>
      <c r="BI44" s="51">
        <f>IF(PLANEL_Pot_Trim!BI17&lt;&gt;0,BI18/PLANEL_Pot_Trim!BI17,0)</f>
        <v>0.33275695932735994</v>
      </c>
      <c r="BJ44" s="51">
        <f>IF(PLANEL_Pot_Trim!BJ17&lt;&gt;0,BJ18/PLANEL_Pot_Trim!BJ17,0)</f>
        <v>0.28660261087575195</v>
      </c>
      <c r="BK44" s="51">
        <f>IF(PLANEL_Pot_Trim!BK17&lt;&gt;0,BK18/PLANEL_Pot_Trim!BK17,0)</f>
        <v>0.21236338941968927</v>
      </c>
      <c r="BL44" s="51">
        <f>IF(PLANEL_Pot_Trim!BL17&lt;&gt;0,BL18/PLANEL_Pot_Trim!BL17,0)</f>
        <v>0.20450194590490287</v>
      </c>
      <c r="BM44" s="51">
        <f>IF(PLANEL_Pot_Trim!BM17&lt;&gt;0,BM18/PLANEL_Pot_Trim!BM17,0)</f>
        <v>0.33688434301896297</v>
      </c>
      <c r="BN44" s="51">
        <f>IF(PLANEL_Pot_Trim!BN17&lt;&gt;0,BN18/PLANEL_Pot_Trim!BN17,0)</f>
        <v>0.28980947947405428</v>
      </c>
      <c r="BO44" s="51">
        <f>IF(PLANEL_Pot_Trim!BO17&lt;&gt;0,BO18/PLANEL_Pot_Trim!BO17,0)</f>
        <v>0.21311390155389165</v>
      </c>
      <c r="BP44" s="51">
        <f>IF(PLANEL_Pot_Trim!BP17&lt;&gt;0,BP18/PLANEL_Pot_Trim!BP17,0)</f>
        <v>0.24160504973026825</v>
      </c>
      <c r="BQ44" s="51">
        <f>IF(PLANEL_Pot_Trim!BQ17&lt;&gt;0,BQ18/PLANEL_Pot_Trim!BQ17,0)</f>
        <v>0.33817332584890836</v>
      </c>
      <c r="BR44" s="51">
        <f>IF(PLANEL_Pot_Trim!BR17&lt;&gt;0,BR18/PLANEL_Pot_Trim!BR17,0)</f>
        <v>0.29081098521769427</v>
      </c>
      <c r="BS44" s="51">
        <f>IF(PLANEL_Pot_Trim!BS17&lt;&gt;0,BS18/PLANEL_Pot_Trim!BS17,0)</f>
        <v>0.2146489438984012</v>
      </c>
      <c r="BT44" s="51">
        <f>IF(PLANEL_Pot_Trim!BT17&lt;&gt;0,BT18/PLANEL_Pot_Trim!BT17,0)</f>
        <v>0.24347644383768405</v>
      </c>
      <c r="BU44" s="51">
        <f>IF(PLANEL_Pot_Trim!BU17&lt;&gt;0,BU18/PLANEL_Pot_Trim!BU17,0)</f>
        <v>0.34080971649568992</v>
      </c>
      <c r="BV44" s="51">
        <f>IF(PLANEL_Pot_Trim!BV17&lt;&gt;0,BV18/PLANEL_Pot_Trim!BV17,0)</f>
        <v>0.29285939142245909</v>
      </c>
      <c r="BW44" s="51">
        <f>IF(PLANEL_Pot_Trim!BW17&lt;&gt;0,BW18/PLANEL_Pot_Trim!BW17,0)</f>
        <v>0.21566994514736085</v>
      </c>
      <c r="BX44" s="51">
        <f>IF(PLANEL_Pot_Trim!BX17&lt;&gt;0,BX18/PLANEL_Pot_Trim!BX17,0)</f>
        <v>0.24472116243570285</v>
      </c>
      <c r="BY44" s="51">
        <f>IF(PLANEL_Pot_Trim!BY17&lt;&gt;0,BY18/PLANEL_Pot_Trim!BY17,0)</f>
        <v>0.34256325650407982</v>
      </c>
      <c r="BZ44" s="51">
        <f>IF(PLANEL_Pot_Trim!BZ17&lt;&gt;0,BZ18/PLANEL_Pot_Trim!BZ17,0)</f>
        <v>0.2942218458947567</v>
      </c>
      <c r="CA44" s="51">
        <f>IF(PLANEL_Pot_Trim!CA17&lt;&gt;0,CA18/PLANEL_Pot_Trim!CA17,0)</f>
        <v>0.21670598149967113</v>
      </c>
      <c r="CB44" s="51">
        <f>IF(PLANEL_Pot_Trim!CB17&lt;&gt;0,CB18/PLANEL_Pot_Trim!CB17,0)</f>
        <v>0.24598421055808925</v>
      </c>
      <c r="CC44" s="51">
        <f>IF(PLANEL_Pot_Trim!CC17&lt;&gt;0,CC18/PLANEL_Pot_Trim!CC17,0)</f>
        <v>0.34434261889791518</v>
      </c>
      <c r="CD44" s="51">
        <f>IF(PLANEL_Pot_Trim!CD17&lt;&gt;0,CD18/PLANEL_Pot_Trim!CD17,0)</f>
        <v>0.29560436362688758</v>
      </c>
      <c r="CE44" s="51">
        <f>IF(PLANEL_Pot_Trim!CE17&lt;&gt;0,CE18/PLANEL_Pot_Trim!CE17,0)</f>
        <v>0.21840134323582461</v>
      </c>
      <c r="CF44" s="51">
        <f>IF(PLANEL_Pot_Trim!CF17&lt;&gt;0,CF18/PLANEL_Pot_Trim!CF17,0)</f>
        <v>0.24805105253062595</v>
      </c>
      <c r="CG44" s="51">
        <f>IF(PLANEL_Pot_Trim!CG17&lt;&gt;0,CG18/PLANEL_Pot_Trim!CG17,0)</f>
        <v>0.34725435339922223</v>
      </c>
      <c r="CH44" s="51">
        <f>IF(PLANEL_Pot_Trim!CH17&lt;&gt;0,CH18/PLANEL_Pot_Trim!CH17,0)</f>
        <v>0.297866704862501</v>
      </c>
      <c r="CI44" s="51">
        <f>IF(PLANEL_Pot_Trim!CI17&lt;&gt;0,CI18/PLANEL_Pot_Trim!CI17,0)</f>
        <v>0.21859786183802826</v>
      </c>
      <c r="CJ44" s="51">
        <f>IF(PLANEL_Pot_Trim!CJ17&lt;&gt;0,CJ18/PLANEL_Pot_Trim!CJ17,0)</f>
        <v>0.24829063137999502</v>
      </c>
      <c r="CK44" s="51">
        <f>IF(PLANEL_Pot_Trim!CK17&lt;&gt;0,CK18/PLANEL_Pot_Trim!CK17,0)</f>
        <v>0.34759186847055751</v>
      </c>
      <c r="CL44" s="51">
        <f>IF(PLANEL_Pot_Trim!CL17&lt;&gt;0,CL18/PLANEL_Pot_Trim!CL17,0)</f>
        <v>0.29812894515878446</v>
      </c>
      <c r="CM44" s="51">
        <f>IF(PLANEL_Pot_Trim!CM17&lt;&gt;0,CM18/PLANEL_Pot_Trim!CM17,0)</f>
        <v>0.21932882287200564</v>
      </c>
      <c r="CN44" s="51">
        <f>IF(PLANEL_Pot_Trim!CN17&lt;&gt;0,CN18/PLANEL_Pot_Trim!CN17,0)</f>
        <v>0.24918175740046292</v>
      </c>
      <c r="CO44" s="51">
        <f>IF(PLANEL_Pot_Trim!CO17&lt;&gt;0,CO18/PLANEL_Pot_Trim!CO17,0)</f>
        <v>0.34884727270623872</v>
      </c>
      <c r="CP44" s="51">
        <f>IF(PLANEL_Pot_Trim!CP17&lt;&gt;0,CP18/PLANEL_Pot_Trim!CP17,0)</f>
        <v>0.29910436114215899</v>
      </c>
      <c r="CQ44" s="51">
        <f>IF(PLANEL_Pot_Trim!CQ17&lt;&gt;0,CQ18/PLANEL_Pot_Trim!CQ17,0)</f>
        <v>0.21598662995181511</v>
      </c>
      <c r="CR44" s="51">
        <f>IF(PLANEL_Pot_Trim!CR17&lt;&gt;0,CR18/PLANEL_Pot_Trim!CR17,0)</f>
        <v>0.24510723784281185</v>
      </c>
      <c r="CS44" s="51">
        <f>IF(PLANEL_Pot_Trim!CS17&lt;&gt;0,CS18/PLANEL_Pot_Trim!CS17,0)</f>
        <v>0.34310715341122172</v>
      </c>
      <c r="CT44" s="51">
        <f>IF(PLANEL_Pot_Trim!CT17&lt;&gt;0,CT18/PLANEL_Pot_Trim!CT17,0)</f>
        <v>0.29464443955670572</v>
      </c>
      <c r="CU44" s="51">
        <f>IF(PLANEL_Pot_Trim!CU17&lt;&gt;0,CU18/PLANEL_Pot_Trim!CU17,0)</f>
        <v>0.21274121893818201</v>
      </c>
      <c r="CV44" s="51">
        <f>IF(PLANEL_Pot_Trim!CV17&lt;&gt;0,CV18/PLANEL_Pot_Trim!CV17,0)</f>
        <v>0.24115070651909226</v>
      </c>
      <c r="CW44" s="51">
        <f>IF(PLANEL_Pot_Trim!CW17&lt;&gt;0,CW18/PLANEL_Pot_Trim!CW17,0)</f>
        <v>0.33753325425649433</v>
      </c>
      <c r="CX44" s="51">
        <f>IF(PLANEL_Pot_Trim!CX17&lt;&gt;0,CX18/PLANEL_Pot_Trim!CX17,0)</f>
        <v>0.2903136664213275</v>
      </c>
      <c r="CY44" s="81">
        <f>IF(PLANEL_Pot_Trim!CY17&lt;&gt;0,CY18/PLANEL_Pot_Trim!CY17,0)</f>
        <v>0.21400057754459476</v>
      </c>
      <c r="CZ44" s="81">
        <f>IF(PLANEL_Pot_Trim!CZ17&lt;&gt;0,CZ18/PLANEL_Pot_Trim!CZ17,0)</f>
        <v>0.2426860102879578</v>
      </c>
      <c r="DA44" s="81">
        <f>IF(PLANEL_Pot_Trim!DA17&lt;&gt;0,DA18/PLANEL_Pot_Trim!DA17,0)</f>
        <v>0.33969616609970815</v>
      </c>
      <c r="DB44" s="81">
        <f>IF(PLANEL_Pot_Trim!DB17&lt;&gt;0,DB18/PLANEL_Pot_Trim!DB17,0)</f>
        <v>0.29199419204641913</v>
      </c>
      <c r="DC44" s="51">
        <f>IF(PLANEL_Pot_Trim!DC17&lt;&gt;0,DC18/PLANEL_Pot_Trim!DC17,0)</f>
        <v>0.21439878035357743</v>
      </c>
      <c r="DD44" s="51">
        <f>IF(PLANEL_Pot_Trim!DD17&lt;&gt;0,DD18/PLANEL_Pot_Trim!DD17,0)</f>
        <v>0.24317146555596855</v>
      </c>
      <c r="DE44" s="51">
        <f>IF(PLANEL_Pot_Trim!DE17&lt;&gt;0,DE18/PLANEL_Pot_Trim!DE17,0)</f>
        <v>0.34038006787597663</v>
      </c>
      <c r="DF44" s="51">
        <f>IF(PLANEL_Pot_Trim!DF17&lt;&gt;0,DF18/PLANEL_Pot_Trim!DF17,0)</f>
        <v>0.292525565737148</v>
      </c>
      <c r="DG44" s="51">
        <f>IF(PLANEL_Pot_Trim!DG17&lt;&gt;0,DG18/PLANEL_Pot_Trim!DG17,0)</f>
        <v>0.21460317780078578</v>
      </c>
      <c r="DH44" s="51">
        <f>IF(PLANEL_Pot_Trim!DH17&lt;&gt;0,DH18/PLANEL_Pot_Trim!DH17,0)</f>
        <v>0.24342064968183369</v>
      </c>
      <c r="DI44" s="51">
        <f>IF(PLANEL_Pot_Trim!DI17&lt;&gt;0,DI18/PLANEL_Pot_Trim!DI17,0)</f>
        <v>0.34073111457663502</v>
      </c>
      <c r="DJ44" s="51">
        <f>IF(PLANEL_Pot_Trim!DJ17&lt;&gt;0,DJ18/PLANEL_Pot_Trim!DJ17,0)</f>
        <v>0.29279831977389686</v>
      </c>
      <c r="DK44" s="51">
        <f>IF(PLANEL_Pot_Trim!DK17&lt;&gt;0,DK18/PLANEL_Pot_Trim!DK17,0)</f>
        <v>0.21480847669400246</v>
      </c>
      <c r="DL44" s="51">
        <f>IF(PLANEL_Pot_Trim!DL17&lt;&gt;0,DL18/PLANEL_Pot_Trim!DL17,0)</f>
        <v>0.2436709327719232</v>
      </c>
      <c r="DM44" s="51">
        <f>IF(PLANEL_Pot_Trim!DM17&lt;&gt;0,DM18/PLANEL_Pot_Trim!DM17,0)</f>
        <v>0.34108370940919436</v>
      </c>
      <c r="DN44" s="51">
        <f>IF(PLANEL_Pot_Trim!DN17&lt;&gt;0,DN18/PLANEL_Pot_Trim!DN17,0)</f>
        <v>0.29307227673469227</v>
      </c>
      <c r="DO44" s="51">
        <f>IF(PLANEL_Pot_Trim!DO17&lt;&gt;0,DO18/PLANEL_Pot_Trim!DO17,0)</f>
        <v>0.21496792684237168</v>
      </c>
      <c r="DP44" s="51">
        <f>IF(PLANEL_Pot_Trim!DP17&lt;&gt;0,DP18/PLANEL_Pot_Trim!DP17,0)</f>
        <v>0.24386532094089466</v>
      </c>
      <c r="DQ44" s="51">
        <f>IF(PLANEL_Pot_Trim!DQ17&lt;&gt;0,DQ18/PLANEL_Pot_Trim!DQ17,0)</f>
        <v>0.34135756043278426</v>
      </c>
      <c r="DR44" s="51">
        <f>IF(PLANEL_Pot_Trim!DR17&lt;&gt;0,DR18/PLANEL_Pot_Trim!DR17,0)</f>
        <v>0.29328505176772002</v>
      </c>
      <c r="DS44" s="51">
        <f>IF(PLANEL_Pot_Trim!DS17&lt;&gt;0,DS18/PLANEL_Pot_Trim!DS17,0)</f>
        <v>0.21514963270610116</v>
      </c>
      <c r="DT44" s="51">
        <f>IF(PLANEL_Pot_Trim!DT17&lt;&gt;0,DT18/PLANEL_Pot_Trim!DT17,0)</f>
        <v>0.24408684136783734</v>
      </c>
      <c r="DU44" s="51">
        <f>IF(PLANEL_Pot_Trim!DU17&lt;&gt;0,DU18/PLANEL_Pot_Trim!DU17,0)</f>
        <v>0.34166963495770497</v>
      </c>
      <c r="DV44" s="51">
        <f>IF(PLANEL_Pot_Trim!DV17&lt;&gt;0,DV18/PLANEL_Pot_Trim!DV17,0)</f>
        <v>0.29352752547438016</v>
      </c>
      <c r="DW44" s="51">
        <f>IF(PLANEL_Pot_Trim!DW17&lt;&gt;0,DW18/PLANEL_Pot_Trim!DW17,0)</f>
        <v>0.21521272736087607</v>
      </c>
      <c r="DX44" s="51">
        <f>IF(PLANEL_Pot_Trim!DX17&lt;&gt;0,DX18/PLANEL_Pot_Trim!DX17,0)</f>
        <v>0.24416376107640331</v>
      </c>
      <c r="DY44" s="51">
        <f>IF(PLANEL_Pot_Trim!DY17&lt;&gt;0,DY18/PLANEL_Pot_Trim!DY17,0)</f>
        <v>0.34177799818749832</v>
      </c>
      <c r="DZ44" s="51">
        <f>IF(PLANEL_Pot_Trim!DZ17&lt;&gt;0,DZ18/PLANEL_Pot_Trim!DZ17,0)</f>
        <v>0.29361172083162967</v>
      </c>
      <c r="EA44" s="51">
        <f>IF(PLANEL_Pot_Trim!EA17&lt;&gt;0,EA18/PLANEL_Pot_Trim!EA17,0)</f>
        <v>0.21525401192649563</v>
      </c>
      <c r="EB44" s="51">
        <f>IF(PLANEL_Pot_Trim!EB17&lt;&gt;0,EB18/PLANEL_Pot_Trim!EB17,0)</f>
        <v>0.24421409173008105</v>
      </c>
      <c r="EC44" s="51">
        <f>IF(PLANEL_Pot_Trim!EC17&lt;&gt;0,EC18/PLANEL_Pot_Trim!EC17,0)</f>
        <v>0.3418489032855484</v>
      </c>
      <c r="ED44" s="51">
        <f>IF(PLANEL_Pot_Trim!ED17&lt;&gt;0,ED18/PLANEL_Pot_Trim!ED17,0)</f>
        <v>0.29366681221056534</v>
      </c>
      <c r="EE44" s="51">
        <f>IF(PLANEL_Pot_Trim!EE17&lt;&gt;0,EE18/PLANEL_Pot_Trim!EE17,0)</f>
        <v>0.21538617911844951</v>
      </c>
      <c r="EF44" s="51">
        <f>IF(PLANEL_Pot_Trim!EF17&lt;&gt;0,EF18/PLANEL_Pot_Trim!EF17,0)</f>
        <v>0.24437521880686541</v>
      </c>
      <c r="EG44" s="51">
        <f>IF(PLANEL_Pot_Trim!EG17&lt;&gt;0,EG18/PLANEL_Pot_Trim!EG17,0)</f>
        <v>0.34207589656601128</v>
      </c>
      <c r="EH44" s="51">
        <f>IF(PLANEL_Pot_Trim!EH17&lt;&gt;0,EH18/PLANEL_Pot_Trim!EH17,0)</f>
        <v>0.29384318006034699</v>
      </c>
      <c r="EI44" s="51">
        <f>IF(PLANEL_Pot_Trim!EI17&lt;&gt;0,EI18/PLANEL_Pot_Trim!EI17,0)</f>
        <v>0.21555314211595844</v>
      </c>
      <c r="EJ44" s="51">
        <f>IF(PLANEL_Pot_Trim!EJ17&lt;&gt;0,EJ18/PLANEL_Pot_Trim!EJ17,0)</f>
        <v>0.24457876599751013</v>
      </c>
      <c r="EK44" s="51">
        <f>IF(PLANEL_Pot_Trim!EK17&lt;&gt;0,EK18/PLANEL_Pot_Trim!EK17,0)</f>
        <v>0.34236265069666716</v>
      </c>
      <c r="EL44" s="51">
        <f>IF(PLANEL_Pot_Trim!EL17&lt;&gt;0,EL18/PLANEL_Pot_Trim!EL17,0)</f>
        <v>0.29406598042822946</v>
      </c>
      <c r="EM44" s="51">
        <f>IF(PLANEL_Pot_Trim!EM17&lt;&gt;0,EM18/PLANEL_Pot_Trim!EM17,0)</f>
        <v>0.21572024551335908</v>
      </c>
      <c r="EN44" s="51">
        <f>IF(PLANEL_Pot_Trim!EN17&lt;&gt;0,EN18/PLANEL_Pot_Trim!EN17,0)</f>
        <v>0.24478248441582398</v>
      </c>
      <c r="EO44" s="51">
        <f>IF(PLANEL_Pot_Trim!EO17&lt;&gt;0,EO18/PLANEL_Pot_Trim!EO17,0)</f>
        <v>0.31415990842774627</v>
      </c>
      <c r="EP44" s="51">
        <f>IF(PLANEL_Pot_Trim!EP17&lt;&gt;0,EP18/PLANEL_Pot_Trim!EP17,0)</f>
        <v>0.29428896819639005</v>
      </c>
    </row>
    <row r="45" spans="2:146" x14ac:dyDescent="0.3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54</v>
      </c>
      <c r="C47" s="52">
        <f>IF(PLANEL_Pot_Trim!C20&lt;&gt;0,C21/PLANEL_Pot_Trim!C20,0)</f>
        <v>0.24618557696952131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0.14203738588610346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0.14313478200657453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0.13753781082975053</v>
      </c>
      <c r="O47" s="52">
        <f>IF(PLANEL_Pot_Trim!O20&lt;&gt;0,O21/PLANEL_Pot_Trim!O20,0)</f>
        <v>0.26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0.16711639845522744</v>
      </c>
      <c r="S47" s="52">
        <f>IF(PLANEL_Pot_Trim!S20&lt;&gt;0,S21/PLANEL_Pot_Trim!S20,0)</f>
        <v>0.2492232694481992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0.18175324510844662</v>
      </c>
      <c r="W47" s="52">
        <f>IF(PLANEL_Pot_Trim!W20&lt;&gt;0,W21/PLANEL_Pot_Trim!W20,0)</f>
        <v>0.2283277876155102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0.1808565658612519</v>
      </c>
      <c r="AA47" s="52">
        <f>IF(PLANEL_Pot_Trim!AA20&lt;&gt;0,AA21/PLANEL_Pot_Trim!AA20,0)</f>
        <v>0.19257443041064409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0.25281551296546612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0.19428925389562693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0.25999999996221002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0.19999999997300713</v>
      </c>
      <c r="CI47" s="52">
        <f>IF(PLANEL_Pot_Trim!CI20&lt;&gt;0,CI21/PLANEL_Pot_Trim!CI20,0)</f>
        <v>0.25999999997069301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0.19999999994671461</v>
      </c>
      <c r="CM47" s="52">
        <f>IF(PLANEL_Pot_Trim!CM20&lt;&gt;0,CM21/PLANEL_Pot_Trim!CM20,0)</f>
        <v>0.25999999997069301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0.19999999994671461</v>
      </c>
      <c r="CQ47" s="52">
        <f>IF(PLANEL_Pot_Trim!CQ20&lt;&gt;0,CQ21/PLANEL_Pot_Trim!CQ20,0)</f>
        <v>0.25999999996649958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0.19999999993909012</v>
      </c>
      <c r="CU47" s="52">
        <f>IF(PLANEL_Pot_Trim!CU20&lt;&gt;0,CU21/PLANEL_Pot_Trim!CU20,0)</f>
        <v>0.25999999996080253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0.19999999992873183</v>
      </c>
      <c r="CY47" s="82">
        <f>IF(PLANEL_Pot_Trim!CY20&lt;&gt;0,CY21/PLANEL_Pot_Trim!CY20,0)</f>
        <v>0.25999999995037087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0.19999999996029666</v>
      </c>
      <c r="DC47" s="52">
        <f>IF(PLANEL_Pot_Trim!DC20&lt;&gt;0,DC21/PLANEL_Pot_Trim!DC20,0)</f>
        <v>0.25999999996340817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0.19999999997185239</v>
      </c>
      <c r="DG47" s="52">
        <f>IF(PLANEL_Pot_Trim!DG20&lt;&gt;0,DG21/PLANEL_Pot_Trim!DG20,0)</f>
        <v>0.26000000003157775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0.20000000003266666</v>
      </c>
      <c r="DK47" s="52">
        <f>IF(PLANEL_Pot_Trim!DK20&lt;&gt;0,DK21/PLANEL_Pot_Trim!DK20,0)</f>
        <v>0.26000000004353507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0.20000000002665411</v>
      </c>
      <c r="DO47" s="52">
        <f>IF(PLANEL_Pot_Trim!DO20&lt;&gt;0,DO21/PLANEL_Pot_Trim!DO20,0)</f>
        <v>0.26000000001422141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0.20000000002245491</v>
      </c>
      <c r="DS47" s="52">
        <f>IF(PLANEL_Pot_Trim!DS20&lt;&gt;0,DS21/PLANEL_Pot_Trim!DS20,0)</f>
        <v>0.25999999995418027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0.19999999995482562</v>
      </c>
      <c r="DW47" s="52">
        <f>IF(PLANEL_Pot_Trim!DW20&lt;&gt;0,DW21/PLANEL_Pot_Trim!DW20,0)</f>
        <v>0.25999999999376228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0.19999999998865869</v>
      </c>
      <c r="EA47" s="52">
        <f>IF(PLANEL_Pot_Trim!EA20&lt;&gt;0,EA21/PLANEL_Pot_Trim!EA20,0)</f>
        <v>0.25999999999442996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0.19999999998987267</v>
      </c>
      <c r="EE47" s="52">
        <f>IF(PLANEL_Pot_Trim!EE20&lt;&gt;0,EE21/PLANEL_Pot_Trim!EE20,0)</f>
        <v>0.26000000003122864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0.20000000001357765</v>
      </c>
      <c r="EI47" s="52">
        <f>IF(PLANEL_Pot_Trim!EI20&lt;&gt;0,EI21/PLANEL_Pot_Trim!EI20,0)</f>
        <v>0.25999999999547946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0.19999999999178081</v>
      </c>
      <c r="EM47" s="52">
        <f>IF(PLANEL_Pot_Trim!EM20&lt;&gt;0,EM21/PLANEL_Pot_Trim!EM20,0)</f>
        <v>0.25999999992042661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0.19999999999245749</v>
      </c>
    </row>
    <row r="48" spans="2:146" x14ac:dyDescent="0.3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3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0.93198480586495047</v>
      </c>
      <c r="BD50" s="54">
        <f>IF(PLANEL_Pot_Trim!BD23&lt;&gt;0,BD24/PLANEL_Pot_Trim!BD23,0)</f>
        <v>0.99597143589464188</v>
      </c>
      <c r="BE50" s="54">
        <f>IF(PLANEL_Pot_Trim!BE23&lt;&gt;0,BE24/PLANEL_Pot_Trim!BE23,0)</f>
        <v>0.99597143589464188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0.72263667667368237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0.87142957283396671</v>
      </c>
      <c r="BL50" s="54">
        <f>IF(PLANEL_Pot_Trim!BL23&lt;&gt;0,BL24/PLANEL_Pot_Trim!BL23,0)</f>
        <v>0.87142957283396671</v>
      </c>
      <c r="BM50" s="54">
        <f>IF(PLANEL_Pot_Trim!BM23&lt;&gt;0,BM24/PLANEL_Pot_Trim!BM23,0)</f>
        <v>0.87142957283396671</v>
      </c>
      <c r="BN50" s="54">
        <f>IF(PLANEL_Pot_Trim!BN23&lt;&gt;0,BN24/PLANEL_Pot_Trim!BN23,0)</f>
        <v>0.87142957283396671</v>
      </c>
      <c r="BO50" s="54">
        <f>IF(PLANEL_Pot_Trim!BO23&lt;&gt;0,BO24/PLANEL_Pot_Trim!BO23,0)</f>
        <v>0.52869827863839858</v>
      </c>
      <c r="BP50" s="54">
        <f>IF(PLANEL_Pot_Trim!BP23&lt;&gt;0,BP24/PLANEL_Pot_Trim!BP23,0)</f>
        <v>0.52346135633750401</v>
      </c>
      <c r="BQ50" s="54">
        <f>IF(PLANEL_Pot_Trim!BQ23&lt;&gt;0,BQ24/PLANEL_Pot_Trim!BQ23,0)</f>
        <v>0.52869827863839858</v>
      </c>
      <c r="BR50" s="54">
        <f>IF(PLANEL_Pot_Trim!BR23&lt;&gt;0,BR24/PLANEL_Pot_Trim!BR23,0)</f>
        <v>0.52869827863839858</v>
      </c>
      <c r="BS50" s="54">
        <f>IF(PLANEL_Pot_Trim!BS23&lt;&gt;0,BS24/PLANEL_Pot_Trim!BS23,0)</f>
        <v>0.4490902638645603</v>
      </c>
      <c r="BT50" s="54">
        <f>IF(PLANEL_Pot_Trim!BT23&lt;&gt;0,BT24/PLANEL_Pot_Trim!BT23,0)</f>
        <v>0.4490902638645603</v>
      </c>
      <c r="BU50" s="54">
        <f>IF(PLANEL_Pot_Trim!BU23&lt;&gt;0,BU24/PLANEL_Pot_Trim!BU23,0)</f>
        <v>0.4490902638645603</v>
      </c>
      <c r="BV50" s="54">
        <f>IF(PLANEL_Pot_Trim!BV23&lt;&gt;0,BV24/PLANEL_Pot_Trim!BV23,0)</f>
        <v>0.4490902638645603</v>
      </c>
      <c r="BW50" s="54">
        <f>IF(PLANEL_Pot_Trim!BW23&lt;&gt;0,BW24/PLANEL_Pot_Trim!BW23,0)</f>
        <v>0.39019661428135349</v>
      </c>
      <c r="BX50" s="54">
        <f>IF(PLANEL_Pot_Trim!BX23&lt;&gt;0,BX24/PLANEL_Pot_Trim!BX23,0)</f>
        <v>0.39019661428135349</v>
      </c>
      <c r="BY50" s="54">
        <f>IF(PLANEL_Pot_Trim!BY23&lt;&gt;0,BY24/PLANEL_Pot_Trim!BY23,0)</f>
        <v>0.39019661428135349</v>
      </c>
      <c r="BZ50" s="54">
        <f>IF(PLANEL_Pot_Trim!BZ23&lt;&gt;0,BZ24/PLANEL_Pot_Trim!BZ23,0)</f>
        <v>0.39019661428135349</v>
      </c>
      <c r="CA50" s="54">
        <f>IF(PLANEL_Pot_Trim!CA23&lt;&gt;0,CA24/PLANEL_Pot_Trim!CA23,0)</f>
        <v>0.34610281840058393</v>
      </c>
      <c r="CB50" s="54">
        <f>IF(PLANEL_Pot_Trim!CB23&lt;&gt;0,CB24/PLANEL_Pot_Trim!CB23,0)</f>
        <v>0.34610281840058393</v>
      </c>
      <c r="CC50" s="54">
        <f>IF(PLANEL_Pot_Trim!CC23&lt;&gt;0,CC24/PLANEL_Pot_Trim!CC23,0)</f>
        <v>0.34610281840058393</v>
      </c>
      <c r="CD50" s="54">
        <f>IF(PLANEL_Pot_Trim!CD23&lt;&gt;0,CD24/PLANEL_Pot_Trim!CD23,0)</f>
        <v>0.34610281840058393</v>
      </c>
      <c r="CE50" s="54">
        <f>IF(PLANEL_Pot_Trim!CE23&lt;&gt;0,CE24/PLANEL_Pot_Trim!CE23,0)</f>
        <v>0.30942251817815747</v>
      </c>
      <c r="CF50" s="54">
        <f>IF(PLANEL_Pot_Trim!CF23&lt;&gt;0,CF24/PLANEL_Pot_Trim!CF23,0)</f>
        <v>0.24985902102437355</v>
      </c>
      <c r="CG50" s="54">
        <f>IF(PLANEL_Pot_Trim!CG23&lt;&gt;0,CG24/PLANEL_Pot_Trim!CG23,0)</f>
        <v>0.30942251817815747</v>
      </c>
      <c r="CH50" s="54">
        <f>IF(PLANEL_Pot_Trim!CH23&lt;&gt;0,CH24/PLANEL_Pot_Trim!CH23,0)</f>
        <v>0.30942251817815747</v>
      </c>
      <c r="CI50" s="54">
        <f>IF(PLANEL_Pot_Trim!CI23&lt;&gt;0,CI24/PLANEL_Pot_Trim!CI23,0)</f>
        <v>0.28373511658469419</v>
      </c>
      <c r="CJ50" s="54">
        <f>IF(PLANEL_Pot_Trim!CJ23&lt;&gt;0,CJ24/PLANEL_Pot_Trim!CJ23,0)</f>
        <v>0.28373511658469419</v>
      </c>
      <c r="CK50" s="54">
        <f>IF(PLANEL_Pot_Trim!CK23&lt;&gt;0,CK24/PLANEL_Pot_Trim!CK23,0)</f>
        <v>0.28373511658469419</v>
      </c>
      <c r="CL50" s="54">
        <f>IF(PLANEL_Pot_Trim!CL23&lt;&gt;0,CL24/PLANEL_Pot_Trim!CL23,0)</f>
        <v>0.28373511658469419</v>
      </c>
      <c r="CM50" s="54">
        <f>IF(PLANEL_Pot_Trim!CM23&lt;&gt;0,CM24/PLANEL_Pot_Trim!CM23,0)</f>
        <v>0.26963449328782568</v>
      </c>
      <c r="CN50" s="54">
        <f>IF(PLANEL_Pot_Trim!CN23&lt;&gt;0,CN24/PLANEL_Pot_Trim!CN23,0)</f>
        <v>0.26963449328782568</v>
      </c>
      <c r="CO50" s="54">
        <f>IF(PLANEL_Pot_Trim!CO23&lt;&gt;0,CO24/PLANEL_Pot_Trim!CO23,0)</f>
        <v>0.22761950787388563</v>
      </c>
      <c r="CP50" s="54">
        <f>IF(PLANEL_Pot_Trim!CP23&lt;&gt;0,CP24/PLANEL_Pot_Trim!CP23,0)</f>
        <v>0.26963449328782568</v>
      </c>
      <c r="CQ50" s="54">
        <f>IF(PLANEL_Pot_Trim!CQ23&lt;&gt;0,CQ24/PLANEL_Pot_Trim!CQ23,0)</f>
        <v>0.22935410346950461</v>
      </c>
      <c r="CR50" s="54">
        <f>IF(PLANEL_Pot_Trim!CR23&lt;&gt;0,CR24/PLANEL_Pot_Trim!CR23,0)</f>
        <v>0.22935410346950461</v>
      </c>
      <c r="CS50" s="54">
        <f>IF(PLANEL_Pot_Trim!CS23&lt;&gt;0,CS24/PLANEL_Pot_Trim!CS23,0)</f>
        <v>0.22935410346950461</v>
      </c>
      <c r="CT50" s="54">
        <f>IF(PLANEL_Pot_Trim!CT23&lt;&gt;0,CT24/PLANEL_Pot_Trim!CT23,0)</f>
        <v>0.22935410346950461</v>
      </c>
      <c r="CU50" s="54">
        <f>IF(PLANEL_Pot_Trim!CU23&lt;&gt;0,CU24/PLANEL_Pot_Trim!CU23,0)</f>
        <v>0.20871111656648536</v>
      </c>
      <c r="CV50" s="54">
        <f>IF(PLANEL_Pot_Trim!CV23&lt;&gt;0,CV24/PLANEL_Pot_Trim!CV23,0)</f>
        <v>0.20871111656648536</v>
      </c>
      <c r="CW50" s="54">
        <f>IF(PLANEL_Pot_Trim!CW23&lt;&gt;0,CW24/PLANEL_Pot_Trim!CW23,0)</f>
        <v>0.20871111656648536</v>
      </c>
      <c r="CX50" s="54">
        <f>IF(PLANEL_Pot_Trim!CX23&lt;&gt;0,CX24/PLANEL_Pot_Trim!CX23,0)</f>
        <v>0.20871111656648536</v>
      </c>
      <c r="CY50" s="84">
        <f>IF(PLANEL_Pot_Trim!CY23&lt;&gt;0,CY24/PLANEL_Pot_Trim!CY23,0)</f>
        <v>0.20739518041050223</v>
      </c>
      <c r="CZ50" s="84">
        <f>IF(PLANEL_Pot_Trim!CZ23&lt;&gt;0,CZ24/PLANEL_Pot_Trim!CZ23,0)</f>
        <v>0.20739518041050223</v>
      </c>
      <c r="DA50" s="84">
        <f>IF(PLANEL_Pot_Trim!DA23&lt;&gt;0,DA24/PLANEL_Pot_Trim!DA23,0)</f>
        <v>0.20739518041050223</v>
      </c>
      <c r="DB50" s="84">
        <f>IF(PLANEL_Pot_Trim!DB23&lt;&gt;0,DB24/PLANEL_Pot_Trim!DB23,0)</f>
        <v>0.20739518041050223</v>
      </c>
      <c r="DC50" s="54">
        <f>IF(PLANEL_Pot_Trim!DC23&lt;&gt;0,DC24/PLANEL_Pot_Trim!DC23,0)</f>
        <v>0.19610250986254116</v>
      </c>
      <c r="DD50" s="54">
        <f>IF(PLANEL_Pot_Trim!DD23&lt;&gt;0,DD24/PLANEL_Pot_Trim!DD23,0)</f>
        <v>0.19610250986254116</v>
      </c>
      <c r="DE50" s="54">
        <f>IF(PLANEL_Pot_Trim!DE23&lt;&gt;0,DE24/PLANEL_Pot_Trim!DE23,0)</f>
        <v>0.1397684091375079</v>
      </c>
      <c r="DF50" s="54">
        <f>IF(PLANEL_Pot_Trim!DF23&lt;&gt;0,DF24/PLANEL_Pot_Trim!DF23,0)</f>
        <v>0.19610250986254116</v>
      </c>
      <c r="DG50" s="54">
        <f>IF(PLANEL_Pot_Trim!DG23&lt;&gt;0,DG24/PLANEL_Pot_Trim!DG23,0)</f>
        <v>0.18262592273908188</v>
      </c>
      <c r="DH50" s="54">
        <f>IF(PLANEL_Pot_Trim!DH23&lt;&gt;0,DH24/PLANEL_Pot_Trim!DH23,0)</f>
        <v>0.18262592273908188</v>
      </c>
      <c r="DI50" s="54">
        <f>IF(PLANEL_Pot_Trim!DI23&lt;&gt;0,DI24/PLANEL_Pot_Trim!DI23,0)</f>
        <v>0.18262592273908188</v>
      </c>
      <c r="DJ50" s="54">
        <f>IF(PLANEL_Pot_Trim!DJ23&lt;&gt;0,DJ24/PLANEL_Pot_Trim!DJ23,0)</f>
        <v>0.18262592273908188</v>
      </c>
      <c r="DK50" s="54">
        <f>IF(PLANEL_Pot_Trim!DK23&lt;&gt;0,DK24/PLANEL_Pot_Trim!DK23,0)</f>
        <v>0.17090256391483818</v>
      </c>
      <c r="DL50" s="54">
        <f>IF(PLANEL_Pot_Trim!DL23&lt;&gt;0,DL24/PLANEL_Pot_Trim!DL23,0)</f>
        <v>0.16920972040766685</v>
      </c>
      <c r="DM50" s="54">
        <f>IF(PLANEL_Pot_Trim!DM23&lt;&gt;0,DM24/PLANEL_Pot_Trim!DM23,0)</f>
        <v>0.17090256391483818</v>
      </c>
      <c r="DN50" s="54">
        <f>IF(PLANEL_Pot_Trim!DN23&lt;&gt;0,DN24/PLANEL_Pot_Trim!DN23,0)</f>
        <v>0.17090256391483818</v>
      </c>
      <c r="DO50" s="54">
        <f>IF(PLANEL_Pot_Trim!DO23&lt;&gt;0,DO24/PLANEL_Pot_Trim!DO23,0)</f>
        <v>0.1595899878232723</v>
      </c>
      <c r="DP50" s="54">
        <f>IF(PLANEL_Pot_Trim!DP23&lt;&gt;0,DP24/PLANEL_Pot_Trim!DP23,0)</f>
        <v>0.1595899878232723</v>
      </c>
      <c r="DQ50" s="54">
        <f>IF(PLANEL_Pot_Trim!DQ23&lt;&gt;0,DQ24/PLANEL_Pot_Trim!DQ23,0)</f>
        <v>0.1595899878232723</v>
      </c>
      <c r="DR50" s="54">
        <f>IF(PLANEL_Pot_Trim!DR23&lt;&gt;0,DR24/PLANEL_Pot_Trim!DR23,0)</f>
        <v>0.1595899878232723</v>
      </c>
      <c r="DS50" s="54">
        <f>IF(PLANEL_Pot_Trim!DS23&lt;&gt;0,DS24/PLANEL_Pot_Trim!DS23,0)</f>
        <v>0.14792816760063049</v>
      </c>
      <c r="DT50" s="54">
        <f>IF(PLANEL_Pot_Trim!DT23&lt;&gt;0,DT24/PLANEL_Pot_Trim!DT23,0)</f>
        <v>0.14238636881176261</v>
      </c>
      <c r="DU50" s="54">
        <f>IF(PLANEL_Pot_Trim!DU23&lt;&gt;0,DU24/PLANEL_Pot_Trim!DU23,0)</f>
        <v>0.14646289269594698</v>
      </c>
      <c r="DV50" s="54">
        <f>IF(PLANEL_Pot_Trim!DV23&lt;&gt;0,DV24/PLANEL_Pot_Trim!DV23,0)</f>
        <v>0.14792816760063049</v>
      </c>
      <c r="DW50" s="54">
        <f>IF(PLANEL_Pot_Trim!DW23&lt;&gt;0,DW24/PLANEL_Pot_Trim!DW23,0)</f>
        <v>0.13628867565200709</v>
      </c>
      <c r="DX50" s="54">
        <f>IF(PLANEL_Pot_Trim!DX23&lt;&gt;0,DX24/PLANEL_Pot_Trim!DX23,0)</f>
        <v>0.13628867565200709</v>
      </c>
      <c r="DY50" s="54">
        <f>IF(PLANEL_Pot_Trim!DY23&lt;&gt;0,DY24/PLANEL_Pot_Trim!DY23,0)</f>
        <v>0.13628867565200709</v>
      </c>
      <c r="DZ50" s="54">
        <f>IF(PLANEL_Pot_Trim!DZ23&lt;&gt;0,DZ24/PLANEL_Pot_Trim!DZ23,0)</f>
        <v>0.13628867565200709</v>
      </c>
      <c r="EA50" s="54">
        <f>IF(PLANEL_Pot_Trim!EA23&lt;&gt;0,EA24/PLANEL_Pot_Trim!EA23,0)</f>
        <v>0.12710166429187503</v>
      </c>
      <c r="EB50" s="54">
        <f>IF(PLANEL_Pot_Trim!EB23&lt;&gt;0,EB24/PLANEL_Pot_Trim!EB23,0)</f>
        <v>0.12710166429187503</v>
      </c>
      <c r="EC50" s="54">
        <f>IF(PLANEL_Pot_Trim!EC23&lt;&gt;0,EC24/PLANEL_Pot_Trim!EC23,0)</f>
        <v>0.12710166429187503</v>
      </c>
      <c r="ED50" s="54">
        <f>IF(PLANEL_Pot_Trim!ED23&lt;&gt;0,ED24/PLANEL_Pot_Trim!ED23,0)</f>
        <v>0.12710166429187503</v>
      </c>
      <c r="EE50" s="54">
        <f>IF(PLANEL_Pot_Trim!EE23&lt;&gt;0,EE24/PLANEL_Pot_Trim!EE23,0)</f>
        <v>9.6745834016990273E-2</v>
      </c>
      <c r="EF50" s="54">
        <f>IF(PLANEL_Pot_Trim!EF23&lt;&gt;0,EF24/PLANEL_Pot_Trim!EF23,0)</f>
        <v>0.1198089204946617</v>
      </c>
      <c r="EG50" s="54">
        <f>IF(PLANEL_Pot_Trim!EG23&lt;&gt;0,EG24/PLANEL_Pot_Trim!EG23,0)</f>
        <v>0.1198089204946617</v>
      </c>
      <c r="EH50" s="54">
        <f>IF(PLANEL_Pot_Trim!EH23&lt;&gt;0,EH24/PLANEL_Pot_Trim!EH23,0)</f>
        <v>0.1198089204946617</v>
      </c>
      <c r="EI50" s="54">
        <f>IF(PLANEL_Pot_Trim!EI23&lt;&gt;0,EI24/PLANEL_Pot_Trim!EI23,0)</f>
        <v>0.11324385800922031</v>
      </c>
      <c r="EJ50" s="54">
        <f>IF(PLANEL_Pot_Trim!EJ23&lt;&gt;0,EJ24/PLANEL_Pot_Trim!EJ23,0)</f>
        <v>0.11324385800922031</v>
      </c>
      <c r="EK50" s="54">
        <f>IF(PLANEL_Pot_Trim!EK23&lt;&gt;0,EK24/PLANEL_Pot_Trim!EK23,0)</f>
        <v>0.11212214207139816</v>
      </c>
      <c r="EL50" s="54">
        <f>IF(PLANEL_Pot_Trim!EL23&lt;&gt;0,EL24/PLANEL_Pot_Trim!EL23,0)</f>
        <v>0.11324385800922031</v>
      </c>
      <c r="EM50" s="54">
        <f>IF(PLANEL_Pot_Trim!EM23&lt;&gt;0,EM24/PLANEL_Pot_Trim!EM23,0)</f>
        <v>8.698573668271084E-2</v>
      </c>
      <c r="EN50" s="54">
        <f>IF(PLANEL_Pot_Trim!EN23&lt;&gt;0,EN24/PLANEL_Pot_Trim!EN23,0)</f>
        <v>0.10772212898137043</v>
      </c>
      <c r="EO50" s="54">
        <f>IF(PLANEL_Pot_Trim!EO23&lt;&gt;0,EO24/PLANEL_Pot_Trim!EO23,0)</f>
        <v>0.10772212898137043</v>
      </c>
      <c r="EP50" s="54">
        <f>IF(PLANEL_Pot_Trim!EP23&lt;&gt;0,EP24/PLANEL_Pot_Trim!EP23,0)</f>
        <v>0.10772212898137043</v>
      </c>
    </row>
    <row r="51" spans="2:146" x14ac:dyDescent="0.3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09375" defaultRowHeight="13.2" x14ac:dyDescent="0.25"/>
  <cols>
    <col min="1" max="1" width="44.33203125" style="105" bestFit="1" customWidth="1"/>
    <col min="2" max="2" width="16.5546875" style="105" customWidth="1"/>
    <col min="3" max="3" width="12.6640625" style="105" customWidth="1"/>
    <col min="4" max="4" width="12" style="105" customWidth="1"/>
    <col min="5" max="8" width="12.6640625" style="105" customWidth="1"/>
    <col min="9" max="9" width="13.6640625" style="105" customWidth="1"/>
    <col min="10" max="10" width="12" style="105" customWidth="1"/>
    <col min="11" max="11" width="12.6640625" style="105" customWidth="1"/>
    <col min="12" max="40" width="11.6640625" style="105" customWidth="1"/>
    <col min="41" max="16384" width="9.109375" style="105"/>
  </cols>
  <sheetData>
    <row r="1" spans="1:64" ht="13.8" thickBot="1" x14ac:dyDescent="0.3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8" thickBot="1" x14ac:dyDescent="0.3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5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5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5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5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5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5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5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5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5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8" thickBot="1" x14ac:dyDescent="0.3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5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5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8" thickBot="1" x14ac:dyDescent="0.3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8" thickBot="1" x14ac:dyDescent="0.3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8" thickBot="1" x14ac:dyDescent="0.3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8" thickBot="1" x14ac:dyDescent="0.3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8" thickBot="1" x14ac:dyDescent="0.3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5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8" thickBot="1" x14ac:dyDescent="0.3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5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5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5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5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5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8" thickBot="1" x14ac:dyDescent="0.3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5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8" thickBot="1" x14ac:dyDescent="0.3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8" thickBot="1" x14ac:dyDescent="0.3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8" thickBot="1" x14ac:dyDescent="0.3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5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8" thickBot="1" x14ac:dyDescent="0.3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5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8" thickBot="1" x14ac:dyDescent="0.3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5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5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5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5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5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5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8" thickBot="1" x14ac:dyDescent="0.3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5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8" thickBot="1" x14ac:dyDescent="0.3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5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5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5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5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5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5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8" thickBot="1" x14ac:dyDescent="0.3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5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5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8" thickBot="1" x14ac:dyDescent="0.3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5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5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5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5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5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5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8" thickBot="1" x14ac:dyDescent="0.3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5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8" thickBot="1" x14ac:dyDescent="0.3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5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8" thickBot="1" x14ac:dyDescent="0.3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5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5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5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5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5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5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8" thickBot="1" x14ac:dyDescent="0.3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8" thickBot="1" x14ac:dyDescent="0.3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5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8" thickBot="1" x14ac:dyDescent="0.3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5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5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5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5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5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5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8" thickBot="1" x14ac:dyDescent="0.3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5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8" thickBot="1" x14ac:dyDescent="0.3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8" thickBot="1" x14ac:dyDescent="0.3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5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5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5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5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5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5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5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5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5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5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8" thickBot="1" x14ac:dyDescent="0.3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5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5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5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5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5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5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5.2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5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8" thickBot="1" x14ac:dyDescent="0.3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5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5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5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5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5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5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5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5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5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5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4.4" x14ac:dyDescent="0.25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5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09375" defaultRowHeight="13.2" x14ac:dyDescent="0.25"/>
  <cols>
    <col min="1" max="1" width="9.109375" style="40"/>
    <col min="2" max="2" width="18" style="40" customWidth="1"/>
    <col min="3" max="16384" width="9.109375" style="40"/>
  </cols>
  <sheetData>
    <row r="3" spans="2:160" x14ac:dyDescent="0.25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5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5">
      <c r="B5" s="40" t="s">
        <v>250</v>
      </c>
      <c r="C5" s="40" t="s">
        <v>251</v>
      </c>
      <c r="D5" s="40" t="s">
        <v>13</v>
      </c>
    </row>
    <row r="6" spans="2:160" x14ac:dyDescent="0.25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5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5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5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5">
      <c r="B10" s="40" t="s">
        <v>252</v>
      </c>
      <c r="C10" s="40" t="s">
        <v>3</v>
      </c>
      <c r="D10" s="40" t="s">
        <v>41</v>
      </c>
    </row>
    <row r="11" spans="2:160" x14ac:dyDescent="0.25">
      <c r="B11" s="40" t="s">
        <v>252</v>
      </c>
      <c r="C11" s="40" t="s">
        <v>3</v>
      </c>
      <c r="D11" s="40" t="s">
        <v>42</v>
      </c>
    </row>
    <row r="12" spans="2:160" x14ac:dyDescent="0.25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5">
      <c r="B13" s="40" t="s">
        <v>252</v>
      </c>
      <c r="C13" s="40" t="s">
        <v>3</v>
      </c>
      <c r="D13" s="40" t="s">
        <v>44</v>
      </c>
    </row>
    <row r="14" spans="2:160" x14ac:dyDescent="0.25">
      <c r="B14" s="40" t="s">
        <v>252</v>
      </c>
      <c r="C14" s="40" t="s">
        <v>3</v>
      </c>
      <c r="D14" s="40" t="s">
        <v>45</v>
      </c>
    </row>
    <row r="15" spans="2:160" x14ac:dyDescent="0.25">
      <c r="B15" s="40" t="s">
        <v>252</v>
      </c>
      <c r="C15" s="40" t="s">
        <v>3</v>
      </c>
      <c r="D15" s="40" t="s">
        <v>46</v>
      </c>
    </row>
    <row r="16" spans="2:160" x14ac:dyDescent="0.25">
      <c r="B16" s="40" t="s">
        <v>252</v>
      </c>
      <c r="C16" s="40" t="s">
        <v>3</v>
      </c>
      <c r="D16" s="40" t="s">
        <v>47</v>
      </c>
    </row>
    <row r="17" spans="2:160" x14ac:dyDescent="0.25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5">
      <c r="B18" s="40" t="s">
        <v>250</v>
      </c>
      <c r="C18" s="40" t="s">
        <v>251</v>
      </c>
      <c r="D18" s="40" t="s">
        <v>13</v>
      </c>
    </row>
    <row r="19" spans="2:160" x14ac:dyDescent="0.25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5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5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5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5">
      <c r="B23" s="40" t="s">
        <v>253</v>
      </c>
      <c r="C23" s="40" t="s">
        <v>3</v>
      </c>
      <c r="D23" s="40" t="s">
        <v>41</v>
      </c>
    </row>
    <row r="24" spans="2:160" x14ac:dyDescent="0.25">
      <c r="B24" s="40" t="s">
        <v>253</v>
      </c>
      <c r="C24" s="40" t="s">
        <v>3</v>
      </c>
      <c r="D24" s="40" t="s">
        <v>42</v>
      </c>
    </row>
    <row r="25" spans="2:160" x14ac:dyDescent="0.25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5">
      <c r="B26" s="40" t="s">
        <v>253</v>
      </c>
      <c r="C26" s="40" t="s">
        <v>3</v>
      </c>
      <c r="D26" s="40" t="s">
        <v>44</v>
      </c>
    </row>
    <row r="27" spans="2:160" x14ac:dyDescent="0.25">
      <c r="B27" s="40" t="s">
        <v>253</v>
      </c>
      <c r="C27" s="40" t="s">
        <v>3</v>
      </c>
      <c r="D27" s="40" t="s">
        <v>45</v>
      </c>
    </row>
    <row r="28" spans="2:160" x14ac:dyDescent="0.25">
      <c r="B28" s="40" t="s">
        <v>253</v>
      </c>
      <c r="C28" s="40" t="s">
        <v>3</v>
      </c>
      <c r="D28" s="40" t="s">
        <v>46</v>
      </c>
    </row>
    <row r="29" spans="2:160" x14ac:dyDescent="0.25">
      <c r="B29" s="40" t="s">
        <v>253</v>
      </c>
      <c r="C29" s="40" t="s">
        <v>3</v>
      </c>
      <c r="D29" s="40" t="s">
        <v>47</v>
      </c>
    </row>
    <row r="30" spans="2:160" x14ac:dyDescent="0.25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5">
      <c r="B31" s="40" t="s">
        <v>250</v>
      </c>
      <c r="C31" s="40" t="s">
        <v>251</v>
      </c>
      <c r="D31" s="40" t="s">
        <v>13</v>
      </c>
    </row>
    <row r="32" spans="2:160" x14ac:dyDescent="0.25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5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5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5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5">
      <c r="B36" s="40" t="s">
        <v>254</v>
      </c>
      <c r="C36" s="40" t="s">
        <v>3</v>
      </c>
      <c r="D36" s="40" t="s">
        <v>41</v>
      </c>
    </row>
    <row r="37" spans="2:160" x14ac:dyDescent="0.25">
      <c r="B37" s="40" t="s">
        <v>254</v>
      </c>
      <c r="C37" s="40" t="s">
        <v>3</v>
      </c>
      <c r="D37" s="40" t="s">
        <v>42</v>
      </c>
    </row>
    <row r="38" spans="2:160" x14ac:dyDescent="0.25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5">
      <c r="B39" s="40" t="s">
        <v>254</v>
      </c>
      <c r="C39" s="40" t="s">
        <v>3</v>
      </c>
      <c r="D39" s="40" t="s">
        <v>44</v>
      </c>
    </row>
    <row r="40" spans="2:160" x14ac:dyDescent="0.25">
      <c r="B40" s="40" t="s">
        <v>254</v>
      </c>
      <c r="C40" s="40" t="s">
        <v>3</v>
      </c>
      <c r="D40" s="40" t="s">
        <v>45</v>
      </c>
    </row>
    <row r="41" spans="2:160" x14ac:dyDescent="0.25">
      <c r="B41" s="40" t="s">
        <v>254</v>
      </c>
      <c r="C41" s="40" t="s">
        <v>3</v>
      </c>
      <c r="D41" s="40" t="s">
        <v>46</v>
      </c>
    </row>
    <row r="42" spans="2:160" x14ac:dyDescent="0.25">
      <c r="B42" s="40" t="s">
        <v>254</v>
      </c>
      <c r="C42" s="40" t="s">
        <v>3</v>
      </c>
      <c r="D42" s="40" t="s">
        <v>47</v>
      </c>
    </row>
    <row r="43" spans="2:160" x14ac:dyDescent="0.25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09375" defaultRowHeight="14.4" x14ac:dyDescent="0.3"/>
  <cols>
    <col min="1" max="16384" width="9.109375" style="33"/>
  </cols>
  <sheetData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09375" defaultRowHeight="14.4" x14ac:dyDescent="0.3"/>
  <cols>
    <col min="1" max="1" width="10.33203125" style="33" bestFit="1" customWidth="1"/>
    <col min="2" max="2" width="11.44140625" style="33" customWidth="1"/>
    <col min="3" max="5" width="9.109375" style="33"/>
    <col min="6" max="6" width="12.33203125" style="33" bestFit="1" customWidth="1"/>
    <col min="7" max="16384" width="9.109375" style="33"/>
  </cols>
  <sheetData>
    <row r="1" spans="2:41" s="223" customFormat="1" x14ac:dyDescent="0.3">
      <c r="B1" s="222"/>
    </row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24.119077099999998</v>
      </c>
      <c r="H4" s="33">
        <v>24.990414090000002</v>
      </c>
      <c r="I4" s="33">
        <v>20.697279949999999</v>
      </c>
      <c r="J4" s="33">
        <v>25.10109873</v>
      </c>
      <c r="K4" s="33">
        <v>28.259276379999999</v>
      </c>
      <c r="L4" s="33">
        <v>31.047149099999999</v>
      </c>
      <c r="M4" s="33">
        <v>32.375115630000003</v>
      </c>
      <c r="N4" s="33">
        <v>31.462169630000002</v>
      </c>
      <c r="O4" s="33">
        <v>33.386460069999998</v>
      </c>
      <c r="P4" s="33">
        <v>27.63438378</v>
      </c>
      <c r="Q4" s="33">
        <v>26.981636479999999</v>
      </c>
      <c r="R4" s="33">
        <v>27.371853059999999</v>
      </c>
      <c r="S4" s="33">
        <v>27.267346679999999</v>
      </c>
      <c r="T4" s="33">
        <v>23.434007640000001</v>
      </c>
      <c r="U4" s="33">
        <v>17.39513372</v>
      </c>
      <c r="V4" s="33">
        <v>14.97082005</v>
      </c>
      <c r="W4" s="33">
        <v>16.242691700000002</v>
      </c>
      <c r="X4" s="33">
        <v>17.518118220000002</v>
      </c>
      <c r="Y4" s="33">
        <v>17.639876080000001</v>
      </c>
      <c r="Z4" s="33">
        <v>19.372711410000001</v>
      </c>
      <c r="AA4" s="33">
        <v>20.032926339999999</v>
      </c>
      <c r="AB4" s="33">
        <v>18.10048596</v>
      </c>
      <c r="AC4" s="33">
        <v>24.7534946</v>
      </c>
      <c r="AD4" s="33">
        <v>33.026989739999998</v>
      </c>
      <c r="AE4" s="33">
        <v>18.403490909999999</v>
      </c>
      <c r="AF4" s="33">
        <v>14.818518729999999</v>
      </c>
      <c r="AG4" s="33">
        <v>15.15879161</v>
      </c>
      <c r="AH4" s="33">
        <v>15.18239713</v>
      </c>
      <c r="AI4" s="33">
        <v>16.1314107</v>
      </c>
      <c r="AJ4" s="33">
        <v>14.67326594</v>
      </c>
      <c r="AK4" s="33">
        <v>18.455812850000001</v>
      </c>
      <c r="AL4" s="33">
        <v>22.548656000000001</v>
      </c>
      <c r="AM4" s="33">
        <v>25.260571519999999</v>
      </c>
      <c r="AN4" s="33">
        <v>26.981458610000001</v>
      </c>
      <c r="AO4" s="33">
        <v>28.402993070000001</v>
      </c>
    </row>
    <row r="11" spans="2:41" x14ac:dyDescent="0.3">
      <c r="P11" s="276"/>
    </row>
    <row r="15" spans="2:41" x14ac:dyDescent="0.3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3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35.70511733</v>
      </c>
      <c r="H16" s="33">
        <v>37.931874020000002</v>
      </c>
      <c r="I16" s="33">
        <v>23.68142199</v>
      </c>
      <c r="J16" s="33">
        <v>31.026787500000001</v>
      </c>
      <c r="K16" s="33">
        <v>30.905426200000001</v>
      </c>
      <c r="L16" s="33">
        <v>37.5854176</v>
      </c>
      <c r="M16" s="33">
        <v>41.130205369999999</v>
      </c>
      <c r="N16" s="33">
        <v>41.220109800000003</v>
      </c>
      <c r="O16" s="33">
        <v>41.256535710000001</v>
      </c>
      <c r="P16" s="33">
        <v>34.446769420000003</v>
      </c>
      <c r="Q16" s="33">
        <v>33.292813809999998</v>
      </c>
      <c r="R16" s="33">
        <v>34.545375819999997</v>
      </c>
      <c r="S16" s="33">
        <v>35.0529224</v>
      </c>
      <c r="T16" s="33">
        <v>31.139395749999998</v>
      </c>
      <c r="U16" s="33">
        <v>27.006418320000002</v>
      </c>
      <c r="V16" s="33">
        <v>23.306499580000001</v>
      </c>
      <c r="W16" s="33">
        <v>25.976296090000002</v>
      </c>
      <c r="X16" s="33">
        <v>28.49673602</v>
      </c>
      <c r="Y16" s="33">
        <v>30.53298908</v>
      </c>
      <c r="Z16" s="33">
        <v>33.944520590000003</v>
      </c>
      <c r="AA16" s="33">
        <v>34.712925920000004</v>
      </c>
      <c r="AB16" s="33">
        <v>31.88940595</v>
      </c>
      <c r="AC16" s="33">
        <v>40.810988010000003</v>
      </c>
      <c r="AD16" s="33">
        <v>47.160702350000001</v>
      </c>
      <c r="AE16" s="33">
        <v>32.26638251</v>
      </c>
      <c r="AF16" s="33">
        <v>28.67643198</v>
      </c>
      <c r="AG16" s="33">
        <v>29.299562030000001</v>
      </c>
      <c r="AH16" s="33">
        <v>29.355680700000001</v>
      </c>
      <c r="AI16" s="33">
        <v>30.602103970000002</v>
      </c>
      <c r="AJ16" s="33">
        <v>29.287182649999998</v>
      </c>
      <c r="AK16" s="33">
        <v>33.55529069</v>
      </c>
      <c r="AL16" s="33">
        <v>38.200391940000003</v>
      </c>
      <c r="AM16" s="33">
        <v>41.420197520000002</v>
      </c>
      <c r="AN16" s="33">
        <v>43.131249429999997</v>
      </c>
      <c r="AO16" s="33">
        <v>44.054006979999997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313</v>
      </c>
      <c r="C4" s="1">
        <f>Planel_CO2_total_Resultado!F4</f>
        <v>37.95209097</v>
      </c>
      <c r="D4" s="1">
        <f>Planel_CO2_total_Resultado!G4</f>
        <v>24.119077099999998</v>
      </c>
      <c r="E4" s="1">
        <f>Planel_CO2_total_Resultado!H4</f>
        <v>24.990414090000002</v>
      </c>
      <c r="F4" s="1">
        <f>Planel_CO2_total_Resultado!I4</f>
        <v>20.697279949999999</v>
      </c>
      <c r="G4" s="1">
        <f>Planel_CO2_total_Resultado!J4</f>
        <v>25.10109873</v>
      </c>
      <c r="H4" s="1">
        <f>Planel_CO2_total_Resultado!K4</f>
        <v>28.259276379999999</v>
      </c>
      <c r="I4" s="1">
        <f>Planel_CO2_total_Resultado!L4</f>
        <v>31.047149099999999</v>
      </c>
      <c r="J4" s="1">
        <f>Planel_CO2_total_Resultado!M4</f>
        <v>32.375115630000003</v>
      </c>
      <c r="K4" s="1">
        <f>Planel_CO2_total_Resultado!N4</f>
        <v>31.462169630000002</v>
      </c>
      <c r="L4" s="1">
        <f>Planel_CO2_total_Resultado!O4</f>
        <v>33.386460069999998</v>
      </c>
      <c r="M4" s="1">
        <f>Planel_CO2_total_Resultado!P4</f>
        <v>27.63438378</v>
      </c>
      <c r="N4" s="1">
        <f>Planel_CO2_total_Resultado!Q4</f>
        <v>26.981636479999999</v>
      </c>
      <c r="O4" s="1">
        <f>Planel_CO2_total_Resultado!R4</f>
        <v>27.371853059999999</v>
      </c>
      <c r="P4" s="1">
        <f>Planel_CO2_total_Resultado!S4</f>
        <v>27.267346679999999</v>
      </c>
      <c r="Q4" s="1">
        <f>Planel_CO2_total_Resultado!T4</f>
        <v>23.434007640000001</v>
      </c>
      <c r="R4" s="1">
        <f>Planel_CO2_total_Resultado!U4</f>
        <v>17.39513372</v>
      </c>
      <c r="S4" s="1">
        <f>Planel_CO2_total_Resultado!V4</f>
        <v>14.97082005</v>
      </c>
      <c r="T4" s="1">
        <f>Planel_CO2_total_Resultado!W4</f>
        <v>16.242691700000002</v>
      </c>
      <c r="U4" s="1">
        <f>Planel_CO2_total_Resultado!X4</f>
        <v>17.518118220000002</v>
      </c>
      <c r="V4" s="1">
        <f>Planel_CO2_total_Resultado!Y4</f>
        <v>17.639876080000001</v>
      </c>
      <c r="W4" s="1">
        <f>Planel_CO2_total_Resultado!Z4</f>
        <v>19.372711410000001</v>
      </c>
      <c r="X4" s="1">
        <f>Planel_CO2_total_Resultado!AA4</f>
        <v>20.032926339999999</v>
      </c>
      <c r="Y4" s="1">
        <f>Planel_CO2_total_Resultado!AB4</f>
        <v>18.10048596</v>
      </c>
      <c r="Z4" s="1">
        <f>Planel_CO2_total_Resultado!AC4</f>
        <v>24.7534946</v>
      </c>
      <c r="AA4" s="1">
        <f>Planel_CO2_total_Resultado!AD4</f>
        <v>33.026989739999998</v>
      </c>
      <c r="AB4" s="1">
        <f>Planel_CO2_total_Resultado!AE4</f>
        <v>18.403490909999999</v>
      </c>
      <c r="AC4" s="1">
        <f>Planel_CO2_total_Resultado!AF4</f>
        <v>14.818518729999999</v>
      </c>
      <c r="AD4" s="1">
        <f>Planel_CO2_total_Resultado!AG4</f>
        <v>15.15879161</v>
      </c>
      <c r="AE4" s="1">
        <f>Planel_CO2_total_Resultado!AH4</f>
        <v>15.18239713</v>
      </c>
      <c r="AF4" s="1">
        <f>Planel_CO2_total_Resultado!AI4</f>
        <v>16.1314107</v>
      </c>
      <c r="AG4" s="1">
        <f>Planel_CO2_total_Resultado!AJ4</f>
        <v>14.67326594</v>
      </c>
      <c r="AH4" s="1">
        <f>Planel_CO2_total_Resultado!AK4</f>
        <v>18.455812850000001</v>
      </c>
      <c r="AI4" s="1">
        <f>Planel_CO2_total_Resultado!AL4</f>
        <v>22.548656000000001</v>
      </c>
      <c r="AJ4" s="1">
        <f>Planel_CO2_total_Resultado!AM4</f>
        <v>25.260571519999999</v>
      </c>
      <c r="AK4" s="1">
        <f>Planel_CO2_total_Resultado!AN4</f>
        <v>26.981458610000001</v>
      </c>
      <c r="AL4" s="1">
        <f>Planel_CO2_total_Resultado!AO4</f>
        <v>28.402993070000001</v>
      </c>
    </row>
    <row r="5" spans="2:38" x14ac:dyDescent="0.3">
      <c r="B5" s="16" t="s">
        <v>314</v>
      </c>
      <c r="C5" s="1">
        <f>Planel_CO2_total_Resultado!F16</f>
        <v>51.680438600000002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31.026787500000001</v>
      </c>
      <c r="H5" s="1">
        <f>Planel_CO2_total_Resultado!K16</f>
        <v>30.905426200000001</v>
      </c>
      <c r="I5" s="1">
        <f>Planel_CO2_total_Resultado!L16</f>
        <v>37.5854176</v>
      </c>
      <c r="J5" s="1">
        <f>Planel_CO2_total_Resultado!M16</f>
        <v>41.130205369999999</v>
      </c>
      <c r="K5" s="1">
        <f>Planel_CO2_total_Resultado!N16</f>
        <v>41.220109800000003</v>
      </c>
      <c r="L5" s="1">
        <f>Planel_CO2_total_Resultado!O16</f>
        <v>41.256535710000001</v>
      </c>
      <c r="M5" s="1">
        <f>Planel_CO2_total_Resultado!P16</f>
        <v>34.446769420000003</v>
      </c>
      <c r="N5" s="1">
        <f>Planel_CO2_total_Resultado!Q16</f>
        <v>33.292813809999998</v>
      </c>
      <c r="O5" s="1">
        <f>Planel_CO2_total_Resultado!R16</f>
        <v>34.545375819999997</v>
      </c>
      <c r="P5" s="1">
        <f>Planel_CO2_total_Resultado!S16</f>
        <v>35.0529224</v>
      </c>
      <c r="Q5" s="1">
        <f>Planel_CO2_total_Resultado!T16</f>
        <v>31.139395749999998</v>
      </c>
      <c r="R5" s="1">
        <f>Planel_CO2_total_Resultado!U16</f>
        <v>27.006418320000002</v>
      </c>
      <c r="S5" s="1">
        <f>Planel_CO2_total_Resultado!V16</f>
        <v>23.306499580000001</v>
      </c>
      <c r="T5" s="1">
        <f>Planel_CO2_total_Resultado!W16</f>
        <v>25.976296090000002</v>
      </c>
      <c r="U5" s="1">
        <f>Planel_CO2_total_Resultado!X16</f>
        <v>28.49673602</v>
      </c>
      <c r="V5" s="1">
        <f>Planel_CO2_total_Resultado!Y16</f>
        <v>30.53298908</v>
      </c>
      <c r="W5" s="1">
        <f>Planel_CO2_total_Resultado!Z16</f>
        <v>33.944520590000003</v>
      </c>
      <c r="X5" s="1">
        <f>Planel_CO2_total_Resultado!AA16</f>
        <v>34.712925920000004</v>
      </c>
      <c r="Y5" s="1">
        <f>Planel_CO2_total_Resultado!AB16</f>
        <v>31.88940595</v>
      </c>
      <c r="Z5" s="1">
        <f>Planel_CO2_total_Resultado!AC16</f>
        <v>40.810988010000003</v>
      </c>
      <c r="AA5" s="1">
        <f>Planel_CO2_total_Resultado!AD16</f>
        <v>47.160702350000001</v>
      </c>
      <c r="AB5" s="1">
        <f>Planel_CO2_total_Resultado!AE16</f>
        <v>32.26638251</v>
      </c>
      <c r="AC5" s="1">
        <f>Planel_CO2_total_Resultado!AF16</f>
        <v>28.67643198</v>
      </c>
      <c r="AD5" s="1">
        <f>Planel_CO2_total_Resultado!AG16</f>
        <v>29.299562030000001</v>
      </c>
      <c r="AE5" s="1">
        <f>Planel_CO2_total_Resultado!AH16</f>
        <v>29.355680700000001</v>
      </c>
      <c r="AF5" s="1">
        <f>Planel_CO2_total_Resultado!AI16</f>
        <v>30.602103970000002</v>
      </c>
      <c r="AG5" s="1">
        <f>Planel_CO2_total_Resultado!AJ16</f>
        <v>29.287182649999998</v>
      </c>
      <c r="AH5" s="1">
        <f>Planel_CO2_total_Resultado!AK16</f>
        <v>33.55529069</v>
      </c>
      <c r="AI5" s="1">
        <f>Planel_CO2_total_Resultado!AL16</f>
        <v>38.200391940000003</v>
      </c>
      <c r="AJ5" s="1">
        <f>Planel_CO2_total_Resultado!AM16</f>
        <v>41.420197520000002</v>
      </c>
      <c r="AK5" s="1">
        <f>Planel_CO2_total_Resultado!AN16</f>
        <v>43.131249429999997</v>
      </c>
      <c r="AL5" s="1">
        <f>Planel_CO2_total_Resultado!AO16</f>
        <v>44.054006979999997</v>
      </c>
    </row>
    <row r="6" spans="2:38" x14ac:dyDescent="0.3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3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P12"/>
  <sheetViews>
    <sheetView workbookViewId="0">
      <selection activeCell="I31" sqref="I31"/>
    </sheetView>
  </sheetViews>
  <sheetFormatPr defaultRowHeight="14.4" x14ac:dyDescent="0.3"/>
  <cols>
    <col min="1" max="1" width="28" bestFit="1" customWidth="1"/>
    <col min="2" max="2" width="19.5546875" bestFit="1" customWidth="1"/>
    <col min="3" max="3" width="5" customWidth="1"/>
    <col min="4" max="6" width="6" bestFit="1" customWidth="1"/>
    <col min="7" max="7" width="5" customWidth="1"/>
    <col min="8" max="9" width="6" bestFit="1" customWidth="1"/>
    <col min="10" max="10" width="5" customWidth="1"/>
    <col min="11" max="11" width="5" bestFit="1" customWidth="1"/>
    <col min="12" max="13" width="5" customWidth="1"/>
    <col min="14" max="14" width="5" bestFit="1" customWidth="1"/>
    <col min="15" max="15" width="5" customWidth="1"/>
    <col min="16" max="16" width="10.6640625" bestFit="1" customWidth="1"/>
    <col min="17" max="22" width="5" customWidth="1"/>
    <col min="23" max="23" width="10.6640625" customWidth="1"/>
    <col min="24" max="24" width="10.6640625" bestFit="1" customWidth="1"/>
  </cols>
  <sheetData>
    <row r="3" spans="1:16" x14ac:dyDescent="0.3">
      <c r="A3" s="227" t="s">
        <v>646</v>
      </c>
      <c r="B3" s="227" t="s">
        <v>644</v>
      </c>
    </row>
    <row r="4" spans="1:16" x14ac:dyDescent="0.3">
      <c r="A4" s="227" t="s">
        <v>647</v>
      </c>
      <c r="B4" s="33">
        <v>2030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2040</v>
      </c>
      <c r="J4" s="33">
        <v>2041</v>
      </c>
      <c r="K4" s="33">
        <v>2042</v>
      </c>
      <c r="L4" s="33">
        <v>2043</v>
      </c>
      <c r="M4" s="33">
        <v>2044</v>
      </c>
      <c r="N4" s="33">
        <v>2045</v>
      </c>
      <c r="O4" s="33">
        <v>2046</v>
      </c>
      <c r="P4" s="33" t="s">
        <v>645</v>
      </c>
    </row>
    <row r="5" spans="1:16" x14ac:dyDescent="0.3">
      <c r="A5" s="229" t="s">
        <v>40</v>
      </c>
      <c r="B5" s="228"/>
      <c r="C5" s="228"/>
      <c r="D5" s="228">
        <v>6000</v>
      </c>
      <c r="E5" s="228">
        <v>4500</v>
      </c>
      <c r="F5" s="228"/>
      <c r="G5" s="228"/>
      <c r="H5" s="228"/>
      <c r="I5" s="228">
        <v>1500</v>
      </c>
      <c r="J5" s="228"/>
      <c r="K5" s="228"/>
      <c r="L5" s="228"/>
      <c r="M5" s="228"/>
      <c r="N5" s="228"/>
      <c r="O5" s="228"/>
      <c r="P5" s="228">
        <v>12000</v>
      </c>
    </row>
    <row r="6" spans="1:16" x14ac:dyDescent="0.3">
      <c r="A6" s="230" t="s">
        <v>43</v>
      </c>
      <c r="B6" s="228"/>
      <c r="C6" s="228"/>
      <c r="D6" s="228">
        <v>6000</v>
      </c>
      <c r="E6" s="228">
        <v>4500</v>
      </c>
      <c r="F6" s="228"/>
      <c r="G6" s="228"/>
      <c r="H6" s="228"/>
      <c r="I6" s="228">
        <v>1500</v>
      </c>
      <c r="J6" s="228"/>
      <c r="K6" s="228"/>
      <c r="L6" s="228"/>
      <c r="M6" s="228"/>
      <c r="N6" s="228"/>
      <c r="O6" s="228"/>
      <c r="P6" s="228">
        <v>12000</v>
      </c>
    </row>
    <row r="7" spans="1:16" x14ac:dyDescent="0.3">
      <c r="A7" s="229" t="s">
        <v>37</v>
      </c>
      <c r="B7" s="228">
        <v>6000</v>
      </c>
      <c r="C7" s="228">
        <v>1500</v>
      </c>
      <c r="D7" s="228">
        <v>6000</v>
      </c>
      <c r="E7" s="228">
        <v>9000</v>
      </c>
      <c r="F7" s="228">
        <v>13500</v>
      </c>
      <c r="G7" s="228">
        <v>4500</v>
      </c>
      <c r="H7" s="228">
        <v>9000</v>
      </c>
      <c r="I7" s="228">
        <v>13500</v>
      </c>
      <c r="J7" s="228">
        <v>4500</v>
      </c>
      <c r="K7" s="228">
        <v>1500</v>
      </c>
      <c r="L7" s="228">
        <v>3000</v>
      </c>
      <c r="M7" s="228">
        <v>3000</v>
      </c>
      <c r="N7" s="228">
        <v>6000</v>
      </c>
      <c r="O7" s="228">
        <v>1500</v>
      </c>
      <c r="P7" s="228">
        <v>82500</v>
      </c>
    </row>
    <row r="8" spans="1:16" x14ac:dyDescent="0.3">
      <c r="A8" s="230" t="s">
        <v>39</v>
      </c>
      <c r="B8" s="228">
        <v>6000</v>
      </c>
      <c r="C8" s="228">
        <v>1500</v>
      </c>
      <c r="D8" s="228">
        <v>4500</v>
      </c>
      <c r="E8" s="228">
        <v>3000</v>
      </c>
      <c r="F8" s="228">
        <v>10500</v>
      </c>
      <c r="G8" s="228">
        <v>1500</v>
      </c>
      <c r="H8" s="228">
        <v>7500</v>
      </c>
      <c r="I8" s="228">
        <v>13500</v>
      </c>
      <c r="J8" s="228">
        <v>3000</v>
      </c>
      <c r="K8" s="228">
        <v>1500</v>
      </c>
      <c r="L8" s="228">
        <v>3000</v>
      </c>
      <c r="M8" s="228"/>
      <c r="N8" s="228">
        <v>4500</v>
      </c>
      <c r="O8" s="228">
        <v>1500</v>
      </c>
      <c r="P8" s="228">
        <v>61500</v>
      </c>
    </row>
    <row r="9" spans="1:16" x14ac:dyDescent="0.3">
      <c r="A9" s="230" t="s">
        <v>38</v>
      </c>
      <c r="B9" s="228"/>
      <c r="C9" s="228"/>
      <c r="D9" s="228">
        <v>1500</v>
      </c>
      <c r="E9" s="228">
        <v>6000</v>
      </c>
      <c r="F9" s="228">
        <v>3000</v>
      </c>
      <c r="G9" s="228">
        <v>3000</v>
      </c>
      <c r="H9" s="228">
        <v>1500</v>
      </c>
      <c r="I9" s="228"/>
      <c r="J9" s="228">
        <v>1500</v>
      </c>
      <c r="K9" s="228"/>
      <c r="L9" s="228"/>
      <c r="M9" s="228">
        <v>3000</v>
      </c>
      <c r="N9" s="228">
        <v>1500</v>
      </c>
      <c r="O9" s="228"/>
      <c r="P9" s="228">
        <v>21000</v>
      </c>
    </row>
    <row r="10" spans="1:16" x14ac:dyDescent="0.3">
      <c r="A10" s="229" t="s">
        <v>44</v>
      </c>
      <c r="B10" s="228"/>
      <c r="C10" s="228"/>
      <c r="D10" s="228"/>
      <c r="E10" s="228"/>
      <c r="F10" s="228"/>
      <c r="G10" s="228">
        <v>3000</v>
      </c>
      <c r="H10" s="228">
        <v>3000</v>
      </c>
      <c r="I10" s="228"/>
      <c r="J10" s="228"/>
      <c r="K10" s="228"/>
      <c r="L10" s="228"/>
      <c r="M10" s="228"/>
      <c r="N10" s="228"/>
      <c r="O10" s="228"/>
      <c r="P10" s="228">
        <v>6000</v>
      </c>
    </row>
    <row r="11" spans="1:16" x14ac:dyDescent="0.3">
      <c r="A11" s="230" t="s">
        <v>37</v>
      </c>
      <c r="B11" s="228"/>
      <c r="C11" s="228"/>
      <c r="D11" s="228"/>
      <c r="E11" s="228"/>
      <c r="F11" s="228"/>
      <c r="G11" s="228">
        <v>3000</v>
      </c>
      <c r="H11" s="228">
        <v>3000</v>
      </c>
      <c r="I11" s="228"/>
      <c r="J11" s="228"/>
      <c r="K11" s="228"/>
      <c r="L11" s="228"/>
      <c r="M11" s="228"/>
      <c r="N11" s="228"/>
      <c r="O11" s="228"/>
      <c r="P11" s="228">
        <v>6000</v>
      </c>
    </row>
    <row r="12" spans="1:16" x14ac:dyDescent="0.3">
      <c r="A12" s="229" t="s">
        <v>645</v>
      </c>
      <c r="B12" s="228">
        <v>6000</v>
      </c>
      <c r="C12" s="228">
        <v>1500</v>
      </c>
      <c r="D12" s="228">
        <v>12000</v>
      </c>
      <c r="E12" s="228">
        <v>13500</v>
      </c>
      <c r="F12" s="228">
        <v>13500</v>
      </c>
      <c r="G12" s="228">
        <v>7500</v>
      </c>
      <c r="H12" s="228">
        <v>12000</v>
      </c>
      <c r="I12" s="228">
        <v>15000</v>
      </c>
      <c r="J12" s="228">
        <v>4500</v>
      </c>
      <c r="K12" s="228">
        <v>1500</v>
      </c>
      <c r="L12" s="228">
        <v>3000</v>
      </c>
      <c r="M12" s="228">
        <v>3000</v>
      </c>
      <c r="N12" s="228">
        <v>6000</v>
      </c>
      <c r="O12" s="228">
        <v>1500</v>
      </c>
      <c r="P12" s="228">
        <v>100500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09375" defaultRowHeight="13.2" x14ac:dyDescent="0.25"/>
  <cols>
    <col min="1" max="1" width="9.109375" style="40"/>
    <col min="2" max="2" width="22.44140625" style="40" bestFit="1" customWidth="1"/>
    <col min="3" max="3" width="20.33203125" style="40" bestFit="1" customWidth="1"/>
    <col min="4" max="4" width="22.109375" style="40" bestFit="1" customWidth="1"/>
    <col min="5" max="6" width="19.33203125" style="40" bestFit="1" customWidth="1"/>
    <col min="7" max="9" width="19.109375" style="40" bestFit="1" customWidth="1"/>
    <col min="10" max="10" width="16" style="40" bestFit="1" customWidth="1"/>
    <col min="11" max="11" width="16.6640625" style="40" bestFit="1" customWidth="1"/>
    <col min="12" max="12" width="16.44140625" style="40" bestFit="1" customWidth="1"/>
    <col min="13" max="13" width="29.6640625" style="40" customWidth="1"/>
    <col min="14" max="16384" width="9.109375" style="40"/>
  </cols>
  <sheetData>
    <row r="1" spans="2:13" s="226" customFormat="1" ht="13.8" x14ac:dyDescent="0.25">
      <c r="B1" s="225"/>
    </row>
    <row r="3" spans="2:13" x14ac:dyDescent="0.25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5">
      <c r="B4" s="40" t="s">
        <v>326</v>
      </c>
    </row>
    <row r="5" spans="2:13" x14ac:dyDescent="0.25">
      <c r="B5" s="40" t="s">
        <v>366</v>
      </c>
      <c r="C5" s="40" t="s">
        <v>37</v>
      </c>
      <c r="D5" s="40" t="s">
        <v>38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5">
      <c r="B6" s="40" t="s">
        <v>506</v>
      </c>
      <c r="C6" s="40" t="s">
        <v>37</v>
      </c>
      <c r="D6" s="40" t="s">
        <v>39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5">
      <c r="B7" s="40" t="s">
        <v>380</v>
      </c>
      <c r="C7" s="40" t="s">
        <v>37</v>
      </c>
      <c r="D7" s="40" t="s">
        <v>38</v>
      </c>
      <c r="E7" s="40">
        <v>1500</v>
      </c>
      <c r="F7" s="40">
        <v>2045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5">
      <c r="B8" s="40" t="s">
        <v>374</v>
      </c>
      <c r="C8" s="40" t="s">
        <v>37</v>
      </c>
      <c r="D8" s="40" t="s">
        <v>39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5">
      <c r="B9" s="40" t="s">
        <v>490</v>
      </c>
      <c r="C9" s="40" t="s">
        <v>37</v>
      </c>
      <c r="D9" s="40" t="s">
        <v>39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5">
      <c r="B10" s="40" t="s">
        <v>499</v>
      </c>
      <c r="C10" s="40" t="s">
        <v>37</v>
      </c>
      <c r="D10" s="40" t="s">
        <v>39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5">
      <c r="B11" s="40" t="s">
        <v>335</v>
      </c>
      <c r="C11" s="40" t="s">
        <v>37</v>
      </c>
      <c r="D11" s="40" t="s">
        <v>38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5">
      <c r="B12" s="40" t="s">
        <v>447</v>
      </c>
      <c r="C12" s="40" t="s">
        <v>37</v>
      </c>
      <c r="D12" s="40" t="s">
        <v>38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5">
      <c r="B13" s="40" t="s">
        <v>344</v>
      </c>
      <c r="C13" s="40" t="s">
        <v>37</v>
      </c>
      <c r="D13" s="40" t="s">
        <v>39</v>
      </c>
      <c r="E13" s="40">
        <v>1500</v>
      </c>
      <c r="F13" s="40">
        <v>2043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5">
      <c r="B14" s="40" t="s">
        <v>497</v>
      </c>
      <c r="C14" s="40" t="s">
        <v>37</v>
      </c>
      <c r="D14" s="40" t="s">
        <v>39</v>
      </c>
      <c r="E14" s="40">
        <v>1500</v>
      </c>
      <c r="F14" s="40">
        <v>2043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5">
      <c r="B15" s="40" t="s">
        <v>345</v>
      </c>
      <c r="C15" s="40" t="s">
        <v>37</v>
      </c>
      <c r="D15" s="40" t="s">
        <v>39</v>
      </c>
      <c r="E15" s="40">
        <v>1500</v>
      </c>
      <c r="F15" s="40">
        <v>2042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5">
      <c r="B16" s="40" t="s">
        <v>452</v>
      </c>
      <c r="C16" s="40" t="s">
        <v>37</v>
      </c>
      <c r="D16" s="40" t="s">
        <v>38</v>
      </c>
      <c r="E16" s="40">
        <v>1500</v>
      </c>
      <c r="F16" s="40">
        <v>2041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5">
      <c r="B17" s="40" t="s">
        <v>469</v>
      </c>
      <c r="C17" s="40" t="s">
        <v>37</v>
      </c>
      <c r="D17" s="40" t="s">
        <v>39</v>
      </c>
      <c r="E17" s="40">
        <v>1500</v>
      </c>
      <c r="F17" s="40">
        <v>2041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5">
      <c r="B18" s="40" t="s">
        <v>472</v>
      </c>
      <c r="C18" s="40" t="s">
        <v>37</v>
      </c>
      <c r="D18" s="40" t="s">
        <v>39</v>
      </c>
      <c r="E18" s="40">
        <v>1500</v>
      </c>
      <c r="F18" s="40">
        <v>2041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5">
      <c r="B19" s="40" t="s">
        <v>457</v>
      </c>
      <c r="C19" s="40" t="s">
        <v>37</v>
      </c>
      <c r="D19" s="40" t="s">
        <v>39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5">
      <c r="B20" s="40" t="s">
        <v>461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5">
      <c r="B21" s="40" t="s">
        <v>355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5">
      <c r="B22" s="40" t="s">
        <v>470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5">
      <c r="B23" s="40" t="s">
        <v>476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5">
      <c r="B24" s="40" t="s">
        <v>375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5">
      <c r="B25" s="40" t="s">
        <v>485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5">
      <c r="B26" s="40" t="s">
        <v>491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5">
      <c r="B27" s="40" t="s">
        <v>503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5">
      <c r="B28" s="40" t="s">
        <v>528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5">
      <c r="B29" s="40" t="s">
        <v>398</v>
      </c>
      <c r="C29" s="40" t="s">
        <v>44</v>
      </c>
      <c r="D29" s="40" t="s">
        <v>37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5">
      <c r="B30" s="40" t="s">
        <v>401</v>
      </c>
      <c r="C30" s="40" t="s">
        <v>44</v>
      </c>
      <c r="D30" s="40" t="s">
        <v>37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5">
      <c r="B31" s="40" t="s">
        <v>410</v>
      </c>
      <c r="C31" s="40" t="s">
        <v>44</v>
      </c>
      <c r="D31" s="40" t="s">
        <v>37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5">
      <c r="B32" s="40" t="s">
        <v>403</v>
      </c>
      <c r="C32" s="40" t="s">
        <v>44</v>
      </c>
      <c r="D32" s="40" t="s">
        <v>37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5">
      <c r="B33" s="40" t="s">
        <v>460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5">
      <c r="B34" s="40" t="s">
        <v>339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5">
      <c r="B35" s="40" t="s">
        <v>487</v>
      </c>
      <c r="C35" s="40" t="s">
        <v>37</v>
      </c>
      <c r="D35" s="40" t="s">
        <v>39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5">
      <c r="B36" s="40" t="s">
        <v>350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5">
      <c r="B37" s="40" t="s">
        <v>508</v>
      </c>
      <c r="C37" s="40" t="s">
        <v>44</v>
      </c>
      <c r="D37" s="40" t="s">
        <v>40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5">
      <c r="B38" s="40" t="s">
        <v>399</v>
      </c>
      <c r="C38" s="40" t="s">
        <v>44</v>
      </c>
      <c r="D38" s="40" t="s">
        <v>37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5">
      <c r="B39" s="40" t="s">
        <v>402</v>
      </c>
      <c r="C39" s="40" t="s">
        <v>44</v>
      </c>
      <c r="D39" s="40" t="s">
        <v>37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5">
      <c r="B40" s="40" t="s">
        <v>446</v>
      </c>
      <c r="C40" s="40" t="s">
        <v>37</v>
      </c>
      <c r="D40" s="40" t="s">
        <v>38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5">
      <c r="B41" s="40" t="s">
        <v>465</v>
      </c>
      <c r="C41" s="40" t="s">
        <v>37</v>
      </c>
      <c r="D41" s="40" t="s">
        <v>39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5">
      <c r="B42" s="40" t="s">
        <v>466</v>
      </c>
      <c r="C42" s="40" t="s">
        <v>37</v>
      </c>
      <c r="D42" s="40" t="s">
        <v>39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5">
      <c r="B43" s="40" t="s">
        <v>495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5">
      <c r="B44" s="40" t="s">
        <v>364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5">
      <c r="B45" s="40" t="s">
        <v>501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5">
      <c r="B46" s="40" t="s">
        <v>408</v>
      </c>
      <c r="C46" s="40" t="s">
        <v>44</v>
      </c>
      <c r="D46" s="40" t="s">
        <v>37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5">
      <c r="B47" s="40" t="s">
        <v>409</v>
      </c>
      <c r="C47" s="40" t="s">
        <v>44</v>
      </c>
      <c r="D47" s="40" t="s">
        <v>37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5">
      <c r="B48" s="40" t="s">
        <v>368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5">
      <c r="B49" s="40" t="s">
        <v>371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5">
      <c r="B50" s="40" t="s">
        <v>363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5">
      <c r="B51" s="40" t="s">
        <v>331</v>
      </c>
      <c r="C51" s="40" t="s">
        <v>37</v>
      </c>
      <c r="D51" s="40" t="s">
        <v>38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5">
      <c r="B52" s="40" t="s">
        <v>332</v>
      </c>
      <c r="C52" s="40" t="s">
        <v>37</v>
      </c>
      <c r="D52" s="40" t="s">
        <v>38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5">
      <c r="B53" s="40" t="s">
        <v>486</v>
      </c>
      <c r="C53" s="40" t="s">
        <v>37</v>
      </c>
      <c r="D53" s="40" t="s">
        <v>39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5">
      <c r="B54" s="40" t="s">
        <v>347</v>
      </c>
      <c r="C54" s="40" t="s">
        <v>37</v>
      </c>
      <c r="D54" s="40" t="s">
        <v>39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5">
      <c r="B55" s="40" t="s">
        <v>489</v>
      </c>
      <c r="C55" s="40" t="s">
        <v>37</v>
      </c>
      <c r="D55" s="40" t="s">
        <v>39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5">
      <c r="B56" s="40" t="s">
        <v>493</v>
      </c>
      <c r="C56" s="40" t="s">
        <v>37</v>
      </c>
      <c r="D56" s="40" t="s">
        <v>39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5">
      <c r="B57" s="40" t="s">
        <v>359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5">
      <c r="B58" s="40" t="s">
        <v>382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5">
      <c r="B59" s="40" t="s">
        <v>502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5">
      <c r="B60" s="40" t="s">
        <v>367</v>
      </c>
      <c r="C60" s="40" t="s">
        <v>37</v>
      </c>
      <c r="D60" s="40" t="s">
        <v>38</v>
      </c>
      <c r="E60" s="40">
        <v>1500</v>
      </c>
      <c r="F60" s="40">
        <v>2033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5">
      <c r="B61" s="40" t="s">
        <v>370</v>
      </c>
      <c r="C61" s="40" t="s">
        <v>37</v>
      </c>
      <c r="D61" s="40" t="s">
        <v>38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5">
      <c r="B62" s="40" t="s">
        <v>330</v>
      </c>
      <c r="C62" s="40" t="s">
        <v>37</v>
      </c>
      <c r="D62" s="40" t="s">
        <v>38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5">
      <c r="B63" s="40" t="s">
        <v>450</v>
      </c>
      <c r="C63" s="40" t="s">
        <v>37</v>
      </c>
      <c r="D63" s="40" t="s">
        <v>38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5">
      <c r="B64" s="40" t="s">
        <v>456</v>
      </c>
      <c r="C64" s="40" t="s">
        <v>37</v>
      </c>
      <c r="D64" s="40" t="s">
        <v>39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5">
      <c r="B65" s="40" t="s">
        <v>496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5">
      <c r="B66" s="40" t="s">
        <v>526</v>
      </c>
      <c r="C66" s="40" t="s">
        <v>40</v>
      </c>
      <c r="D66" s="40" t="s">
        <v>43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5">
      <c r="B67" s="40" t="s">
        <v>529</v>
      </c>
      <c r="C67" s="40" t="s">
        <v>40</v>
      </c>
      <c r="D67" s="40" t="s">
        <v>43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5">
      <c r="B68" s="40" t="s">
        <v>533</v>
      </c>
      <c r="C68" s="40" t="s">
        <v>40</v>
      </c>
      <c r="D68" s="40" t="s">
        <v>43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5">
      <c r="B69" s="40" t="s">
        <v>442</v>
      </c>
      <c r="C69" s="40" t="s">
        <v>37</v>
      </c>
      <c r="D69" s="40" t="s">
        <v>38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5">
      <c r="B70" s="40" t="s">
        <v>340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5">
      <c r="B71" s="40" t="s">
        <v>385</v>
      </c>
      <c r="C71" s="40" t="s">
        <v>37</v>
      </c>
      <c r="D71" s="40" t="s">
        <v>39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5">
      <c r="B72" s="40" t="s">
        <v>362</v>
      </c>
      <c r="C72" s="40" t="s">
        <v>37</v>
      </c>
      <c r="D72" s="40" t="s">
        <v>39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5">
      <c r="B73" s="40" t="s">
        <v>333</v>
      </c>
      <c r="C73" s="40" t="s">
        <v>40</v>
      </c>
      <c r="D73" s="40" t="s">
        <v>43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5">
      <c r="B74" s="40" t="s">
        <v>327</v>
      </c>
      <c r="C74" s="40" t="s">
        <v>40</v>
      </c>
      <c r="D74" s="40" t="s">
        <v>43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5">
      <c r="B75" s="40" t="s">
        <v>530</v>
      </c>
      <c r="C75" s="40" t="s">
        <v>40</v>
      </c>
      <c r="D75" s="40" t="s">
        <v>43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5">
      <c r="B76" s="40" t="s">
        <v>531</v>
      </c>
      <c r="C76" s="40" t="s">
        <v>40</v>
      </c>
      <c r="D76" s="40" t="s">
        <v>43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5">
      <c r="B77" s="40" t="s">
        <v>361</v>
      </c>
      <c r="C77" s="40" t="s">
        <v>37</v>
      </c>
      <c r="D77" s="40" t="s">
        <v>39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5">
      <c r="B78" s="40" t="s">
        <v>488</v>
      </c>
      <c r="C78" s="40" t="s">
        <v>37</v>
      </c>
      <c r="D78" s="40" t="s">
        <v>39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5">
      <c r="B79" s="40" t="s">
        <v>390</v>
      </c>
      <c r="C79" s="40" t="s">
        <v>37</v>
      </c>
      <c r="D79" s="40" t="s">
        <v>39</v>
      </c>
      <c r="E79" s="40">
        <v>1500</v>
      </c>
      <c r="F79" s="40">
        <v>2030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5">
      <c r="B80" s="40" t="s">
        <v>343</v>
      </c>
      <c r="C80" s="40" t="s">
        <v>37</v>
      </c>
      <c r="D80" s="40" t="s">
        <v>39</v>
      </c>
      <c r="E80" s="40">
        <v>1500</v>
      </c>
      <c r="F80" s="40">
        <v>2030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5">
      <c r="B81" s="40" t="s">
        <v>383</v>
      </c>
      <c r="C81" s="40" t="s">
        <v>37</v>
      </c>
      <c r="D81" s="40" t="s">
        <v>39</v>
      </c>
      <c r="E81" s="40">
        <v>1500</v>
      </c>
      <c r="F81" s="40">
        <v>2030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5">
      <c r="B82" s="40" t="s">
        <v>525</v>
      </c>
      <c r="C82" s="40" t="s">
        <v>40</v>
      </c>
      <c r="D82" s="40" t="s">
        <v>43</v>
      </c>
      <c r="E82" s="40">
        <v>1500</v>
      </c>
      <c r="F82" s="40">
        <v>2024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5">
      <c r="B83" s="40" t="s">
        <v>527</v>
      </c>
      <c r="C83" s="40" t="s">
        <v>40</v>
      </c>
      <c r="D83" s="40" t="s">
        <v>43</v>
      </c>
      <c r="E83" s="40">
        <v>1500</v>
      </c>
      <c r="F83" s="40">
        <v>2024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5">
      <c r="B84" s="40" t="s">
        <v>507</v>
      </c>
      <c r="C84" s="40" t="s">
        <v>44</v>
      </c>
      <c r="D84" s="40" t="s">
        <v>40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5">
      <c r="B85" s="40" t="s">
        <v>510</v>
      </c>
      <c r="C85" s="40" t="s">
        <v>44</v>
      </c>
      <c r="D85" s="40" t="s">
        <v>40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5">
      <c r="B86" s="40" t="s">
        <v>511</v>
      </c>
      <c r="C86" s="40" t="s">
        <v>44</v>
      </c>
      <c r="D86" s="40" t="s">
        <v>40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5">
      <c r="B87" s="40" t="s">
        <v>512</v>
      </c>
      <c r="C87" s="40" t="s">
        <v>44</v>
      </c>
      <c r="D87" s="40" t="s">
        <v>40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5">
      <c r="B88" s="40" t="s">
        <v>514</v>
      </c>
      <c r="C88" s="40" t="s">
        <v>44</v>
      </c>
      <c r="D88" s="40" t="s">
        <v>40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5">
      <c r="B89" s="40" t="s">
        <v>515</v>
      </c>
      <c r="C89" s="40" t="s">
        <v>44</v>
      </c>
      <c r="D89" s="40" t="s">
        <v>40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5">
      <c r="B90" s="40" t="s">
        <v>516</v>
      </c>
      <c r="C90" s="40" t="s">
        <v>44</v>
      </c>
      <c r="D90" s="40" t="s">
        <v>40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5">
      <c r="B91" s="40" t="s">
        <v>418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5">
      <c r="B92" s="40" t="s">
        <v>400</v>
      </c>
      <c r="C92" s="40" t="s">
        <v>44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5">
      <c r="B93" s="40" t="s">
        <v>419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5">
      <c r="B94" s="40" t="s">
        <v>404</v>
      </c>
      <c r="C94" s="40" t="s">
        <v>44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5">
      <c r="B95" s="40" t="s">
        <v>420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5">
      <c r="B96" s="40" t="s">
        <v>421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5">
      <c r="B97" s="40" t="s">
        <v>422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5">
      <c r="B98" s="40" t="s">
        <v>423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5">
      <c r="B99" s="40" t="s">
        <v>424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5">
      <c r="B100" s="40" t="s">
        <v>425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5">
      <c r="B101" s="40" t="s">
        <v>426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5">
      <c r="B102" s="40" t="s">
        <v>427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5">
      <c r="B103" s="40" t="s">
        <v>428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5">
      <c r="B104" s="40" t="s">
        <v>429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5">
      <c r="B105" s="40" t="s">
        <v>430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5">
      <c r="B106" s="40" t="s">
        <v>411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5">
      <c r="B107" s="40" t="s">
        <v>431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5">
      <c r="B108" s="40" t="s">
        <v>432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5">
      <c r="B109" s="40" t="s">
        <v>412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5">
      <c r="B110" s="40" t="s">
        <v>413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5">
      <c r="B111" s="40" t="s">
        <v>414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5">
      <c r="B112" s="40" t="s">
        <v>415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5">
      <c r="B113" s="40" t="s">
        <v>433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5">
      <c r="B114" s="40" t="s">
        <v>434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5">
      <c r="B115" s="40" t="s">
        <v>435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5">
      <c r="B116" s="40" t="s">
        <v>436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5">
      <c r="B117" s="40" t="s">
        <v>405</v>
      </c>
      <c r="C117" s="40" t="s">
        <v>44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5">
      <c r="B118" s="40" t="s">
        <v>416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5">
      <c r="B119" s="40" t="s">
        <v>437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5">
      <c r="B120" s="40" t="s">
        <v>417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5">
      <c r="B121" s="40" t="s">
        <v>438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5">
      <c r="B122" s="40" t="s">
        <v>439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5">
      <c r="B123" s="40" t="s">
        <v>440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5">
      <c r="B124" s="40" t="s">
        <v>441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5">
      <c r="B125" s="40" t="s">
        <v>379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5">
      <c r="B126" s="40" t="s">
        <v>443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5">
      <c r="B127" s="40" t="s">
        <v>444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5">
      <c r="B128" s="40" t="s">
        <v>369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5">
      <c r="B129" s="40" t="s">
        <v>445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5">
      <c r="B130" s="40" t="s">
        <v>448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5">
      <c r="B131" s="40" t="s">
        <v>342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5">
      <c r="B132" s="40" t="s">
        <v>449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5">
      <c r="B133" s="40" t="s">
        <v>451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5">
      <c r="B134" s="40" t="s">
        <v>453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5">
      <c r="B135" s="40" t="s">
        <v>454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5">
      <c r="B136" s="40" t="s">
        <v>353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5">
      <c r="B137" s="40" t="s">
        <v>372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5">
      <c r="B138" s="40" t="s">
        <v>373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5">
      <c r="B139" s="40" t="s">
        <v>455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5">
      <c r="B140" s="40" t="s">
        <v>389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5">
      <c r="B141" s="40" t="s">
        <v>336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5">
      <c r="B142" s="40" t="s">
        <v>338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5">
      <c r="B143" s="40" t="s">
        <v>458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5">
      <c r="B144" s="40" t="s">
        <v>354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5">
      <c r="B145" s="40" t="s">
        <v>459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5">
      <c r="B146" s="40" t="s">
        <v>462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5">
      <c r="B147" s="40" t="s">
        <v>463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5">
      <c r="B148" s="40" t="s">
        <v>464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5">
      <c r="B149" s="40" t="s">
        <v>337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5">
      <c r="B150" s="40" t="s">
        <v>467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5">
      <c r="B151" s="40" t="s">
        <v>384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5">
      <c r="B152" s="40" t="s">
        <v>468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5">
      <c r="B153" s="40" t="s">
        <v>471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5">
      <c r="B154" s="40" t="s">
        <v>473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5">
      <c r="B155" s="40" t="s">
        <v>474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5">
      <c r="B156" s="40" t="s">
        <v>475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5">
      <c r="B157" s="40" t="s">
        <v>477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5">
      <c r="B158" s="40" t="s">
        <v>356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5">
      <c r="B159" s="40" t="s">
        <v>478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5">
      <c r="B160" s="40" t="s">
        <v>479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5">
      <c r="B161" s="40" t="s">
        <v>480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5">
      <c r="B162" s="40" t="s">
        <v>357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5">
      <c r="B163" s="40" t="s">
        <v>346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5">
      <c r="B164" s="40" t="s">
        <v>481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5">
      <c r="B165" s="40" t="s">
        <v>482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5">
      <c r="B166" s="40" t="s">
        <v>386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5">
      <c r="B167" s="40" t="s">
        <v>483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5">
      <c r="B168" s="40" t="s">
        <v>484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5">
      <c r="B169" s="40" t="s">
        <v>381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5">
      <c r="B170" s="40" t="s">
        <v>376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5">
      <c r="B171" s="40" t="s">
        <v>348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5">
      <c r="B172" s="40" t="s">
        <v>387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5">
      <c r="B173" s="40" t="s">
        <v>349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5">
      <c r="B174" s="40" t="s">
        <v>391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5">
      <c r="B175" s="40" t="s">
        <v>492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5">
      <c r="B176" s="40" t="s">
        <v>494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5">
      <c r="B177" s="40" t="s">
        <v>358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5">
      <c r="B178" s="40" t="s">
        <v>351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5">
      <c r="B179" s="40" t="s">
        <v>360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5">
      <c r="B180" s="40" t="s">
        <v>388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5">
      <c r="B181" s="40" t="s">
        <v>498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5">
      <c r="B182" s="40" t="s">
        <v>392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5">
      <c r="B183" s="40" t="s">
        <v>352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5">
      <c r="B184" s="40" t="s">
        <v>500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5">
      <c r="B185" s="40" t="s">
        <v>377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5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5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5">
      <c r="B188" s="40" t="s">
        <v>509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5">
      <c r="B189" s="40" t="s">
        <v>513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5">
      <c r="B190" s="40" t="s">
        <v>406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5">
      <c r="B191" s="40" t="s">
        <v>407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5">
      <c r="B192" s="40" t="s">
        <v>517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5">
      <c r="B193" s="40" t="s">
        <v>365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5">
      <c r="B194" s="40" t="s">
        <v>394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5">
      <c r="B195" s="40" t="s">
        <v>378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5">
      <c r="B196" s="40" t="s">
        <v>518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5">
      <c r="B197" s="40" t="s">
        <v>395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5">
      <c r="B198" s="40" t="s">
        <v>396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5">
      <c r="B199" s="40" t="s">
        <v>393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5">
      <c r="B200" s="40" t="s">
        <v>519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5">
      <c r="B201" s="40" t="s">
        <v>397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5">
      <c r="B202" s="40" t="s">
        <v>520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5">
      <c r="B203" s="40" t="s">
        <v>329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5">
      <c r="B204" s="40" t="s">
        <v>521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5">
      <c r="B205" s="40" t="s">
        <v>522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5">
      <c r="B206" s="40" t="s">
        <v>523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5">
      <c r="B207" s="40" t="s">
        <v>524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5">
      <c r="B208" s="40" t="s">
        <v>328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5">
      <c r="B209" s="40" t="s">
        <v>341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5">
      <c r="B210" s="40" t="s">
        <v>532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5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5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5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5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5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5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5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5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5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5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5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5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5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5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5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5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5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5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5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5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5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5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5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5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5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5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5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5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5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5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5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5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5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5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5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5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5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5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5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5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5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5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5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5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5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5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5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5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5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5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5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5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5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5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5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5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5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5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5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5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5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5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5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5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5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5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5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5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5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5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5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5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5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5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5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5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5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5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5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5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5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5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5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5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5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5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5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5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5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5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5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5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5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5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5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5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5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5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5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5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5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5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5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5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5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5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5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5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5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5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5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5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5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5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5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5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5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5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5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5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5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5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5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5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5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5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5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5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5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5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5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5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5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5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5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5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5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5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5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5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5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5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5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5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5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5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5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5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5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5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5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5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5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5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5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5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5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5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5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5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5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5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5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4.4" x14ac:dyDescent="0.3"/>
  <cols>
    <col min="2" max="2" width="21.6640625" customWidth="1"/>
  </cols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251</v>
      </c>
      <c r="C4" t="s">
        <v>13</v>
      </c>
    </row>
    <row r="5" spans="2:42" x14ac:dyDescent="0.3">
      <c r="B5" t="s">
        <v>1</v>
      </c>
      <c r="C5" t="s">
        <v>37</v>
      </c>
    </row>
    <row r="6" spans="2:42" x14ac:dyDescent="0.3">
      <c r="B6" t="s">
        <v>1</v>
      </c>
      <c r="C6" t="s">
        <v>38</v>
      </c>
    </row>
    <row r="7" spans="2:42" x14ac:dyDescent="0.3">
      <c r="B7" t="s">
        <v>1</v>
      </c>
      <c r="C7" t="s">
        <v>39</v>
      </c>
    </row>
    <row r="8" spans="2:42" x14ac:dyDescent="0.3">
      <c r="B8" t="s">
        <v>1</v>
      </c>
      <c r="C8" t="s">
        <v>40</v>
      </c>
    </row>
    <row r="9" spans="2:42" x14ac:dyDescent="0.3">
      <c r="B9" t="s">
        <v>1</v>
      </c>
      <c r="C9" t="s">
        <v>41</v>
      </c>
    </row>
    <row r="10" spans="2:42" x14ac:dyDescent="0.3">
      <c r="B10" t="s">
        <v>1</v>
      </c>
      <c r="C10" t="s">
        <v>42</v>
      </c>
    </row>
    <row r="11" spans="2:42" x14ac:dyDescent="0.3">
      <c r="B11" t="s">
        <v>1</v>
      </c>
      <c r="C11" t="s">
        <v>43</v>
      </c>
    </row>
    <row r="12" spans="2:42" x14ac:dyDescent="0.3">
      <c r="B12" t="s">
        <v>1</v>
      </c>
      <c r="C12" t="s">
        <v>44</v>
      </c>
    </row>
    <row r="13" spans="2:42" x14ac:dyDescent="0.3">
      <c r="B13" t="s">
        <v>1</v>
      </c>
      <c r="C13" t="s">
        <v>45</v>
      </c>
    </row>
    <row r="14" spans="2:42" x14ac:dyDescent="0.3">
      <c r="B14" t="s">
        <v>1</v>
      </c>
      <c r="C14" t="s">
        <v>46</v>
      </c>
    </row>
    <row r="15" spans="2:42" x14ac:dyDescent="0.3">
      <c r="B15" t="s">
        <v>1</v>
      </c>
      <c r="C15" t="s">
        <v>47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37</v>
      </c>
    </row>
    <row r="18" spans="2:42" x14ac:dyDescent="0.3">
      <c r="B18" t="s">
        <v>2</v>
      </c>
      <c r="C18" t="s">
        <v>38</v>
      </c>
    </row>
    <row r="19" spans="2:42" x14ac:dyDescent="0.3">
      <c r="B19" t="s">
        <v>2</v>
      </c>
      <c r="C19" t="s">
        <v>39</v>
      </c>
    </row>
    <row r="20" spans="2:42" x14ac:dyDescent="0.3">
      <c r="B20" t="s">
        <v>2</v>
      </c>
      <c r="C20" t="s">
        <v>40</v>
      </c>
    </row>
    <row r="21" spans="2:42" x14ac:dyDescent="0.3">
      <c r="B21" t="s">
        <v>2</v>
      </c>
      <c r="C21" t="s">
        <v>41</v>
      </c>
    </row>
    <row r="22" spans="2:42" x14ac:dyDescent="0.3">
      <c r="B22" t="s">
        <v>2</v>
      </c>
      <c r="C22" t="s">
        <v>42</v>
      </c>
    </row>
    <row r="23" spans="2:42" x14ac:dyDescent="0.3">
      <c r="B23" t="s">
        <v>2</v>
      </c>
      <c r="C23" t="s">
        <v>43</v>
      </c>
    </row>
    <row r="24" spans="2:42" x14ac:dyDescent="0.3">
      <c r="B24" t="s">
        <v>2</v>
      </c>
      <c r="C24" t="s">
        <v>44</v>
      </c>
    </row>
    <row r="25" spans="2:42" x14ac:dyDescent="0.3">
      <c r="B25" t="s">
        <v>2</v>
      </c>
      <c r="C25" t="s">
        <v>45</v>
      </c>
    </row>
    <row r="26" spans="2:42" x14ac:dyDescent="0.3">
      <c r="B26" t="s">
        <v>2</v>
      </c>
      <c r="C26" t="s">
        <v>46</v>
      </c>
    </row>
    <row r="27" spans="2:42" x14ac:dyDescent="0.3">
      <c r="B27" t="s">
        <v>2</v>
      </c>
      <c r="C27" t="s">
        <v>47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3418.6859770000001</v>
      </c>
      <c r="L29">
        <v>3426.2872889999999</v>
      </c>
      <c r="M29">
        <v>4235.6103190000003</v>
      </c>
      <c r="N29">
        <v>4362.5487640000001</v>
      </c>
      <c r="O29">
        <v>4388.3833839999998</v>
      </c>
      <c r="P29">
        <v>4061.3882039999999</v>
      </c>
      <c r="Q29">
        <v>2087.988683</v>
      </c>
      <c r="R29">
        <v>1912.7602079999999</v>
      </c>
      <c r="S29">
        <v>1983.7440349999999</v>
      </c>
      <c r="T29">
        <v>1972.400517</v>
      </c>
      <c r="U29">
        <v>2319.3268250000001</v>
      </c>
      <c r="V29">
        <v>1445.9270919999999</v>
      </c>
      <c r="W29">
        <v>2410.633973</v>
      </c>
      <c r="X29">
        <v>2874.2568889999998</v>
      </c>
      <c r="Y29">
        <v>3339.5776150000002</v>
      </c>
      <c r="Z29">
        <v>3654.7583479999998</v>
      </c>
      <c r="AA29">
        <v>4110.7590069999997</v>
      </c>
      <c r="AB29">
        <v>4128.8498220000001</v>
      </c>
      <c r="AC29">
        <v>3469.2026110000002</v>
      </c>
      <c r="AD29">
        <v>6392.3443390000002</v>
      </c>
      <c r="AE29">
        <v>8417.5801069999998</v>
      </c>
      <c r="AF29">
        <v>4066.2311570000002</v>
      </c>
      <c r="AG29">
        <v>3599.8984919999998</v>
      </c>
      <c r="AH29">
        <v>3729.2284159999999</v>
      </c>
      <c r="AI29">
        <v>3850.5014839999999</v>
      </c>
      <c r="AJ29">
        <v>4424.3197620000001</v>
      </c>
      <c r="AK29">
        <v>4803.4001850000004</v>
      </c>
      <c r="AL29">
        <v>5513.4248180000004</v>
      </c>
      <c r="AM29">
        <v>6717.8149290000001</v>
      </c>
      <c r="AN29">
        <v>8108.4393959999998</v>
      </c>
      <c r="AO29">
        <v>9198.3495760000005</v>
      </c>
      <c r="AP29">
        <v>9830.1047749999998</v>
      </c>
    </row>
    <row r="30" spans="2:42" x14ac:dyDescent="0.3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91.826997770000006</v>
      </c>
      <c r="Q30">
        <v>91.826997770000006</v>
      </c>
      <c r="S30">
        <v>91.826997770000006</v>
      </c>
      <c r="T30">
        <v>91.826997770000006</v>
      </c>
      <c r="U30">
        <v>119.37805950000001</v>
      </c>
      <c r="V30">
        <v>91.826997770000006</v>
      </c>
      <c r="W30">
        <v>165.58362249999999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536.65006100000005</v>
      </c>
      <c r="AD30">
        <v>681.87999549999995</v>
      </c>
      <c r="AE30">
        <v>755.63662020000004</v>
      </c>
      <c r="AF30">
        <v>516.29637300000002</v>
      </c>
      <c r="AG30">
        <v>25.768035229999999</v>
      </c>
      <c r="AH30">
        <v>257.2310354</v>
      </c>
      <c r="AI30">
        <v>251.34045660000001</v>
      </c>
      <c r="AJ30">
        <v>391.46056190000002</v>
      </c>
      <c r="AK30">
        <v>602.53186949999997</v>
      </c>
      <c r="AL30">
        <v>918.31096360000004</v>
      </c>
      <c r="AM30">
        <v>1054.365875</v>
      </c>
      <c r="AN30">
        <v>1080.861222</v>
      </c>
      <c r="AO30">
        <v>690.94623469999999</v>
      </c>
      <c r="AP30">
        <v>740.33131449999996</v>
      </c>
    </row>
    <row r="31" spans="2:42" x14ac:dyDescent="0.3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2346.2981249999998</v>
      </c>
      <c r="Q31">
        <v>1430.7965589999999</v>
      </c>
      <c r="R31">
        <v>1323.3446260000001</v>
      </c>
      <c r="S31">
        <v>1323.3446260000001</v>
      </c>
      <c r="T31">
        <v>1323.3446260000001</v>
      </c>
      <c r="U31">
        <v>1728.281197</v>
      </c>
      <c r="V31">
        <v>1318.2489720000001</v>
      </c>
      <c r="W31">
        <v>1388.3177659999999</v>
      </c>
      <c r="X31">
        <v>1458.386559</v>
      </c>
      <c r="Y31">
        <v>1528.4553530000001</v>
      </c>
      <c r="Z31">
        <v>1598.524146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3372.4079310000002</v>
      </c>
      <c r="AF31">
        <v>2149.1775560000001</v>
      </c>
      <c r="AG31">
        <v>1517.1737700000001</v>
      </c>
      <c r="AH31">
        <v>1529.413239</v>
      </c>
      <c r="AI31">
        <v>1427.5174910000001</v>
      </c>
      <c r="AJ31">
        <v>1166.8298030000001</v>
      </c>
      <c r="AK31">
        <v>1241.377937</v>
      </c>
      <c r="AL31">
        <v>1752.176608</v>
      </c>
      <c r="AM31">
        <v>2172.8701639999999</v>
      </c>
      <c r="AN31">
        <v>2172.8701639999999</v>
      </c>
      <c r="AO31">
        <v>2172.8701639999999</v>
      </c>
      <c r="AP31">
        <v>2172.8701639999999</v>
      </c>
    </row>
    <row r="32" spans="2:42" x14ac:dyDescent="0.3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1344.572895</v>
      </c>
      <c r="M32">
        <v>1490.9279570000001</v>
      </c>
      <c r="N32">
        <v>1592.022606</v>
      </c>
      <c r="O32">
        <v>1490.9279570000001</v>
      </c>
      <c r="P32">
        <v>1827.356708</v>
      </c>
      <c r="Q32">
        <v>1916.8118939999999</v>
      </c>
      <c r="R32">
        <v>1916.8118939999999</v>
      </c>
      <c r="S32">
        <v>1916.8118939999999</v>
      </c>
      <c r="T32">
        <v>1804.8127239999999</v>
      </c>
      <c r="U32">
        <v>1870.4561200000001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703.17114049999998</v>
      </c>
      <c r="AD32">
        <v>768.81453650000003</v>
      </c>
      <c r="AE32">
        <v>918.47116259999996</v>
      </c>
      <c r="AF32">
        <v>441.96207290000001</v>
      </c>
      <c r="AG32">
        <v>415.70189399999998</v>
      </c>
      <c r="AH32">
        <v>226.5161516</v>
      </c>
      <c r="AI32">
        <v>224.3034529</v>
      </c>
      <c r="AJ32">
        <v>224.3034529</v>
      </c>
      <c r="AL32">
        <v>269.94924650000002</v>
      </c>
      <c r="AM32">
        <v>463.5603863</v>
      </c>
      <c r="AN32">
        <v>341.65661219999998</v>
      </c>
      <c r="AO32">
        <v>463.5603863</v>
      </c>
      <c r="AP32">
        <v>461.34768759999997</v>
      </c>
    </row>
    <row r="33" spans="2:42" x14ac:dyDescent="0.3">
      <c r="B33" t="s">
        <v>3</v>
      </c>
      <c r="C33" t="s">
        <v>41</v>
      </c>
    </row>
    <row r="34" spans="2:42" x14ac:dyDescent="0.3">
      <c r="B34" t="s">
        <v>3</v>
      </c>
      <c r="C34" t="s">
        <v>42</v>
      </c>
    </row>
    <row r="35" spans="2:42" x14ac:dyDescent="0.3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1177.1282639999999</v>
      </c>
      <c r="I35">
        <v>1177.1282639999999</v>
      </c>
      <c r="J35">
        <v>1036.960497</v>
      </c>
      <c r="K35">
        <v>1164.118641</v>
      </c>
      <c r="L35">
        <v>1177.1282639999999</v>
      </c>
      <c r="M35">
        <v>1177.1282639999999</v>
      </c>
      <c r="N35">
        <v>1278.2574480000001</v>
      </c>
      <c r="O35">
        <v>1177.1282639999999</v>
      </c>
      <c r="P35">
        <v>1266.934616</v>
      </c>
      <c r="Q35">
        <v>1265.2429669999999</v>
      </c>
      <c r="R35">
        <v>1278.2574480000001</v>
      </c>
      <c r="S35">
        <v>1301.813431</v>
      </c>
      <c r="T35">
        <v>1335.047145</v>
      </c>
      <c r="U35">
        <v>1692.623049</v>
      </c>
      <c r="V35">
        <v>1490.1119269999999</v>
      </c>
      <c r="W35">
        <v>987.46993080000004</v>
      </c>
      <c r="X35">
        <v>987.46993080000004</v>
      </c>
      <c r="Y35">
        <v>987.46993080000004</v>
      </c>
      <c r="Z35">
        <v>987.46993080000004</v>
      </c>
      <c r="AA35">
        <v>987.46993080000004</v>
      </c>
      <c r="AB35">
        <v>987.46993080000004</v>
      </c>
      <c r="AC35">
        <v>700.97527109999999</v>
      </c>
      <c r="AD35">
        <v>674.38107509999998</v>
      </c>
      <c r="AE35">
        <v>933.19426880000003</v>
      </c>
      <c r="AF35">
        <v>405.133194</v>
      </c>
      <c r="AG35">
        <v>382.00156570000001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360.66989489999997</v>
      </c>
    </row>
    <row r="36" spans="2:42" x14ac:dyDescent="0.3">
      <c r="B36" t="s">
        <v>3</v>
      </c>
      <c r="C36" t="s">
        <v>44</v>
      </c>
    </row>
    <row r="37" spans="2:42" x14ac:dyDescent="0.3">
      <c r="B37" t="s">
        <v>3</v>
      </c>
      <c r="C37" t="s">
        <v>45</v>
      </c>
    </row>
    <row r="38" spans="2:42" x14ac:dyDescent="0.3">
      <c r="B38" t="s">
        <v>3</v>
      </c>
      <c r="C38" t="s">
        <v>46</v>
      </c>
    </row>
    <row r="39" spans="2:42" x14ac:dyDescent="0.3">
      <c r="B39" t="s">
        <v>3</v>
      </c>
      <c r="C39" t="s">
        <v>47</v>
      </c>
    </row>
    <row r="40" spans="2:42" x14ac:dyDescent="0.3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7608.5223740000001</v>
      </c>
      <c r="I40">
        <v>7876.4438190000001</v>
      </c>
      <c r="J40">
        <v>7139.9648100000004</v>
      </c>
      <c r="K40">
        <v>7550.3871609999997</v>
      </c>
      <c r="L40">
        <v>8704.8814629999997</v>
      </c>
      <c r="M40">
        <v>9827.5251000000007</v>
      </c>
      <c r="N40">
        <v>9926.4586899999995</v>
      </c>
      <c r="O40">
        <v>9750.0694769999991</v>
      </c>
      <c r="P40">
        <v>9593.80465</v>
      </c>
      <c r="Q40">
        <v>6792.667101</v>
      </c>
      <c r="R40">
        <v>6431.1741760000004</v>
      </c>
      <c r="S40">
        <v>6617.5409840000002</v>
      </c>
      <c r="T40">
        <v>6527.4320100000004</v>
      </c>
      <c r="U40">
        <v>7730.0652499999997</v>
      </c>
      <c r="V40">
        <v>6013.4953649999998</v>
      </c>
      <c r="W40">
        <v>6135.9892819999995</v>
      </c>
      <c r="X40">
        <v>6743.4376169999996</v>
      </c>
      <c r="Y40">
        <v>7352.5837609999999</v>
      </c>
      <c r="Z40">
        <v>7396.4204579999996</v>
      </c>
      <c r="AA40">
        <v>8211.7083199999997</v>
      </c>
      <c r="AB40">
        <v>8373.6245519999993</v>
      </c>
      <c r="AC40">
        <v>7434.1913940000004</v>
      </c>
      <c r="AD40">
        <v>10611.681049999999</v>
      </c>
      <c r="AE40">
        <v>14397.29009</v>
      </c>
      <c r="AF40">
        <v>7578.8003529999996</v>
      </c>
      <c r="AG40">
        <v>5940.5437579999998</v>
      </c>
      <c r="AH40">
        <v>6103.0587370000003</v>
      </c>
      <c r="AI40">
        <v>6114.3327790000003</v>
      </c>
      <c r="AJ40">
        <v>6567.5834750000004</v>
      </c>
      <c r="AK40">
        <v>7007.9798860000001</v>
      </c>
      <c r="AL40">
        <v>8814.5315310000005</v>
      </c>
      <c r="AM40">
        <v>10769.28125</v>
      </c>
      <c r="AN40">
        <v>12064.497289999999</v>
      </c>
      <c r="AO40">
        <v>12886.39626</v>
      </c>
      <c r="AP40">
        <v>13565.323839999999</v>
      </c>
    </row>
    <row r="41" spans="2:42" x14ac:dyDescent="0.3">
      <c r="B41" t="s">
        <v>4</v>
      </c>
      <c r="C41" t="s">
        <v>37</v>
      </c>
    </row>
    <row r="42" spans="2:42" x14ac:dyDescent="0.3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8364.7824089999995</v>
      </c>
      <c r="P42">
        <v>8637.657663</v>
      </c>
      <c r="Q42">
        <v>8516.1391710000007</v>
      </c>
      <c r="R42">
        <v>8516.1391710000007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2235.7627520000001</v>
      </c>
      <c r="AC42">
        <v>2235.7627520000001</v>
      </c>
      <c r="AD42">
        <v>2235.7627520000001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3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987.75020640000002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567.62644890000001</v>
      </c>
    </row>
    <row r="44" spans="2:42" x14ac:dyDescent="0.3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382.31430690000002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3">
      <c r="B45" t="s">
        <v>4</v>
      </c>
      <c r="C45" t="s">
        <v>41</v>
      </c>
    </row>
    <row r="46" spans="2:42" x14ac:dyDescent="0.3">
      <c r="B46" t="s">
        <v>4</v>
      </c>
      <c r="C46" t="s">
        <v>42</v>
      </c>
    </row>
    <row r="47" spans="2:42" x14ac:dyDescent="0.3">
      <c r="B47" t="s">
        <v>4</v>
      </c>
      <c r="C47" t="s">
        <v>43</v>
      </c>
    </row>
    <row r="48" spans="2:42" x14ac:dyDescent="0.3">
      <c r="B48" t="s">
        <v>4</v>
      </c>
      <c r="C48" t="s">
        <v>44</v>
      </c>
    </row>
    <row r="49" spans="2:42" x14ac:dyDescent="0.3">
      <c r="B49" t="s">
        <v>4</v>
      </c>
      <c r="C49" t="s">
        <v>45</v>
      </c>
    </row>
    <row r="50" spans="2:42" x14ac:dyDescent="0.3">
      <c r="B50" t="s">
        <v>4</v>
      </c>
      <c r="C50" t="s">
        <v>46</v>
      </c>
    </row>
    <row r="51" spans="2:42" x14ac:dyDescent="0.3">
      <c r="B51" t="s">
        <v>4</v>
      </c>
      <c r="C51" t="s">
        <v>47</v>
      </c>
    </row>
    <row r="52" spans="2:42" x14ac:dyDescent="0.3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9396.4131159999997</v>
      </c>
      <c r="O52">
        <v>9123.5660110000008</v>
      </c>
      <c r="P52">
        <v>10007.722180000001</v>
      </c>
      <c r="Q52">
        <v>10033.70638</v>
      </c>
      <c r="R52">
        <v>10033.70638</v>
      </c>
      <c r="S52">
        <v>10033.70638</v>
      </c>
      <c r="T52">
        <v>10033.70638</v>
      </c>
      <c r="U52">
        <v>3966.8110320000001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2235.7627520000001</v>
      </c>
      <c r="AC52">
        <v>2235.7627520000001</v>
      </c>
      <c r="AD52">
        <v>2235.7627520000001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37</v>
      </c>
    </row>
    <row r="54" spans="2:42" x14ac:dyDescent="0.3">
      <c r="B54" t="s">
        <v>5</v>
      </c>
      <c r="C54" t="s">
        <v>38</v>
      </c>
    </row>
    <row r="55" spans="2:42" x14ac:dyDescent="0.3">
      <c r="B55" t="s">
        <v>5</v>
      </c>
      <c r="C55" t="s">
        <v>39</v>
      </c>
    </row>
    <row r="56" spans="2:42" x14ac:dyDescent="0.3">
      <c r="B56" t="s">
        <v>5</v>
      </c>
      <c r="C56" t="s">
        <v>40</v>
      </c>
    </row>
    <row r="57" spans="2:42" x14ac:dyDescent="0.3">
      <c r="B57" t="s">
        <v>5</v>
      </c>
      <c r="C57" t="s">
        <v>41</v>
      </c>
    </row>
    <row r="58" spans="2:42" x14ac:dyDescent="0.3">
      <c r="B58" t="s">
        <v>5</v>
      </c>
      <c r="C58" t="s">
        <v>42</v>
      </c>
    </row>
    <row r="59" spans="2:42" x14ac:dyDescent="0.3">
      <c r="B59" t="s">
        <v>5</v>
      </c>
      <c r="C59" t="s">
        <v>43</v>
      </c>
    </row>
    <row r="60" spans="2:42" x14ac:dyDescent="0.3">
      <c r="B60" t="s">
        <v>5</v>
      </c>
      <c r="C60" t="s">
        <v>44</v>
      </c>
    </row>
    <row r="61" spans="2:42" x14ac:dyDescent="0.3">
      <c r="B61" t="s">
        <v>5</v>
      </c>
      <c r="C61" t="s">
        <v>45</v>
      </c>
    </row>
    <row r="62" spans="2:42" x14ac:dyDescent="0.3">
      <c r="B62" t="s">
        <v>5</v>
      </c>
      <c r="C62" t="s">
        <v>46</v>
      </c>
    </row>
    <row r="63" spans="2:42" x14ac:dyDescent="0.3">
      <c r="B63" t="s">
        <v>5</v>
      </c>
      <c r="C63" t="s">
        <v>47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58</v>
      </c>
      <c r="C65" t="s">
        <v>37</v>
      </c>
    </row>
    <row r="66" spans="2:42" x14ac:dyDescent="0.3">
      <c r="B66" t="s">
        <v>58</v>
      </c>
      <c r="C66" t="s">
        <v>38</v>
      </c>
    </row>
    <row r="67" spans="2:42" x14ac:dyDescent="0.3">
      <c r="B67" t="s">
        <v>58</v>
      </c>
      <c r="C67" t="s">
        <v>39</v>
      </c>
      <c r="E67">
        <v>211.9820034</v>
      </c>
      <c r="G67">
        <v>436.5562731</v>
      </c>
      <c r="O67">
        <v>11.57004465</v>
      </c>
    </row>
    <row r="68" spans="2:42" x14ac:dyDescent="0.3">
      <c r="B68" t="s">
        <v>58</v>
      </c>
      <c r="C68" t="s">
        <v>40</v>
      </c>
    </row>
    <row r="69" spans="2:42" x14ac:dyDescent="0.3">
      <c r="B69" t="s">
        <v>58</v>
      </c>
      <c r="C69" t="s">
        <v>41</v>
      </c>
    </row>
    <row r="70" spans="2:42" x14ac:dyDescent="0.3">
      <c r="B70" t="s">
        <v>58</v>
      </c>
      <c r="C70" t="s">
        <v>42</v>
      </c>
    </row>
    <row r="71" spans="2:42" x14ac:dyDescent="0.3">
      <c r="B71" t="s">
        <v>58</v>
      </c>
      <c r="C71" t="s">
        <v>43</v>
      </c>
    </row>
    <row r="72" spans="2:42" x14ac:dyDescent="0.3">
      <c r="B72" t="s">
        <v>58</v>
      </c>
      <c r="C72" t="s">
        <v>44</v>
      </c>
    </row>
    <row r="73" spans="2:42" x14ac:dyDescent="0.3">
      <c r="B73" t="s">
        <v>58</v>
      </c>
      <c r="C73" t="s">
        <v>45</v>
      </c>
    </row>
    <row r="74" spans="2:42" x14ac:dyDescent="0.3">
      <c r="B74" t="s">
        <v>58</v>
      </c>
      <c r="C74" t="s">
        <v>46</v>
      </c>
    </row>
    <row r="75" spans="2:42" x14ac:dyDescent="0.3">
      <c r="B75" t="s">
        <v>58</v>
      </c>
      <c r="C75" t="s">
        <v>47</v>
      </c>
    </row>
    <row r="76" spans="2:42" x14ac:dyDescent="0.3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90460.580600000001</v>
      </c>
      <c r="O77">
        <v>90460.580600000001</v>
      </c>
      <c r="P77">
        <v>146545.0324</v>
      </c>
      <c r="Q77">
        <v>218988.4411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3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3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11699.41677</v>
      </c>
      <c r="K79">
        <v>10777.430179999999</v>
      </c>
      <c r="L79">
        <v>11780.44887</v>
      </c>
      <c r="M79">
        <v>10927.4614</v>
      </c>
      <c r="N79">
        <v>11780.44887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2914.1627140000001</v>
      </c>
      <c r="X79">
        <v>3536.086859</v>
      </c>
      <c r="Y79">
        <v>2211.2064740000001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3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6502.6437299999998</v>
      </c>
      <c r="K80">
        <v>6502.6437299999998</v>
      </c>
      <c r="L80">
        <v>6502.6437299999998</v>
      </c>
      <c r="M80">
        <v>6502.748415</v>
      </c>
      <c r="N80">
        <v>6502.6960719999997</v>
      </c>
      <c r="O80">
        <v>6502.6960719999997</v>
      </c>
      <c r="P80">
        <v>5900.9537549999995</v>
      </c>
      <c r="Q80">
        <v>5901.0060970000004</v>
      </c>
      <c r="R80">
        <v>5901.0060970000004</v>
      </c>
      <c r="S80">
        <v>5901.0060970000004</v>
      </c>
      <c r="T80">
        <v>5901.0060970000004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41</v>
      </c>
    </row>
    <row r="82" spans="2:42" x14ac:dyDescent="0.3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43</v>
      </c>
    </row>
    <row r="84" spans="2:42" x14ac:dyDescent="0.3">
      <c r="B84" t="s">
        <v>6</v>
      </c>
      <c r="C84" t="s">
        <v>44</v>
      </c>
    </row>
    <row r="85" spans="2:42" x14ac:dyDescent="0.3">
      <c r="B85" t="s">
        <v>6</v>
      </c>
      <c r="C85" t="s">
        <v>45</v>
      </c>
    </row>
    <row r="86" spans="2:42" x14ac:dyDescent="0.3">
      <c r="B86" t="s">
        <v>6</v>
      </c>
      <c r="C86" t="s">
        <v>46</v>
      </c>
    </row>
    <row r="87" spans="2:42" x14ac:dyDescent="0.3">
      <c r="B87" t="s">
        <v>6</v>
      </c>
      <c r="C87" t="s">
        <v>47</v>
      </c>
    </row>
    <row r="88" spans="2:42" x14ac:dyDescent="0.3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90788.008730000001</v>
      </c>
      <c r="J88">
        <v>94562.630359999996</v>
      </c>
      <c r="K88">
        <v>96607.319099999993</v>
      </c>
      <c r="L88">
        <v>98520.355769999995</v>
      </c>
      <c r="M88">
        <v>97766.555309999996</v>
      </c>
      <c r="N88">
        <v>117418.86500000001</v>
      </c>
      <c r="O88">
        <v>117418.86500000001</v>
      </c>
      <c r="P88">
        <v>162311.75</v>
      </c>
      <c r="Q88">
        <v>235458.1673</v>
      </c>
      <c r="R88">
        <v>275516.77909999999</v>
      </c>
      <c r="S88">
        <v>280501.79820000002</v>
      </c>
      <c r="T88">
        <v>285662.16970000003</v>
      </c>
      <c r="U88">
        <v>290772.49290000001</v>
      </c>
      <c r="V88">
        <v>295807.6127</v>
      </c>
      <c r="W88">
        <v>317628.63510000001</v>
      </c>
      <c r="X88">
        <v>322283.66509999998</v>
      </c>
      <c r="Y88">
        <v>324465.8333</v>
      </c>
      <c r="Z88">
        <v>329660.99239999999</v>
      </c>
      <c r="AA88">
        <v>333055.31439999997</v>
      </c>
      <c r="AB88">
        <v>341519.31949999998</v>
      </c>
      <c r="AC88">
        <v>342609.00959999999</v>
      </c>
      <c r="AD88">
        <v>344074.45490000001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3">
      <c r="B89" t="s">
        <v>7</v>
      </c>
      <c r="C89" t="s">
        <v>37</v>
      </c>
    </row>
    <row r="90" spans="2:42" x14ac:dyDescent="0.3">
      <c r="B90" t="s">
        <v>7</v>
      </c>
      <c r="C90" t="s">
        <v>38</v>
      </c>
    </row>
    <row r="91" spans="2:42" x14ac:dyDescent="0.3">
      <c r="B91" t="s">
        <v>7</v>
      </c>
      <c r="C91" t="s">
        <v>39</v>
      </c>
    </row>
    <row r="92" spans="2:42" x14ac:dyDescent="0.3">
      <c r="B92" t="s">
        <v>7</v>
      </c>
      <c r="C92" t="s">
        <v>40</v>
      </c>
    </row>
    <row r="93" spans="2:42" x14ac:dyDescent="0.3">
      <c r="B93" t="s">
        <v>7</v>
      </c>
      <c r="C93" t="s">
        <v>41</v>
      </c>
    </row>
    <row r="94" spans="2:42" x14ac:dyDescent="0.3">
      <c r="B94" t="s">
        <v>7</v>
      </c>
      <c r="C94" t="s">
        <v>42</v>
      </c>
    </row>
    <row r="95" spans="2:42" x14ac:dyDescent="0.3">
      <c r="B95" t="s">
        <v>7</v>
      </c>
      <c r="C95" t="s">
        <v>43</v>
      </c>
    </row>
    <row r="96" spans="2:42" x14ac:dyDescent="0.3">
      <c r="B96" t="s">
        <v>7</v>
      </c>
      <c r="C96" t="s">
        <v>44</v>
      </c>
    </row>
    <row r="97" spans="2:42" x14ac:dyDescent="0.3">
      <c r="B97" t="s">
        <v>7</v>
      </c>
      <c r="C97" t="s">
        <v>45</v>
      </c>
    </row>
    <row r="98" spans="2:42" x14ac:dyDescent="0.3">
      <c r="B98" t="s">
        <v>7</v>
      </c>
      <c r="C98" t="s">
        <v>46</v>
      </c>
    </row>
    <row r="99" spans="2:42" x14ac:dyDescent="0.3">
      <c r="B99" t="s">
        <v>7</v>
      </c>
      <c r="C99" t="s">
        <v>47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37</v>
      </c>
    </row>
    <row r="102" spans="2:42" x14ac:dyDescent="0.3">
      <c r="B102" t="s">
        <v>8</v>
      </c>
      <c r="C102" t="s">
        <v>38</v>
      </c>
    </row>
    <row r="103" spans="2:42" x14ac:dyDescent="0.3">
      <c r="B103" t="s">
        <v>8</v>
      </c>
      <c r="C103" t="s">
        <v>39</v>
      </c>
    </row>
    <row r="104" spans="2:42" x14ac:dyDescent="0.3">
      <c r="B104" t="s">
        <v>8</v>
      </c>
      <c r="C104" t="s">
        <v>40</v>
      </c>
    </row>
    <row r="105" spans="2:42" x14ac:dyDescent="0.3">
      <c r="B105" t="s">
        <v>8</v>
      </c>
      <c r="C105" t="s">
        <v>41</v>
      </c>
    </row>
    <row r="106" spans="2:42" x14ac:dyDescent="0.3">
      <c r="B106" t="s">
        <v>8</v>
      </c>
      <c r="C106" t="s">
        <v>42</v>
      </c>
    </row>
    <row r="107" spans="2:42" x14ac:dyDescent="0.3">
      <c r="B107" t="s">
        <v>8</v>
      </c>
      <c r="C107" t="s">
        <v>43</v>
      </c>
    </row>
    <row r="108" spans="2:42" x14ac:dyDescent="0.3">
      <c r="B108" t="s">
        <v>8</v>
      </c>
      <c r="C108" t="s">
        <v>44</v>
      </c>
    </row>
    <row r="109" spans="2:42" x14ac:dyDescent="0.3">
      <c r="B109" t="s">
        <v>8</v>
      </c>
      <c r="C109" t="s">
        <v>45</v>
      </c>
    </row>
    <row r="110" spans="2:42" x14ac:dyDescent="0.3">
      <c r="B110" t="s">
        <v>8</v>
      </c>
      <c r="C110" t="s">
        <v>46</v>
      </c>
    </row>
    <row r="111" spans="2:42" x14ac:dyDescent="0.3">
      <c r="B111" t="s">
        <v>8</v>
      </c>
      <c r="C111" t="s">
        <v>47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3">
      <c r="B114" t="s">
        <v>246</v>
      </c>
      <c r="C114" t="s">
        <v>38</v>
      </c>
    </row>
    <row r="115" spans="2:42" x14ac:dyDescent="0.3">
      <c r="B115" t="s">
        <v>246</v>
      </c>
      <c r="C115" t="s">
        <v>39</v>
      </c>
    </row>
    <row r="116" spans="2:42" x14ac:dyDescent="0.3">
      <c r="B116" t="s">
        <v>246</v>
      </c>
      <c r="C116" t="s">
        <v>40</v>
      </c>
    </row>
    <row r="117" spans="2:42" x14ac:dyDescent="0.3">
      <c r="B117" t="s">
        <v>246</v>
      </c>
      <c r="C117" t="s">
        <v>41</v>
      </c>
    </row>
    <row r="118" spans="2:42" x14ac:dyDescent="0.3">
      <c r="B118" t="s">
        <v>246</v>
      </c>
      <c r="C118" t="s">
        <v>42</v>
      </c>
    </row>
    <row r="119" spans="2:42" x14ac:dyDescent="0.3">
      <c r="B119" t="s">
        <v>246</v>
      </c>
      <c r="C119" t="s">
        <v>43</v>
      </c>
    </row>
    <row r="120" spans="2:42" x14ac:dyDescent="0.3">
      <c r="B120" t="s">
        <v>246</v>
      </c>
      <c r="C120" t="s">
        <v>44</v>
      </c>
    </row>
    <row r="121" spans="2:42" x14ac:dyDescent="0.3">
      <c r="B121" t="s">
        <v>246</v>
      </c>
      <c r="C121" t="s">
        <v>45</v>
      </c>
    </row>
    <row r="122" spans="2:42" x14ac:dyDescent="0.3">
      <c r="B122" t="s">
        <v>246</v>
      </c>
      <c r="C122" t="s">
        <v>46</v>
      </c>
    </row>
    <row r="123" spans="2:42" x14ac:dyDescent="0.3">
      <c r="B123" t="s">
        <v>246</v>
      </c>
      <c r="C123" t="s">
        <v>47</v>
      </c>
    </row>
    <row r="124" spans="2:42" x14ac:dyDescent="0.3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3">
      <c r="B125" t="s">
        <v>650</v>
      </c>
      <c r="C125" t="s">
        <v>37</v>
      </c>
    </row>
    <row r="126" spans="2:42" x14ac:dyDescent="0.3">
      <c r="B126" t="s">
        <v>650</v>
      </c>
      <c r="C126" t="s">
        <v>38</v>
      </c>
    </row>
    <row r="127" spans="2:42" x14ac:dyDescent="0.3">
      <c r="B127" t="s">
        <v>650</v>
      </c>
      <c r="C127" t="s">
        <v>39</v>
      </c>
    </row>
    <row r="128" spans="2:42" x14ac:dyDescent="0.3">
      <c r="B128" t="s">
        <v>650</v>
      </c>
      <c r="C128" t="s">
        <v>40</v>
      </c>
    </row>
    <row r="129" spans="2:42" x14ac:dyDescent="0.3">
      <c r="B129" t="s">
        <v>650</v>
      </c>
      <c r="C129" t="s">
        <v>41</v>
      </c>
    </row>
    <row r="130" spans="2:42" x14ac:dyDescent="0.3">
      <c r="B130" t="s">
        <v>650</v>
      </c>
      <c r="C130" t="s">
        <v>42</v>
      </c>
    </row>
    <row r="131" spans="2:42" x14ac:dyDescent="0.3">
      <c r="B131" t="s">
        <v>650</v>
      </c>
      <c r="C131" t="s">
        <v>43</v>
      </c>
    </row>
    <row r="132" spans="2:42" x14ac:dyDescent="0.3">
      <c r="B132" t="s">
        <v>650</v>
      </c>
      <c r="C132" t="s">
        <v>44</v>
      </c>
    </row>
    <row r="133" spans="2:42" x14ac:dyDescent="0.3">
      <c r="B133" t="s">
        <v>650</v>
      </c>
      <c r="C133" t="s">
        <v>45</v>
      </c>
    </row>
    <row r="134" spans="2:42" x14ac:dyDescent="0.3">
      <c r="B134" t="s">
        <v>650</v>
      </c>
      <c r="C134" t="s">
        <v>46</v>
      </c>
    </row>
    <row r="135" spans="2:42" x14ac:dyDescent="0.3">
      <c r="B135" t="s">
        <v>650</v>
      </c>
      <c r="C135" t="s">
        <v>47</v>
      </c>
    </row>
    <row r="136" spans="2:42" x14ac:dyDescent="0.3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4.4" x14ac:dyDescent="0.3"/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251</v>
      </c>
      <c r="C4" t="s">
        <v>13</v>
      </c>
    </row>
    <row r="5" spans="2:42" x14ac:dyDescent="0.3">
      <c r="B5" t="s">
        <v>1</v>
      </c>
      <c r="C5" t="s">
        <v>37</v>
      </c>
    </row>
    <row r="6" spans="2:42" x14ac:dyDescent="0.3">
      <c r="B6" t="s">
        <v>1</v>
      </c>
      <c r="C6" t="s">
        <v>38</v>
      </c>
    </row>
    <row r="7" spans="2:42" x14ac:dyDescent="0.3">
      <c r="B7" t="s">
        <v>1</v>
      </c>
      <c r="C7" t="s">
        <v>39</v>
      </c>
    </row>
    <row r="8" spans="2:42" x14ac:dyDescent="0.3">
      <c r="B8" t="s">
        <v>1</v>
      </c>
      <c r="C8" t="s">
        <v>40</v>
      </c>
    </row>
    <row r="9" spans="2:42" x14ac:dyDescent="0.3">
      <c r="B9" t="s">
        <v>1</v>
      </c>
      <c r="C9" t="s">
        <v>41</v>
      </c>
    </row>
    <row r="10" spans="2:42" x14ac:dyDescent="0.3">
      <c r="B10" t="s">
        <v>1</v>
      </c>
      <c r="C10" t="s">
        <v>42</v>
      </c>
    </row>
    <row r="11" spans="2:42" x14ac:dyDescent="0.3">
      <c r="B11" t="s">
        <v>1</v>
      </c>
      <c r="C11" t="s">
        <v>43</v>
      </c>
    </row>
    <row r="12" spans="2:42" x14ac:dyDescent="0.3">
      <c r="B12" t="s">
        <v>1</v>
      </c>
      <c r="C12" t="s">
        <v>44</v>
      </c>
    </row>
    <row r="13" spans="2:42" x14ac:dyDescent="0.3">
      <c r="B13" t="s">
        <v>1</v>
      </c>
      <c r="C13" t="s">
        <v>45</v>
      </c>
    </row>
    <row r="14" spans="2:42" x14ac:dyDescent="0.3">
      <c r="B14" t="s">
        <v>1</v>
      </c>
      <c r="C14" t="s">
        <v>46</v>
      </c>
    </row>
    <row r="15" spans="2:42" x14ac:dyDescent="0.3">
      <c r="B15" t="s">
        <v>1</v>
      </c>
      <c r="C15" t="s">
        <v>47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37</v>
      </c>
    </row>
    <row r="18" spans="2:42" x14ac:dyDescent="0.3">
      <c r="B18" t="s">
        <v>2</v>
      </c>
      <c r="C18" t="s">
        <v>38</v>
      </c>
    </row>
    <row r="19" spans="2:42" x14ac:dyDescent="0.3">
      <c r="B19" t="s">
        <v>2</v>
      </c>
      <c r="C19" t="s">
        <v>39</v>
      </c>
    </row>
    <row r="20" spans="2:42" x14ac:dyDescent="0.3">
      <c r="B20" t="s">
        <v>2</v>
      </c>
      <c r="C20" t="s">
        <v>40</v>
      </c>
    </row>
    <row r="21" spans="2:42" x14ac:dyDescent="0.3">
      <c r="B21" t="s">
        <v>2</v>
      </c>
      <c r="C21" t="s">
        <v>41</v>
      </c>
    </row>
    <row r="22" spans="2:42" x14ac:dyDescent="0.3">
      <c r="B22" t="s">
        <v>2</v>
      </c>
      <c r="C22" t="s">
        <v>42</v>
      </c>
    </row>
    <row r="23" spans="2:42" x14ac:dyDescent="0.3">
      <c r="B23" t="s">
        <v>2</v>
      </c>
      <c r="C23" t="s">
        <v>43</v>
      </c>
    </row>
    <row r="24" spans="2:42" x14ac:dyDescent="0.3">
      <c r="B24" t="s">
        <v>2</v>
      </c>
      <c r="C24" t="s">
        <v>44</v>
      </c>
    </row>
    <row r="25" spans="2:42" x14ac:dyDescent="0.3">
      <c r="B25" t="s">
        <v>2</v>
      </c>
      <c r="C25" t="s">
        <v>45</v>
      </c>
    </row>
    <row r="26" spans="2:42" x14ac:dyDescent="0.3">
      <c r="B26" t="s">
        <v>2</v>
      </c>
      <c r="C26" t="s">
        <v>46</v>
      </c>
    </row>
    <row r="27" spans="2:42" x14ac:dyDescent="0.3">
      <c r="B27" t="s">
        <v>2</v>
      </c>
      <c r="C27" t="s">
        <v>47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4159.4776469999997</v>
      </c>
      <c r="L29">
        <v>4153.8932329999998</v>
      </c>
      <c r="M29">
        <v>4678.4439089999996</v>
      </c>
      <c r="N29">
        <v>5237.8649210000003</v>
      </c>
      <c r="O29">
        <v>5396.1290859999999</v>
      </c>
      <c r="P29">
        <v>4743.8175060000003</v>
      </c>
      <c r="Q29">
        <v>3116.2087259999998</v>
      </c>
      <c r="R29">
        <v>2546.639154</v>
      </c>
      <c r="S29">
        <v>2955.5721629999998</v>
      </c>
      <c r="T29">
        <v>3221.0163400000001</v>
      </c>
      <c r="U29">
        <v>5001.9580759999999</v>
      </c>
      <c r="V29">
        <v>3045.4401320000002</v>
      </c>
      <c r="W29">
        <v>4052.8024110000001</v>
      </c>
      <c r="X29">
        <v>4940.5574200000001</v>
      </c>
      <c r="Y29">
        <v>5940.3607709999997</v>
      </c>
      <c r="Z29">
        <v>6536.9638850000001</v>
      </c>
      <c r="AA29">
        <v>7557.6704550000004</v>
      </c>
      <c r="AB29">
        <v>7747.4488359999996</v>
      </c>
      <c r="AC29">
        <v>7799.2990589999999</v>
      </c>
      <c r="AD29">
        <v>9839.848645</v>
      </c>
      <c r="AE29">
        <v>13308.030070000001</v>
      </c>
      <c r="AF29">
        <v>7170.8068489999996</v>
      </c>
      <c r="AG29">
        <v>6282.77909</v>
      </c>
      <c r="AH29">
        <v>6600.8146790000001</v>
      </c>
      <c r="AI29">
        <v>6693.5688600000003</v>
      </c>
      <c r="AJ29">
        <v>6932.2955480000001</v>
      </c>
      <c r="AK29">
        <v>7155.5737179999996</v>
      </c>
      <c r="AL29">
        <v>9055.4263449999999</v>
      </c>
      <c r="AM29">
        <v>11614.04062</v>
      </c>
      <c r="AN29">
        <v>13015.36232</v>
      </c>
      <c r="AO29">
        <v>13757.737440000001</v>
      </c>
      <c r="AP29">
        <v>14284.996300000001</v>
      </c>
    </row>
    <row r="30" spans="2:42" x14ac:dyDescent="0.3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150.97785020000001</v>
      </c>
      <c r="P30">
        <v>91.826997770000006</v>
      </c>
      <c r="Q30">
        <v>91.826997770000006</v>
      </c>
      <c r="R30">
        <v>91.826997770000006</v>
      </c>
      <c r="S30">
        <v>93.584178309999999</v>
      </c>
      <c r="T30">
        <v>183.65399550000001</v>
      </c>
      <c r="U30">
        <v>183.65399550000001</v>
      </c>
      <c r="V30">
        <v>233.7849842</v>
      </c>
      <c r="W30">
        <v>404.92386970000001</v>
      </c>
      <c r="X30">
        <v>718.02074159999995</v>
      </c>
      <c r="Y30">
        <v>847.463618</v>
      </c>
      <c r="Z30">
        <v>1068.7334920000001</v>
      </c>
      <c r="AA30">
        <v>1290.0033659999999</v>
      </c>
      <c r="AB30">
        <v>1511.27324</v>
      </c>
      <c r="AC30">
        <v>1216.246742</v>
      </c>
      <c r="AD30">
        <v>1732.5431149999999</v>
      </c>
      <c r="AE30">
        <v>2027.5696129999999</v>
      </c>
      <c r="AF30">
        <v>1658.78649</v>
      </c>
      <c r="AG30">
        <v>1714.4727419999999</v>
      </c>
      <c r="AH30">
        <v>1861.985991</v>
      </c>
      <c r="AI30">
        <v>2009.4992400000001</v>
      </c>
      <c r="AJ30">
        <v>2146.0742740000001</v>
      </c>
      <c r="AK30">
        <v>2304.5257390000002</v>
      </c>
      <c r="AL30">
        <v>2543.8659859999998</v>
      </c>
      <c r="AM30">
        <v>2691.3792360000002</v>
      </c>
      <c r="AN30">
        <v>2838.8924849999999</v>
      </c>
      <c r="AO30">
        <v>2838.8924849999999</v>
      </c>
      <c r="AP30">
        <v>2765.5221219999999</v>
      </c>
    </row>
    <row r="31" spans="2:42" x14ac:dyDescent="0.3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2764.807538</v>
      </c>
      <c r="O31">
        <v>2933.5122080000001</v>
      </c>
      <c r="P31">
        <v>2611.3680869999998</v>
      </c>
      <c r="Q31">
        <v>1919.692067</v>
      </c>
      <c r="R31">
        <v>2116.2534719999999</v>
      </c>
      <c r="S31">
        <v>2116.2534719999999</v>
      </c>
      <c r="T31">
        <v>2116.2534719999999</v>
      </c>
      <c r="U31">
        <v>2245.4856150000001</v>
      </c>
      <c r="V31">
        <v>1895.6960340000001</v>
      </c>
      <c r="W31">
        <v>1965.3567869999999</v>
      </c>
      <c r="X31">
        <v>2175.9712079999999</v>
      </c>
      <c r="Y31">
        <v>2316.1087950000001</v>
      </c>
      <c r="Z31">
        <v>2751.4144689999998</v>
      </c>
      <c r="AA31">
        <v>3055.2203730000001</v>
      </c>
      <c r="AB31">
        <v>3002.1397449999999</v>
      </c>
      <c r="AC31">
        <v>2492.9946730000001</v>
      </c>
      <c r="AD31">
        <v>3728.3388519999999</v>
      </c>
      <c r="AE31">
        <v>4455.0002270000005</v>
      </c>
      <c r="AF31">
        <v>3190.9898800000001</v>
      </c>
      <c r="AG31">
        <v>2658.7953950000001</v>
      </c>
      <c r="AH31">
        <v>2172.8701639999999</v>
      </c>
      <c r="AI31">
        <v>2172.8701639999999</v>
      </c>
      <c r="AJ31">
        <v>2376.489446</v>
      </c>
      <c r="AK31">
        <v>2541.7367340000001</v>
      </c>
      <c r="AL31">
        <v>2745.2215719999999</v>
      </c>
      <c r="AM31">
        <v>2801.726971</v>
      </c>
      <c r="AN31">
        <v>2745.2215719999999</v>
      </c>
      <c r="AO31">
        <v>2815.2903649999998</v>
      </c>
      <c r="AP31">
        <v>2874.4537150000001</v>
      </c>
    </row>
    <row r="32" spans="2:42" x14ac:dyDescent="0.3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1935.0150779999999</v>
      </c>
      <c r="O32">
        <v>1841.580252</v>
      </c>
      <c r="P32">
        <v>2132.990217</v>
      </c>
      <c r="Q32">
        <v>2198.8643219999999</v>
      </c>
      <c r="R32">
        <v>2073.3478340000001</v>
      </c>
      <c r="S32">
        <v>2210.780182</v>
      </c>
      <c r="T32">
        <v>2054.3703700000001</v>
      </c>
      <c r="U32">
        <v>2179.6561489999999</v>
      </c>
      <c r="V32">
        <v>2054.3703700000001</v>
      </c>
      <c r="W32">
        <v>1824.977132</v>
      </c>
      <c r="X32">
        <v>1824.977132</v>
      </c>
      <c r="Y32">
        <v>1824.977132</v>
      </c>
      <c r="Z32">
        <v>1568.1869059999999</v>
      </c>
      <c r="AA32">
        <v>1493.3722700000001</v>
      </c>
      <c r="AB32">
        <v>1296.7889849999999</v>
      </c>
      <c r="AC32">
        <v>1230.1622239999999</v>
      </c>
      <c r="AD32">
        <v>1366.1382169999999</v>
      </c>
      <c r="AE32">
        <v>1747.8217589999999</v>
      </c>
      <c r="AF32">
        <v>1230.1622239999999</v>
      </c>
      <c r="AG32">
        <v>1151.4242260000001</v>
      </c>
      <c r="AH32">
        <v>1151.4242260000001</v>
      </c>
      <c r="AI32">
        <v>1070.843944</v>
      </c>
      <c r="AJ32">
        <v>1149.2115269999999</v>
      </c>
      <c r="AK32">
        <v>927.12077269999997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3">
      <c r="B33" t="s">
        <v>3</v>
      </c>
      <c r="C33" t="s">
        <v>41</v>
      </c>
    </row>
    <row r="34" spans="2:42" x14ac:dyDescent="0.3">
      <c r="B34" t="s">
        <v>3</v>
      </c>
      <c r="C34" t="s">
        <v>42</v>
      </c>
    </row>
    <row r="35" spans="2:42" x14ac:dyDescent="0.3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1291.267071</v>
      </c>
      <c r="I35">
        <v>1362.47928</v>
      </c>
      <c r="J35">
        <v>1278.2574480000001</v>
      </c>
      <c r="K35">
        <v>1291.2719279999999</v>
      </c>
      <c r="L35">
        <v>1190.142744</v>
      </c>
      <c r="M35">
        <v>1278.2574480000001</v>
      </c>
      <c r="N35">
        <v>1392.4011109999999</v>
      </c>
      <c r="O35">
        <v>1371.3703</v>
      </c>
      <c r="P35">
        <v>1392.4011109999999</v>
      </c>
      <c r="Q35">
        <v>1392.4011109999999</v>
      </c>
      <c r="R35">
        <v>1379.406855</v>
      </c>
      <c r="S35">
        <v>1427.4377569999999</v>
      </c>
      <c r="T35">
        <v>1479.981364</v>
      </c>
      <c r="U35">
        <v>1767.608475</v>
      </c>
      <c r="V35">
        <v>1780.7104220000001</v>
      </c>
      <c r="W35">
        <v>1719.0023630000001</v>
      </c>
      <c r="X35">
        <v>1582.6359809999999</v>
      </c>
      <c r="Y35">
        <v>1631.0886250000001</v>
      </c>
      <c r="Z35">
        <v>1585.8917309999999</v>
      </c>
      <c r="AA35">
        <v>1687.0209139999999</v>
      </c>
      <c r="AB35">
        <v>1679.0590110000001</v>
      </c>
      <c r="AC35">
        <v>1282.6552999999999</v>
      </c>
      <c r="AD35">
        <v>1505.7186429999999</v>
      </c>
      <c r="AE35">
        <v>1505.7186429999999</v>
      </c>
      <c r="AF35">
        <v>948.9984657</v>
      </c>
      <c r="AG35">
        <v>751.63818879999997</v>
      </c>
      <c r="AH35">
        <v>933.19426880000003</v>
      </c>
      <c r="AI35">
        <v>783.33423640000001</v>
      </c>
      <c r="AJ35">
        <v>721.33978969999998</v>
      </c>
      <c r="AK35">
        <v>1058.6575049999999</v>
      </c>
      <c r="AL35">
        <v>1145.0487479999999</v>
      </c>
      <c r="AM35">
        <v>1145.0487479999999</v>
      </c>
      <c r="AN35">
        <v>1145.0487479999999</v>
      </c>
      <c r="AO35">
        <v>1145.0487479999999</v>
      </c>
      <c r="AP35">
        <v>1326.618618</v>
      </c>
    </row>
    <row r="36" spans="2:42" x14ac:dyDescent="0.3">
      <c r="B36" t="s">
        <v>3</v>
      </c>
      <c r="C36" t="s">
        <v>44</v>
      </c>
    </row>
    <row r="37" spans="2:42" x14ac:dyDescent="0.3">
      <c r="B37" t="s">
        <v>3</v>
      </c>
      <c r="C37" t="s">
        <v>45</v>
      </c>
    </row>
    <row r="38" spans="2:42" x14ac:dyDescent="0.3">
      <c r="B38" t="s">
        <v>3</v>
      </c>
      <c r="C38" t="s">
        <v>46</v>
      </c>
    </row>
    <row r="39" spans="2:42" x14ac:dyDescent="0.3">
      <c r="B39" t="s">
        <v>3</v>
      </c>
      <c r="C39" t="s">
        <v>47</v>
      </c>
    </row>
    <row r="40" spans="2:42" x14ac:dyDescent="0.3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10548.346939999999</v>
      </c>
      <c r="I40">
        <v>11406.24935</v>
      </c>
      <c r="J40">
        <v>7889.6684610000002</v>
      </c>
      <c r="K40">
        <v>8828.5479539999997</v>
      </c>
      <c r="L40">
        <v>9758.822494</v>
      </c>
      <c r="M40">
        <v>11005.86796</v>
      </c>
      <c r="N40">
        <v>11421.915650000001</v>
      </c>
      <c r="O40">
        <v>11693.5697</v>
      </c>
      <c r="P40">
        <v>10972.403920000001</v>
      </c>
      <c r="Q40">
        <v>8718.9932239999998</v>
      </c>
      <c r="R40">
        <v>8207.4743120000003</v>
      </c>
      <c r="S40">
        <v>8803.627751</v>
      </c>
      <c r="T40">
        <v>9055.2755410000009</v>
      </c>
      <c r="U40">
        <v>11378.36231</v>
      </c>
      <c r="V40">
        <v>9010.0019420000008</v>
      </c>
      <c r="W40">
        <v>9967.0625629999995</v>
      </c>
      <c r="X40">
        <v>11242.162480000001</v>
      </c>
      <c r="Y40">
        <v>12559.998939999999</v>
      </c>
      <c r="Z40">
        <v>13511.190479999999</v>
      </c>
      <c r="AA40">
        <v>15083.28738</v>
      </c>
      <c r="AB40">
        <v>15236.70982</v>
      </c>
      <c r="AC40">
        <v>14021.358</v>
      </c>
      <c r="AD40">
        <v>18172.587469999999</v>
      </c>
      <c r="AE40">
        <v>23044.140309999999</v>
      </c>
      <c r="AF40">
        <v>14199.743909999999</v>
      </c>
      <c r="AG40">
        <v>12559.109640000001</v>
      </c>
      <c r="AH40">
        <v>12720.28933</v>
      </c>
      <c r="AI40">
        <v>12730.11645</v>
      </c>
      <c r="AJ40">
        <v>13325.41058</v>
      </c>
      <c r="AK40">
        <v>13987.61447</v>
      </c>
      <c r="AL40">
        <v>16547.970219999999</v>
      </c>
      <c r="AM40">
        <v>19310.603139999999</v>
      </c>
      <c r="AN40">
        <v>20802.932690000001</v>
      </c>
      <c r="AO40">
        <v>21615.376609999999</v>
      </c>
      <c r="AP40">
        <v>22309.998319999999</v>
      </c>
    </row>
    <row r="41" spans="2:42" x14ac:dyDescent="0.3">
      <c r="B41" t="s">
        <v>4</v>
      </c>
      <c r="C41" t="s">
        <v>37</v>
      </c>
    </row>
    <row r="42" spans="2:42" x14ac:dyDescent="0.3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9011.1324929999992</v>
      </c>
      <c r="O42">
        <v>9319.152795</v>
      </c>
      <c r="P42">
        <v>9011.1324929999992</v>
      </c>
      <c r="Q42">
        <v>9319.1809439999997</v>
      </c>
      <c r="R42">
        <v>9313.8748940000005</v>
      </c>
      <c r="S42">
        <v>9621.9233459999996</v>
      </c>
      <c r="T42">
        <v>9621.9233459999996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2235.7627520000001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2503.694227</v>
      </c>
      <c r="AI42">
        <v>2537.0319089999998</v>
      </c>
      <c r="AJ42">
        <v>2537.0319089999998</v>
      </c>
    </row>
    <row r="43" spans="2:42" x14ac:dyDescent="0.3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1583.7039749999999</v>
      </c>
      <c r="Q43">
        <v>1702.8793470000001</v>
      </c>
      <c r="R43">
        <v>1667.099698</v>
      </c>
      <c r="S43">
        <v>1702.8793470000001</v>
      </c>
      <c r="T43">
        <v>1702.8793470000001</v>
      </c>
      <c r="U43">
        <v>1702.8793470000001</v>
      </c>
      <c r="V43">
        <v>1135.252898</v>
      </c>
    </row>
    <row r="44" spans="2:42" x14ac:dyDescent="0.3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201.54042229999999</v>
      </c>
      <c r="N44">
        <v>573.47146039999996</v>
      </c>
      <c r="O44">
        <v>382.31430690000002</v>
      </c>
      <c r="P44">
        <v>573.47146039999996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3">
      <c r="B45" t="s">
        <v>4</v>
      </c>
      <c r="C45" t="s">
        <v>41</v>
      </c>
    </row>
    <row r="46" spans="2:42" x14ac:dyDescent="0.3">
      <c r="B46" t="s">
        <v>4</v>
      </c>
      <c r="C46" t="s">
        <v>42</v>
      </c>
    </row>
    <row r="47" spans="2:42" x14ac:dyDescent="0.3">
      <c r="B47" t="s">
        <v>4</v>
      </c>
      <c r="C47" t="s">
        <v>43</v>
      </c>
    </row>
    <row r="48" spans="2:42" x14ac:dyDescent="0.3">
      <c r="B48" t="s">
        <v>4</v>
      </c>
      <c r="C48" t="s">
        <v>44</v>
      </c>
    </row>
    <row r="49" spans="2:42" x14ac:dyDescent="0.3">
      <c r="B49" t="s">
        <v>4</v>
      </c>
      <c r="C49" t="s">
        <v>45</v>
      </c>
    </row>
    <row r="50" spans="2:42" x14ac:dyDescent="0.3">
      <c r="B50" t="s">
        <v>4</v>
      </c>
      <c r="C50" t="s">
        <v>46</v>
      </c>
    </row>
    <row r="51" spans="2:42" x14ac:dyDescent="0.3">
      <c r="B51" t="s">
        <v>4</v>
      </c>
      <c r="C51" t="s">
        <v>47</v>
      </c>
    </row>
    <row r="52" spans="2:42" x14ac:dyDescent="0.3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10139.51316</v>
      </c>
      <c r="N52">
        <v>10719.85685</v>
      </c>
      <c r="O52">
        <v>10836.72</v>
      </c>
      <c r="P52">
        <v>11168.307930000001</v>
      </c>
      <c r="Q52">
        <v>11595.53175</v>
      </c>
      <c r="R52">
        <v>11554.44605</v>
      </c>
      <c r="S52">
        <v>11898.274149999999</v>
      </c>
      <c r="T52">
        <v>11898.274149999999</v>
      </c>
      <c r="U52">
        <v>5026.8637920000001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2235.7627520000001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2503.694227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37</v>
      </c>
    </row>
    <row r="54" spans="2:42" x14ac:dyDescent="0.3">
      <c r="B54" t="s">
        <v>5</v>
      </c>
      <c r="C54" t="s">
        <v>38</v>
      </c>
    </row>
    <row r="55" spans="2:42" x14ac:dyDescent="0.3">
      <c r="B55" t="s">
        <v>5</v>
      </c>
      <c r="C55" t="s">
        <v>39</v>
      </c>
    </row>
    <row r="56" spans="2:42" x14ac:dyDescent="0.3">
      <c r="B56" t="s">
        <v>5</v>
      </c>
      <c r="C56" t="s">
        <v>40</v>
      </c>
    </row>
    <row r="57" spans="2:42" x14ac:dyDescent="0.3">
      <c r="B57" t="s">
        <v>5</v>
      </c>
      <c r="C57" t="s">
        <v>41</v>
      </c>
    </row>
    <row r="58" spans="2:42" x14ac:dyDescent="0.3">
      <c r="B58" t="s">
        <v>5</v>
      </c>
      <c r="C58" t="s">
        <v>42</v>
      </c>
    </row>
    <row r="59" spans="2:42" x14ac:dyDescent="0.3">
      <c r="B59" t="s">
        <v>5</v>
      </c>
      <c r="C59" t="s">
        <v>43</v>
      </c>
    </row>
    <row r="60" spans="2:42" x14ac:dyDescent="0.3">
      <c r="B60" t="s">
        <v>5</v>
      </c>
      <c r="C60" t="s">
        <v>44</v>
      </c>
    </row>
    <row r="61" spans="2:42" x14ac:dyDescent="0.3">
      <c r="B61" t="s">
        <v>5</v>
      </c>
      <c r="C61" t="s">
        <v>45</v>
      </c>
    </row>
    <row r="62" spans="2:42" x14ac:dyDescent="0.3">
      <c r="B62" t="s">
        <v>5</v>
      </c>
      <c r="C62" t="s">
        <v>46</v>
      </c>
    </row>
    <row r="63" spans="2:42" x14ac:dyDescent="0.3">
      <c r="B63" t="s">
        <v>5</v>
      </c>
      <c r="C63" t="s">
        <v>47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</row>
    <row r="66" spans="2:42" x14ac:dyDescent="0.3">
      <c r="B66" t="s">
        <v>58</v>
      </c>
      <c r="C66" t="s">
        <v>38</v>
      </c>
    </row>
    <row r="67" spans="2:42" x14ac:dyDescent="0.3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</row>
    <row r="68" spans="2:42" x14ac:dyDescent="0.3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3">
      <c r="B69" t="s">
        <v>58</v>
      </c>
      <c r="C69" t="s">
        <v>41</v>
      </c>
    </row>
    <row r="70" spans="2:42" x14ac:dyDescent="0.3">
      <c r="B70" t="s">
        <v>58</v>
      </c>
      <c r="C70" t="s">
        <v>42</v>
      </c>
    </row>
    <row r="71" spans="2:42" x14ac:dyDescent="0.3">
      <c r="B71" t="s">
        <v>58</v>
      </c>
      <c r="C71" t="s">
        <v>43</v>
      </c>
    </row>
    <row r="72" spans="2:42" x14ac:dyDescent="0.3">
      <c r="B72" t="s">
        <v>58</v>
      </c>
      <c r="C72" t="s">
        <v>44</v>
      </c>
    </row>
    <row r="73" spans="2:42" x14ac:dyDescent="0.3">
      <c r="B73" t="s">
        <v>58</v>
      </c>
      <c r="C73" t="s">
        <v>45</v>
      </c>
    </row>
    <row r="74" spans="2:42" x14ac:dyDescent="0.3">
      <c r="B74" t="s">
        <v>58</v>
      </c>
      <c r="C74" t="s">
        <v>46</v>
      </c>
    </row>
    <row r="75" spans="2:42" x14ac:dyDescent="0.3">
      <c r="B75" t="s">
        <v>58</v>
      </c>
      <c r="C75" t="s">
        <v>47</v>
      </c>
    </row>
    <row r="76" spans="2:42" x14ac:dyDescent="0.3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91.696263799999997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90460.580600000001</v>
      </c>
      <c r="O77">
        <v>90460.580600000001</v>
      </c>
      <c r="P77">
        <v>146545.0324</v>
      </c>
      <c r="Q77">
        <v>218988.4411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3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3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8094.330782</v>
      </c>
      <c r="H79">
        <v>8471.1631080000006</v>
      </c>
      <c r="I79">
        <v>8321.1318809999993</v>
      </c>
      <c r="J79">
        <v>11780.44887</v>
      </c>
      <c r="K79">
        <v>11077.492630000001</v>
      </c>
      <c r="L79">
        <v>11549.385550000001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3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41</v>
      </c>
    </row>
    <row r="82" spans="2:42" x14ac:dyDescent="0.3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43</v>
      </c>
    </row>
    <row r="84" spans="2:42" x14ac:dyDescent="0.3">
      <c r="B84" t="s">
        <v>6</v>
      </c>
      <c r="C84" t="s">
        <v>44</v>
      </c>
    </row>
    <row r="85" spans="2:42" x14ac:dyDescent="0.3">
      <c r="B85" t="s">
        <v>6</v>
      </c>
      <c r="C85" t="s">
        <v>45</v>
      </c>
    </row>
    <row r="86" spans="2:42" x14ac:dyDescent="0.3">
      <c r="B86" t="s">
        <v>6</v>
      </c>
      <c r="C86" t="s">
        <v>46</v>
      </c>
    </row>
    <row r="87" spans="2:42" x14ac:dyDescent="0.3">
      <c r="B87" t="s">
        <v>6</v>
      </c>
      <c r="C87" t="s">
        <v>47</v>
      </c>
    </row>
    <row r="88" spans="2:42" x14ac:dyDescent="0.3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84364.438970000003</v>
      </c>
      <c r="H88">
        <v>89925.335349999994</v>
      </c>
      <c r="I88">
        <v>90638.082190000001</v>
      </c>
      <c r="J88">
        <v>94643.662450000003</v>
      </c>
      <c r="K88">
        <v>96907.486229999995</v>
      </c>
      <c r="L88">
        <v>98289.397129999998</v>
      </c>
      <c r="M88">
        <v>98619.54277</v>
      </c>
      <c r="N88">
        <v>117418.91740000001</v>
      </c>
      <c r="O88">
        <v>117418.91740000001</v>
      </c>
      <c r="P88">
        <v>163014.81099999999</v>
      </c>
      <c r="Q88">
        <v>235458.21960000001</v>
      </c>
      <c r="R88">
        <v>275516.83140000002</v>
      </c>
      <c r="S88">
        <v>280501.8505</v>
      </c>
      <c r="T88">
        <v>285662.22210000001</v>
      </c>
      <c r="U88">
        <v>290772.49290000001</v>
      </c>
      <c r="V88">
        <v>295807.6127</v>
      </c>
      <c r="W88">
        <v>318250.55920000002</v>
      </c>
      <c r="X88">
        <v>322283.66509999998</v>
      </c>
      <c r="Y88">
        <v>325790.71370000002</v>
      </c>
      <c r="Z88">
        <v>329660.99239999999</v>
      </c>
      <c r="AA88">
        <v>333055.31439999997</v>
      </c>
      <c r="AB88">
        <v>341519.31949999998</v>
      </c>
      <c r="AC88">
        <v>342609.00959999999</v>
      </c>
      <c r="AD88">
        <v>344074.45490000001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3">
      <c r="B89" t="s">
        <v>7</v>
      </c>
      <c r="C89" t="s">
        <v>37</v>
      </c>
    </row>
    <row r="90" spans="2:42" x14ac:dyDescent="0.3">
      <c r="B90" t="s">
        <v>7</v>
      </c>
      <c r="C90" t="s">
        <v>38</v>
      </c>
    </row>
    <row r="91" spans="2:42" x14ac:dyDescent="0.3">
      <c r="B91" t="s">
        <v>7</v>
      </c>
      <c r="C91" t="s">
        <v>39</v>
      </c>
    </row>
    <row r="92" spans="2:42" x14ac:dyDescent="0.3">
      <c r="B92" t="s">
        <v>7</v>
      </c>
      <c r="C92" t="s">
        <v>40</v>
      </c>
    </row>
    <row r="93" spans="2:42" x14ac:dyDescent="0.3">
      <c r="B93" t="s">
        <v>7</v>
      </c>
      <c r="C93" t="s">
        <v>41</v>
      </c>
    </row>
    <row r="94" spans="2:42" x14ac:dyDescent="0.3">
      <c r="B94" t="s">
        <v>7</v>
      </c>
      <c r="C94" t="s">
        <v>42</v>
      </c>
    </row>
    <row r="95" spans="2:42" x14ac:dyDescent="0.3">
      <c r="B95" t="s">
        <v>7</v>
      </c>
      <c r="C95" t="s">
        <v>43</v>
      </c>
    </row>
    <row r="96" spans="2:42" x14ac:dyDescent="0.3">
      <c r="B96" t="s">
        <v>7</v>
      </c>
      <c r="C96" t="s">
        <v>44</v>
      </c>
    </row>
    <row r="97" spans="2:42" x14ac:dyDescent="0.3">
      <c r="B97" t="s">
        <v>7</v>
      </c>
      <c r="C97" t="s">
        <v>45</v>
      </c>
    </row>
    <row r="98" spans="2:42" x14ac:dyDescent="0.3">
      <c r="B98" t="s">
        <v>7</v>
      </c>
      <c r="C98" t="s">
        <v>46</v>
      </c>
    </row>
    <row r="99" spans="2:42" x14ac:dyDescent="0.3">
      <c r="B99" t="s">
        <v>7</v>
      </c>
      <c r="C99" t="s">
        <v>47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37</v>
      </c>
    </row>
    <row r="102" spans="2:42" x14ac:dyDescent="0.3">
      <c r="B102" t="s">
        <v>8</v>
      </c>
      <c r="C102" t="s">
        <v>38</v>
      </c>
    </row>
    <row r="103" spans="2:42" x14ac:dyDescent="0.3">
      <c r="B103" t="s">
        <v>8</v>
      </c>
      <c r="C103" t="s">
        <v>39</v>
      </c>
    </row>
    <row r="104" spans="2:42" x14ac:dyDescent="0.3">
      <c r="B104" t="s">
        <v>8</v>
      </c>
      <c r="C104" t="s">
        <v>40</v>
      </c>
    </row>
    <row r="105" spans="2:42" x14ac:dyDescent="0.3">
      <c r="B105" t="s">
        <v>8</v>
      </c>
      <c r="C105" t="s">
        <v>41</v>
      </c>
    </row>
    <row r="106" spans="2:42" x14ac:dyDescent="0.3">
      <c r="B106" t="s">
        <v>8</v>
      </c>
      <c r="C106" t="s">
        <v>42</v>
      </c>
    </row>
    <row r="107" spans="2:42" x14ac:dyDescent="0.3">
      <c r="B107" t="s">
        <v>8</v>
      </c>
      <c r="C107" t="s">
        <v>43</v>
      </c>
    </row>
    <row r="108" spans="2:42" x14ac:dyDescent="0.3">
      <c r="B108" t="s">
        <v>8</v>
      </c>
      <c r="C108" t="s">
        <v>44</v>
      </c>
    </row>
    <row r="109" spans="2:42" x14ac:dyDescent="0.3">
      <c r="B109" t="s">
        <v>8</v>
      </c>
      <c r="C109" t="s">
        <v>45</v>
      </c>
    </row>
    <row r="110" spans="2:42" x14ac:dyDescent="0.3">
      <c r="B110" t="s">
        <v>8</v>
      </c>
      <c r="C110" t="s">
        <v>46</v>
      </c>
    </row>
    <row r="111" spans="2:42" x14ac:dyDescent="0.3">
      <c r="B111" t="s">
        <v>8</v>
      </c>
      <c r="C111" t="s">
        <v>47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3">
      <c r="B114" t="s">
        <v>246</v>
      </c>
      <c r="C114" t="s">
        <v>38</v>
      </c>
    </row>
    <row r="115" spans="2:42" x14ac:dyDescent="0.3">
      <c r="B115" t="s">
        <v>246</v>
      </c>
      <c r="C115" t="s">
        <v>39</v>
      </c>
    </row>
    <row r="116" spans="2:42" x14ac:dyDescent="0.3">
      <c r="B116" t="s">
        <v>246</v>
      </c>
      <c r="C116" t="s">
        <v>40</v>
      </c>
    </row>
    <row r="117" spans="2:42" x14ac:dyDescent="0.3">
      <c r="B117" t="s">
        <v>246</v>
      </c>
      <c r="C117" t="s">
        <v>41</v>
      </c>
    </row>
    <row r="118" spans="2:42" x14ac:dyDescent="0.3">
      <c r="B118" t="s">
        <v>246</v>
      </c>
      <c r="C118" t="s">
        <v>42</v>
      </c>
    </row>
    <row r="119" spans="2:42" x14ac:dyDescent="0.3">
      <c r="B119" t="s">
        <v>246</v>
      </c>
      <c r="C119" t="s">
        <v>43</v>
      </c>
    </row>
    <row r="120" spans="2:42" x14ac:dyDescent="0.3">
      <c r="B120" t="s">
        <v>246</v>
      </c>
      <c r="C120" t="s">
        <v>44</v>
      </c>
    </row>
    <row r="121" spans="2:42" x14ac:dyDescent="0.3">
      <c r="B121" t="s">
        <v>246</v>
      </c>
      <c r="C121" t="s">
        <v>45</v>
      </c>
    </row>
    <row r="122" spans="2:42" x14ac:dyDescent="0.3">
      <c r="B122" t="s">
        <v>246</v>
      </c>
      <c r="C122" t="s">
        <v>46</v>
      </c>
    </row>
    <row r="123" spans="2:42" x14ac:dyDescent="0.3">
      <c r="B123" t="s">
        <v>246</v>
      </c>
      <c r="C123" t="s">
        <v>47</v>
      </c>
    </row>
    <row r="124" spans="2:42" x14ac:dyDescent="0.3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3">
      <c r="B125" t="s">
        <v>650</v>
      </c>
      <c r="C125" t="s">
        <v>37</v>
      </c>
    </row>
    <row r="126" spans="2:42" x14ac:dyDescent="0.3">
      <c r="B126" t="s">
        <v>650</v>
      </c>
      <c r="C126" t="s">
        <v>38</v>
      </c>
    </row>
    <row r="127" spans="2:42" x14ac:dyDescent="0.3">
      <c r="B127" t="s">
        <v>650</v>
      </c>
      <c r="C127" t="s">
        <v>39</v>
      </c>
    </row>
    <row r="128" spans="2:42" x14ac:dyDescent="0.3">
      <c r="B128" t="s">
        <v>650</v>
      </c>
      <c r="C128" t="s">
        <v>40</v>
      </c>
    </row>
    <row r="129" spans="2:42" x14ac:dyDescent="0.3">
      <c r="B129" t="s">
        <v>650</v>
      </c>
      <c r="C129" t="s">
        <v>41</v>
      </c>
    </row>
    <row r="130" spans="2:42" x14ac:dyDescent="0.3">
      <c r="B130" t="s">
        <v>650</v>
      </c>
      <c r="C130" t="s">
        <v>42</v>
      </c>
    </row>
    <row r="131" spans="2:42" x14ac:dyDescent="0.3">
      <c r="B131" t="s">
        <v>650</v>
      </c>
      <c r="C131" t="s">
        <v>43</v>
      </c>
    </row>
    <row r="132" spans="2:42" x14ac:dyDescent="0.3">
      <c r="B132" t="s">
        <v>650</v>
      </c>
      <c r="C132" t="s">
        <v>44</v>
      </c>
    </row>
    <row r="133" spans="2:42" x14ac:dyDescent="0.3">
      <c r="B133" t="s">
        <v>650</v>
      </c>
      <c r="C133" t="s">
        <v>45</v>
      </c>
    </row>
    <row r="134" spans="2:42" x14ac:dyDescent="0.3">
      <c r="B134" t="s">
        <v>650</v>
      </c>
      <c r="C134" t="s">
        <v>46</v>
      </c>
    </row>
    <row r="135" spans="2:42" x14ac:dyDescent="0.3">
      <c r="B135" t="s">
        <v>650</v>
      </c>
      <c r="C135" t="s">
        <v>47</v>
      </c>
    </row>
    <row r="136" spans="2:42" x14ac:dyDescent="0.3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4.4" x14ac:dyDescent="0.3"/>
  <sheetData>
    <row r="7" spans="1:64" x14ac:dyDescent="0.3">
      <c r="A7" s="233" t="s">
        <v>652</v>
      </c>
      <c r="B7">
        <v>556933.10287054395</v>
      </c>
      <c r="E7" t="s">
        <v>651</v>
      </c>
      <c r="H7">
        <v>2173.1870000000054</v>
      </c>
    </row>
    <row r="13" spans="1:64" x14ac:dyDescent="0.3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3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3">
      <c r="B15" t="s">
        <v>13</v>
      </c>
    </row>
    <row r="16" spans="1:64" x14ac:dyDescent="0.3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3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3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3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3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3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3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3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3">
      <c r="B34" t="s">
        <v>13</v>
      </c>
    </row>
    <row r="35" spans="2:79" x14ac:dyDescent="0.3">
      <c r="B35" t="s">
        <v>37</v>
      </c>
      <c r="C35">
        <v>1670.1981410000001</v>
      </c>
      <c r="D35">
        <v>2542.383628</v>
      </c>
      <c r="F35">
        <v>1763.097354</v>
      </c>
      <c r="G35">
        <v>2872.186404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3">
      <c r="B36" t="s">
        <v>38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3260.7957099999999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3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3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3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3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3">
      <c r="B51" t="s">
        <v>11</v>
      </c>
      <c r="C51">
        <v>2013</v>
      </c>
      <c r="D51">
        <v>2013</v>
      </c>
      <c r="E51">
        <v>2014</v>
      </c>
      <c r="F51">
        <v>2014</v>
      </c>
      <c r="G51">
        <v>2014</v>
      </c>
      <c r="H51">
        <v>2015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3">
      <c r="B52" t="s">
        <v>76</v>
      </c>
      <c r="C52" t="s">
        <v>79</v>
      </c>
      <c r="D52" t="s">
        <v>80</v>
      </c>
      <c r="E52" t="s">
        <v>77</v>
      </c>
      <c r="F52" t="s">
        <v>79</v>
      </c>
      <c r="G52" t="s">
        <v>80</v>
      </c>
      <c r="H52" t="s">
        <v>79</v>
      </c>
      <c r="I52" t="s">
        <v>80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3">
      <c r="B53" t="s">
        <v>13</v>
      </c>
    </row>
    <row r="54" spans="2:26" x14ac:dyDescent="0.3">
      <c r="B54" t="s">
        <v>40</v>
      </c>
      <c r="C54">
        <v>899.29883559999996</v>
      </c>
      <c r="D54">
        <v>574.13798229999998</v>
      </c>
      <c r="F54">
        <v>751.77690500000006</v>
      </c>
      <c r="G54">
        <v>426.39303080000002</v>
      </c>
      <c r="H54">
        <v>452.66286889999998</v>
      </c>
      <c r="I54">
        <v>128.08822190000001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3">
      <c r="B55" t="s">
        <v>43</v>
      </c>
      <c r="C55">
        <v>305.43361049999999</v>
      </c>
      <c r="D55">
        <v>308.58631939999998</v>
      </c>
      <c r="E55">
        <v>42.628440050000002</v>
      </c>
      <c r="F55">
        <v>521.52232079999999</v>
      </c>
      <c r="G55">
        <v>524.09042039999997</v>
      </c>
      <c r="H55">
        <v>536.69236969999997</v>
      </c>
      <c r="I55">
        <v>539.21942809999996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3">
      <c r="B56" t="s">
        <v>15</v>
      </c>
      <c r="C56">
        <v>1204.732446</v>
      </c>
      <c r="D56">
        <v>882.72430180000003</v>
      </c>
      <c r="E56">
        <v>42.628440050000002</v>
      </c>
      <c r="F56">
        <v>1273.2992260000001</v>
      </c>
      <c r="G56">
        <v>950.48345119999999</v>
      </c>
      <c r="H56">
        <v>989.35523869999997</v>
      </c>
      <c r="I56">
        <v>667.30764999999997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3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3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3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3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8671875" defaultRowHeight="14.4" x14ac:dyDescent="0.3"/>
  <cols>
    <col min="1" max="1" width="29.109375" style="33" bestFit="1" customWidth="1"/>
    <col min="2" max="2" width="0" style="33" hidden="1" customWidth="1"/>
    <col min="3" max="3" width="8.6640625" style="33" hidden="1" customWidth="1"/>
    <col min="4" max="4" width="0" style="33" hidden="1" customWidth="1"/>
    <col min="5" max="25" width="8.88671875" style="33"/>
    <col min="26" max="28" width="9.5546875" style="33" bestFit="1" customWidth="1"/>
    <col min="29" max="40" width="10.5546875" style="33" bestFit="1" customWidth="1"/>
    <col min="41" max="16384" width="8.88671875" style="33"/>
  </cols>
  <sheetData>
    <row r="1" spans="1:40" ht="15" thickBot="1" x14ac:dyDescent="0.35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" thickTop="1" x14ac:dyDescent="0.3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3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3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3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3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3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3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3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3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3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3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3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3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3">
      <c r="A17" s="89" t="s">
        <v>660</v>
      </c>
    </row>
    <row r="18" spans="1:40" x14ac:dyDescent="0.3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3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3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3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3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3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3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3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3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3">
      <c r="A27" s="89"/>
    </row>
    <row r="28" spans="1:40" x14ac:dyDescent="0.3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3">
      <c r="A29" s="89" t="s">
        <v>660</v>
      </c>
    </row>
    <row r="30" spans="1:40" x14ac:dyDescent="0.3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3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3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3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3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3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3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3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3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3">
      <c r="A39" s="89"/>
    </row>
    <row r="40" spans="1:40" x14ac:dyDescent="0.3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3">
      <c r="A41" s="89" t="s">
        <v>660</v>
      </c>
    </row>
    <row r="42" spans="1:40" x14ac:dyDescent="0.3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3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3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3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3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3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3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3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3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3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3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3">
      <c r="A53" s="89" t="s">
        <v>660</v>
      </c>
    </row>
    <row r="54" spans="1:40" x14ac:dyDescent="0.3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3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3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3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3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3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3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3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3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3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3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3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3">
      <c r="A67" s="89" t="s">
        <v>662</v>
      </c>
    </row>
    <row r="68" spans="1:40" x14ac:dyDescent="0.3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3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3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3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3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3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3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3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3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3">
      <c r="A77" s="89"/>
    </row>
    <row r="78" spans="1:40" x14ac:dyDescent="0.3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3">
      <c r="A79" s="89" t="s">
        <v>662</v>
      </c>
    </row>
    <row r="80" spans="1:40" x14ac:dyDescent="0.3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3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3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3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3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3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3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3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3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3">
      <c r="A89" s="89"/>
    </row>
    <row r="90" spans="1:40" x14ac:dyDescent="0.3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3">
      <c r="A91" s="89" t="s">
        <v>662</v>
      </c>
    </row>
    <row r="92" spans="1:40" x14ac:dyDescent="0.3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3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3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3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3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3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3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3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3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3">
      <c r="A101" s="89"/>
    </row>
    <row r="102" spans="1:40" x14ac:dyDescent="0.3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3">
      <c r="A103" s="89" t="s">
        <v>662</v>
      </c>
    </row>
    <row r="104" spans="1:40" x14ac:dyDescent="0.3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3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3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3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3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3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3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3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3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09375" defaultRowHeight="13.2" x14ac:dyDescent="0.25"/>
  <cols>
    <col min="1" max="1" width="32.6640625" style="105" customWidth="1"/>
    <col min="2" max="2" width="11.33203125" style="105" bestFit="1" customWidth="1"/>
    <col min="3" max="4" width="8.33203125" style="105" bestFit="1" customWidth="1"/>
    <col min="5" max="6" width="9.33203125" style="105" bestFit="1" customWidth="1"/>
    <col min="7" max="13" width="10.33203125" style="105" bestFit="1" customWidth="1"/>
    <col min="14" max="38" width="11.88671875" style="105" bestFit="1" customWidth="1"/>
    <col min="39" max="16384" width="9.109375" style="105"/>
  </cols>
  <sheetData>
    <row r="1" spans="1:38" s="33" customFormat="1" ht="23.4" x14ac:dyDescent="0.4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4.4" x14ac:dyDescent="0.3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4.4" x14ac:dyDescent="0.3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4.4" x14ac:dyDescent="0.3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4.4" x14ac:dyDescent="0.3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4.4" x14ac:dyDescent="0.3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4.4" x14ac:dyDescent="0.3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4.4" x14ac:dyDescent="0.3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4.4" x14ac:dyDescent="0.3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4.4" x14ac:dyDescent="0.3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4.4" x14ac:dyDescent="0.3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4.4" x14ac:dyDescent="0.3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4.4" x14ac:dyDescent="0.3"/>
    <row r="14" spans="1:38" s="33" customFormat="1" ht="14.4" x14ac:dyDescent="0.3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4.4" x14ac:dyDescent="0.3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4.4" x14ac:dyDescent="0.3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4.4" x14ac:dyDescent="0.3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4.4" x14ac:dyDescent="0.3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4.4" x14ac:dyDescent="0.3"/>
    <row r="20" spans="1:38" s="33" customFormat="1" ht="14.4" x14ac:dyDescent="0.3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5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4.4" x14ac:dyDescent="0.3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4.4" x14ac:dyDescent="0.3">
      <c r="A24" s="243" t="s">
        <v>692</v>
      </c>
    </row>
    <row r="25" spans="1:38" ht="14.4" x14ac:dyDescent="0.3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4.4" x14ac:dyDescent="0.3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4.4" x14ac:dyDescent="0.3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4.4" x14ac:dyDescent="0.3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4.4" x14ac:dyDescent="0.3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5">
      <c r="A31" s="105" t="s">
        <v>671</v>
      </c>
    </row>
    <row r="32" spans="1:38" x14ac:dyDescent="0.25">
      <c r="A32" s="105" t="s">
        <v>659</v>
      </c>
      <c r="B32" s="259">
        <f>NPV(0.08,B26:AK26)*(1+0.08)</f>
        <v>89726.389736892335</v>
      </c>
    </row>
    <row r="33" spans="1:2" x14ac:dyDescent="0.25">
      <c r="A33" s="105" t="s">
        <v>669</v>
      </c>
      <c r="B33" s="259">
        <f>NPV(0.08,B27:AK27)*(1+0.08)</f>
        <v>20911.435362725173</v>
      </c>
    </row>
    <row r="34" spans="1:2" x14ac:dyDescent="0.25">
      <c r="A34" s="105" t="s">
        <v>670</v>
      </c>
      <c r="B34" s="259">
        <f>NPV(0.08,B28:AK28)*(1+0.08)</f>
        <v>9261.7298850372899</v>
      </c>
    </row>
    <row r="35" spans="1:2" x14ac:dyDescent="0.25">
      <c r="A35" s="105" t="s">
        <v>661</v>
      </c>
      <c r="B35" s="259">
        <f>NPV(0.08,B29:AK29)*(1+0.08)</f>
        <v>5877.3236473534052</v>
      </c>
    </row>
    <row r="36" spans="1:2" x14ac:dyDescent="0.25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09375" defaultRowHeight="13.2" x14ac:dyDescent="0.25"/>
  <cols>
    <col min="1" max="1" width="29.109375" style="105" bestFit="1" customWidth="1"/>
    <col min="2" max="2" width="13.5546875" style="105" bestFit="1" customWidth="1"/>
    <col min="3" max="10" width="9.33203125" style="105" bestFit="1" customWidth="1"/>
    <col min="11" max="22" width="9.5546875" style="105" bestFit="1" customWidth="1"/>
    <col min="23" max="25" width="9.6640625" style="105" bestFit="1" customWidth="1"/>
    <col min="26" max="37" width="10.6640625" style="105" bestFit="1" customWidth="1"/>
    <col min="38" max="16384" width="9.109375" style="105"/>
  </cols>
  <sheetData>
    <row r="1" spans="1:37" ht="14.4" x14ac:dyDescent="0.3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4.4" x14ac:dyDescent="0.3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4.4" x14ac:dyDescent="0.3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4.4" x14ac:dyDescent="0.3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4.4" x14ac:dyDescent="0.3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4.4" x14ac:dyDescent="0.3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4.4" x14ac:dyDescent="0.3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4.4" x14ac:dyDescent="0.3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4.4" x14ac:dyDescent="0.3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4.4" x14ac:dyDescent="0.3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4.4" x14ac:dyDescent="0.3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4.4" x14ac:dyDescent="0.3">
      <c r="A12" s="243"/>
    </row>
    <row r="13" spans="1:37" ht="14.4" x14ac:dyDescent="0.3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4.4" x14ac:dyDescent="0.3">
      <c r="A14" s="243" t="s">
        <v>668</v>
      </c>
    </row>
    <row r="15" spans="1:37" ht="14.4" x14ac:dyDescent="0.3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4.4" x14ac:dyDescent="0.3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4.4" x14ac:dyDescent="0.3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4.4" x14ac:dyDescent="0.3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4.4" x14ac:dyDescent="0.3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4.4" x14ac:dyDescent="0.3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4.4" x14ac:dyDescent="0.3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4.4" x14ac:dyDescent="0.3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4.4" x14ac:dyDescent="0.3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4.4" x14ac:dyDescent="0.3">
      <c r="A24" s="243"/>
    </row>
    <row r="25" spans="1:37" ht="14.4" x14ac:dyDescent="0.3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4.4" x14ac:dyDescent="0.3">
      <c r="A26" s="243" t="s">
        <v>668</v>
      </c>
    </row>
    <row r="27" spans="1:37" ht="14.4" x14ac:dyDescent="0.3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4.4" x14ac:dyDescent="0.3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4.4" x14ac:dyDescent="0.3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4.4" x14ac:dyDescent="0.3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4.4" x14ac:dyDescent="0.3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4.4" x14ac:dyDescent="0.3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4.4" x14ac:dyDescent="0.3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4.4" x14ac:dyDescent="0.3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4.4" x14ac:dyDescent="0.3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4.4" x14ac:dyDescent="0.3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4.4" x14ac:dyDescent="0.3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4.4" x14ac:dyDescent="0.3">
      <c r="A38" s="243" t="s">
        <v>668</v>
      </c>
    </row>
    <row r="39" spans="1:37" ht="14.4" x14ac:dyDescent="0.3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4.4" x14ac:dyDescent="0.3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4.4" x14ac:dyDescent="0.3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4.4" x14ac:dyDescent="0.3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4.4" x14ac:dyDescent="0.3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4.4" x14ac:dyDescent="0.3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4.4" x14ac:dyDescent="0.3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4.4" x14ac:dyDescent="0.3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4.4" x14ac:dyDescent="0.3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5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4.4" x14ac:dyDescent="0.3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4.4" x14ac:dyDescent="0.3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4.4" x14ac:dyDescent="0.3">
      <c r="A52" s="243" t="s">
        <v>689</v>
      </c>
    </row>
    <row r="53" spans="1:37" ht="14.4" x14ac:dyDescent="0.3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4.4" x14ac:dyDescent="0.3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4.4" x14ac:dyDescent="0.3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4.4" x14ac:dyDescent="0.3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4.4" x14ac:dyDescent="0.3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4.4" x14ac:dyDescent="0.3">
      <c r="A59" s="12" t="s">
        <v>690</v>
      </c>
      <c r="B59" s="269" t="s">
        <v>673</v>
      </c>
    </row>
    <row r="60" spans="1:37" x14ac:dyDescent="0.25">
      <c r="A60" s="105" t="s">
        <v>659</v>
      </c>
      <c r="B60" s="275">
        <f>VLOOKUP($A60,Sup_GD_PotInst!$A$31:$B$36,B$2,FALSE)</f>
        <v>89726.389736892335</v>
      </c>
    </row>
    <row r="61" spans="1:37" x14ac:dyDescent="0.25">
      <c r="A61" s="105" t="s">
        <v>669</v>
      </c>
      <c r="B61" s="275">
        <f>VLOOKUP($A61,Sup_GD_PotInst!$A$31:$B$36,B$2,FALSE)</f>
        <v>20911.435362725173</v>
      </c>
    </row>
    <row r="62" spans="1:37" x14ac:dyDescent="0.25">
      <c r="A62" s="105" t="s">
        <v>670</v>
      </c>
      <c r="B62" s="275">
        <f>VLOOKUP($A62,Sup_GD_PotInst!$A$31:$B$36,B$2,FALSE)</f>
        <v>9261.7298850372899</v>
      </c>
    </row>
    <row r="63" spans="1:37" x14ac:dyDescent="0.25">
      <c r="A63" s="105" t="s">
        <v>661</v>
      </c>
      <c r="B63" s="275">
        <f>VLOOKUP($A63,Sup_GD_PotInst!$A$31:$B$36,B$2,FALSE)</f>
        <v>5877.3236473534052</v>
      </c>
    </row>
    <row r="64" spans="1:37" ht="14.4" x14ac:dyDescent="0.3">
      <c r="A64" s="27" t="s">
        <v>9</v>
      </c>
      <c r="B64" s="28">
        <f>VLOOKUP($A64,Sup_GD_PotInst!$A$31:$B$36,B$2,FALSE)</f>
        <v>125776.8786320082</v>
      </c>
    </row>
    <row r="66" spans="1:37" ht="14.4" x14ac:dyDescent="0.3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4.4" x14ac:dyDescent="0.3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4.4" x14ac:dyDescent="0.3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4.4" x14ac:dyDescent="0.3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4.4" x14ac:dyDescent="0.3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4.4" x14ac:dyDescent="0.3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4.4" x14ac:dyDescent="0.3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4.4" x14ac:dyDescent="0.3">
      <c r="A74" s="12" t="s">
        <v>691</v>
      </c>
      <c r="B74" s="13" t="s">
        <v>673</v>
      </c>
    </row>
    <row r="75" spans="1:37" x14ac:dyDescent="0.25">
      <c r="A75" s="105" t="s">
        <v>659</v>
      </c>
      <c r="B75" s="275">
        <f>B60/(1+Planel_BD_constantes!$B$3)^3</f>
        <v>71227.701043486391</v>
      </c>
      <c r="E75" s="259"/>
    </row>
    <row r="76" spans="1:37" x14ac:dyDescent="0.25">
      <c r="A76" s="105" t="s">
        <v>669</v>
      </c>
      <c r="B76" s="275">
        <f>B61/(1+Planel_BD_constantes!$B$3)^3</f>
        <v>16600.171596940549</v>
      </c>
      <c r="E76" s="259"/>
    </row>
    <row r="77" spans="1:37" x14ac:dyDescent="0.25">
      <c r="A77" s="105" t="s">
        <v>670</v>
      </c>
      <c r="B77" s="275">
        <f>B62/(1+Planel_BD_constantes!$B$3)^3</f>
        <v>7352.2597903626292</v>
      </c>
      <c r="E77" s="259"/>
    </row>
    <row r="78" spans="1:37" x14ac:dyDescent="0.25">
      <c r="A78" s="105" t="s">
        <v>661</v>
      </c>
      <c r="B78" s="275">
        <f>B63/(1+Planel_BD_constantes!$B$3)^3</f>
        <v>4665.6090021793907</v>
      </c>
      <c r="E78" s="259"/>
    </row>
    <row r="79" spans="1:37" ht="14.4" x14ac:dyDescent="0.3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94E5A3C-A0D4-46C0-A0B0-A8A3AE5692AF}"/>
</file>

<file path=customXml/itemProps2.xml><?xml version="1.0" encoding="utf-8"?>
<ds:datastoreItem xmlns:ds="http://schemas.openxmlformats.org/officeDocument/2006/customXml" ds:itemID="{98B2BE63-225F-4ACC-936F-2E75AAE5C800}"/>
</file>

<file path=customXml/itemProps3.xml><?xml version="1.0" encoding="utf-8"?>
<ds:datastoreItem xmlns:ds="http://schemas.openxmlformats.org/officeDocument/2006/customXml" ds:itemID="{D06F0AA9-F397-43C1-93BD-CD00EBF4BD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Marcos Ribeiro Conde</cp:lastModifiedBy>
  <dcterms:created xsi:type="dcterms:W3CDTF">2018-07-06T12:40:20Z</dcterms:created>
  <dcterms:modified xsi:type="dcterms:W3CDTF">2020-05-07T18:17:11Z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